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983" activeTab="0"/>
  </bookViews>
  <sheets>
    <sheet name="oieqturi" sheetId="1" r:id="rId1"/>
    <sheet name="B" sheetId="2" r:id="rId2"/>
    <sheet name="B-1" sheetId="3" r:id="rId3"/>
    <sheet name="B-2" sheetId="4" r:id="rId4"/>
    <sheet name="B-3" sheetId="5" r:id="rId5"/>
  </sheets>
  <definedNames>
    <definedName name="_xlnm._FilterDatabase" localSheetId="2" hidden="1">'B-1'!$A$1:$A$53</definedName>
    <definedName name="_xlnm._FilterDatabase" localSheetId="3" hidden="1">'B-2'!$A$1:$A$96</definedName>
    <definedName name="_xlnm._FilterDatabase" localSheetId="4" hidden="1">'B-3'!$A$1:$A$41</definedName>
    <definedName name="_xlnm.Print_Area" localSheetId="1">'B'!$A$1:$D$11</definedName>
    <definedName name="_xlnm.Print_Area" localSheetId="2">'B-1'!$A$1:$F$48</definedName>
    <definedName name="_xlnm.Print_Area" localSheetId="3">'B-2'!$A$1:$F$91</definedName>
    <definedName name="_xlnm.Print_Area" localSheetId="4">'B-3'!$A$1:$F$36</definedName>
    <definedName name="_xlnm.Print_Area" localSheetId="0">'oieqturi'!$A$1:$D$19</definedName>
    <definedName name="_xlnm.Print_Titles" localSheetId="1">'B'!$4:$5</definedName>
    <definedName name="_xlnm.Print_Titles" localSheetId="2">'B-1'!$3:$5</definedName>
    <definedName name="_xlnm.Print_Titles" localSheetId="3">'B-2'!$3:$5</definedName>
    <definedName name="_xlnm.Print_Titles" localSheetId="4">'B-3'!$3:$5</definedName>
  </definedNames>
  <calcPr fullCalcOnLoad="1"/>
</workbook>
</file>

<file path=xl/sharedStrings.xml><?xml version="1.0" encoding="utf-8"?>
<sst xmlns="http://schemas.openxmlformats.org/spreadsheetml/2006/main" count="347" uniqueCount="152">
  <si>
    <t>#</t>
  </si>
  <si>
    <t xml:space="preserve">samuSaos dasaxeleba </t>
  </si>
  <si>
    <t>ganz. erT.</t>
  </si>
  <si>
    <t>raode-noba</t>
  </si>
  <si>
    <t>erT.fasi</t>
  </si>
  <si>
    <t>jami</t>
  </si>
  <si>
    <t>resursebi</t>
  </si>
  <si>
    <t>m</t>
  </si>
  <si>
    <t xml:space="preserve">gegmiuri dagroveba </t>
  </si>
  <si>
    <t>c</t>
  </si>
  <si>
    <t>samSeneblo samuSaoebi</t>
  </si>
  <si>
    <t>sul</t>
  </si>
  <si>
    <t xml:space="preserve"> N</t>
  </si>
  <si>
    <r>
      <t>xarjTaRricxvis</t>
    </r>
    <r>
      <rPr>
        <sz val="11"/>
        <rFont val="Academiuri Normaluri"/>
        <family val="0"/>
      </rPr>
      <t xml:space="preserve"> N</t>
    </r>
  </si>
  <si>
    <t xml:space="preserve"> xarjTaRricxvis dasaxeleba</t>
  </si>
  <si>
    <t xml:space="preserve">saamSeneblo samuSaoebi </t>
  </si>
  <si>
    <t>jami:</t>
  </si>
  <si>
    <t>gauTvaliswinebeli xarjebi 3%</t>
  </si>
  <si>
    <t>d. R.Gg. - 18%</t>
  </si>
  <si>
    <t>jami sul</t>
  </si>
  <si>
    <t xml:space="preserve">jami </t>
  </si>
  <si>
    <t>t</t>
  </si>
  <si>
    <t>x a r j T a R r i c x v a #1</t>
  </si>
  <si>
    <t>Sesrulebuli naxazebis uzrunvelyofa, specifikaciebis Sesabamisad</t>
  </si>
  <si>
    <t>zednadebi xarjebi</t>
  </si>
  <si>
    <t>masalebi:</t>
  </si>
  <si>
    <t>Wis kedlebis izolacia cxeli bitumiT 2 fena</t>
  </si>
  <si>
    <t>kvanZi</t>
  </si>
  <si>
    <t>IV kategoriis gruntis damuSaveba tranSeaSi eqskavatoris kovSiT 0.5m3 a/T-ze datvirTviT</t>
  </si>
  <si>
    <t>IV kategoriis gruntis damuSaveba xeliT</t>
  </si>
  <si>
    <t>tranSeis Sevseba balastiT  buldozeriT datkepniT</t>
  </si>
  <si>
    <t xml:space="preserve"> </t>
  </si>
  <si>
    <t>qviSis baliSis mowyoba milebis garSemo milebis qveS 10sm, zevidan 20sm.</t>
  </si>
  <si>
    <t>folgiani armirebuli saniSni lentis SeZena da mowyoba</t>
  </si>
  <si>
    <r>
      <t>m</t>
    </r>
    <r>
      <rPr>
        <b/>
        <sz val="10"/>
        <rFont val="Times New Roman"/>
        <family val="1"/>
      </rPr>
      <t>²</t>
    </r>
  </si>
  <si>
    <r>
      <t>m</t>
    </r>
    <r>
      <rPr>
        <b/>
        <sz val="10"/>
        <rFont val="Times New Roman"/>
        <family val="1"/>
      </rPr>
      <t>³</t>
    </r>
  </si>
  <si>
    <t>RorRis baliSis mowyoba Wis qveS</t>
  </si>
  <si>
    <t>kompl</t>
  </si>
  <si>
    <t>zedmeti gruntis gatana saSualod 5-km-ze</t>
  </si>
  <si>
    <t>SeWra</t>
  </si>
  <si>
    <t>asfaltobetonis safaris demontaJi</t>
  </si>
  <si>
    <t>100 m3</t>
  </si>
  <si>
    <t>m2</t>
  </si>
  <si>
    <t>q. kaspSi kostavasa da leseliZis quCebis wyalmomaragebisa da kostavas quCis wyalarinebis reabilitaciis proeqti</t>
  </si>
  <si>
    <t>xeliT damuSavebuli gruntisa da asfaltis narCenebis datvirTva avtoTviTmclelze xeliT</t>
  </si>
  <si>
    <r>
      <t xml:space="preserve">wyalsadenis anakrebi rk/b Wis mowyoba </t>
    </r>
    <r>
      <rPr>
        <b/>
        <sz val="10"/>
        <rFont val="Calibri"/>
        <family val="2"/>
      </rPr>
      <t>D</t>
    </r>
    <r>
      <rPr>
        <b/>
        <sz val="10"/>
        <rFont val="AcadNusx"/>
        <family val="0"/>
      </rPr>
      <t xml:space="preserve">=1.0m </t>
    </r>
    <r>
      <rPr>
        <b/>
        <sz val="10"/>
        <rFont val="Calibri"/>
        <family val="2"/>
      </rPr>
      <t>H</t>
    </r>
    <r>
      <rPr>
        <b/>
        <sz val="10"/>
        <rFont val="AcadNusx"/>
        <family val="0"/>
      </rPr>
      <t>=1.5m 2 komp (Tujis xufiT, Zirisa da gadaxurvis filiT</t>
    </r>
  </si>
  <si>
    <r>
      <t xml:space="preserve">polieTilenis milis montaJi </t>
    </r>
    <r>
      <rPr>
        <b/>
        <sz val="10"/>
        <rFont val="Times New Roman"/>
        <family val="1"/>
      </rPr>
      <t>D=</t>
    </r>
    <r>
      <rPr>
        <b/>
        <sz val="10"/>
        <rFont val="AcadNusx"/>
        <family val="0"/>
      </rPr>
      <t xml:space="preserve">63 mm-mde hidravlikuri SemowmebiT </t>
    </r>
    <r>
      <rPr>
        <b/>
        <sz val="10"/>
        <color indexed="8"/>
        <rFont val="Times New Roman"/>
        <family val="1"/>
      </rPr>
      <t>PN-10</t>
    </r>
  </si>
  <si>
    <r>
      <t xml:space="preserve">polieTilenis milis montaJi </t>
    </r>
    <r>
      <rPr>
        <b/>
        <sz val="10"/>
        <rFont val="Times New Roman"/>
        <family val="1"/>
      </rPr>
      <t>D=</t>
    </r>
    <r>
      <rPr>
        <b/>
        <sz val="10"/>
        <rFont val="AcadNusx"/>
        <family val="0"/>
      </rPr>
      <t xml:space="preserve">32 mm-mde hidravlikuri SemowmebiT </t>
    </r>
    <r>
      <rPr>
        <b/>
        <sz val="10"/>
        <color indexed="8"/>
        <rFont val="Times New Roman"/>
        <family val="1"/>
      </rPr>
      <t>PN-10</t>
    </r>
  </si>
  <si>
    <r>
      <t xml:space="preserve">polieTilenis milis montaJi </t>
    </r>
    <r>
      <rPr>
        <b/>
        <sz val="10"/>
        <rFont val="Times New Roman"/>
        <family val="1"/>
      </rPr>
      <t>D=</t>
    </r>
    <r>
      <rPr>
        <b/>
        <sz val="10"/>
        <rFont val="AcadNusx"/>
        <family val="0"/>
      </rPr>
      <t xml:space="preserve">25 mm-mde hidravlikuri SemowmebiT </t>
    </r>
    <r>
      <rPr>
        <b/>
        <sz val="10"/>
        <color indexed="8"/>
        <rFont val="Times New Roman"/>
        <family val="1"/>
      </rPr>
      <t>PN-16</t>
    </r>
  </si>
  <si>
    <r>
      <t xml:space="preserve">polieTilenis samkapi </t>
    </r>
    <r>
      <rPr>
        <sz val="10"/>
        <rFont val="Times New Roman"/>
        <family val="1"/>
      </rPr>
      <t>D=</t>
    </r>
    <r>
      <rPr>
        <sz val="10"/>
        <rFont val="AcadNusx"/>
        <family val="0"/>
      </rPr>
      <t xml:space="preserve">315/90 mm </t>
    </r>
    <r>
      <rPr>
        <sz val="10"/>
        <rFont val="Times New Roman"/>
        <family val="1"/>
      </rPr>
      <t>PN16</t>
    </r>
  </si>
  <si>
    <r>
      <t xml:space="preserve">el. SeduRebis quro </t>
    </r>
    <r>
      <rPr>
        <sz val="10"/>
        <rFont val="Times New Roman"/>
        <family val="1"/>
      </rPr>
      <t>D=315 PN16</t>
    </r>
  </si>
  <si>
    <r>
      <t xml:space="preserve">el. SeduRebis quro </t>
    </r>
    <r>
      <rPr>
        <sz val="10"/>
        <rFont val="Times New Roman"/>
        <family val="1"/>
      </rPr>
      <t>D=90 PN16</t>
    </r>
  </si>
  <si>
    <r>
      <t xml:space="preserve">el. SeduRebis quro </t>
    </r>
    <r>
      <rPr>
        <sz val="10"/>
        <rFont val="Times New Roman"/>
        <family val="1"/>
      </rPr>
      <t>D=63 PN16</t>
    </r>
  </si>
  <si>
    <r>
      <t xml:space="preserve">milebis gamorecxva </t>
    </r>
    <r>
      <rPr>
        <b/>
        <sz val="10"/>
        <rFont val="Times New Roman"/>
        <family val="1"/>
      </rPr>
      <t>D-63-</t>
    </r>
    <r>
      <rPr>
        <b/>
        <sz val="10"/>
        <rFont val="AcadNusx"/>
        <family val="0"/>
      </rPr>
      <t>mm-mde qloriani wyliT</t>
    </r>
  </si>
  <si>
    <t>polieTilenis el.fuziuri gadamyvanebis, quroebis SeZena da mowyoba</t>
  </si>
  <si>
    <r>
      <t xml:space="preserve">Tujis urduli </t>
    </r>
    <r>
      <rPr>
        <b/>
        <sz val="10"/>
        <rFont val="Times New Roman"/>
        <family val="1"/>
      </rPr>
      <t xml:space="preserve">D=50 </t>
    </r>
    <r>
      <rPr>
        <b/>
        <sz val="10"/>
        <rFont val="AcadNusx"/>
        <family val="0"/>
      </rPr>
      <t xml:space="preserve">mm montaJi </t>
    </r>
    <r>
      <rPr>
        <b/>
        <sz val="10"/>
        <rFont val="Times New Roman"/>
        <family val="1"/>
      </rPr>
      <t>PN-16</t>
    </r>
  </si>
  <si>
    <r>
      <t xml:space="preserve">polieTilenis el. SeduRebis samkapi </t>
    </r>
    <r>
      <rPr>
        <sz val="10"/>
        <rFont val="Times New Roman"/>
        <family val="1"/>
      </rPr>
      <t>D=</t>
    </r>
    <r>
      <rPr>
        <sz val="10"/>
        <rFont val="AcadNusx"/>
        <family val="0"/>
      </rPr>
      <t xml:space="preserve">63/63 mm </t>
    </r>
    <r>
      <rPr>
        <sz val="10"/>
        <rFont val="Times New Roman"/>
        <family val="1"/>
      </rPr>
      <t>PN16</t>
    </r>
  </si>
  <si>
    <r>
      <t xml:space="preserve">quro-unagira </t>
    </r>
    <r>
      <rPr>
        <sz val="10"/>
        <rFont val="Times New Roman"/>
        <family val="1"/>
      </rPr>
      <t>D=</t>
    </r>
    <r>
      <rPr>
        <sz val="10"/>
        <rFont val="AcadNusx"/>
        <family val="0"/>
      </rPr>
      <t xml:space="preserve">315/63 mm </t>
    </r>
    <r>
      <rPr>
        <sz val="10"/>
        <rFont val="Times New Roman"/>
        <family val="1"/>
      </rPr>
      <t>PN16</t>
    </r>
  </si>
  <si>
    <r>
      <t xml:space="preserve">quro-unagira </t>
    </r>
    <r>
      <rPr>
        <sz val="10"/>
        <rFont val="Times New Roman"/>
        <family val="1"/>
      </rPr>
      <t>D=</t>
    </r>
    <r>
      <rPr>
        <sz val="10"/>
        <rFont val="AcadNusx"/>
        <family val="0"/>
      </rPr>
      <t xml:space="preserve">315/50 mm </t>
    </r>
    <r>
      <rPr>
        <sz val="10"/>
        <rFont val="Times New Roman"/>
        <family val="1"/>
      </rPr>
      <t>PN16</t>
    </r>
  </si>
  <si>
    <r>
      <t xml:space="preserve">quro-unagira </t>
    </r>
    <r>
      <rPr>
        <sz val="10"/>
        <rFont val="Times New Roman"/>
        <family val="1"/>
      </rPr>
      <t>D=</t>
    </r>
    <r>
      <rPr>
        <sz val="10"/>
        <rFont val="AcadNusx"/>
        <family val="0"/>
      </rPr>
      <t xml:space="preserve">63/32 mm </t>
    </r>
    <r>
      <rPr>
        <sz val="10"/>
        <rFont val="Times New Roman"/>
        <family val="1"/>
      </rPr>
      <t>PN16</t>
    </r>
  </si>
  <si>
    <r>
      <t xml:space="preserve">quro-unagira </t>
    </r>
    <r>
      <rPr>
        <sz val="10"/>
        <rFont val="Times New Roman"/>
        <family val="1"/>
      </rPr>
      <t>D=</t>
    </r>
    <r>
      <rPr>
        <sz val="10"/>
        <rFont val="AcadNusx"/>
        <family val="0"/>
      </rPr>
      <t xml:space="preserve">63/25 mm </t>
    </r>
    <r>
      <rPr>
        <sz val="10"/>
        <rFont val="Times New Roman"/>
        <family val="1"/>
      </rPr>
      <t>PN16</t>
    </r>
  </si>
  <si>
    <r>
      <t xml:space="preserve">polieTilenis miltuCa adaptoris montaJi </t>
    </r>
    <r>
      <rPr>
        <b/>
        <sz val="10"/>
        <rFont val="Times New Roman"/>
        <family val="1"/>
      </rPr>
      <t>D=63 PN-16</t>
    </r>
    <r>
      <rPr>
        <b/>
        <sz val="10"/>
        <rFont val="AcadNusx"/>
        <family val="0"/>
      </rPr>
      <t xml:space="preserve"> foladis miltuCiT</t>
    </r>
    <r>
      <rPr>
        <b/>
        <sz val="10"/>
        <rFont val="Times New Roman"/>
        <family val="1"/>
      </rPr>
      <t xml:space="preserve"> D=50 </t>
    </r>
    <r>
      <rPr>
        <b/>
        <sz val="10"/>
        <rFont val="AcadNusx"/>
        <family val="0"/>
      </rPr>
      <t>mm</t>
    </r>
  </si>
  <si>
    <t>x a r j T a R r i c x v a #2</t>
  </si>
  <si>
    <r>
      <t xml:space="preserve">arsebuli milis CaWra </t>
    </r>
    <r>
      <rPr>
        <b/>
        <sz val="10"/>
        <rFont val="Times New Roman"/>
        <family val="1"/>
      </rPr>
      <t>D=63</t>
    </r>
    <r>
      <rPr>
        <b/>
        <sz val="10"/>
        <rFont val="AcadNusx"/>
        <family val="0"/>
      </rPr>
      <t>mm</t>
    </r>
  </si>
  <si>
    <r>
      <t xml:space="preserve">hidrantis mowyoba </t>
    </r>
    <r>
      <rPr>
        <b/>
        <sz val="10"/>
        <color indexed="8"/>
        <rFont val="Times New Roman"/>
        <family val="1"/>
      </rPr>
      <t xml:space="preserve"> D=80</t>
    </r>
    <r>
      <rPr>
        <b/>
        <sz val="10"/>
        <color indexed="8"/>
        <rFont val="AcadNusx"/>
        <family val="0"/>
      </rPr>
      <t xml:space="preserve"> mm (naxazis mixedviT)</t>
    </r>
  </si>
  <si>
    <t>xeliT damuSavebuli gruntis datvirTva avtoTviTmclelze xeliT</t>
  </si>
  <si>
    <r>
      <t xml:space="preserve">wyalsadenis anakrebi rk/b Wis mowyoba </t>
    </r>
    <r>
      <rPr>
        <b/>
        <sz val="10"/>
        <rFont val="Calibri"/>
        <family val="2"/>
      </rPr>
      <t>D</t>
    </r>
    <r>
      <rPr>
        <b/>
        <sz val="10"/>
        <rFont val="AcadNusx"/>
        <family val="0"/>
      </rPr>
      <t xml:space="preserve">=1.0m </t>
    </r>
    <r>
      <rPr>
        <b/>
        <sz val="10"/>
        <rFont val="Calibri"/>
        <family val="2"/>
      </rPr>
      <t>H</t>
    </r>
    <r>
      <rPr>
        <b/>
        <sz val="10"/>
        <rFont val="AcadNusx"/>
        <family val="0"/>
      </rPr>
      <t>=1.5m 9 komp (Tujis xufiT, Zirisa da gadaxurvis filiT</t>
    </r>
  </si>
  <si>
    <r>
      <t xml:space="preserve">wyalsadenis anakrebi rk/b Wis mowyoba </t>
    </r>
    <r>
      <rPr>
        <b/>
        <sz val="10"/>
        <rFont val="Calibri"/>
        <family val="2"/>
      </rPr>
      <t>D</t>
    </r>
    <r>
      <rPr>
        <b/>
        <sz val="10"/>
        <rFont val="AcadNusx"/>
        <family val="0"/>
      </rPr>
      <t xml:space="preserve">=1.5m </t>
    </r>
    <r>
      <rPr>
        <b/>
        <sz val="10"/>
        <rFont val="Calibri"/>
        <family val="2"/>
      </rPr>
      <t>H</t>
    </r>
    <r>
      <rPr>
        <b/>
        <sz val="10"/>
        <rFont val="AcadNusx"/>
        <family val="0"/>
      </rPr>
      <t>=1.5m 1 komp.</t>
    </r>
  </si>
  <si>
    <r>
      <t xml:space="preserve">polieTilenis milis montaJi d-90 mm-mde hidravlikuri SemowmebiT </t>
    </r>
    <r>
      <rPr>
        <b/>
        <sz val="10"/>
        <color indexed="8"/>
        <rFont val="Calibri"/>
        <family val="2"/>
      </rPr>
      <t>PN-10</t>
    </r>
  </si>
  <si>
    <r>
      <t xml:space="preserve">polieTilenis milis montaJi d-110 mm-mde hidravlikuri SemowmebiT </t>
    </r>
    <r>
      <rPr>
        <b/>
        <sz val="10"/>
        <color indexed="8"/>
        <rFont val="Calibri"/>
        <family val="2"/>
      </rPr>
      <t>PN-10</t>
    </r>
  </si>
  <si>
    <r>
      <t xml:space="preserve">polieTilenis milis montaJi d-200 mm-mde hidravlikuri SemowmebiT </t>
    </r>
    <r>
      <rPr>
        <b/>
        <sz val="10"/>
        <color indexed="8"/>
        <rFont val="Calibri"/>
        <family val="2"/>
      </rPr>
      <t>PN-10</t>
    </r>
  </si>
  <si>
    <r>
      <t xml:space="preserve">milebis gamorecxva </t>
    </r>
    <r>
      <rPr>
        <b/>
        <sz val="10"/>
        <rFont val="Times New Roman"/>
        <family val="1"/>
      </rPr>
      <t>D-110-</t>
    </r>
    <r>
      <rPr>
        <b/>
        <sz val="10"/>
        <rFont val="AcadNusx"/>
        <family val="0"/>
      </rPr>
      <t>mm-mde qloriani wyliT</t>
    </r>
  </si>
  <si>
    <r>
      <t xml:space="preserve">milebis gamorecxva </t>
    </r>
    <r>
      <rPr>
        <b/>
        <sz val="10"/>
        <rFont val="Times New Roman"/>
        <family val="1"/>
      </rPr>
      <t>D-200-</t>
    </r>
    <r>
      <rPr>
        <b/>
        <sz val="10"/>
        <rFont val="AcadNusx"/>
        <family val="0"/>
      </rPr>
      <t>mm-mde qloriani wyliT</t>
    </r>
  </si>
  <si>
    <t>CaWra</t>
  </si>
  <si>
    <r>
      <t xml:space="preserve">arsebuli foladis amortizebuli </t>
    </r>
    <r>
      <rPr>
        <b/>
        <sz val="10"/>
        <rFont val="Times New Roman"/>
        <family val="1"/>
      </rPr>
      <t>D-200</t>
    </r>
    <r>
      <rPr>
        <b/>
        <sz val="10"/>
        <rFont val="AcadNusx"/>
        <family val="0"/>
      </rPr>
      <t xml:space="preserve"> mm milis CaWra da gadaerTeba </t>
    </r>
  </si>
  <si>
    <r>
      <t xml:space="preserve">arsebuli foladis amortizebuli </t>
    </r>
    <r>
      <rPr>
        <b/>
        <sz val="10"/>
        <rFont val="Times New Roman"/>
        <family val="1"/>
      </rPr>
      <t>D-150</t>
    </r>
    <r>
      <rPr>
        <b/>
        <sz val="10"/>
        <rFont val="AcadNusx"/>
        <family val="0"/>
      </rPr>
      <t xml:space="preserve"> mm milis CaWra da gadaerTeba </t>
    </r>
  </si>
  <si>
    <r>
      <t xml:space="preserve">arsebuli foladis amortizebuli </t>
    </r>
    <r>
      <rPr>
        <b/>
        <sz val="10"/>
        <rFont val="Times New Roman"/>
        <family val="1"/>
      </rPr>
      <t>D-100</t>
    </r>
    <r>
      <rPr>
        <b/>
        <sz val="10"/>
        <rFont val="AcadNusx"/>
        <family val="0"/>
      </rPr>
      <t xml:space="preserve"> mm milis CaWra da gadaerTeba </t>
    </r>
  </si>
  <si>
    <r>
      <t xml:space="preserve">korpusebis arsebuli foladis amortizebuli </t>
    </r>
    <r>
      <rPr>
        <b/>
        <sz val="10"/>
        <rFont val="Times New Roman"/>
        <family val="1"/>
      </rPr>
      <t>D-50</t>
    </r>
    <r>
      <rPr>
        <b/>
        <sz val="10"/>
        <rFont val="AcadNusx"/>
        <family val="0"/>
      </rPr>
      <t xml:space="preserve"> mm milis CaWra da gadaerTeba </t>
    </r>
  </si>
  <si>
    <r>
      <t xml:space="preserve">quro-unagira </t>
    </r>
    <r>
      <rPr>
        <sz val="10"/>
        <rFont val="Times New Roman"/>
        <family val="1"/>
      </rPr>
      <t>D=200</t>
    </r>
    <r>
      <rPr>
        <sz val="10"/>
        <rFont val="AcadNusx"/>
        <family val="0"/>
      </rPr>
      <t xml:space="preserve">/25 mm </t>
    </r>
    <r>
      <rPr>
        <sz val="10"/>
        <rFont val="Times New Roman"/>
        <family val="1"/>
      </rPr>
      <t>PN16</t>
    </r>
  </si>
  <si>
    <r>
      <t xml:space="preserve">quro-unagira </t>
    </r>
    <r>
      <rPr>
        <sz val="10"/>
        <rFont val="Times New Roman"/>
        <family val="1"/>
      </rPr>
      <t>D=</t>
    </r>
    <r>
      <rPr>
        <sz val="10"/>
        <rFont val="AcadNusx"/>
        <family val="0"/>
      </rPr>
      <t xml:space="preserve">90/25 mm </t>
    </r>
    <r>
      <rPr>
        <sz val="10"/>
        <rFont val="Times New Roman"/>
        <family val="1"/>
      </rPr>
      <t>PN16</t>
    </r>
  </si>
  <si>
    <r>
      <t xml:space="preserve">quro-unagira </t>
    </r>
    <r>
      <rPr>
        <sz val="10"/>
        <rFont val="Times New Roman"/>
        <family val="1"/>
      </rPr>
      <t>D=</t>
    </r>
    <r>
      <rPr>
        <sz val="10"/>
        <rFont val="AcadNusx"/>
        <family val="0"/>
      </rPr>
      <t xml:space="preserve">63/20 mm </t>
    </r>
    <r>
      <rPr>
        <sz val="10"/>
        <rFont val="Times New Roman"/>
        <family val="1"/>
      </rPr>
      <t>PN16</t>
    </r>
  </si>
  <si>
    <r>
      <t xml:space="preserve">Tujis urduli </t>
    </r>
    <r>
      <rPr>
        <b/>
        <sz val="10"/>
        <rFont val="Times New Roman"/>
        <family val="1"/>
      </rPr>
      <t xml:space="preserve">D=80 </t>
    </r>
    <r>
      <rPr>
        <b/>
        <sz val="10"/>
        <rFont val="AcadNusx"/>
        <family val="0"/>
      </rPr>
      <t xml:space="preserve">mm montaJi </t>
    </r>
    <r>
      <rPr>
        <b/>
        <sz val="10"/>
        <rFont val="Times New Roman"/>
        <family val="1"/>
      </rPr>
      <t>PN-16</t>
    </r>
  </si>
  <si>
    <r>
      <t xml:space="preserve">Tujis urduli </t>
    </r>
    <r>
      <rPr>
        <b/>
        <sz val="10"/>
        <rFont val="Times New Roman"/>
        <family val="1"/>
      </rPr>
      <t xml:space="preserve">D=100 </t>
    </r>
    <r>
      <rPr>
        <b/>
        <sz val="10"/>
        <rFont val="AcadNusx"/>
        <family val="0"/>
      </rPr>
      <t xml:space="preserve">mm montaJi </t>
    </r>
    <r>
      <rPr>
        <b/>
        <sz val="10"/>
        <rFont val="Times New Roman"/>
        <family val="1"/>
      </rPr>
      <t>PN-16</t>
    </r>
  </si>
  <si>
    <r>
      <t xml:space="preserve">Tujis urduli </t>
    </r>
    <r>
      <rPr>
        <b/>
        <sz val="10"/>
        <rFont val="Times New Roman"/>
        <family val="1"/>
      </rPr>
      <t xml:space="preserve">D=200 </t>
    </r>
    <r>
      <rPr>
        <b/>
        <sz val="10"/>
        <rFont val="AcadNusx"/>
        <family val="0"/>
      </rPr>
      <t xml:space="preserve">mm montaJi </t>
    </r>
    <r>
      <rPr>
        <b/>
        <sz val="10"/>
        <rFont val="Times New Roman"/>
        <family val="1"/>
      </rPr>
      <t>PN-16</t>
    </r>
  </si>
  <si>
    <r>
      <t xml:space="preserve">polieTilenis samkapi </t>
    </r>
    <r>
      <rPr>
        <sz val="10"/>
        <rFont val="Times New Roman"/>
        <family val="1"/>
      </rPr>
      <t>D=</t>
    </r>
    <r>
      <rPr>
        <sz val="10"/>
        <rFont val="AcadNusx"/>
        <family val="0"/>
      </rPr>
      <t xml:space="preserve">315/200 mm </t>
    </r>
    <r>
      <rPr>
        <sz val="10"/>
        <rFont val="Times New Roman"/>
        <family val="1"/>
      </rPr>
      <t>PN16</t>
    </r>
  </si>
  <si>
    <r>
      <t xml:space="preserve">polieTilenis samkapi </t>
    </r>
    <r>
      <rPr>
        <sz val="10"/>
        <rFont val="Times New Roman"/>
        <family val="1"/>
      </rPr>
      <t>D=200</t>
    </r>
    <r>
      <rPr>
        <sz val="10"/>
        <rFont val="AcadNusx"/>
        <family val="0"/>
      </rPr>
      <t xml:space="preserve">/110 mm </t>
    </r>
    <r>
      <rPr>
        <sz val="10"/>
        <rFont val="Times New Roman"/>
        <family val="1"/>
      </rPr>
      <t>PN16</t>
    </r>
  </si>
  <si>
    <r>
      <t xml:space="preserve">polieTilenis samkapi </t>
    </r>
    <r>
      <rPr>
        <sz val="10"/>
        <rFont val="Times New Roman"/>
        <family val="1"/>
      </rPr>
      <t>D=200</t>
    </r>
    <r>
      <rPr>
        <sz val="10"/>
        <rFont val="AcadNusx"/>
        <family val="0"/>
      </rPr>
      <t xml:space="preserve">/90 mm </t>
    </r>
    <r>
      <rPr>
        <sz val="10"/>
        <rFont val="Times New Roman"/>
        <family val="1"/>
      </rPr>
      <t>PN16</t>
    </r>
  </si>
  <si>
    <r>
      <t xml:space="preserve">polieTilenis samkapi </t>
    </r>
    <r>
      <rPr>
        <sz val="10"/>
        <rFont val="Times New Roman"/>
        <family val="1"/>
      </rPr>
      <t>D=200</t>
    </r>
    <r>
      <rPr>
        <sz val="10"/>
        <rFont val="AcadNusx"/>
        <family val="0"/>
      </rPr>
      <t xml:space="preserve">/63 mm </t>
    </r>
    <r>
      <rPr>
        <sz val="10"/>
        <rFont val="Times New Roman"/>
        <family val="1"/>
      </rPr>
      <t>PN16</t>
    </r>
  </si>
  <si>
    <r>
      <t xml:space="preserve">polieTilenis samkapi </t>
    </r>
    <r>
      <rPr>
        <sz val="10"/>
        <rFont val="Times New Roman"/>
        <family val="1"/>
      </rPr>
      <t>D=110</t>
    </r>
    <r>
      <rPr>
        <sz val="10"/>
        <rFont val="AcadNusx"/>
        <family val="0"/>
      </rPr>
      <t xml:space="preserve">/90 mm </t>
    </r>
    <r>
      <rPr>
        <sz val="10"/>
        <rFont val="Times New Roman"/>
        <family val="1"/>
      </rPr>
      <t>PN16</t>
    </r>
  </si>
  <si>
    <r>
      <t xml:space="preserve">polieTilenis samkapi </t>
    </r>
    <r>
      <rPr>
        <sz val="10"/>
        <rFont val="Times New Roman"/>
        <family val="1"/>
      </rPr>
      <t>D=110</t>
    </r>
    <r>
      <rPr>
        <sz val="10"/>
        <rFont val="AcadNusx"/>
        <family val="0"/>
      </rPr>
      <t xml:space="preserve">/63 mm </t>
    </r>
    <r>
      <rPr>
        <sz val="10"/>
        <rFont val="Times New Roman"/>
        <family val="1"/>
      </rPr>
      <t>PN16</t>
    </r>
  </si>
  <si>
    <r>
      <t xml:space="preserve">polieTilenis samkapi </t>
    </r>
    <r>
      <rPr>
        <sz val="10"/>
        <rFont val="Times New Roman"/>
        <family val="1"/>
      </rPr>
      <t>D=90</t>
    </r>
    <r>
      <rPr>
        <sz val="10"/>
        <rFont val="AcadNusx"/>
        <family val="0"/>
      </rPr>
      <t xml:space="preserve">/90 mm </t>
    </r>
    <r>
      <rPr>
        <sz val="10"/>
        <rFont val="Times New Roman"/>
        <family val="1"/>
      </rPr>
      <t>PN16</t>
    </r>
  </si>
  <si>
    <r>
      <t xml:space="preserve">polieTilenis samkapi </t>
    </r>
    <r>
      <rPr>
        <sz val="10"/>
        <rFont val="Times New Roman"/>
        <family val="1"/>
      </rPr>
      <t>D=90</t>
    </r>
    <r>
      <rPr>
        <sz val="10"/>
        <rFont val="AcadNusx"/>
        <family val="0"/>
      </rPr>
      <t xml:space="preserve">/63 mm </t>
    </r>
    <r>
      <rPr>
        <sz val="10"/>
        <rFont val="Times New Roman"/>
        <family val="1"/>
      </rPr>
      <t>PN16</t>
    </r>
  </si>
  <si>
    <r>
      <t xml:space="preserve">polieTilenis samkapi </t>
    </r>
    <r>
      <rPr>
        <sz val="10"/>
        <rFont val="Times New Roman"/>
        <family val="1"/>
      </rPr>
      <t>D=50</t>
    </r>
    <r>
      <rPr>
        <sz val="10"/>
        <rFont val="AcadNusx"/>
        <family val="0"/>
      </rPr>
      <t xml:space="preserve">/50 mm </t>
    </r>
    <r>
      <rPr>
        <sz val="10"/>
        <rFont val="Times New Roman"/>
        <family val="1"/>
      </rPr>
      <t>PN16</t>
    </r>
  </si>
  <si>
    <r>
      <t xml:space="preserve">polieTilenis el. SeduRebis samkapi </t>
    </r>
    <r>
      <rPr>
        <sz val="10"/>
        <rFont val="Times New Roman"/>
        <family val="1"/>
      </rPr>
      <t>D=90/90</t>
    </r>
    <r>
      <rPr>
        <sz val="10"/>
        <rFont val="AcadNusx"/>
        <family val="0"/>
      </rPr>
      <t xml:space="preserve"> mm </t>
    </r>
    <r>
      <rPr>
        <sz val="10"/>
        <rFont val="Times New Roman"/>
        <family val="1"/>
      </rPr>
      <t>PN16</t>
    </r>
  </si>
  <si>
    <r>
      <t xml:space="preserve">polieTilenis miltuCa adaptoris montaJi </t>
    </r>
    <r>
      <rPr>
        <b/>
        <sz val="10"/>
        <rFont val="Times New Roman"/>
        <family val="1"/>
      </rPr>
      <t>D=90 PN-16</t>
    </r>
    <r>
      <rPr>
        <b/>
        <sz val="10"/>
        <rFont val="AcadNusx"/>
        <family val="0"/>
      </rPr>
      <t xml:space="preserve"> foladis miltuCiT</t>
    </r>
    <r>
      <rPr>
        <b/>
        <sz val="10"/>
        <rFont val="Times New Roman"/>
        <family val="1"/>
      </rPr>
      <t xml:space="preserve"> D=80 </t>
    </r>
    <r>
      <rPr>
        <b/>
        <sz val="10"/>
        <rFont val="AcadNusx"/>
        <family val="0"/>
      </rPr>
      <t>mm</t>
    </r>
  </si>
  <si>
    <r>
      <t xml:space="preserve">polieTilenis miltuCa adaptoris montaJi </t>
    </r>
    <r>
      <rPr>
        <b/>
        <sz val="10"/>
        <rFont val="Times New Roman"/>
        <family val="1"/>
      </rPr>
      <t>D=110 PN-16</t>
    </r>
    <r>
      <rPr>
        <b/>
        <sz val="10"/>
        <rFont val="AcadNusx"/>
        <family val="0"/>
      </rPr>
      <t xml:space="preserve"> foladis miltuCiT</t>
    </r>
    <r>
      <rPr>
        <b/>
        <sz val="10"/>
        <rFont val="Times New Roman"/>
        <family val="1"/>
      </rPr>
      <t xml:space="preserve"> D=100 </t>
    </r>
    <r>
      <rPr>
        <b/>
        <sz val="10"/>
        <rFont val="AcadNusx"/>
        <family val="0"/>
      </rPr>
      <t>mm</t>
    </r>
  </si>
  <si>
    <r>
      <t xml:space="preserve">polieTilenis miltuCa adaptoris montaJi </t>
    </r>
    <r>
      <rPr>
        <b/>
        <sz val="10"/>
        <rFont val="Times New Roman"/>
        <family val="1"/>
      </rPr>
      <t>D=200 PN-16</t>
    </r>
    <r>
      <rPr>
        <b/>
        <sz val="10"/>
        <rFont val="AcadNusx"/>
        <family val="0"/>
      </rPr>
      <t xml:space="preserve"> foladis miltuCiT</t>
    </r>
    <r>
      <rPr>
        <b/>
        <sz val="10"/>
        <rFont val="Times New Roman"/>
        <family val="1"/>
      </rPr>
      <t xml:space="preserve"> D=200 </t>
    </r>
    <r>
      <rPr>
        <b/>
        <sz val="10"/>
        <rFont val="AcadNusx"/>
        <family val="0"/>
      </rPr>
      <t>mm</t>
    </r>
  </si>
  <si>
    <r>
      <t xml:space="preserve">el. SeduRebis gadamyvani </t>
    </r>
    <r>
      <rPr>
        <sz val="10"/>
        <rFont val="Times New Roman"/>
        <family val="1"/>
      </rPr>
      <t>D=25/20 PN16</t>
    </r>
  </si>
  <si>
    <r>
      <t xml:space="preserve">polieTilenis gadamyvani </t>
    </r>
    <r>
      <rPr>
        <sz val="10"/>
        <rFont val="Times New Roman"/>
        <family val="1"/>
      </rPr>
      <t>D=90/63 PN16</t>
    </r>
  </si>
  <si>
    <r>
      <t xml:space="preserve">polieTilenis gadamyvani </t>
    </r>
    <r>
      <rPr>
        <sz val="10"/>
        <rFont val="Times New Roman"/>
        <family val="1"/>
      </rPr>
      <t>D=63/50 PN16</t>
    </r>
  </si>
  <si>
    <r>
      <t xml:space="preserve">polieTilenis gadamyvani </t>
    </r>
    <r>
      <rPr>
        <sz val="10"/>
        <rFont val="Times New Roman"/>
        <family val="1"/>
      </rPr>
      <t>D=63/40 PN16</t>
    </r>
  </si>
  <si>
    <r>
      <t xml:space="preserve">polieTilenis foladze gadamyvani milyeli </t>
    </r>
    <r>
      <rPr>
        <sz val="10"/>
        <rFont val="Times New Roman"/>
        <family val="1"/>
      </rPr>
      <t>D=110/100 PN16</t>
    </r>
  </si>
  <si>
    <r>
      <t xml:space="preserve">polieTilenis foladze gadamyvani milyeli </t>
    </r>
    <r>
      <rPr>
        <sz val="10"/>
        <rFont val="Times New Roman"/>
        <family val="1"/>
      </rPr>
      <t>D=90/80 PN16</t>
    </r>
  </si>
  <si>
    <r>
      <t xml:space="preserve">el. SeduRebis quro </t>
    </r>
    <r>
      <rPr>
        <sz val="10"/>
        <rFont val="Times New Roman"/>
        <family val="1"/>
      </rPr>
      <t>D=200 PN16</t>
    </r>
  </si>
  <si>
    <r>
      <t xml:space="preserve">el. SeduRebis quro </t>
    </r>
    <r>
      <rPr>
        <sz val="10"/>
        <rFont val="Times New Roman"/>
        <family val="1"/>
      </rPr>
      <t>D=110 PN16</t>
    </r>
  </si>
  <si>
    <r>
      <t xml:space="preserve">el. SeduRebis quro </t>
    </r>
    <r>
      <rPr>
        <sz val="10"/>
        <rFont val="Times New Roman"/>
        <family val="1"/>
      </rPr>
      <t>D=50 PN16</t>
    </r>
  </si>
  <si>
    <r>
      <t xml:space="preserve">el. SeduRebis quro </t>
    </r>
    <r>
      <rPr>
        <sz val="10"/>
        <rFont val="Times New Roman"/>
        <family val="1"/>
      </rPr>
      <t>D=32 PN16</t>
    </r>
  </si>
  <si>
    <r>
      <t xml:space="preserve">polieTilenis el. SeduRebis gadamyvani </t>
    </r>
    <r>
      <rPr>
        <sz val="10"/>
        <rFont val="Times New Roman"/>
        <family val="1"/>
      </rPr>
      <t>D=25/20 PN16</t>
    </r>
  </si>
  <si>
    <t>polieTilenis muxlebis gadamyvanebis, quroebis, damxSobis SeZena da mowyoba</t>
  </si>
  <si>
    <r>
      <t xml:space="preserve">polieTilenis damxSobi </t>
    </r>
    <r>
      <rPr>
        <sz val="10"/>
        <rFont val="Times New Roman"/>
        <family val="1"/>
      </rPr>
      <t>D=90 PN16</t>
    </r>
  </si>
  <si>
    <r>
      <t xml:space="preserve">el. SeduRebis muxli </t>
    </r>
    <r>
      <rPr>
        <sz val="10"/>
        <rFont val="Times New Roman"/>
        <family val="1"/>
      </rPr>
      <t>D=200 PN16</t>
    </r>
  </si>
  <si>
    <r>
      <t xml:space="preserve">el. SeduRebis muxli </t>
    </r>
    <r>
      <rPr>
        <sz val="10"/>
        <rFont val="Times New Roman"/>
        <family val="1"/>
      </rPr>
      <t>D=40 PN16</t>
    </r>
  </si>
  <si>
    <r>
      <t xml:space="preserve">arsebuli milsadenis CaWra da gadaerTeba </t>
    </r>
    <r>
      <rPr>
        <b/>
        <sz val="10"/>
        <rFont val="Times New Roman"/>
        <family val="1"/>
      </rPr>
      <t>D=25</t>
    </r>
  </si>
  <si>
    <t>foladis samkapebis, gadamyvanebis, muxlebis SeZena da mowyoba</t>
  </si>
  <si>
    <r>
      <t xml:space="preserve">foladis samkapi </t>
    </r>
    <r>
      <rPr>
        <sz val="10"/>
        <rFont val="Times New Roman"/>
        <family val="1"/>
      </rPr>
      <t>D=100/100</t>
    </r>
    <r>
      <rPr>
        <sz val="10"/>
        <rFont val="AcadNusx"/>
        <family val="0"/>
      </rPr>
      <t xml:space="preserve"> mm 1c</t>
    </r>
  </si>
  <si>
    <r>
      <t xml:space="preserve">foladis gadamyvani </t>
    </r>
    <r>
      <rPr>
        <sz val="10"/>
        <rFont val="Times New Roman"/>
        <family val="1"/>
      </rPr>
      <t>D=150/100</t>
    </r>
    <r>
      <rPr>
        <sz val="10"/>
        <rFont val="AcadNusx"/>
        <family val="0"/>
      </rPr>
      <t xml:space="preserve"> mm 1c</t>
    </r>
  </si>
  <si>
    <r>
      <t xml:space="preserve">foladis gadamyvani </t>
    </r>
    <r>
      <rPr>
        <sz val="10"/>
        <rFont val="Times New Roman"/>
        <family val="1"/>
      </rPr>
      <t>D=100/80</t>
    </r>
    <r>
      <rPr>
        <sz val="10"/>
        <rFont val="AcadNusx"/>
        <family val="0"/>
      </rPr>
      <t xml:space="preserve"> mm 1c</t>
    </r>
  </si>
  <si>
    <r>
      <t xml:space="preserve">foladis muxli </t>
    </r>
    <r>
      <rPr>
        <sz val="10"/>
        <rFont val="Times New Roman"/>
        <family val="1"/>
      </rPr>
      <t xml:space="preserve">D=150 </t>
    </r>
    <r>
      <rPr>
        <sz val="10"/>
        <rFont val="AcadNusx"/>
        <family val="0"/>
      </rPr>
      <t>mm 90</t>
    </r>
    <r>
      <rPr>
        <sz val="10"/>
        <rFont val="Calibri"/>
        <family val="2"/>
      </rPr>
      <t>⁰</t>
    </r>
    <r>
      <rPr>
        <sz val="10"/>
        <rFont val="AcadNusx"/>
        <family val="0"/>
      </rPr>
      <t xml:space="preserve"> 2c</t>
    </r>
  </si>
  <si>
    <r>
      <t xml:space="preserve">foladis muxli </t>
    </r>
    <r>
      <rPr>
        <sz val="10"/>
        <rFont val="Times New Roman"/>
        <family val="1"/>
      </rPr>
      <t xml:space="preserve">D=100 </t>
    </r>
    <r>
      <rPr>
        <sz val="10"/>
        <rFont val="AcadNusx"/>
        <family val="0"/>
      </rPr>
      <t>mm 90</t>
    </r>
    <r>
      <rPr>
        <sz val="10"/>
        <rFont val="Calibri"/>
        <family val="2"/>
      </rPr>
      <t>⁰</t>
    </r>
    <r>
      <rPr>
        <sz val="10"/>
        <rFont val="AcadNusx"/>
        <family val="0"/>
      </rPr>
      <t xml:space="preserve"> 2c</t>
    </r>
  </si>
  <si>
    <r>
      <t xml:space="preserve">polieTilenis gofrirebuli milZabra </t>
    </r>
    <r>
      <rPr>
        <b/>
        <sz val="10"/>
        <rFont val="Arial"/>
        <family val="2"/>
      </rPr>
      <t>SN8 D=200</t>
    </r>
    <r>
      <rPr>
        <b/>
        <sz val="10"/>
        <rFont val="AcadNusx"/>
        <family val="0"/>
      </rPr>
      <t>mm milis SeZena da gamocda hermetulobaze</t>
    </r>
  </si>
  <si>
    <r>
      <t xml:space="preserve">polieTilenis gofrirebuli milZabra milis </t>
    </r>
    <r>
      <rPr>
        <b/>
        <sz val="10"/>
        <rFont val="Arial"/>
        <family val="2"/>
      </rPr>
      <t>SN8 D=100</t>
    </r>
    <r>
      <rPr>
        <b/>
        <sz val="10"/>
        <rFont val="AcadNusx"/>
        <family val="0"/>
      </rPr>
      <t>mm milis SeZena da gamocda hermetulobaze</t>
    </r>
  </si>
  <si>
    <r>
      <t xml:space="preserve">polieTilenis gofrirebuli milZabra </t>
    </r>
    <r>
      <rPr>
        <b/>
        <sz val="10"/>
        <rFont val="Arial"/>
        <family val="2"/>
      </rPr>
      <t>SN8 D=200</t>
    </r>
    <r>
      <rPr>
        <b/>
        <sz val="10"/>
        <rFont val="AcadNusx"/>
        <family val="0"/>
      </rPr>
      <t>mm milis SeZena da gamocda hermetulobaze (individualuri daerTebebisTvis)</t>
    </r>
  </si>
  <si>
    <t>arsebul WaSi SeWra</t>
  </si>
  <si>
    <t>kanalizaciis sulfatomedegi anakrebi rk/b Wis mowyoba d=1000mm 41 kompl. simaRliT 2.1 m. (Tujis xufiT, betonis ZiriT, betonis RariT, gamirebiT)</t>
  </si>
  <si>
    <t xml:space="preserve">tranSeisa da Webis qvabulis ormxrivi gamagreba </t>
  </si>
  <si>
    <t xml:space="preserve">           k r e b s i T i  x a r j T a R r i c x v a </t>
  </si>
  <si>
    <t>saxarjT-aRricxvo gaangariSebis #</t>
  </si>
  <si>
    <t>samuSaoebis da danaxarjebis                                         dasaxeleba</t>
  </si>
  <si>
    <t>B-1</t>
  </si>
  <si>
    <t>B-2</t>
  </si>
  <si>
    <t>B-3</t>
  </si>
  <si>
    <t>kostavas quCa - wyalmomarageba</t>
  </si>
  <si>
    <t>leseliZis quCa - wyalmomarageba</t>
  </si>
  <si>
    <t>kostavas quCa - wyalarineba</t>
  </si>
  <si>
    <t>foladis qarxnuli izolirebuli d-426/5 milis gatareba savali gzis qveS daWirxvniT</t>
  </si>
  <si>
    <r>
      <t xml:space="preserve">polieTilenis milis montaJi </t>
    </r>
    <r>
      <rPr>
        <b/>
        <sz val="10"/>
        <rFont val="Times New Roman"/>
        <family val="1"/>
      </rPr>
      <t>D=</t>
    </r>
    <r>
      <rPr>
        <b/>
        <sz val="10"/>
        <rFont val="AcadNusx"/>
        <family val="0"/>
      </rPr>
      <t xml:space="preserve">50 mm-mde hidravlikuri SemowmebiT </t>
    </r>
    <r>
      <rPr>
        <b/>
        <sz val="10"/>
        <color indexed="8"/>
        <rFont val="Times New Roman"/>
        <family val="1"/>
      </rPr>
      <t>PN-10</t>
    </r>
  </si>
  <si>
    <r>
      <rPr>
        <b/>
        <sz val="10"/>
        <rFont val="Times New Roman"/>
        <family val="1"/>
      </rPr>
      <t>AMR</t>
    </r>
    <r>
      <rPr>
        <b/>
        <sz val="10"/>
        <rFont val="AcadNusx"/>
        <family val="0"/>
      </rPr>
      <t xml:space="preserve"> wyalmzomi kvanZis mowyoba d-25 naxazis mixedviT </t>
    </r>
  </si>
  <si>
    <t>ganStoebis el-fuziuri quro unagirebisa da samkapebis SeZena da mowyoba</t>
  </si>
  <si>
    <r>
      <t xml:space="preserve">kanalizaciis gofrirebuli polieTilenis milZabra samkapis SeZena da mowyoba </t>
    </r>
    <r>
      <rPr>
        <b/>
        <sz val="10"/>
        <rFont val="Times New Roman"/>
        <family val="1"/>
      </rPr>
      <t>D=200/150 SN8</t>
    </r>
  </si>
  <si>
    <r>
      <t xml:space="preserve">kanalizaciis gofrirebuli polieTilenis milZabra muxlebis SeZena da mowyoba </t>
    </r>
    <r>
      <rPr>
        <sz val="10"/>
        <rFont val="Times New Roman"/>
        <family val="1"/>
      </rPr>
      <t xml:space="preserve">D=150 SN8 </t>
    </r>
    <r>
      <rPr>
        <sz val="10"/>
        <rFont val="AcadNusx"/>
        <family val="0"/>
      </rPr>
      <t>45</t>
    </r>
    <r>
      <rPr>
        <sz val="10"/>
        <rFont val="Arial"/>
        <family val="2"/>
      </rPr>
      <t>º</t>
    </r>
  </si>
  <si>
    <r>
      <t xml:space="preserve">kanalizaciis gofrirebuli polieTilenis milZabra muxlebis SeZena da mowyoba </t>
    </r>
    <r>
      <rPr>
        <b/>
        <sz val="10"/>
        <rFont val="Times New Roman"/>
        <family val="1"/>
      </rPr>
      <t>D=150 SN8 45º</t>
    </r>
  </si>
  <si>
    <t xml:space="preserve">polieTilenis quro kanalizaciis milebisTvis </t>
  </si>
  <si>
    <r>
      <t xml:space="preserve">kanalizaciis ganStoebis polieTilenis Wis SeZena da mowyoba </t>
    </r>
    <r>
      <rPr>
        <b/>
        <sz val="10"/>
        <color indexed="8"/>
        <rFont val="Times New Roman"/>
        <family val="1"/>
      </rPr>
      <t>D=400</t>
    </r>
    <r>
      <rPr>
        <b/>
        <sz val="10"/>
        <color indexed="8"/>
        <rFont val="AcadNusx"/>
        <family val="0"/>
      </rPr>
      <t xml:space="preserve"> saS </t>
    </r>
    <r>
      <rPr>
        <b/>
        <sz val="10"/>
        <color indexed="8"/>
        <rFont val="Times New Roman"/>
        <family val="1"/>
      </rPr>
      <t xml:space="preserve">H=1.5 </t>
    </r>
    <r>
      <rPr>
        <b/>
        <sz val="10"/>
        <color indexed="8"/>
        <rFont val="AcadNusx"/>
        <family val="0"/>
      </rPr>
      <t>m</t>
    </r>
  </si>
  <si>
    <t>fasi</t>
  </si>
  <si>
    <t>%</t>
  </si>
  <si>
    <t>x a r j T a R r i c x v a #3</t>
  </si>
  <si>
    <t>q. axalcixeSi, axalcixelis, baRinaSvilisa da Wyondidelis quCebis kanalizaciis mowyobis proeqti</t>
  </si>
  <si>
    <t>satendero xarjTaRricxva</t>
  </si>
  <si>
    <r>
      <t>m</t>
    </r>
    <r>
      <rPr>
        <b/>
        <vertAlign val="superscript"/>
        <sz val="10"/>
        <rFont val="AcadNusx"/>
        <family val="0"/>
      </rPr>
      <t>2</t>
    </r>
  </si>
  <si>
    <t>cali</t>
  </si>
  <si>
    <r>
      <t xml:space="preserve">arsebuli aRricxvis WebSi wyalmzomebis Secvla </t>
    </r>
    <r>
      <rPr>
        <b/>
        <sz val="10"/>
        <rFont val="Times New Roman"/>
        <family val="1"/>
      </rPr>
      <t xml:space="preserve">AMR </t>
    </r>
    <r>
      <rPr>
        <b/>
        <sz val="10"/>
        <rFont val="AcadNusx"/>
        <family val="0"/>
      </rPr>
      <t xml:space="preserve">tipis wyalmzomebiT </t>
    </r>
    <r>
      <rPr>
        <b/>
        <sz val="10"/>
        <rFont val="Times New Roman"/>
        <family val="1"/>
      </rPr>
      <t>D=15</t>
    </r>
    <r>
      <rPr>
        <b/>
        <sz val="10"/>
        <rFont val="AcadNusx"/>
        <family val="0"/>
      </rPr>
      <t>mm</t>
    </r>
  </si>
  <si>
    <r>
      <rPr>
        <b/>
        <sz val="10"/>
        <rFont val="Times New Roman"/>
        <family val="1"/>
      </rPr>
      <t>AMR</t>
    </r>
    <r>
      <rPr>
        <b/>
        <sz val="10"/>
        <rFont val="AcadNusx"/>
        <family val="0"/>
      </rPr>
      <t xml:space="preserve"> wyalmzomi kvanZis mowyoba </t>
    </r>
    <r>
      <rPr>
        <b/>
        <sz val="10"/>
        <rFont val="Sylfaen"/>
        <family val="1"/>
      </rPr>
      <t>D=</t>
    </r>
    <r>
      <rPr>
        <b/>
        <sz val="10"/>
        <rFont val="AcadNusx"/>
        <family val="0"/>
      </rPr>
      <t>15mm (naxazis mixedviT)</t>
    </r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</si>
</sst>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000"/>
    <numFmt numFmtId="182" formatCode="0.0"/>
    <numFmt numFmtId="183" formatCode="0.00000"/>
    <numFmt numFmtId="184" formatCode="_-* #,##0.000_р_._-;\-* #,##0.000_р_._-;_-* &quot;-&quot;??_р_._-;_-@_-"/>
    <numFmt numFmtId="185" formatCode="0.000000"/>
    <numFmt numFmtId="186" formatCode="0.0000000"/>
    <numFmt numFmtId="187" formatCode="0.00000000"/>
    <numFmt numFmtId="188" formatCode="0.000000000"/>
    <numFmt numFmtId="189" formatCode="_-* #,##0.000\ _L_a_r_i_-;\-* #,##0.000\ _L_a_r_i_-;_-* &quot;-&quot;???\ _L_a_r_i_-;_-@_-"/>
    <numFmt numFmtId="190" formatCode="_-* #,##0.0_р_._-;\-* #,##0.0_р_._-;_-* &quot;-&quot;??_р_._-;_-@_-"/>
    <numFmt numFmtId="191" formatCode="_-* #,##0.0\ _L_a_r_i_-;\-* #,##0.0\ _L_a_r_i_-;_-* &quot;-&quot;?\ _L_a_r_i_-;_-@_-"/>
    <numFmt numFmtId="192" formatCode="_-* #,##0.0000_р_._-;\-* #,##0.0000_р_._-;_-* &quot;-&quot;??_р_._-;_-@_-"/>
    <numFmt numFmtId="193" formatCode="_-* #,##0_р_._-;\-* #,##0_р_._-;_-* &quot;-&quot;??_р_._-;_-@_-"/>
    <numFmt numFmtId="194" formatCode="[$-409]dddd\,\ mmmm\ dd\,\ yyyy"/>
    <numFmt numFmtId="195" formatCode="&quot;$&quot;#,##0.00"/>
    <numFmt numFmtId="196" formatCode="_(* #,##0.000_);_(* \(#,##0.000\);_(* &quot;-&quot;???_);_(@_)"/>
    <numFmt numFmtId="197" formatCode="_-* #,##0.00000_р_._-;\-* #,##0.00000_р_._-;_-* &quot;-&quot;??_р_._-;_-@_-"/>
    <numFmt numFmtId="198" formatCode="_-* #,##0.0000_р_._-;\-* #,##0.0000_р_._-;_-* &quot;-&quot;????_р_._-;_-@_-"/>
    <numFmt numFmtId="199" formatCode="_-* #,##0.00_р_._-;\-* #,##0.00_р_._-;_-* &quot;-&quot;???_р_._-;_-@_-"/>
    <numFmt numFmtId="200" formatCode="_-* #,##0.000_р_._-;\-* #,##0.000_р_._-;_-* &quot;-&quot;???_р_._-;_-@_-"/>
    <numFmt numFmtId="201" formatCode="_-* #,##0.0_р_._-;\-* #,##0.0_р_._-;_-* &quot;-&quot;?_р_._-;_-@_-"/>
    <numFmt numFmtId="202" formatCode="_-* #,##0.0_р_._-;\-* #,##0.0_р_._-;_-* &quot;-&quot;????_р_._-;_-@_-"/>
    <numFmt numFmtId="203" formatCode="_(* #,##0.0_);_(* \(#,##0.0\);_(* &quot;-&quot;?_);_(@_)"/>
    <numFmt numFmtId="204" formatCode="_(* #,##0.000_);_(* \(#,##0.000\);_(* &quot;-&quot;??_);_(@_)"/>
    <numFmt numFmtId="205" formatCode="_(* #,##0.0_);_(* \(#,##0.0\);_(* &quot;-&quot;??_);_(@_)"/>
    <numFmt numFmtId="206" formatCode="_(* #,##0_);_(* \(#,##0\);_(* &quot;-&quot;??_);_(@_)"/>
    <numFmt numFmtId="207" formatCode="[$-409]h:mm:ss\ AM/PM"/>
    <numFmt numFmtId="208" formatCode="_-* #,##0.0\ _L_a_r_i_-;\-* #,##0.0\ _L_a_r_i_-;_-* &quot;-&quot;??\ _L_a_r_i_-;_-@_-"/>
    <numFmt numFmtId="209" formatCode="_-* #,##0\ _L_a_r_i_-;\-* #,##0\ _L_a_r_i_-;_-* &quot;-&quot;??\ _L_a_r_i_-;_-@_-"/>
    <numFmt numFmtId="210" formatCode="0.0000000000"/>
    <numFmt numFmtId="211" formatCode="0.00000000000"/>
    <numFmt numFmtId="212" formatCode="0.000000000000"/>
    <numFmt numFmtId="213" formatCode="0.0000000000000"/>
    <numFmt numFmtId="214" formatCode="0.00000000000000"/>
    <numFmt numFmtId="215" formatCode="0.00;[Red]0.00"/>
    <numFmt numFmtId="216" formatCode="_(* #,##0.00_);_(* \(#,##0.00\);_(* &quot;-&quot;???_);_(@_)"/>
    <numFmt numFmtId="217" formatCode="_(* #,##0_);_(* \(#,##0\);_(* &quot;-&quot;???_);_(@_)"/>
    <numFmt numFmtId="218" formatCode="_(* #,##0.0_);_(* \(#,##0.0\);_(* &quot;-&quot;???_);_(@_)"/>
    <numFmt numFmtId="219" formatCode="0.0%"/>
    <numFmt numFmtId="220" formatCode="[$-409]dddd\,\ mmmm\ d\,\ yyyy"/>
  </numFmts>
  <fonts count="78">
    <font>
      <sz val="10"/>
      <name val="Arial"/>
      <family val="0"/>
    </font>
    <font>
      <sz val="10"/>
      <name val="AcadNusx"/>
      <family val="0"/>
    </font>
    <font>
      <b/>
      <sz val="10"/>
      <name val="AcadNusx"/>
      <family val="0"/>
    </font>
    <font>
      <sz val="8"/>
      <name val="AcadNusx"/>
      <family val="0"/>
    </font>
    <font>
      <sz val="11"/>
      <name val="AcadNusx"/>
      <family val="0"/>
    </font>
    <font>
      <b/>
      <sz val="11"/>
      <name val="AcadNusx"/>
      <family val="0"/>
    </font>
    <font>
      <b/>
      <sz val="9"/>
      <name val="AcadNusx"/>
      <family val="0"/>
    </font>
    <font>
      <sz val="12"/>
      <name val="AcadNusx"/>
      <family val="0"/>
    </font>
    <font>
      <b/>
      <sz val="12"/>
      <name val="AcadNusx"/>
      <family val="0"/>
    </font>
    <font>
      <b/>
      <sz val="14"/>
      <name val="AcadNusx"/>
      <family val="0"/>
    </font>
    <font>
      <sz val="12"/>
      <name val="Arachveulebrivi Thin"/>
      <family val="2"/>
    </font>
    <font>
      <sz val="11"/>
      <name val="Academiuri Normaluri"/>
      <family val="0"/>
    </font>
    <font>
      <u val="single"/>
      <sz val="8"/>
      <name val="AcadNusx"/>
      <family val="0"/>
    </font>
    <font>
      <b/>
      <sz val="10"/>
      <name val="Arial"/>
      <family val="2"/>
    </font>
    <font>
      <b/>
      <sz val="10"/>
      <name val="Times New Roman"/>
      <family val="1"/>
    </font>
    <font>
      <b/>
      <sz val="10"/>
      <name val="Calibri"/>
      <family val="2"/>
    </font>
    <font>
      <sz val="10"/>
      <name val="Times New Roman"/>
      <family val="1"/>
    </font>
    <font>
      <b/>
      <sz val="10"/>
      <color indexed="8"/>
      <name val="Calibri"/>
      <family val="2"/>
    </font>
    <font>
      <sz val="9"/>
      <name val="AcadNusx"/>
      <family val="0"/>
    </font>
    <font>
      <sz val="10"/>
      <name val="Calibri"/>
      <family val="2"/>
    </font>
    <font>
      <b/>
      <sz val="10"/>
      <color indexed="8"/>
      <name val="AcadNusx"/>
      <family val="0"/>
    </font>
    <font>
      <b/>
      <sz val="10"/>
      <color indexed="8"/>
      <name val="Times New Roman"/>
      <family val="1"/>
    </font>
    <font>
      <sz val="11"/>
      <name val="Arachveulebrivi Thi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cadNusx"/>
      <family val="0"/>
    </font>
    <font>
      <b/>
      <sz val="11"/>
      <color indexed="10"/>
      <name val="AcadNusx"/>
      <family val="0"/>
    </font>
    <font>
      <b/>
      <i/>
      <u val="single"/>
      <sz val="11"/>
      <color indexed="10"/>
      <name val="AcadNusx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8"/>
      <name val="AcadNusx"/>
      <family val="0"/>
    </font>
    <font>
      <sz val="10"/>
      <name val="Cambria"/>
      <family val="1"/>
    </font>
    <font>
      <sz val="8"/>
      <name val="Segoe UI"/>
      <family val="2"/>
    </font>
    <font>
      <b/>
      <vertAlign val="superscript"/>
      <sz val="10"/>
      <name val="AcadNusx"/>
      <family val="0"/>
    </font>
    <font>
      <b/>
      <sz val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cadNusx"/>
      <family val="0"/>
    </font>
    <font>
      <sz val="11"/>
      <color rgb="FFFF0000"/>
      <name val="AcadNusx"/>
      <family val="0"/>
    </font>
    <font>
      <b/>
      <sz val="11"/>
      <color rgb="FFFF0000"/>
      <name val="AcadNusx"/>
      <family val="0"/>
    </font>
    <font>
      <b/>
      <i/>
      <u val="single"/>
      <sz val="11"/>
      <color rgb="FFFF0000"/>
      <name val="AcadNusx"/>
      <family val="0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4"/>
      <color theme="1"/>
      <name val="AcadNusx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0" fillId="0" borderId="0">
      <alignment/>
      <protection/>
    </xf>
  </cellStyleXfs>
  <cellXfs count="198">
    <xf numFmtId="0" fontId="0" fillId="0" borderId="0" xfId="0" applyAlignment="1">
      <alignment/>
    </xf>
    <xf numFmtId="0" fontId="5" fillId="33" borderId="0" xfId="0" applyFont="1" applyFill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7" fillId="0" borderId="0" xfId="70" applyFont="1">
      <alignment/>
      <protection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70" applyFont="1" applyBorder="1">
      <alignment/>
      <protection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0" xfId="70" applyFont="1">
      <alignment/>
      <protection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193" fontId="4" fillId="0" borderId="0" xfId="42" applyNumberFormat="1" applyFont="1" applyFill="1" applyBorder="1" applyAlignment="1">
      <alignment vertical="center"/>
    </xf>
    <xf numFmtId="179" fontId="4" fillId="0" borderId="0" xfId="42" applyNumberFormat="1" applyFont="1" applyFill="1" applyBorder="1" applyAlignment="1">
      <alignment vertical="center"/>
    </xf>
    <xf numFmtId="10" fontId="4" fillId="0" borderId="0" xfId="0" applyNumberFormat="1" applyFont="1" applyFill="1" applyBorder="1" applyAlignment="1">
      <alignment vertical="center"/>
    </xf>
    <xf numFmtId="9" fontId="4" fillId="0" borderId="0" xfId="0" applyNumberFormat="1" applyFont="1" applyFill="1" applyBorder="1" applyAlignment="1">
      <alignment vertical="center"/>
    </xf>
    <xf numFmtId="43" fontId="5" fillId="33" borderId="0" xfId="0" applyNumberFormat="1" applyFont="1" applyFill="1" applyBorder="1" applyAlignment="1">
      <alignment vertical="center"/>
    </xf>
    <xf numFmtId="0" fontId="12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 wrapText="1"/>
    </xf>
    <xf numFmtId="0" fontId="12" fillId="34" borderId="10" xfId="42" applyNumberFormat="1" applyFont="1" applyFill="1" applyBorder="1" applyAlignment="1">
      <alignment horizontal="center" vertical="center" wrapText="1"/>
    </xf>
    <xf numFmtId="0" fontId="8" fillId="35" borderId="0" xfId="79" applyFont="1" applyFill="1" applyBorder="1" applyAlignment="1">
      <alignment vertical="center" wrapText="1" shrinkToFit="1"/>
      <protection/>
    </xf>
    <xf numFmtId="0" fontId="1" fillId="36" borderId="0" xfId="0" applyFont="1" applyFill="1" applyAlignment="1">
      <alignment vertical="center"/>
    </xf>
    <xf numFmtId="0" fontId="1" fillId="36" borderId="0" xfId="0" applyFont="1" applyFill="1" applyBorder="1" applyAlignment="1">
      <alignment vertical="center"/>
    </xf>
    <xf numFmtId="209" fontId="4" fillId="0" borderId="0" xfId="0" applyNumberFormat="1" applyFont="1" applyFill="1" applyBorder="1" applyAlignment="1">
      <alignment vertical="center"/>
    </xf>
    <xf numFmtId="0" fontId="1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1" fillId="0" borderId="10" xfId="79" applyFont="1" applyFill="1" applyBorder="1" applyAlignment="1">
      <alignment horizontal="center" vertical="center"/>
      <protection/>
    </xf>
    <xf numFmtId="0" fontId="2" fillId="0" borderId="10" xfId="79" applyFont="1" applyFill="1" applyBorder="1" applyAlignment="1">
      <alignment horizontal="center" vertical="center"/>
      <protection/>
    </xf>
    <xf numFmtId="1" fontId="2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37" borderId="10" xfId="66" applyFont="1" applyFill="1" applyBorder="1" applyAlignment="1">
      <alignment horizontal="center" vertical="center" wrapText="1"/>
      <protection/>
    </xf>
    <xf numFmtId="0" fontId="2" fillId="37" borderId="10" xfId="66" applyFont="1" applyFill="1" applyBorder="1" applyAlignment="1">
      <alignment horizontal="center" vertical="center"/>
      <protection/>
    </xf>
    <xf numFmtId="0" fontId="2" fillId="37" borderId="0" xfId="0" applyFont="1" applyFill="1" applyBorder="1" applyAlignment="1">
      <alignment/>
    </xf>
    <xf numFmtId="0" fontId="1" fillId="37" borderId="0" xfId="0" applyFont="1" applyFill="1" applyBorder="1" applyAlignment="1">
      <alignment/>
    </xf>
    <xf numFmtId="43" fontId="4" fillId="0" borderId="10" xfId="42" applyFont="1" applyFill="1" applyBorder="1" applyAlignment="1">
      <alignment horizontal="center" vertical="center" wrapText="1"/>
    </xf>
    <xf numFmtId="43" fontId="5" fillId="33" borderId="10" xfId="42" applyFont="1" applyFill="1" applyBorder="1" applyAlignment="1">
      <alignment horizontal="center" vertical="center"/>
    </xf>
    <xf numFmtId="43" fontId="5" fillId="33" borderId="10" xfId="42" applyFont="1" applyFill="1" applyBorder="1" applyAlignment="1">
      <alignment horizontal="center" vertical="center" wrapText="1"/>
    </xf>
    <xf numFmtId="0" fontId="71" fillId="37" borderId="10" xfId="66" applyFont="1" applyFill="1" applyBorder="1" applyAlignment="1">
      <alignment horizontal="center" vertical="center" wrapText="1"/>
      <protection/>
    </xf>
    <xf numFmtId="0" fontId="2" fillId="37" borderId="0" xfId="62" applyFont="1" applyFill="1" applyBorder="1">
      <alignment/>
      <protection/>
    </xf>
    <xf numFmtId="2" fontId="1" fillId="0" borderId="10" xfId="62" applyNumberFormat="1" applyFont="1" applyFill="1" applyBorder="1" applyAlignment="1">
      <alignment horizontal="center" vertical="center" wrapText="1"/>
      <protection/>
    </xf>
    <xf numFmtId="182" fontId="1" fillId="0" borderId="10" xfId="0" applyNumberFormat="1" applyFont="1" applyFill="1" applyBorder="1" applyAlignment="1">
      <alignment horizontal="center" vertical="center" wrapText="1"/>
    </xf>
    <xf numFmtId="0" fontId="2" fillId="37" borderId="10" xfId="66" applyFont="1" applyFill="1" applyBorder="1" applyAlignment="1">
      <alignment horizontal="left" vertical="center" wrapText="1"/>
      <protection/>
    </xf>
    <xf numFmtId="0" fontId="2" fillId="37" borderId="10" xfId="66" applyFont="1" applyFill="1" applyBorder="1" applyAlignment="1">
      <alignment vertical="center" wrapText="1"/>
      <protection/>
    </xf>
    <xf numFmtId="182" fontId="2" fillId="37" borderId="10" xfId="66" applyNumberFormat="1" applyFont="1" applyFill="1" applyBorder="1" applyAlignment="1">
      <alignment horizontal="center" vertical="center" wrapText="1"/>
      <protection/>
    </xf>
    <xf numFmtId="43" fontId="5" fillId="33" borderId="10" xfId="45" applyFont="1" applyFill="1" applyBorder="1" applyAlignment="1">
      <alignment horizontal="center" vertical="center" wrapText="1"/>
    </xf>
    <xf numFmtId="43" fontId="4" fillId="0" borderId="0" xfId="0" applyNumberFormat="1" applyFont="1" applyFill="1" applyAlignment="1">
      <alignment vertical="center"/>
    </xf>
    <xf numFmtId="43" fontId="4" fillId="0" borderId="10" xfId="0" applyNumberFormat="1" applyFont="1" applyFill="1" applyBorder="1" applyAlignment="1">
      <alignment vertical="center"/>
    </xf>
    <xf numFmtId="2" fontId="1" fillId="37" borderId="10" xfId="0" applyNumberFormat="1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/>
    </xf>
    <xf numFmtId="2" fontId="1" fillId="37" borderId="10" xfId="62" applyNumberFormat="1" applyFont="1" applyFill="1" applyBorder="1" applyAlignment="1">
      <alignment horizontal="center" vertical="center" wrapText="1"/>
      <protection/>
    </xf>
    <xf numFmtId="0" fontId="1" fillId="37" borderId="0" xfId="62" applyFont="1" applyFill="1" applyBorder="1">
      <alignment/>
      <protection/>
    </xf>
    <xf numFmtId="0" fontId="72" fillId="36" borderId="10" xfId="0" applyFont="1" applyFill="1" applyBorder="1" applyAlignment="1">
      <alignment horizontal="center" vertical="center" wrapText="1"/>
    </xf>
    <xf numFmtId="0" fontId="73" fillId="36" borderId="10" xfId="0" applyFont="1" applyFill="1" applyBorder="1" applyAlignment="1">
      <alignment horizontal="center" vertical="center" wrapText="1"/>
    </xf>
    <xf numFmtId="0" fontId="72" fillId="36" borderId="10" xfId="0" applyFont="1" applyFill="1" applyBorder="1" applyAlignment="1">
      <alignment horizontal="center" vertical="center"/>
    </xf>
    <xf numFmtId="1" fontId="72" fillId="36" borderId="10" xfId="0" applyNumberFormat="1" applyFont="1" applyFill="1" applyBorder="1" applyAlignment="1">
      <alignment horizontal="center" vertical="center"/>
    </xf>
    <xf numFmtId="0" fontId="72" fillId="36" borderId="0" xfId="0" applyFont="1" applyFill="1" applyBorder="1" applyAlignment="1">
      <alignment vertical="center"/>
    </xf>
    <xf numFmtId="0" fontId="72" fillId="0" borderId="10" xfId="0" applyFont="1" applyFill="1" applyBorder="1" applyAlignment="1">
      <alignment horizontal="center" vertical="center" wrapText="1"/>
    </xf>
    <xf numFmtId="0" fontId="74" fillId="0" borderId="10" xfId="0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horizontal="center" vertical="center"/>
    </xf>
    <xf numFmtId="1" fontId="72" fillId="0" borderId="10" xfId="0" applyNumberFormat="1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vertical="center"/>
    </xf>
    <xf numFmtId="2" fontId="2" fillId="37" borderId="10" xfId="0" applyNumberFormat="1" applyFont="1" applyFill="1" applyBorder="1" applyAlignment="1">
      <alignment horizontal="center" vertical="center" wrapText="1"/>
    </xf>
    <xf numFmtId="2" fontId="2" fillId="37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36" borderId="10" xfId="79" applyFont="1" applyFill="1" applyBorder="1" applyAlignment="1">
      <alignment horizontal="center" vertical="center"/>
      <protection/>
    </xf>
    <xf numFmtId="0" fontId="1" fillId="36" borderId="10" xfId="0" applyFont="1" applyFill="1" applyBorder="1" applyAlignment="1">
      <alignment vertical="center" wrapText="1"/>
    </xf>
    <xf numFmtId="2" fontId="1" fillId="36" borderId="10" xfId="0" applyNumberFormat="1" applyFont="1" applyFill="1" applyBorder="1" applyAlignment="1">
      <alignment horizontal="center" vertical="center"/>
    </xf>
    <xf numFmtId="0" fontId="1" fillId="36" borderId="10" xfId="72" applyFont="1" applyFill="1" applyBorder="1" applyAlignment="1">
      <alignment horizontal="center" vertical="center"/>
      <protection/>
    </xf>
    <xf numFmtId="2" fontId="1" fillId="36" borderId="10" xfId="72" applyNumberFormat="1" applyFont="1" applyFill="1" applyBorder="1" applyAlignment="1">
      <alignment horizontal="center" vertical="center"/>
      <protection/>
    </xf>
    <xf numFmtId="2" fontId="1" fillId="36" borderId="0" xfId="0" applyNumberFormat="1" applyFont="1" applyFill="1" applyBorder="1" applyAlignment="1">
      <alignment horizontal="center" vertical="center" wrapText="1"/>
    </xf>
    <xf numFmtId="0" fontId="1" fillId="36" borderId="0" xfId="0" applyFont="1" applyFill="1" applyBorder="1" applyAlignment="1">
      <alignment horizontal="center" vertical="center"/>
    </xf>
    <xf numFmtId="0" fontId="1" fillId="35" borderId="0" xfId="0" applyFont="1" applyFill="1" applyBorder="1" applyAlignment="1">
      <alignment/>
    </xf>
    <xf numFmtId="2" fontId="2" fillId="37" borderId="10" xfId="62" applyNumberFormat="1" applyFont="1" applyFill="1" applyBorder="1" applyAlignment="1">
      <alignment horizontal="center" vertical="center" wrapText="1"/>
      <protection/>
    </xf>
    <xf numFmtId="0" fontId="1" fillId="0" borderId="0" xfId="62" applyFont="1" applyFill="1" applyBorder="1" applyAlignment="1">
      <alignment vertical="center"/>
      <protection/>
    </xf>
    <xf numFmtId="2" fontId="2" fillId="37" borderId="10" xfId="66" applyNumberFormat="1" applyFont="1" applyFill="1" applyBorder="1" applyAlignment="1">
      <alignment horizontal="center" vertical="center" wrapText="1"/>
      <protection/>
    </xf>
    <xf numFmtId="0" fontId="75" fillId="36" borderId="0" xfId="62" applyFont="1" applyFill="1" applyAlignment="1">
      <alignment vertical="center"/>
      <protection/>
    </xf>
    <xf numFmtId="0" fontId="2" fillId="37" borderId="10" xfId="0" applyFont="1" applyFill="1" applyBorder="1" applyAlignment="1">
      <alignment horizontal="center" vertical="center"/>
    </xf>
    <xf numFmtId="200" fontId="2" fillId="37" borderId="10" xfId="0" applyNumberFormat="1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vertical="center" wrapText="1"/>
    </xf>
    <xf numFmtId="180" fontId="2" fillId="37" borderId="10" xfId="66" applyNumberFormat="1" applyFont="1" applyFill="1" applyBorder="1" applyAlignment="1">
      <alignment horizontal="center" vertical="center" wrapText="1"/>
      <protection/>
    </xf>
    <xf numFmtId="182" fontId="2" fillId="37" borderId="10" xfId="0" applyNumberFormat="1" applyFont="1" applyFill="1" applyBorder="1" applyAlignment="1">
      <alignment horizontal="center" vertical="center" wrapText="1"/>
    </xf>
    <xf numFmtId="1" fontId="2" fillId="37" borderId="10" xfId="0" applyNumberFormat="1" applyFont="1" applyFill="1" applyBorder="1" applyAlignment="1">
      <alignment horizontal="center" vertical="center" wrapText="1"/>
    </xf>
    <xf numFmtId="199" fontId="2" fillId="37" borderId="10" xfId="0" applyNumberFormat="1" applyFont="1" applyFill="1" applyBorder="1" applyAlignment="1">
      <alignment horizontal="center" vertical="center"/>
    </xf>
    <xf numFmtId="2" fontId="2" fillId="37" borderId="10" xfId="0" applyNumberFormat="1" applyFont="1" applyFill="1" applyBorder="1" applyAlignment="1">
      <alignment horizontal="center" vertical="top" wrapText="1"/>
    </xf>
    <xf numFmtId="0" fontId="71" fillId="37" borderId="10" xfId="0" applyFont="1" applyFill="1" applyBorder="1" applyAlignment="1">
      <alignment vertical="center" wrapText="1"/>
    </xf>
    <xf numFmtId="0" fontId="16" fillId="37" borderId="10" xfId="0" applyFont="1" applyFill="1" applyBorder="1" applyAlignment="1">
      <alignment/>
    </xf>
    <xf numFmtId="0" fontId="1" fillId="35" borderId="0" xfId="62" applyFont="1" applyFill="1" applyBorder="1" applyAlignment="1">
      <alignment vertical="center"/>
      <protection/>
    </xf>
    <xf numFmtId="2" fontId="18" fillId="37" borderId="10" xfId="0" applyNumberFormat="1" applyFont="1" applyFill="1" applyBorder="1" applyAlignment="1">
      <alignment horizontal="center" vertical="center" wrapText="1"/>
    </xf>
    <xf numFmtId="0" fontId="2" fillId="37" borderId="0" xfId="0" applyFont="1" applyFill="1" applyAlignment="1">
      <alignment/>
    </xf>
    <xf numFmtId="0" fontId="1" fillId="37" borderId="0" xfId="0" applyFont="1" applyFill="1" applyAlignment="1">
      <alignment/>
    </xf>
    <xf numFmtId="0" fontId="1" fillId="0" borderId="0" xfId="0" applyFont="1" applyAlignment="1">
      <alignment vertical="center"/>
    </xf>
    <xf numFmtId="0" fontId="3" fillId="0" borderId="0" xfId="79" applyFont="1" applyFill="1" applyBorder="1" applyAlignment="1">
      <alignment horizontal="center" vertical="center" shrinkToFit="1"/>
      <protection/>
    </xf>
    <xf numFmtId="0" fontId="1" fillId="0" borderId="10" xfId="0" applyFont="1" applyBorder="1" applyAlignment="1">
      <alignment vertical="center" wrapText="1"/>
    </xf>
    <xf numFmtId="0" fontId="2" fillId="0" borderId="10" xfId="79" applyFont="1" applyBorder="1" applyAlignment="1">
      <alignment horizontal="center" vertical="center"/>
      <protection/>
    </xf>
    <xf numFmtId="0" fontId="4" fillId="0" borderId="0" xfId="0" applyFont="1" applyAlignment="1">
      <alignment vertical="center"/>
    </xf>
    <xf numFmtId="2" fontId="2" fillId="37" borderId="0" xfId="0" applyNumberFormat="1" applyFont="1" applyFill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81" fontId="2" fillId="37" borderId="10" xfId="0" applyNumberFormat="1" applyFont="1" applyFill="1" applyBorder="1" applyAlignment="1">
      <alignment horizontal="center" vertical="center" wrapText="1"/>
    </xf>
    <xf numFmtId="2" fontId="2" fillId="37" borderId="0" xfId="0" applyNumberFormat="1" applyFont="1" applyFill="1" applyAlignment="1">
      <alignment/>
    </xf>
    <xf numFmtId="0" fontId="1" fillId="0" borderId="0" xfId="0" applyFont="1" applyAlignment="1">
      <alignment horizontal="center" vertical="center"/>
    </xf>
    <xf numFmtId="181" fontId="1" fillId="0" borderId="10" xfId="0" applyNumberFormat="1" applyFont="1" applyBorder="1" applyAlignment="1">
      <alignment horizontal="center" vertical="center" wrapText="1"/>
    </xf>
    <xf numFmtId="2" fontId="13" fillId="37" borderId="0" xfId="0" applyNumberFormat="1" applyFont="1" applyFill="1" applyAlignment="1">
      <alignment horizontal="center" vertical="center"/>
    </xf>
    <xf numFmtId="0" fontId="16" fillId="37" borderId="0" xfId="0" applyFont="1" applyFill="1" applyAlignment="1">
      <alignment/>
    </xf>
    <xf numFmtId="0" fontId="2" fillId="37" borderId="10" xfId="62" applyFont="1" applyFill="1" applyBorder="1" applyAlignment="1">
      <alignment vertical="center" wrapText="1"/>
      <protection/>
    </xf>
    <xf numFmtId="0" fontId="2" fillId="37" borderId="10" xfId="62" applyFont="1" applyFill="1" applyBorder="1" applyAlignment="1">
      <alignment horizontal="center" vertical="center" wrapText="1"/>
      <protection/>
    </xf>
    <xf numFmtId="0" fontId="1" fillId="0" borderId="0" xfId="62" applyFont="1" applyAlignment="1">
      <alignment vertical="center"/>
      <protection/>
    </xf>
    <xf numFmtId="0" fontId="1" fillId="0" borderId="10" xfId="62" applyFont="1" applyBorder="1" applyAlignment="1">
      <alignment horizontal="center" vertical="top" wrapText="1"/>
      <protection/>
    </xf>
    <xf numFmtId="0" fontId="1" fillId="0" borderId="10" xfId="62" applyFont="1" applyBorder="1" applyAlignment="1">
      <alignment horizontal="center" vertical="center" wrapText="1"/>
      <protection/>
    </xf>
    <xf numFmtId="2" fontId="1" fillId="0" borderId="10" xfId="62" applyNumberFormat="1" applyFont="1" applyBorder="1" applyAlignment="1">
      <alignment horizontal="center" vertical="top" wrapText="1"/>
      <protection/>
    </xf>
    <xf numFmtId="0" fontId="76" fillId="36" borderId="0" xfId="62" applyFont="1" applyFill="1" applyAlignment="1">
      <alignment vertical="center"/>
      <protection/>
    </xf>
    <xf numFmtId="0" fontId="1" fillId="0" borderId="10" xfId="62" applyFont="1" applyBorder="1" applyAlignment="1">
      <alignment horizontal="left" vertical="center"/>
      <protection/>
    </xf>
    <xf numFmtId="2" fontId="1" fillId="0" borderId="10" xfId="62" applyNumberFormat="1" applyFont="1" applyBorder="1" applyAlignment="1">
      <alignment horizontal="center" vertical="center" wrapText="1"/>
      <protection/>
    </xf>
    <xf numFmtId="0" fontId="2" fillId="0" borderId="0" xfId="62" applyFont="1" applyAlignment="1">
      <alignment vertical="center"/>
      <protection/>
    </xf>
    <xf numFmtId="0" fontId="4" fillId="35" borderId="0" xfId="0" applyFont="1" applyFill="1" applyAlignment="1">
      <alignment vertical="center"/>
    </xf>
    <xf numFmtId="0" fontId="2" fillId="0" borderId="10" xfId="62" applyFont="1" applyBorder="1" applyAlignment="1">
      <alignment horizontal="center" vertical="center" wrapText="1"/>
      <protection/>
    </xf>
    <xf numFmtId="0" fontId="4" fillId="0" borderId="0" xfId="62" applyFont="1" applyAlignment="1">
      <alignment vertical="center"/>
      <protection/>
    </xf>
    <xf numFmtId="0" fontId="71" fillId="37" borderId="10" xfId="0" applyFont="1" applyFill="1" applyBorder="1" applyAlignment="1">
      <alignment horizontal="center" vertical="center" wrapText="1"/>
    </xf>
    <xf numFmtId="2" fontId="71" fillId="37" borderId="10" xfId="66" applyNumberFormat="1" applyFont="1" applyFill="1" applyBorder="1" applyAlignment="1">
      <alignment horizontal="center" vertical="center" wrapText="1"/>
      <protection/>
    </xf>
    <xf numFmtId="0" fontId="1" fillId="0" borderId="10" xfId="62" applyFont="1" applyBorder="1" applyAlignment="1">
      <alignment horizontal="left" vertical="center" wrapText="1"/>
      <protection/>
    </xf>
    <xf numFmtId="0" fontId="2" fillId="37" borderId="0" xfId="62" applyFont="1" applyFill="1">
      <alignment/>
      <protection/>
    </xf>
    <xf numFmtId="0" fontId="2" fillId="37" borderId="10" xfId="62" applyFont="1" applyFill="1" applyBorder="1" applyAlignment="1">
      <alignment horizontal="center" vertical="center"/>
      <protection/>
    </xf>
    <xf numFmtId="200" fontId="2" fillId="37" borderId="10" xfId="62" applyNumberFormat="1" applyFont="1" applyFill="1" applyBorder="1" applyAlignment="1">
      <alignment horizontal="center" vertical="center"/>
      <protection/>
    </xf>
    <xf numFmtId="0" fontId="77" fillId="35" borderId="0" xfId="79" applyFont="1" applyFill="1" applyAlignment="1">
      <alignment vertical="center" wrapText="1" shrinkToFit="1"/>
      <protection/>
    </xf>
    <xf numFmtId="0" fontId="5" fillId="0" borderId="0" xfId="62" applyFont="1" applyAlignment="1">
      <alignment vertical="center"/>
      <protection/>
    </xf>
    <xf numFmtId="0" fontId="7" fillId="0" borderId="0" xfId="70" applyFont="1" applyAlignment="1">
      <alignment horizontal="left"/>
      <protection/>
    </xf>
    <xf numFmtId="0" fontId="7" fillId="0" borderId="10" xfId="70" applyFont="1" applyBorder="1">
      <alignment/>
      <protection/>
    </xf>
    <xf numFmtId="0" fontId="1" fillId="0" borderId="0" xfId="70" applyFont="1">
      <alignment/>
      <protection/>
    </xf>
    <xf numFmtId="0" fontId="7" fillId="0" borderId="10" xfId="70" applyFont="1" applyBorder="1" applyAlignment="1">
      <alignment horizontal="center"/>
      <protection/>
    </xf>
    <xf numFmtId="0" fontId="18" fillId="0" borderId="10" xfId="70" applyFont="1" applyBorder="1" applyAlignment="1">
      <alignment horizontal="center" vertical="center" wrapText="1"/>
      <protection/>
    </xf>
    <xf numFmtId="0" fontId="1" fillId="0" borderId="10" xfId="70" applyFont="1" applyBorder="1" applyAlignment="1">
      <alignment horizontal="center" vertical="center" wrapText="1"/>
      <protection/>
    </xf>
    <xf numFmtId="0" fontId="7" fillId="38" borderId="10" xfId="70" applyFont="1" applyFill="1" applyBorder="1" applyAlignment="1">
      <alignment horizontal="center"/>
      <protection/>
    </xf>
    <xf numFmtId="0" fontId="4" fillId="0" borderId="10" xfId="70" applyFont="1" applyBorder="1" applyAlignment="1">
      <alignment horizontal="center"/>
      <protection/>
    </xf>
    <xf numFmtId="43" fontId="48" fillId="0" borderId="10" xfId="46" applyFont="1" applyBorder="1" applyAlignment="1">
      <alignment horizontal="center" vertical="center"/>
    </xf>
    <xf numFmtId="43" fontId="7" fillId="0" borderId="10" xfId="46" applyFont="1" applyBorder="1" applyAlignment="1">
      <alignment horizontal="center" vertical="center" wrapText="1"/>
    </xf>
    <xf numFmtId="43" fontId="4" fillId="0" borderId="11" xfId="46" applyFont="1" applyBorder="1" applyAlignment="1">
      <alignment horizontal="center" vertical="center"/>
    </xf>
    <xf numFmtId="43" fontId="4" fillId="0" borderId="0" xfId="46" applyFont="1" applyBorder="1" applyAlignment="1">
      <alignment/>
    </xf>
    <xf numFmtId="43" fontId="4" fillId="0" borderId="0" xfId="46" applyFont="1" applyFill="1" applyBorder="1" applyAlignment="1">
      <alignment vertical="center"/>
    </xf>
    <xf numFmtId="0" fontId="10" fillId="0" borderId="0" xfId="70" applyFont="1">
      <alignment/>
      <protection/>
    </xf>
    <xf numFmtId="0" fontId="22" fillId="0" borderId="0" xfId="70" applyFont="1">
      <alignment/>
      <protection/>
    </xf>
    <xf numFmtId="0" fontId="4" fillId="35" borderId="0" xfId="0" applyFont="1" applyFill="1" applyAlignment="1">
      <alignment horizontal="center" vertical="center"/>
    </xf>
    <xf numFmtId="0" fontId="6" fillId="39" borderId="0" xfId="0" applyFont="1" applyFill="1" applyBorder="1" applyAlignment="1">
      <alignment horizontal="center" vertical="center" wrapText="1"/>
    </xf>
    <xf numFmtId="0" fontId="7" fillId="0" borderId="0" xfId="62" applyFont="1" applyAlignment="1">
      <alignment horizontal="center"/>
      <protection/>
    </xf>
    <xf numFmtId="0" fontId="1" fillId="0" borderId="10" xfId="70" applyFont="1" applyBorder="1" applyAlignment="1">
      <alignment horizontal="center"/>
      <protection/>
    </xf>
    <xf numFmtId="0" fontId="2" fillId="0" borderId="0" xfId="0" applyFont="1" applyFill="1" applyBorder="1" applyAlignment="1">
      <alignment horizontal="center" vertical="center" wrapText="1"/>
    </xf>
    <xf numFmtId="0" fontId="1" fillId="0" borderId="12" xfId="79" applyFont="1" applyFill="1" applyBorder="1" applyAlignment="1">
      <alignment vertical="center" shrinkToFit="1"/>
      <protection/>
    </xf>
    <xf numFmtId="2" fontId="2" fillId="37" borderId="0" xfId="62" applyNumberFormat="1" applyFont="1" applyFill="1" applyBorder="1" applyAlignment="1">
      <alignment horizontal="center" vertical="center" wrapText="1"/>
      <protection/>
    </xf>
    <xf numFmtId="2" fontId="2" fillId="37" borderId="0" xfId="62" applyNumberFormat="1" applyFont="1" applyFill="1" applyBorder="1" applyAlignment="1">
      <alignment horizontal="center" vertical="center"/>
      <protection/>
    </xf>
    <xf numFmtId="0" fontId="2" fillId="37" borderId="0" xfId="62" applyFont="1" applyFill="1" applyBorder="1" applyAlignment="1">
      <alignment horizontal="center" vertical="center"/>
      <protection/>
    </xf>
    <xf numFmtId="2" fontId="2" fillId="37" borderId="11" xfId="0" applyNumberFormat="1" applyFont="1" applyFill="1" applyBorder="1" applyAlignment="1">
      <alignment horizontal="center" vertical="center"/>
    </xf>
    <xf numFmtId="2" fontId="2" fillId="37" borderId="11" xfId="0" applyNumberFormat="1" applyFont="1" applyFill="1" applyBorder="1" applyAlignment="1">
      <alignment horizontal="center" vertical="top" wrapText="1"/>
    </xf>
    <xf numFmtId="2" fontId="2" fillId="37" borderId="11" xfId="62" applyNumberFormat="1" applyFont="1" applyFill="1" applyBorder="1" applyAlignment="1">
      <alignment horizontal="center" vertical="center"/>
      <protection/>
    </xf>
    <xf numFmtId="2" fontId="2" fillId="37" borderId="11" xfId="62" applyNumberFormat="1" applyFont="1" applyFill="1" applyBorder="1" applyAlignment="1">
      <alignment horizontal="center" vertical="center" wrapText="1"/>
      <protection/>
    </xf>
    <xf numFmtId="2" fontId="1" fillId="36" borderId="11" xfId="72" applyNumberFormat="1" applyFont="1" applyFill="1" applyBorder="1" applyAlignment="1">
      <alignment horizontal="center" vertical="center"/>
      <protection/>
    </xf>
    <xf numFmtId="2" fontId="2" fillId="37" borderId="0" xfId="0" applyNumberFormat="1" applyFont="1" applyFill="1" applyBorder="1" applyAlignment="1">
      <alignment horizontal="center" vertical="center"/>
    </xf>
    <xf numFmtId="2" fontId="2" fillId="37" borderId="0" xfId="0" applyNumberFormat="1" applyFont="1" applyFill="1" applyBorder="1" applyAlignment="1">
      <alignment horizontal="center" vertical="center" wrapText="1"/>
    </xf>
    <xf numFmtId="200" fontId="2" fillId="37" borderId="0" xfId="62" applyNumberFormat="1" applyFont="1" applyFill="1" applyBorder="1" applyAlignment="1">
      <alignment horizontal="center" vertical="center"/>
      <protection/>
    </xf>
    <xf numFmtId="2" fontId="1" fillId="0" borderId="11" xfId="62" applyNumberFormat="1" applyFont="1" applyBorder="1" applyAlignment="1">
      <alignment horizontal="center" vertical="center" wrapText="1"/>
      <protection/>
    </xf>
    <xf numFmtId="2" fontId="1" fillId="0" borderId="11" xfId="0" applyNumberFormat="1" applyFont="1" applyBorder="1" applyAlignment="1">
      <alignment horizontal="center" vertical="center" wrapText="1"/>
    </xf>
    <xf numFmtId="0" fontId="2" fillId="0" borderId="0" xfId="62" applyFont="1" applyBorder="1" applyAlignment="1">
      <alignment vertical="center"/>
      <protection/>
    </xf>
    <xf numFmtId="2" fontId="1" fillId="0" borderId="0" xfId="0" applyNumberFormat="1" applyFont="1" applyBorder="1" applyAlignment="1">
      <alignment horizontal="center" vertical="center" wrapText="1"/>
    </xf>
    <xf numFmtId="0" fontId="8" fillId="35" borderId="0" xfId="79" applyFont="1" applyFill="1" applyBorder="1" applyAlignment="1">
      <alignment horizontal="center" vertical="center" wrapText="1" shrinkToFit="1"/>
      <protection/>
    </xf>
    <xf numFmtId="0" fontId="4" fillId="0" borderId="10" xfId="0" applyFont="1" applyFill="1" applyBorder="1" applyAlignment="1">
      <alignment horizontal="center" vertical="center"/>
    </xf>
    <xf numFmtId="0" fontId="9" fillId="0" borderId="0" xfId="70" applyFont="1" applyAlignment="1">
      <alignment horizontal="center"/>
      <protection/>
    </xf>
    <xf numFmtId="0" fontId="1" fillId="0" borderId="0" xfId="70" applyFont="1" applyBorder="1" applyAlignment="1">
      <alignment horizontal="left"/>
      <protection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70" applyFont="1" applyAlignment="1">
      <alignment horizontal="center"/>
      <protection/>
    </xf>
    <xf numFmtId="0" fontId="77" fillId="35" borderId="0" xfId="79" applyFont="1" applyFill="1" applyAlignment="1">
      <alignment horizontal="center" vertical="center" wrapText="1" shrinkToFit="1"/>
      <protection/>
    </xf>
    <xf numFmtId="0" fontId="5" fillId="0" borderId="0" xfId="79" applyFont="1" applyFill="1" applyBorder="1" applyAlignment="1">
      <alignment horizontal="center" vertical="center" wrapText="1" shrinkToFit="1"/>
      <protection/>
    </xf>
    <xf numFmtId="0" fontId="5" fillId="0" borderId="0" xfId="79" applyFont="1" applyFill="1" applyBorder="1" applyAlignment="1">
      <alignment horizontal="center" vertical="center" shrinkToFit="1"/>
      <protection/>
    </xf>
    <xf numFmtId="0" fontId="3" fillId="0" borderId="10" xfId="0" applyFont="1" applyFill="1" applyBorder="1" applyAlignment="1">
      <alignment horizontal="center" vertical="center" wrapText="1"/>
    </xf>
    <xf numFmtId="0" fontId="5" fillId="0" borderId="12" xfId="79" applyFont="1" applyFill="1" applyBorder="1" applyAlignment="1">
      <alignment horizontal="center" vertical="center" shrinkToFit="1"/>
      <protection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3 2" xfId="46"/>
    <cellStyle name="Comma 4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Hyperlink 2" xfId="58"/>
    <cellStyle name="Input" xfId="59"/>
    <cellStyle name="Linked Cell" xfId="60"/>
    <cellStyle name="Neutral" xfId="61"/>
    <cellStyle name="Normal 10" xfId="62"/>
    <cellStyle name="Normal 12" xfId="63"/>
    <cellStyle name="Normal 14" xfId="64"/>
    <cellStyle name="Normal 16_axalqalaqis skola " xfId="65"/>
    <cellStyle name="Normal 2" xfId="66"/>
    <cellStyle name="Normal 2 2 2" xfId="67"/>
    <cellStyle name="Normal 2 2_MCXETA yazarma- Copy" xfId="68"/>
    <cellStyle name="Normal 2_---SUL--- GORI-HOSPITALI-BOLO" xfId="69"/>
    <cellStyle name="Normal 3" xfId="70"/>
    <cellStyle name="Normal 8" xfId="71"/>
    <cellStyle name="Normal_gare wyalsadfenigagarini 2 2" xfId="72"/>
    <cellStyle name="Note" xfId="73"/>
    <cellStyle name="Output" xfId="74"/>
    <cellStyle name="Percent" xfId="75"/>
    <cellStyle name="Title" xfId="76"/>
    <cellStyle name="Total" xfId="77"/>
    <cellStyle name="Warning Text" xfId="78"/>
    <cellStyle name="Обычный_Лист1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view="pageBreakPreview" zoomScaleSheetLayoutView="100" zoomScalePageLayoutView="0" workbookViewId="0" topLeftCell="A1">
      <selection activeCell="B8" sqref="B8"/>
    </sheetView>
  </sheetViews>
  <sheetFormatPr defaultColWidth="9.140625" defaultRowHeight="12.75"/>
  <cols>
    <col min="1" max="1" width="3.421875" style="5" customWidth="1"/>
    <col min="2" max="2" width="7.7109375" style="5" customWidth="1"/>
    <col min="3" max="3" width="72.00390625" style="5" customWidth="1"/>
    <col min="4" max="4" width="13.8515625" style="5" bestFit="1" customWidth="1"/>
    <col min="5" max="16384" width="9.140625" style="5" customWidth="1"/>
  </cols>
  <sheetData>
    <row r="1" spans="1:7" s="6" customFormat="1" ht="41.25" customHeight="1">
      <c r="A1" s="182" t="s">
        <v>43</v>
      </c>
      <c r="B1" s="182"/>
      <c r="C1" s="182"/>
      <c r="D1" s="182"/>
      <c r="E1" s="26"/>
      <c r="F1" s="26"/>
      <c r="G1" s="26"/>
    </row>
    <row r="2" spans="1:6" ht="30.75" customHeight="1">
      <c r="A2" s="184" t="s">
        <v>147</v>
      </c>
      <c r="B2" s="184"/>
      <c r="C2" s="184"/>
      <c r="D2" s="184"/>
      <c r="E2" s="4"/>
      <c r="F2" s="4"/>
    </row>
    <row r="3" spans="1:6" ht="15.75">
      <c r="A3" s="7"/>
      <c r="B3" s="185"/>
      <c r="C3" s="185"/>
      <c r="F3" s="8"/>
    </row>
    <row r="4" spans="1:4" ht="16.5" customHeight="1">
      <c r="A4" s="13"/>
      <c r="B4" s="13"/>
      <c r="C4" s="13"/>
      <c r="D4" s="12"/>
    </row>
    <row r="5" spans="1:4" ht="15.75" customHeight="1">
      <c r="A5" s="183" t="s">
        <v>12</v>
      </c>
      <c r="B5" s="186" t="s">
        <v>13</v>
      </c>
      <c r="C5" s="186" t="s">
        <v>14</v>
      </c>
      <c r="D5" s="195" t="s">
        <v>11</v>
      </c>
    </row>
    <row r="6" spans="1:4" ht="23.25" customHeight="1">
      <c r="A6" s="183"/>
      <c r="B6" s="186"/>
      <c r="C6" s="186"/>
      <c r="D6" s="196"/>
    </row>
    <row r="7" spans="1:4" ht="26.25" customHeight="1">
      <c r="A7" s="183"/>
      <c r="B7" s="186"/>
      <c r="C7" s="186"/>
      <c r="D7" s="197"/>
    </row>
    <row r="8" spans="1:4" ht="14.25" customHeight="1">
      <c r="A8" s="23">
        <v>1</v>
      </c>
      <c r="B8" s="24">
        <v>2</v>
      </c>
      <c r="C8" s="23">
        <v>3</v>
      </c>
      <c r="D8" s="25">
        <v>4</v>
      </c>
    </row>
    <row r="9" spans="1:4" ht="15.75">
      <c r="A9" s="10">
        <v>1</v>
      </c>
      <c r="B9" s="11"/>
      <c r="C9" s="14" t="s">
        <v>15</v>
      </c>
      <c r="D9" s="53"/>
    </row>
    <row r="10" spans="1:4" s="1" customFormat="1" ht="14.25" customHeight="1">
      <c r="A10" s="3"/>
      <c r="B10" s="3"/>
      <c r="C10" s="3" t="s">
        <v>16</v>
      </c>
      <c r="D10" s="54"/>
    </row>
    <row r="11" spans="1:4" ht="21" customHeight="1">
      <c r="A11" s="9"/>
      <c r="B11" s="9"/>
      <c r="C11" s="15" t="s">
        <v>17</v>
      </c>
      <c r="D11" s="64"/>
    </row>
    <row r="12" spans="1:4" s="1" customFormat="1" ht="16.5">
      <c r="A12" s="3"/>
      <c r="B12" s="3"/>
      <c r="C12" s="16" t="s">
        <v>5</v>
      </c>
      <c r="D12" s="55"/>
    </row>
    <row r="13" spans="1:4" ht="31.5">
      <c r="A13" s="9"/>
      <c r="B13" s="9"/>
      <c r="C13" s="15" t="s">
        <v>23</v>
      </c>
      <c r="D13" s="64"/>
    </row>
    <row r="14" spans="1:4" s="1" customFormat="1" ht="16.5">
      <c r="A14" s="3"/>
      <c r="B14" s="3"/>
      <c r="C14" s="16" t="s">
        <v>5</v>
      </c>
      <c r="D14" s="63"/>
    </row>
    <row r="15" spans="1:4" ht="18.75" customHeight="1">
      <c r="A15" s="9"/>
      <c r="B15" s="9"/>
      <c r="C15" s="15" t="s">
        <v>18</v>
      </c>
      <c r="D15" s="65"/>
    </row>
    <row r="16" spans="1:5" s="2" customFormat="1" ht="17.25" customHeight="1">
      <c r="A16" s="3"/>
      <c r="B16" s="3"/>
      <c r="C16" s="16" t="s">
        <v>19</v>
      </c>
      <c r="D16" s="55"/>
      <c r="E16" s="22"/>
    </row>
    <row r="17" spans="3:4" s="7" customFormat="1" ht="15.75">
      <c r="C17" s="30"/>
      <c r="D17" s="17"/>
    </row>
    <row r="18" spans="3:4" s="7" customFormat="1" ht="20.25" customHeight="1">
      <c r="C18" s="30"/>
      <c r="D18" s="29"/>
    </row>
    <row r="19" s="7" customFormat="1" ht="24" customHeight="1">
      <c r="C19" s="162"/>
    </row>
    <row r="20" s="7" customFormat="1" ht="15.75"/>
    <row r="21" s="7" customFormat="1" ht="15.75"/>
    <row r="22" s="7" customFormat="1" ht="15.75"/>
    <row r="23" s="7" customFormat="1" ht="15.75"/>
    <row r="24" s="7" customFormat="1" ht="15.75"/>
    <row r="25" s="7" customFormat="1" ht="15.75"/>
    <row r="26" s="7" customFormat="1" ht="15.75"/>
    <row r="27" s="7" customFormat="1" ht="15.75"/>
    <row r="28" s="7" customFormat="1" ht="15.75"/>
    <row r="29" s="7" customFormat="1" ht="15.75"/>
    <row r="30" s="7" customFormat="1" ht="15.75"/>
    <row r="31" s="7" customFormat="1" ht="15.75"/>
    <row r="32" s="7" customFormat="1" ht="15.75"/>
    <row r="33" s="7" customFormat="1" ht="15.75"/>
    <row r="34" s="7" customFormat="1" ht="15.75"/>
    <row r="35" s="7" customFormat="1" ht="15.75"/>
    <row r="36" s="7" customFormat="1" ht="15.75"/>
    <row r="37" s="7" customFormat="1" ht="15.75">
      <c r="D37" s="18"/>
    </row>
    <row r="38" s="7" customFormat="1" ht="15.75">
      <c r="D38" s="19"/>
    </row>
    <row r="39" spans="2:4" s="7" customFormat="1" ht="15.75">
      <c r="B39" s="20"/>
      <c r="D39" s="19"/>
    </row>
    <row r="40" s="7" customFormat="1" ht="15.75">
      <c r="D40" s="19"/>
    </row>
    <row r="41" spans="2:4" s="7" customFormat="1" ht="15.75">
      <c r="B41" s="20"/>
      <c r="D41" s="19"/>
    </row>
    <row r="42" s="7" customFormat="1" ht="15.75">
      <c r="D42" s="19"/>
    </row>
    <row r="43" s="7" customFormat="1" ht="15.75">
      <c r="D43" s="19"/>
    </row>
    <row r="44" s="7" customFormat="1" ht="15.75">
      <c r="D44" s="19"/>
    </row>
    <row r="45" s="7" customFormat="1" ht="15.75">
      <c r="D45" s="19"/>
    </row>
    <row r="46" spans="2:4" s="7" customFormat="1" ht="15.75">
      <c r="B46" s="20"/>
      <c r="D46" s="19"/>
    </row>
    <row r="47" spans="2:4" s="7" customFormat="1" ht="15.75">
      <c r="B47" s="20"/>
      <c r="D47" s="19"/>
    </row>
    <row r="48" spans="2:4" s="7" customFormat="1" ht="15.75">
      <c r="B48" s="20"/>
      <c r="D48" s="19"/>
    </row>
    <row r="49" s="7" customFormat="1" ht="15.75">
      <c r="D49" s="19"/>
    </row>
    <row r="50" s="7" customFormat="1" ht="15.75">
      <c r="D50" s="19"/>
    </row>
    <row r="51" s="7" customFormat="1" ht="15.75">
      <c r="D51" s="19"/>
    </row>
    <row r="52" spans="2:4" s="7" customFormat="1" ht="15.75">
      <c r="B52" s="20"/>
      <c r="D52" s="19"/>
    </row>
    <row r="53" s="7" customFormat="1" ht="15.75">
      <c r="D53" s="19"/>
    </row>
    <row r="54" s="7" customFormat="1" ht="15.75">
      <c r="D54" s="19"/>
    </row>
    <row r="55" s="7" customFormat="1" ht="15.75">
      <c r="D55" s="19"/>
    </row>
    <row r="56" s="7" customFormat="1" ht="15.75">
      <c r="D56" s="19"/>
    </row>
    <row r="57" s="7" customFormat="1" ht="15.75">
      <c r="D57" s="19"/>
    </row>
    <row r="58" s="7" customFormat="1" ht="15.75">
      <c r="D58" s="19"/>
    </row>
    <row r="59" spans="2:4" s="7" customFormat="1" ht="15.75">
      <c r="B59" s="21"/>
      <c r="D59" s="19"/>
    </row>
    <row r="60" s="7" customFormat="1" ht="15.75">
      <c r="D60" s="19"/>
    </row>
    <row r="61" s="7" customFormat="1" ht="15.75">
      <c r="D61" s="19"/>
    </row>
    <row r="62" s="7" customFormat="1" ht="15.75">
      <c r="D62" s="19"/>
    </row>
    <row r="63" s="7" customFormat="1" ht="15.75">
      <c r="D63" s="19"/>
    </row>
    <row r="64" s="7" customFormat="1" ht="15.75">
      <c r="D64" s="19"/>
    </row>
    <row r="65" s="7" customFormat="1" ht="15.75">
      <c r="D65" s="19"/>
    </row>
    <row r="66" s="7" customFormat="1" ht="15.75"/>
    <row r="67" s="7" customFormat="1" ht="15.75"/>
    <row r="68" s="7" customFormat="1" ht="15.75"/>
    <row r="69" s="7" customFormat="1" ht="15.75"/>
    <row r="70" s="7" customFormat="1" ht="15.75"/>
    <row r="71" s="7" customFormat="1" ht="15.75"/>
    <row r="72" s="7" customFormat="1" ht="15.75"/>
    <row r="73" s="7" customFormat="1" ht="15.75"/>
    <row r="74" s="7" customFormat="1" ht="15.75"/>
    <row r="75" s="7" customFormat="1" ht="15.75"/>
    <row r="76" s="7" customFormat="1" ht="15.75"/>
    <row r="77" s="7" customFormat="1" ht="15.75"/>
    <row r="78" s="7" customFormat="1" ht="15.75"/>
    <row r="79" s="7" customFormat="1" ht="15.75"/>
    <row r="80" s="7" customFormat="1" ht="15.75"/>
    <row r="81" s="7" customFormat="1" ht="15.75"/>
    <row r="82" s="7" customFormat="1" ht="15.75"/>
    <row r="83" s="7" customFormat="1" ht="15.75"/>
    <row r="84" s="7" customFormat="1" ht="15.75"/>
    <row r="85" s="7" customFormat="1" ht="15.75"/>
    <row r="86" s="7" customFormat="1" ht="15.75"/>
    <row r="87" s="7" customFormat="1" ht="15.75"/>
    <row r="88" s="7" customFormat="1" ht="15.75"/>
    <row r="89" s="7" customFormat="1" ht="15.75"/>
    <row r="90" s="7" customFormat="1" ht="15.75"/>
    <row r="91" s="7" customFormat="1" ht="15.75"/>
    <row r="92" s="7" customFormat="1" ht="15.75"/>
    <row r="93" s="7" customFormat="1" ht="15.75"/>
    <row r="94" s="7" customFormat="1" ht="15.75"/>
    <row r="95" s="7" customFormat="1" ht="15.75"/>
    <row r="96" s="7" customFormat="1" ht="15.75"/>
    <row r="97" s="7" customFormat="1" ht="15.75"/>
    <row r="98" s="7" customFormat="1" ht="15.75"/>
    <row r="99" s="7" customFormat="1" ht="15.75"/>
    <row r="100" s="7" customFormat="1" ht="15.75"/>
    <row r="101" s="7" customFormat="1" ht="15.75"/>
    <row r="102" s="7" customFormat="1" ht="15.75"/>
    <row r="103" s="7" customFormat="1" ht="15.75"/>
    <row r="104" s="7" customFormat="1" ht="15.75"/>
    <row r="105" s="7" customFormat="1" ht="15.75"/>
    <row r="106" s="7" customFormat="1" ht="15.75"/>
    <row r="107" s="7" customFormat="1" ht="15.75"/>
    <row r="108" s="7" customFormat="1" ht="15.75"/>
    <row r="109" s="7" customFormat="1" ht="15.75"/>
    <row r="110" s="7" customFormat="1" ht="15.75"/>
    <row r="111" s="7" customFormat="1" ht="15.75"/>
    <row r="112" s="7" customFormat="1" ht="15.75"/>
    <row r="113" s="7" customFormat="1" ht="15.75"/>
    <row r="114" s="7" customFormat="1" ht="15.75"/>
    <row r="115" s="7" customFormat="1" ht="15.75"/>
    <row r="116" s="7" customFormat="1" ht="15.75"/>
    <row r="117" s="7" customFormat="1" ht="15.75"/>
    <row r="118" s="7" customFormat="1" ht="15.75"/>
    <row r="119" s="7" customFormat="1" ht="15.75"/>
    <row r="120" s="7" customFormat="1" ht="15.75"/>
    <row r="121" s="7" customFormat="1" ht="15.75"/>
    <row r="122" s="7" customFormat="1" ht="15.75"/>
    <row r="123" s="7" customFormat="1" ht="15.75"/>
    <row r="124" s="7" customFormat="1" ht="15.75"/>
    <row r="125" s="7" customFormat="1" ht="15.75"/>
    <row r="126" s="7" customFormat="1" ht="15.75"/>
    <row r="127" s="7" customFormat="1" ht="15.75"/>
    <row r="128" s="7" customFormat="1" ht="15.75"/>
    <row r="129" s="7" customFormat="1" ht="15.75"/>
    <row r="130" s="7" customFormat="1" ht="15.75"/>
    <row r="131" s="7" customFormat="1" ht="15.75"/>
    <row r="132" s="7" customFormat="1" ht="15.75"/>
    <row r="133" s="7" customFormat="1" ht="15.75"/>
    <row r="134" s="7" customFormat="1" ht="15.75"/>
    <row r="135" s="7" customFormat="1" ht="15.75"/>
    <row r="136" s="7" customFormat="1" ht="15.75"/>
    <row r="137" s="7" customFormat="1" ht="15.75"/>
    <row r="138" s="7" customFormat="1" ht="15.75"/>
    <row r="139" s="7" customFormat="1" ht="15.75"/>
  </sheetData>
  <sheetProtection/>
  <mergeCells count="7">
    <mergeCell ref="A1:D1"/>
    <mergeCell ref="A2:D2"/>
    <mergeCell ref="B3:C3"/>
    <mergeCell ref="A5:A7"/>
    <mergeCell ref="B5:B7"/>
    <mergeCell ref="C5:C7"/>
    <mergeCell ref="D5:D7"/>
  </mergeCells>
  <printOptions/>
  <pageMargins left="0.7" right="0.7" top="0.75" bottom="0.75" header="0.3" footer="0.3"/>
  <pageSetup horizontalDpi="600" verticalDpi="600" orientation="portrait" scale="88" r:id="rId1"/>
  <colBreaks count="1" manualBreakCount="1">
    <brk id="8" min="1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3300"/>
  </sheetPr>
  <dimension ref="A1:IP13"/>
  <sheetViews>
    <sheetView view="pageBreakPreview" zoomScale="115" zoomScaleSheetLayoutView="115" zoomScalePageLayoutView="0" workbookViewId="0" topLeftCell="A1">
      <selection activeCell="A4" sqref="A4:D4"/>
    </sheetView>
  </sheetViews>
  <sheetFormatPr defaultColWidth="9.140625" defaultRowHeight="12.75"/>
  <cols>
    <col min="1" max="1" width="6.57421875" style="159" customWidth="1"/>
    <col min="2" max="2" width="17.8515625" style="159" bestFit="1" customWidth="1"/>
    <col min="3" max="3" width="43.00390625" style="159" customWidth="1"/>
    <col min="4" max="4" width="12.57421875" style="159" bestFit="1" customWidth="1"/>
    <col min="5" max="5" width="9.140625" style="159" customWidth="1"/>
    <col min="6" max="6" width="10.8515625" style="159" customWidth="1"/>
    <col min="7" max="250" width="9.140625" style="159" customWidth="1"/>
    <col min="251" max="16384" width="9.140625" style="137" customWidth="1"/>
  </cols>
  <sheetData>
    <row r="1" spans="1:250" ht="16.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</row>
    <row r="2" spans="1:250" ht="16.5">
      <c r="A2" s="187"/>
      <c r="B2" s="187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</row>
    <row r="3" spans="1:9" s="145" customFormat="1" ht="48.75" customHeight="1">
      <c r="A3" s="188" t="s">
        <v>146</v>
      </c>
      <c r="B3" s="188"/>
      <c r="C3" s="188"/>
      <c r="D3" s="188"/>
      <c r="E3" s="144"/>
      <c r="F3" s="144"/>
      <c r="G3" s="144"/>
      <c r="H3" s="144"/>
      <c r="I3" s="144"/>
    </row>
    <row r="4" spans="1:250" s="145" customFormat="1" ht="21" customHeight="1">
      <c r="A4" s="184" t="s">
        <v>125</v>
      </c>
      <c r="B4" s="184"/>
      <c r="C4" s="184"/>
      <c r="D4" s="18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</row>
    <row r="5" spans="1:250" s="145" customFormat="1" ht="16.5">
      <c r="A5" s="4"/>
      <c r="B5" s="146"/>
      <c r="C5" s="16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</row>
    <row r="6" spans="1:250" s="145" customFormat="1" ht="14.25" customHeight="1">
      <c r="A6" s="147"/>
      <c r="B6" s="147"/>
      <c r="C6" s="147"/>
      <c r="D6" s="164"/>
      <c r="E6" s="148"/>
      <c r="F6" s="148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</row>
    <row r="7" spans="1:250" ht="45.75" customHeight="1">
      <c r="A7" s="149" t="s">
        <v>0</v>
      </c>
      <c r="B7" s="150" t="s">
        <v>126</v>
      </c>
      <c r="C7" s="151" t="s">
        <v>127</v>
      </c>
      <c r="D7" s="151" t="s">
        <v>5</v>
      </c>
      <c r="E7" s="148"/>
      <c r="F7" s="148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</row>
    <row r="8" spans="1:250" s="145" customFormat="1" ht="16.5">
      <c r="A8" s="152">
        <v>1</v>
      </c>
      <c r="B8" s="152">
        <v>2</v>
      </c>
      <c r="C8" s="152">
        <v>3</v>
      </c>
      <c r="D8" s="152">
        <v>4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</row>
    <row r="9" spans="1:250" s="158" customFormat="1" ht="16.5">
      <c r="A9" s="153">
        <v>1</v>
      </c>
      <c r="B9" s="154" t="s">
        <v>128</v>
      </c>
      <c r="C9" s="155" t="s">
        <v>131</v>
      </c>
      <c r="D9" s="156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157"/>
      <c r="CF9" s="157"/>
      <c r="CG9" s="157"/>
      <c r="CH9" s="157"/>
      <c r="CI9" s="157"/>
      <c r="CJ9" s="157"/>
      <c r="CK9" s="157"/>
      <c r="CL9" s="157"/>
      <c r="CM9" s="157"/>
      <c r="CN9" s="157"/>
      <c r="CO9" s="157"/>
      <c r="CP9" s="157"/>
      <c r="CQ9" s="157"/>
      <c r="CR9" s="157"/>
      <c r="CS9" s="157"/>
      <c r="CT9" s="157"/>
      <c r="CU9" s="157"/>
      <c r="CV9" s="157"/>
      <c r="CW9" s="157"/>
      <c r="CX9" s="157"/>
      <c r="CY9" s="157"/>
      <c r="CZ9" s="157"/>
      <c r="DA9" s="157"/>
      <c r="DB9" s="157"/>
      <c r="DC9" s="157"/>
      <c r="DD9" s="157"/>
      <c r="DE9" s="157"/>
      <c r="DF9" s="157"/>
      <c r="DG9" s="157"/>
      <c r="DH9" s="157"/>
      <c r="DI9" s="157"/>
      <c r="DJ9" s="157"/>
      <c r="DK9" s="157"/>
      <c r="DL9" s="157"/>
      <c r="DM9" s="157"/>
      <c r="DN9" s="157"/>
      <c r="DO9" s="157"/>
      <c r="DP9" s="157"/>
      <c r="DQ9" s="157"/>
      <c r="DR9" s="157"/>
      <c r="DS9" s="157"/>
      <c r="DT9" s="157"/>
      <c r="DU9" s="157"/>
      <c r="DV9" s="157"/>
      <c r="DW9" s="157"/>
      <c r="DX9" s="157"/>
      <c r="DY9" s="157"/>
      <c r="DZ9" s="157"/>
      <c r="EA9" s="157"/>
      <c r="EB9" s="157"/>
      <c r="EC9" s="157"/>
      <c r="ED9" s="157"/>
      <c r="EE9" s="157"/>
      <c r="EF9" s="157"/>
      <c r="EG9" s="157"/>
      <c r="EH9" s="157"/>
      <c r="EI9" s="157"/>
      <c r="EJ9" s="157"/>
      <c r="EK9" s="157"/>
      <c r="EL9" s="157"/>
      <c r="EM9" s="157"/>
      <c r="EN9" s="157"/>
      <c r="EO9" s="157"/>
      <c r="EP9" s="157"/>
      <c r="EQ9" s="157"/>
      <c r="ER9" s="157"/>
      <c r="ES9" s="157"/>
      <c r="ET9" s="157"/>
      <c r="EU9" s="157"/>
      <c r="EV9" s="157"/>
      <c r="EW9" s="157"/>
      <c r="EX9" s="157"/>
      <c r="EY9" s="157"/>
      <c r="EZ9" s="157"/>
      <c r="FA9" s="157"/>
      <c r="FB9" s="157"/>
      <c r="FC9" s="157"/>
      <c r="FD9" s="157"/>
      <c r="FE9" s="157"/>
      <c r="FF9" s="157"/>
      <c r="FG9" s="157"/>
      <c r="FH9" s="157"/>
      <c r="FI9" s="157"/>
      <c r="FJ9" s="157"/>
      <c r="FK9" s="157"/>
      <c r="FL9" s="157"/>
      <c r="FM9" s="157"/>
      <c r="FN9" s="157"/>
      <c r="FO9" s="157"/>
      <c r="FP9" s="157"/>
      <c r="FQ9" s="157"/>
      <c r="FR9" s="157"/>
      <c r="FS9" s="157"/>
      <c r="FT9" s="157"/>
      <c r="FU9" s="157"/>
      <c r="FV9" s="157"/>
      <c r="FW9" s="157"/>
      <c r="FX9" s="157"/>
      <c r="FY9" s="157"/>
      <c r="FZ9" s="157"/>
      <c r="GA9" s="157"/>
      <c r="GB9" s="157"/>
      <c r="GC9" s="157"/>
      <c r="GD9" s="157"/>
      <c r="GE9" s="157"/>
      <c r="GF9" s="157"/>
      <c r="GG9" s="157"/>
      <c r="GH9" s="157"/>
      <c r="GI9" s="157"/>
      <c r="GJ9" s="157"/>
      <c r="GK9" s="157"/>
      <c r="GL9" s="157"/>
      <c r="GM9" s="157"/>
      <c r="GN9" s="157"/>
      <c r="GO9" s="157"/>
      <c r="GP9" s="157"/>
      <c r="GQ9" s="157"/>
      <c r="GR9" s="157"/>
      <c r="GS9" s="157"/>
      <c r="GT9" s="157"/>
      <c r="GU9" s="157"/>
      <c r="GV9" s="157"/>
      <c r="GW9" s="157"/>
      <c r="GX9" s="157"/>
      <c r="GY9" s="157"/>
      <c r="GZ9" s="157"/>
      <c r="HA9" s="157"/>
      <c r="HB9" s="157"/>
      <c r="HC9" s="157"/>
      <c r="HD9" s="157"/>
      <c r="HE9" s="157"/>
      <c r="HF9" s="157"/>
      <c r="HG9" s="157"/>
      <c r="HH9" s="157"/>
      <c r="HI9" s="157"/>
      <c r="HJ9" s="157"/>
      <c r="HK9" s="157"/>
      <c r="HL9" s="157"/>
      <c r="HM9" s="157"/>
      <c r="HN9" s="157"/>
      <c r="HO9" s="157"/>
      <c r="HP9" s="157"/>
      <c r="HQ9" s="157"/>
      <c r="HR9" s="157"/>
      <c r="HS9" s="157"/>
      <c r="HT9" s="157"/>
      <c r="HU9" s="157"/>
      <c r="HV9" s="157"/>
      <c r="HW9" s="157"/>
      <c r="HX9" s="157"/>
      <c r="HY9" s="157"/>
      <c r="HZ9" s="157"/>
      <c r="IA9" s="157"/>
      <c r="IB9" s="157"/>
      <c r="IC9" s="157"/>
      <c r="ID9" s="157"/>
      <c r="IE9" s="157"/>
      <c r="IF9" s="157"/>
      <c r="IG9" s="157"/>
      <c r="IH9" s="157"/>
      <c r="II9" s="157"/>
      <c r="IJ9" s="157"/>
      <c r="IK9" s="157"/>
      <c r="IL9" s="157"/>
      <c r="IM9" s="157"/>
      <c r="IN9" s="157"/>
      <c r="IO9" s="157"/>
      <c r="IP9" s="157"/>
    </row>
    <row r="10" spans="1:250" ht="33">
      <c r="A10" s="153">
        <v>2</v>
      </c>
      <c r="B10" s="154" t="s">
        <v>129</v>
      </c>
      <c r="C10" s="155" t="s">
        <v>132</v>
      </c>
      <c r="D10" s="156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</row>
    <row r="11" spans="1:250" ht="16.5">
      <c r="A11" s="153">
        <v>3</v>
      </c>
      <c r="B11" s="154" t="s">
        <v>130</v>
      </c>
      <c r="C11" s="155" t="s">
        <v>133</v>
      </c>
      <c r="D11" s="156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</row>
    <row r="13" spans="1:250" ht="15.75">
      <c r="A13" s="160"/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0"/>
      <c r="BF13" s="160"/>
      <c r="BG13" s="160"/>
      <c r="BH13" s="160"/>
      <c r="BI13" s="160"/>
      <c r="BJ13" s="160"/>
      <c r="BK13" s="160"/>
      <c r="BL13" s="160"/>
      <c r="BM13" s="160"/>
      <c r="BN13" s="160"/>
      <c r="BO13" s="160"/>
      <c r="BP13" s="160"/>
      <c r="BQ13" s="160"/>
      <c r="BR13" s="160"/>
      <c r="BS13" s="160"/>
      <c r="BT13" s="160"/>
      <c r="BU13" s="160"/>
      <c r="BV13" s="160"/>
      <c r="BW13" s="160"/>
      <c r="BX13" s="160"/>
      <c r="BY13" s="160"/>
      <c r="BZ13" s="160"/>
      <c r="CA13" s="160"/>
      <c r="CB13" s="160"/>
      <c r="CC13" s="160"/>
      <c r="CD13" s="160"/>
      <c r="CE13" s="160"/>
      <c r="CF13" s="160"/>
      <c r="CG13" s="160"/>
      <c r="CH13" s="160"/>
      <c r="CI13" s="160"/>
      <c r="CJ13" s="160"/>
      <c r="CK13" s="160"/>
      <c r="CL13" s="160"/>
      <c r="CM13" s="160"/>
      <c r="CN13" s="160"/>
      <c r="CO13" s="160"/>
      <c r="CP13" s="160"/>
      <c r="CQ13" s="160"/>
      <c r="CR13" s="160"/>
      <c r="CS13" s="160"/>
      <c r="CT13" s="160"/>
      <c r="CU13" s="160"/>
      <c r="CV13" s="160"/>
      <c r="CW13" s="160"/>
      <c r="CX13" s="160"/>
      <c r="CY13" s="160"/>
      <c r="CZ13" s="160"/>
      <c r="DA13" s="160"/>
      <c r="DB13" s="160"/>
      <c r="DC13" s="160"/>
      <c r="DD13" s="160"/>
      <c r="DE13" s="160"/>
      <c r="DF13" s="160"/>
      <c r="DG13" s="160"/>
      <c r="DH13" s="160"/>
      <c r="DI13" s="160"/>
      <c r="DJ13" s="160"/>
      <c r="DK13" s="160"/>
      <c r="DL13" s="160"/>
      <c r="DM13" s="160"/>
      <c r="DN13" s="160"/>
      <c r="DO13" s="160"/>
      <c r="DP13" s="160"/>
      <c r="DQ13" s="160"/>
      <c r="DR13" s="160"/>
      <c r="DS13" s="160"/>
      <c r="DT13" s="160"/>
      <c r="DU13" s="160"/>
      <c r="DV13" s="160"/>
      <c r="DW13" s="160"/>
      <c r="DX13" s="160"/>
      <c r="DY13" s="160"/>
      <c r="DZ13" s="160"/>
      <c r="EA13" s="160"/>
      <c r="EB13" s="160"/>
      <c r="EC13" s="160"/>
      <c r="ED13" s="160"/>
      <c r="EE13" s="160"/>
      <c r="EF13" s="160"/>
      <c r="EG13" s="160"/>
      <c r="EH13" s="160"/>
      <c r="EI13" s="160"/>
      <c r="EJ13" s="160"/>
      <c r="EK13" s="160"/>
      <c r="EL13" s="160"/>
      <c r="EM13" s="160"/>
      <c r="EN13" s="160"/>
      <c r="EO13" s="160"/>
      <c r="EP13" s="160"/>
      <c r="EQ13" s="160"/>
      <c r="ER13" s="160"/>
      <c r="ES13" s="160"/>
      <c r="ET13" s="160"/>
      <c r="EU13" s="160"/>
      <c r="EV13" s="160"/>
      <c r="EW13" s="160"/>
      <c r="EX13" s="160"/>
      <c r="EY13" s="160"/>
      <c r="EZ13" s="160"/>
      <c r="FA13" s="160"/>
      <c r="FB13" s="160"/>
      <c r="FC13" s="160"/>
      <c r="FD13" s="160"/>
      <c r="FE13" s="160"/>
      <c r="FF13" s="160"/>
      <c r="FG13" s="160"/>
      <c r="FH13" s="160"/>
      <c r="FI13" s="160"/>
      <c r="FJ13" s="160"/>
      <c r="FK13" s="160"/>
      <c r="FL13" s="160"/>
      <c r="FM13" s="160"/>
      <c r="FN13" s="160"/>
      <c r="FO13" s="160"/>
      <c r="FP13" s="160"/>
      <c r="FQ13" s="160"/>
      <c r="FR13" s="160"/>
      <c r="FS13" s="160"/>
      <c r="FT13" s="160"/>
      <c r="FU13" s="160"/>
      <c r="FV13" s="160"/>
      <c r="FW13" s="160"/>
      <c r="FX13" s="160"/>
      <c r="FY13" s="160"/>
      <c r="FZ13" s="160"/>
      <c r="GA13" s="160"/>
      <c r="GB13" s="160"/>
      <c r="GC13" s="160"/>
      <c r="GD13" s="160"/>
      <c r="GE13" s="160"/>
      <c r="GF13" s="160"/>
      <c r="GG13" s="160"/>
      <c r="GH13" s="160"/>
      <c r="GI13" s="160"/>
      <c r="GJ13" s="160"/>
      <c r="GK13" s="160"/>
      <c r="GL13" s="160"/>
      <c r="GM13" s="160"/>
      <c r="GN13" s="160"/>
      <c r="GO13" s="160"/>
      <c r="GP13" s="160"/>
      <c r="GQ13" s="160"/>
      <c r="GR13" s="160"/>
      <c r="GS13" s="160"/>
      <c r="GT13" s="160"/>
      <c r="GU13" s="160"/>
      <c r="GV13" s="160"/>
      <c r="GW13" s="160"/>
      <c r="GX13" s="160"/>
      <c r="GY13" s="160"/>
      <c r="GZ13" s="160"/>
      <c r="HA13" s="160"/>
      <c r="HB13" s="160"/>
      <c r="HC13" s="160"/>
      <c r="HD13" s="160"/>
      <c r="HE13" s="160"/>
      <c r="HF13" s="160"/>
      <c r="HG13" s="160"/>
      <c r="HH13" s="160"/>
      <c r="HI13" s="160"/>
      <c r="HJ13" s="160"/>
      <c r="HK13" s="160"/>
      <c r="HL13" s="160"/>
      <c r="HM13" s="160"/>
      <c r="HN13" s="160"/>
      <c r="HO13" s="160"/>
      <c r="HP13" s="160"/>
      <c r="HQ13" s="160"/>
      <c r="HR13" s="160"/>
      <c r="HS13" s="160"/>
      <c r="HT13" s="160"/>
      <c r="HU13" s="160"/>
      <c r="HV13" s="160"/>
      <c r="HW13" s="160"/>
      <c r="HX13" s="160"/>
      <c r="HY13" s="160"/>
      <c r="HZ13" s="160"/>
      <c r="IA13" s="160"/>
      <c r="IB13" s="160"/>
      <c r="IC13" s="160"/>
      <c r="ID13" s="160"/>
      <c r="IE13" s="160"/>
      <c r="IF13" s="160"/>
      <c r="IG13" s="160"/>
      <c r="IH13" s="160"/>
      <c r="II13" s="160"/>
      <c r="IJ13" s="160"/>
      <c r="IK13" s="160"/>
      <c r="IL13" s="160"/>
      <c r="IM13" s="160"/>
      <c r="IN13" s="160"/>
      <c r="IO13" s="160"/>
      <c r="IP13" s="160"/>
    </row>
  </sheetData>
  <sheetProtection/>
  <mergeCells count="3">
    <mergeCell ref="A2:B2"/>
    <mergeCell ref="A3:D3"/>
    <mergeCell ref="A4:D4"/>
  </mergeCells>
  <printOptions/>
  <pageMargins left="0.6299212598425197" right="0.4330708661417323" top="0.6692913385826772" bottom="0.35433070866141736" header="0.2362204724409449" footer="0.15748031496062992"/>
  <pageSetup horizontalDpi="1200" verticalDpi="1200" orientation="landscape" paperSize="9" r:id="rId1"/>
  <headerFooter alignWithMargins="0">
    <oddFooter>&amp;CPage &amp;P</oddFooter>
  </headerFooter>
  <colBreaks count="1" manualBreakCount="1">
    <brk id="4" max="30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3300"/>
  </sheetPr>
  <dimension ref="A1:BQ52"/>
  <sheetViews>
    <sheetView view="pageBreakPreview" zoomScale="130" zoomScaleNormal="85" zoomScaleSheetLayoutView="130" workbookViewId="0" topLeftCell="A1">
      <pane xSplit="1" ySplit="5" topLeftCell="B9" activePane="bottomRight" state="frozen"/>
      <selection pane="topLeft" activeCell="D201" sqref="D201"/>
      <selection pane="topRight" activeCell="D201" sqref="D201"/>
      <selection pane="bottomLeft" activeCell="D201" sqref="D201"/>
      <selection pane="bottomRight" activeCell="D42" sqref="D42"/>
    </sheetView>
  </sheetViews>
  <sheetFormatPr defaultColWidth="9.140625" defaultRowHeight="12.75"/>
  <cols>
    <col min="1" max="1" width="3.57421875" style="27" customWidth="1"/>
    <col min="2" max="2" width="45.7109375" style="27" customWidth="1"/>
    <col min="3" max="3" width="8.28125" style="27" customWidth="1"/>
    <col min="4" max="4" width="9.7109375" style="27" customWidth="1"/>
    <col min="5" max="5" width="8.7109375" style="27" customWidth="1"/>
    <col min="6" max="6" width="10.28125" style="27" customWidth="1"/>
    <col min="7" max="16384" width="9.140625" style="28" customWidth="1"/>
  </cols>
  <sheetData>
    <row r="1" spans="1:6" s="45" customFormat="1" ht="39.75" customHeight="1">
      <c r="A1" s="111"/>
      <c r="B1" s="189" t="s">
        <v>43</v>
      </c>
      <c r="C1" s="190"/>
      <c r="D1" s="190"/>
      <c r="E1" s="190"/>
      <c r="F1" s="190"/>
    </row>
    <row r="2" spans="1:6" s="45" customFormat="1" ht="16.5" customHeight="1">
      <c r="A2" s="166"/>
      <c r="B2" s="192" t="s">
        <v>22</v>
      </c>
      <c r="C2" s="192"/>
      <c r="D2" s="192"/>
      <c r="E2" s="192"/>
      <c r="F2" s="192"/>
    </row>
    <row r="3" spans="1:6" s="45" customFormat="1" ht="11.25">
      <c r="A3" s="191" t="s">
        <v>0</v>
      </c>
      <c r="B3" s="191" t="s">
        <v>1</v>
      </c>
      <c r="C3" s="191" t="s">
        <v>2</v>
      </c>
      <c r="D3" s="191" t="s">
        <v>3</v>
      </c>
      <c r="E3" s="193" t="s">
        <v>143</v>
      </c>
      <c r="F3" s="193"/>
    </row>
    <row r="4" spans="1:6" s="45" customFormat="1" ht="11.25">
      <c r="A4" s="191"/>
      <c r="B4" s="191"/>
      <c r="C4" s="191"/>
      <c r="D4" s="191"/>
      <c r="E4" s="40" t="s">
        <v>4</v>
      </c>
      <c r="F4" s="46" t="s">
        <v>5</v>
      </c>
    </row>
    <row r="5" spans="1:6" s="45" customFormat="1" ht="11.25">
      <c r="A5" s="35">
        <v>1</v>
      </c>
      <c r="B5" s="35">
        <v>2</v>
      </c>
      <c r="C5" s="35">
        <v>3</v>
      </c>
      <c r="D5" s="35">
        <v>4</v>
      </c>
      <c r="E5" s="35">
        <v>5</v>
      </c>
      <c r="F5" s="35">
        <v>6</v>
      </c>
    </row>
    <row r="6" spans="1:6" s="74" customFormat="1" ht="16.5">
      <c r="A6" s="70"/>
      <c r="B6" s="71" t="s">
        <v>10</v>
      </c>
      <c r="C6" s="70"/>
      <c r="D6" s="70"/>
      <c r="E6" s="72"/>
      <c r="F6" s="73"/>
    </row>
    <row r="7" spans="1:6" s="79" customFormat="1" ht="16.5">
      <c r="A7" s="75"/>
      <c r="B7" s="76"/>
      <c r="C7" s="75"/>
      <c r="D7" s="75"/>
      <c r="E7" s="77"/>
      <c r="F7" s="78"/>
    </row>
    <row r="8" spans="1:6" s="109" customFormat="1" ht="14.25">
      <c r="A8" s="49">
        <v>1</v>
      </c>
      <c r="B8" s="61" t="s">
        <v>40</v>
      </c>
      <c r="C8" s="50" t="s">
        <v>41</v>
      </c>
      <c r="D8" s="99">
        <f>138.8/100</f>
        <v>1.3880000000000001</v>
      </c>
      <c r="E8" s="50"/>
      <c r="F8" s="107"/>
    </row>
    <row r="9" spans="1:6" s="52" customFormat="1" ht="28.5">
      <c r="A9" s="49">
        <v>2</v>
      </c>
      <c r="B9" s="60" t="s">
        <v>28</v>
      </c>
      <c r="C9" s="49" t="s">
        <v>35</v>
      </c>
      <c r="D9" s="49">
        <v>660.7</v>
      </c>
      <c r="E9" s="49"/>
      <c r="F9" s="49"/>
    </row>
    <row r="10" spans="1:6" s="52" customFormat="1" ht="14.25">
      <c r="A10" s="49">
        <v>3</v>
      </c>
      <c r="B10" s="60" t="s">
        <v>29</v>
      </c>
      <c r="C10" s="49" t="s">
        <v>35</v>
      </c>
      <c r="D10" s="49">
        <v>991.1</v>
      </c>
      <c r="E10" s="49"/>
      <c r="F10" s="49"/>
    </row>
    <row r="11" spans="1:6" s="90" customFormat="1" ht="28.5">
      <c r="A11" s="56">
        <v>4</v>
      </c>
      <c r="B11" s="61" t="s">
        <v>30</v>
      </c>
      <c r="C11" s="49" t="s">
        <v>35</v>
      </c>
      <c r="D11" s="49">
        <v>1120.1</v>
      </c>
      <c r="E11" s="49"/>
      <c r="F11" s="49"/>
    </row>
    <row r="12" spans="1:6" s="69" customFormat="1" ht="42.75">
      <c r="A12" s="49">
        <v>5</v>
      </c>
      <c r="B12" s="61" t="s">
        <v>44</v>
      </c>
      <c r="C12" s="50" t="s">
        <v>21</v>
      </c>
      <c r="D12" s="139">
        <f>D10*1.95+D8*100*2.25</f>
        <v>2244.945</v>
      </c>
      <c r="E12" s="50"/>
      <c r="F12" s="68"/>
    </row>
    <row r="13" spans="1:6" s="52" customFormat="1" ht="14.25">
      <c r="A13" s="49">
        <v>6</v>
      </c>
      <c r="B13" s="61" t="s">
        <v>38</v>
      </c>
      <c r="C13" s="50" t="s">
        <v>21</v>
      </c>
      <c r="D13" s="62">
        <f>D12+D9*1.95</f>
        <v>3533.3100000000004</v>
      </c>
      <c r="E13" s="50"/>
      <c r="F13" s="66"/>
    </row>
    <row r="14" spans="1:6" s="52" customFormat="1" ht="28.5">
      <c r="A14" s="49">
        <v>7</v>
      </c>
      <c r="B14" s="61" t="s">
        <v>32</v>
      </c>
      <c r="C14" s="49" t="s">
        <v>35</v>
      </c>
      <c r="D14" s="62">
        <v>605</v>
      </c>
      <c r="E14" s="50"/>
      <c r="F14" s="66"/>
    </row>
    <row r="15" spans="1:6" s="36" customFormat="1" ht="14.25">
      <c r="A15" s="56">
        <v>8</v>
      </c>
      <c r="B15" s="61" t="s">
        <v>36</v>
      </c>
      <c r="C15" s="49" t="s">
        <v>35</v>
      </c>
      <c r="D15" s="49">
        <v>2</v>
      </c>
      <c r="E15" s="49"/>
      <c r="F15" s="49"/>
    </row>
    <row r="16" spans="1:6" s="92" customFormat="1" ht="42.75">
      <c r="A16" s="56">
        <v>9</v>
      </c>
      <c r="B16" s="61" t="s">
        <v>45</v>
      </c>
      <c r="C16" s="49" t="s">
        <v>37</v>
      </c>
      <c r="D16" s="91">
        <v>2</v>
      </c>
      <c r="E16" s="49"/>
      <c r="F16" s="49"/>
    </row>
    <row r="17" spans="1:6" s="52" customFormat="1" ht="28.5">
      <c r="A17" s="49">
        <v>10</v>
      </c>
      <c r="B17" s="61" t="s">
        <v>46</v>
      </c>
      <c r="C17" s="50" t="s">
        <v>7</v>
      </c>
      <c r="D17" s="62">
        <v>543</v>
      </c>
      <c r="E17" s="50"/>
      <c r="F17" s="66"/>
    </row>
    <row r="18" spans="1:6" s="52" customFormat="1" ht="28.5">
      <c r="A18" s="49">
        <v>11</v>
      </c>
      <c r="B18" s="61" t="s">
        <v>47</v>
      </c>
      <c r="C18" s="50" t="s">
        <v>7</v>
      </c>
      <c r="D18" s="62">
        <v>5</v>
      </c>
      <c r="E18" s="50"/>
      <c r="F18" s="66"/>
    </row>
    <row r="19" spans="1:6" s="52" customFormat="1" ht="28.5">
      <c r="A19" s="49">
        <v>12</v>
      </c>
      <c r="B19" s="61" t="s">
        <v>48</v>
      </c>
      <c r="C19" s="50" t="s">
        <v>7</v>
      </c>
      <c r="D19" s="62">
        <v>540</v>
      </c>
      <c r="E19" s="50"/>
      <c r="F19" s="66"/>
    </row>
    <row r="20" spans="1:6" s="52" customFormat="1" ht="28.5">
      <c r="A20" s="49">
        <v>13</v>
      </c>
      <c r="B20" s="61" t="s">
        <v>53</v>
      </c>
      <c r="C20" s="50" t="s">
        <v>7</v>
      </c>
      <c r="D20" s="62">
        <f>D19+D18+D17</f>
        <v>1088</v>
      </c>
      <c r="E20" s="50"/>
      <c r="F20" s="107"/>
    </row>
    <row r="21" spans="1:6" s="106" customFormat="1" ht="28.5">
      <c r="A21" s="49">
        <v>14</v>
      </c>
      <c r="B21" s="61" t="s">
        <v>33</v>
      </c>
      <c r="C21" s="49" t="s">
        <v>7</v>
      </c>
      <c r="D21" s="62">
        <f>D19+D18+D17</f>
        <v>1088</v>
      </c>
      <c r="E21" s="49"/>
      <c r="F21" s="49"/>
    </row>
    <row r="22" spans="1:6" s="36" customFormat="1" ht="28.5">
      <c r="A22" s="56">
        <v>15</v>
      </c>
      <c r="B22" s="61" t="s">
        <v>26</v>
      </c>
      <c r="C22" s="49" t="s">
        <v>34</v>
      </c>
      <c r="D22" s="62">
        <f>5.85*2</f>
        <v>11.7</v>
      </c>
      <c r="E22" s="50"/>
      <c r="F22" s="66"/>
    </row>
    <row r="23" spans="1:7" s="124" customFormat="1" ht="14.25">
      <c r="A23" s="97">
        <v>16</v>
      </c>
      <c r="B23" s="98" t="s">
        <v>55</v>
      </c>
      <c r="C23" s="97" t="s">
        <v>9</v>
      </c>
      <c r="D23" s="101">
        <v>2</v>
      </c>
      <c r="E23" s="102"/>
      <c r="F23" s="103"/>
      <c r="G23" s="123"/>
    </row>
    <row r="24" spans="1:6" s="109" customFormat="1" ht="28.5">
      <c r="A24" s="49">
        <v>17</v>
      </c>
      <c r="B24" s="61" t="s">
        <v>137</v>
      </c>
      <c r="C24" s="50" t="s">
        <v>9</v>
      </c>
      <c r="D24" s="62">
        <f>SUM(D26:D31)</f>
        <v>126</v>
      </c>
      <c r="E24" s="50"/>
      <c r="F24" s="107"/>
    </row>
    <row r="25" spans="1:6" s="114" customFormat="1" ht="15.75">
      <c r="A25" s="113"/>
      <c r="B25" s="116" t="s">
        <v>6</v>
      </c>
      <c r="C25" s="116"/>
      <c r="D25" s="118"/>
      <c r="E25" s="116"/>
      <c r="F25" s="118"/>
    </row>
    <row r="26" spans="1:6" s="114" customFormat="1" ht="15.75">
      <c r="A26" s="113"/>
      <c r="B26" s="112" t="s">
        <v>49</v>
      </c>
      <c r="C26" s="116" t="s">
        <v>9</v>
      </c>
      <c r="D26" s="118">
        <v>4</v>
      </c>
      <c r="E26" s="59"/>
      <c r="F26" s="118"/>
    </row>
    <row r="27" spans="1:6" s="114" customFormat="1" ht="27">
      <c r="A27" s="113"/>
      <c r="B27" s="112" t="s">
        <v>56</v>
      </c>
      <c r="C27" s="116" t="s">
        <v>9</v>
      </c>
      <c r="D27" s="118">
        <v>9</v>
      </c>
      <c r="E27" s="59"/>
      <c r="F27" s="118"/>
    </row>
    <row r="28" spans="1:6" s="114" customFormat="1" ht="15.75">
      <c r="A28" s="113"/>
      <c r="B28" s="112" t="s">
        <v>57</v>
      </c>
      <c r="C28" s="116" t="s">
        <v>9</v>
      </c>
      <c r="D28" s="118">
        <v>12</v>
      </c>
      <c r="E28" s="59"/>
      <c r="F28" s="118"/>
    </row>
    <row r="29" spans="1:6" s="114" customFormat="1" ht="15.75">
      <c r="A29" s="113"/>
      <c r="B29" s="112" t="s">
        <v>58</v>
      </c>
      <c r="C29" s="116" t="s">
        <v>9</v>
      </c>
      <c r="D29" s="118">
        <v>10</v>
      </c>
      <c r="E29" s="59"/>
      <c r="F29" s="118"/>
    </row>
    <row r="30" spans="1:6" s="114" customFormat="1" ht="15.75">
      <c r="A30" s="113"/>
      <c r="B30" s="112" t="s">
        <v>59</v>
      </c>
      <c r="C30" s="116" t="s">
        <v>9</v>
      </c>
      <c r="D30" s="118">
        <v>1</v>
      </c>
      <c r="E30" s="59"/>
      <c r="F30" s="118"/>
    </row>
    <row r="31" spans="1:6" s="114" customFormat="1" ht="15.75">
      <c r="A31" s="113"/>
      <c r="B31" s="112" t="s">
        <v>60</v>
      </c>
      <c r="C31" s="116" t="s">
        <v>9</v>
      </c>
      <c r="D31" s="118">
        <v>90</v>
      </c>
      <c r="E31" s="59"/>
      <c r="F31" s="118"/>
    </row>
    <row r="32" spans="1:7" s="108" customFormat="1" ht="28.5">
      <c r="A32" s="97">
        <v>18</v>
      </c>
      <c r="B32" s="98" t="s">
        <v>61</v>
      </c>
      <c r="C32" s="95" t="s">
        <v>9</v>
      </c>
      <c r="D32" s="80">
        <v>4</v>
      </c>
      <c r="E32" s="96"/>
      <c r="F32" s="81"/>
      <c r="G32" s="115"/>
    </row>
    <row r="33" spans="1:9" s="94" customFormat="1" ht="28.5">
      <c r="A33" s="56">
        <v>19</v>
      </c>
      <c r="B33" s="60" t="s">
        <v>54</v>
      </c>
      <c r="C33" s="49" t="s">
        <v>9</v>
      </c>
      <c r="D33" s="93">
        <f>SUM(D35:D38)</f>
        <v>95</v>
      </c>
      <c r="E33" s="49"/>
      <c r="F33" s="49"/>
      <c r="G33" s="131"/>
      <c r="H33" s="131"/>
      <c r="I33" s="131"/>
    </row>
    <row r="34" spans="1:6" s="127" customFormat="1" ht="14.25">
      <c r="A34" s="136"/>
      <c r="B34" s="129" t="s">
        <v>6</v>
      </c>
      <c r="C34" s="128"/>
      <c r="D34" s="128"/>
      <c r="E34" s="128"/>
      <c r="F34" s="130"/>
    </row>
    <row r="35" spans="1:6" s="134" customFormat="1" ht="14.25">
      <c r="A35" s="113"/>
      <c r="B35" s="140" t="s">
        <v>97</v>
      </c>
      <c r="C35" s="129" t="s">
        <v>9</v>
      </c>
      <c r="D35" s="133">
        <v>65</v>
      </c>
      <c r="E35" s="58"/>
      <c r="F35" s="133"/>
    </row>
    <row r="36" spans="1:6" s="134" customFormat="1" ht="14.25">
      <c r="A36" s="113"/>
      <c r="B36" s="132" t="s">
        <v>50</v>
      </c>
      <c r="C36" s="129" t="s">
        <v>9</v>
      </c>
      <c r="D36" s="133">
        <v>8</v>
      </c>
      <c r="E36" s="58"/>
      <c r="F36" s="133"/>
    </row>
    <row r="37" spans="1:6" s="134" customFormat="1" ht="14.25">
      <c r="A37" s="113"/>
      <c r="B37" s="132" t="s">
        <v>51</v>
      </c>
      <c r="C37" s="129" t="s">
        <v>9</v>
      </c>
      <c r="D37" s="133">
        <v>4</v>
      </c>
      <c r="E37" s="58"/>
      <c r="F37" s="133"/>
    </row>
    <row r="38" spans="1:6" s="134" customFormat="1" ht="14.25">
      <c r="A38" s="113"/>
      <c r="B38" s="132" t="s">
        <v>52</v>
      </c>
      <c r="C38" s="129" t="s">
        <v>9</v>
      </c>
      <c r="D38" s="133">
        <v>18</v>
      </c>
      <c r="E38" s="58"/>
      <c r="F38" s="133"/>
    </row>
    <row r="39" spans="1:6" s="135" customFormat="1" ht="28.5">
      <c r="A39" s="56">
        <v>20</v>
      </c>
      <c r="B39" s="60" t="s">
        <v>124</v>
      </c>
      <c r="C39" s="49" t="s">
        <v>148</v>
      </c>
      <c r="D39" s="49">
        <v>2130</v>
      </c>
      <c r="E39" s="49"/>
      <c r="F39" s="49"/>
    </row>
    <row r="40" spans="1:6" s="109" customFormat="1" ht="14.25">
      <c r="A40" s="49">
        <v>21</v>
      </c>
      <c r="B40" s="61" t="s">
        <v>63</v>
      </c>
      <c r="C40" s="50" t="s">
        <v>9</v>
      </c>
      <c r="D40" s="62">
        <v>1</v>
      </c>
      <c r="E40" s="50"/>
      <c r="F40" s="107"/>
    </row>
    <row r="41" spans="1:69" s="105" customFormat="1" ht="28.5">
      <c r="A41" s="97">
        <v>22</v>
      </c>
      <c r="B41" s="104" t="s">
        <v>64</v>
      </c>
      <c r="C41" s="97" t="s">
        <v>37</v>
      </c>
      <c r="D41" s="101">
        <v>4</v>
      </c>
      <c r="E41" s="102"/>
      <c r="F41" s="103"/>
      <c r="G41" s="120"/>
      <c r="H41" s="123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124"/>
      <c r="AR41" s="124"/>
      <c r="AS41" s="124"/>
      <c r="AT41" s="124"/>
      <c r="AU41" s="124"/>
      <c r="AV41" s="124"/>
      <c r="AW41" s="124"/>
      <c r="AX41" s="124"/>
      <c r="AY41" s="124"/>
      <c r="AZ41" s="124"/>
      <c r="BA41" s="124"/>
      <c r="BB41" s="124"/>
      <c r="BC41" s="124"/>
      <c r="BD41" s="124"/>
      <c r="BE41" s="124"/>
      <c r="BF41" s="124"/>
      <c r="BG41" s="124"/>
      <c r="BH41" s="124"/>
      <c r="BI41" s="124"/>
      <c r="BJ41" s="124"/>
      <c r="BK41" s="124"/>
      <c r="BL41" s="124"/>
      <c r="BM41" s="124"/>
      <c r="BN41" s="124"/>
      <c r="BO41" s="124"/>
      <c r="BP41" s="124"/>
      <c r="BQ41" s="124"/>
    </row>
    <row r="42" spans="1:13" s="141" customFormat="1" ht="28.5" customHeight="1">
      <c r="A42" s="126">
        <v>23</v>
      </c>
      <c r="B42" s="125" t="s">
        <v>151</v>
      </c>
      <c r="C42" s="142" t="s">
        <v>27</v>
      </c>
      <c r="D42" s="91">
        <v>90</v>
      </c>
      <c r="E42" s="143"/>
      <c r="F42" s="172"/>
      <c r="G42" s="167"/>
      <c r="H42" s="57"/>
      <c r="I42" s="57"/>
      <c r="J42" s="57"/>
      <c r="K42" s="57"/>
      <c r="L42" s="57"/>
      <c r="M42" s="57"/>
    </row>
    <row r="43" spans="1:8" ht="11.25" customHeight="1">
      <c r="A43" s="83"/>
      <c r="B43" s="84"/>
      <c r="C43" s="67"/>
      <c r="D43" s="85"/>
      <c r="E43" s="86"/>
      <c r="F43" s="87"/>
      <c r="G43" s="89"/>
      <c r="H43" s="89"/>
    </row>
    <row r="44" spans="1:6" s="82" customFormat="1" ht="14.25">
      <c r="A44" s="42"/>
      <c r="B44" s="38" t="s">
        <v>5</v>
      </c>
      <c r="C44" s="31"/>
      <c r="D44" s="48"/>
      <c r="E44" s="31"/>
      <c r="F44" s="32"/>
    </row>
    <row r="45" spans="1:6" s="36" customFormat="1" ht="13.5">
      <c r="A45" s="41"/>
      <c r="B45" s="39" t="s">
        <v>24</v>
      </c>
      <c r="C45" s="33" t="s">
        <v>144</v>
      </c>
      <c r="D45" s="33"/>
      <c r="E45" s="33"/>
      <c r="F45" s="33"/>
    </row>
    <row r="46" spans="1:6" s="82" customFormat="1" ht="14.25">
      <c r="A46" s="42"/>
      <c r="B46" s="38" t="s">
        <v>5</v>
      </c>
      <c r="C46" s="31"/>
      <c r="D46" s="48"/>
      <c r="E46" s="31"/>
      <c r="F46" s="43"/>
    </row>
    <row r="47" spans="1:6" s="36" customFormat="1" ht="13.5">
      <c r="A47" s="41"/>
      <c r="B47" s="39" t="s">
        <v>8</v>
      </c>
      <c r="C47" s="33" t="s">
        <v>144</v>
      </c>
      <c r="D47" s="37"/>
      <c r="E47" s="33"/>
      <c r="F47" s="44"/>
    </row>
    <row r="48" spans="1:6" s="82" customFormat="1" ht="14.25">
      <c r="A48" s="42"/>
      <c r="B48" s="38" t="s">
        <v>20</v>
      </c>
      <c r="C48" s="31"/>
      <c r="D48" s="48"/>
      <c r="E48" s="31"/>
      <c r="F48" s="32"/>
    </row>
    <row r="49" s="36" customFormat="1" ht="13.5"/>
    <row r="50" s="36" customFormat="1" ht="13.5"/>
    <row r="51" spans="2:6" s="7" customFormat="1" ht="15.75">
      <c r="B51" s="30"/>
      <c r="F51" s="29"/>
    </row>
    <row r="52" s="36" customFormat="1" ht="13.5">
      <c r="B52" s="30"/>
    </row>
    <row r="53" s="36" customFormat="1" ht="13.5"/>
    <row r="54" s="36" customFormat="1" ht="13.5"/>
  </sheetData>
  <sheetProtection/>
  <autoFilter ref="A1:A53"/>
  <mergeCells count="7">
    <mergeCell ref="B1:F1"/>
    <mergeCell ref="A3:A4"/>
    <mergeCell ref="B3:B4"/>
    <mergeCell ref="C3:C4"/>
    <mergeCell ref="B2:F2"/>
    <mergeCell ref="D3:D4"/>
    <mergeCell ref="E3:F3"/>
  </mergeCells>
  <printOptions/>
  <pageMargins left="0.64" right="0.45" top="0.27" bottom="0.36" header="0.22" footer="0.16"/>
  <pageSetup orientation="portrait" paperSize="9" scale="95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3300"/>
  </sheetPr>
  <dimension ref="A1:BR95"/>
  <sheetViews>
    <sheetView view="pageBreakPreview" zoomScaleNormal="85" zoomScaleSheetLayoutView="100" workbookViewId="0" topLeftCell="A1">
      <pane xSplit="1" ySplit="5" topLeftCell="B69" activePane="bottomRight" state="frozen"/>
      <selection pane="topLeft" activeCell="D201" sqref="D201"/>
      <selection pane="topRight" activeCell="D201" sqref="D201"/>
      <selection pane="bottomLeft" activeCell="D201" sqref="D201"/>
      <selection pane="bottomRight" activeCell="B85" sqref="B85"/>
    </sheetView>
  </sheetViews>
  <sheetFormatPr defaultColWidth="9.140625" defaultRowHeight="12.75"/>
  <cols>
    <col min="1" max="1" width="3.57421875" style="27" customWidth="1"/>
    <col min="2" max="2" width="40.421875" style="27" customWidth="1"/>
    <col min="3" max="3" width="8.28125" style="27" customWidth="1"/>
    <col min="4" max="4" width="9.7109375" style="27" customWidth="1"/>
    <col min="5" max="5" width="8.7109375" style="27" customWidth="1"/>
    <col min="6" max="6" width="11.28125" style="27" bestFit="1" customWidth="1"/>
    <col min="7" max="7" width="9.140625" style="28" customWidth="1"/>
    <col min="8" max="8" width="30.28125" style="28" customWidth="1"/>
    <col min="9" max="16384" width="9.140625" style="28" customWidth="1"/>
  </cols>
  <sheetData>
    <row r="1" spans="1:6" s="45" customFormat="1" ht="36" customHeight="1">
      <c r="A1" s="111"/>
      <c r="B1" s="189" t="s">
        <v>43</v>
      </c>
      <c r="C1" s="190"/>
      <c r="D1" s="190"/>
      <c r="E1" s="190"/>
      <c r="F1" s="190"/>
    </row>
    <row r="2" spans="1:6" s="45" customFormat="1" ht="16.5" customHeight="1">
      <c r="A2" s="192" t="s">
        <v>62</v>
      </c>
      <c r="B2" s="192"/>
      <c r="C2" s="192"/>
      <c r="D2" s="192"/>
      <c r="E2" s="192"/>
      <c r="F2" s="192"/>
    </row>
    <row r="3" spans="1:6" s="45" customFormat="1" ht="11.25" customHeight="1">
      <c r="A3" s="191" t="s">
        <v>0</v>
      </c>
      <c r="B3" s="191" t="s">
        <v>1</v>
      </c>
      <c r="C3" s="191" t="s">
        <v>2</v>
      </c>
      <c r="D3" s="191" t="s">
        <v>3</v>
      </c>
      <c r="E3" s="193" t="s">
        <v>143</v>
      </c>
      <c r="F3" s="193"/>
    </row>
    <row r="4" spans="1:6" s="45" customFormat="1" ht="11.25">
      <c r="A4" s="191"/>
      <c r="B4" s="191"/>
      <c r="C4" s="191"/>
      <c r="D4" s="191"/>
      <c r="E4" s="40" t="s">
        <v>4</v>
      </c>
      <c r="F4" s="46" t="s">
        <v>5</v>
      </c>
    </row>
    <row r="5" spans="1:6" s="45" customFormat="1" ht="11.25">
      <c r="A5" s="35">
        <v>1</v>
      </c>
      <c r="B5" s="35">
        <v>2</v>
      </c>
      <c r="C5" s="35">
        <v>3</v>
      </c>
      <c r="D5" s="35">
        <v>4</v>
      </c>
      <c r="E5" s="40">
        <v>5</v>
      </c>
      <c r="F5" s="47">
        <v>6</v>
      </c>
    </row>
    <row r="6" spans="1:6" s="74" customFormat="1" ht="16.5">
      <c r="A6" s="70"/>
      <c r="B6" s="71" t="s">
        <v>10</v>
      </c>
      <c r="C6" s="70"/>
      <c r="D6" s="70"/>
      <c r="E6" s="72"/>
      <c r="F6" s="73"/>
    </row>
    <row r="7" spans="1:6" s="79" customFormat="1" ht="16.5">
      <c r="A7" s="75"/>
      <c r="B7" s="76"/>
      <c r="C7" s="75"/>
      <c r="D7" s="75"/>
      <c r="E7" s="77"/>
      <c r="F7" s="78"/>
    </row>
    <row r="8" spans="1:7" s="52" customFormat="1" ht="42.75">
      <c r="A8" s="49">
        <v>1</v>
      </c>
      <c r="B8" s="60" t="s">
        <v>28</v>
      </c>
      <c r="C8" s="49" t="s">
        <v>35</v>
      </c>
      <c r="D8" s="49">
        <v>1476</v>
      </c>
      <c r="E8" s="49"/>
      <c r="F8" s="49"/>
      <c r="G8" s="51"/>
    </row>
    <row r="9" spans="1:7" s="52" customFormat="1" ht="28.5">
      <c r="A9" s="49">
        <v>2</v>
      </c>
      <c r="B9" s="60" t="s">
        <v>29</v>
      </c>
      <c r="C9" s="49" t="s">
        <v>35</v>
      </c>
      <c r="D9" s="49">
        <v>164</v>
      </c>
      <c r="E9" s="49"/>
      <c r="F9" s="49"/>
      <c r="G9" s="51"/>
    </row>
    <row r="10" spans="1:6" s="90" customFormat="1" ht="28.5">
      <c r="A10" s="56">
        <v>3</v>
      </c>
      <c r="B10" s="61" t="s">
        <v>30</v>
      </c>
      <c r="C10" s="49" t="s">
        <v>35</v>
      </c>
      <c r="D10" s="49">
        <v>1077</v>
      </c>
      <c r="E10" s="49"/>
      <c r="F10" s="49"/>
    </row>
    <row r="11" spans="1:7" s="69" customFormat="1" ht="28.5">
      <c r="A11" s="49">
        <v>4</v>
      </c>
      <c r="B11" s="61" t="s">
        <v>65</v>
      </c>
      <c r="C11" s="50" t="s">
        <v>21</v>
      </c>
      <c r="D11" s="139">
        <f>D9*1.95</f>
        <v>319.8</v>
      </c>
      <c r="E11" s="50"/>
      <c r="F11" s="68"/>
      <c r="G11" s="57"/>
    </row>
    <row r="12" spans="1:7" s="52" customFormat="1" ht="28.5">
      <c r="A12" s="49">
        <v>5</v>
      </c>
      <c r="B12" s="61" t="s">
        <v>38</v>
      </c>
      <c r="C12" s="50" t="s">
        <v>21</v>
      </c>
      <c r="D12" s="62">
        <f>D11+D8*1.95</f>
        <v>3198</v>
      </c>
      <c r="E12" s="50"/>
      <c r="F12" s="66"/>
      <c r="G12" s="51"/>
    </row>
    <row r="13" spans="1:7" s="52" customFormat="1" ht="42.75">
      <c r="A13" s="49">
        <v>6</v>
      </c>
      <c r="B13" s="61" t="s">
        <v>32</v>
      </c>
      <c r="C13" s="49" t="s">
        <v>35</v>
      </c>
      <c r="D13" s="62">
        <v>485</v>
      </c>
      <c r="E13" s="50"/>
      <c r="F13" s="66"/>
      <c r="G13" s="51"/>
    </row>
    <row r="14" spans="1:6" s="36" customFormat="1" ht="14.25">
      <c r="A14" s="56">
        <v>7</v>
      </c>
      <c r="B14" s="61" t="s">
        <v>36</v>
      </c>
      <c r="C14" s="49" t="s">
        <v>35</v>
      </c>
      <c r="D14" s="49">
        <v>20</v>
      </c>
      <c r="E14" s="49"/>
      <c r="F14" s="49"/>
    </row>
    <row r="15" spans="1:6" s="92" customFormat="1" ht="42.75">
      <c r="A15" s="56">
        <v>8</v>
      </c>
      <c r="B15" s="61" t="s">
        <v>66</v>
      </c>
      <c r="C15" s="49" t="s">
        <v>37</v>
      </c>
      <c r="D15" s="91">
        <v>9</v>
      </c>
      <c r="E15" s="49"/>
      <c r="F15" s="49"/>
    </row>
    <row r="16" spans="1:6" s="127" customFormat="1" ht="28.5">
      <c r="A16" s="56">
        <v>9</v>
      </c>
      <c r="B16" s="61" t="s">
        <v>67</v>
      </c>
      <c r="C16" s="49" t="s">
        <v>37</v>
      </c>
      <c r="D16" s="91">
        <v>1</v>
      </c>
      <c r="E16" s="49"/>
      <c r="F16" s="49"/>
    </row>
    <row r="17" spans="1:6" s="36" customFormat="1" ht="28.5">
      <c r="A17" s="56">
        <v>10</v>
      </c>
      <c r="B17" s="61" t="s">
        <v>26</v>
      </c>
      <c r="C17" s="49" t="s">
        <v>34</v>
      </c>
      <c r="D17" s="49">
        <v>71</v>
      </c>
      <c r="E17" s="50"/>
      <c r="F17" s="66"/>
    </row>
    <row r="18" spans="1:7" s="109" customFormat="1" ht="28.5">
      <c r="A18" s="49">
        <v>11</v>
      </c>
      <c r="B18" s="61" t="s">
        <v>70</v>
      </c>
      <c r="C18" s="50" t="s">
        <v>7</v>
      </c>
      <c r="D18" s="62">
        <v>462</v>
      </c>
      <c r="E18" s="50"/>
      <c r="F18" s="107"/>
      <c r="G18" s="108"/>
    </row>
    <row r="19" spans="1:7" s="109" customFormat="1" ht="28.5">
      <c r="A19" s="49">
        <v>12</v>
      </c>
      <c r="B19" s="61" t="s">
        <v>69</v>
      </c>
      <c r="C19" s="50" t="s">
        <v>7</v>
      </c>
      <c r="D19" s="62">
        <v>248</v>
      </c>
      <c r="E19" s="50"/>
      <c r="F19" s="107"/>
      <c r="G19" s="108"/>
    </row>
    <row r="20" spans="1:7" s="109" customFormat="1" ht="28.5">
      <c r="A20" s="49">
        <v>13</v>
      </c>
      <c r="B20" s="61" t="s">
        <v>68</v>
      </c>
      <c r="C20" s="50" t="s">
        <v>7</v>
      </c>
      <c r="D20" s="62">
        <v>402</v>
      </c>
      <c r="E20" s="50"/>
      <c r="F20" s="107"/>
      <c r="G20" s="108"/>
    </row>
    <row r="21" spans="1:7" s="52" customFormat="1" ht="28.5">
      <c r="A21" s="49">
        <v>14</v>
      </c>
      <c r="B21" s="61" t="s">
        <v>46</v>
      </c>
      <c r="C21" s="50" t="s">
        <v>7</v>
      </c>
      <c r="D21" s="62">
        <v>518</v>
      </c>
      <c r="E21" s="50"/>
      <c r="F21" s="66"/>
      <c r="G21" s="51"/>
    </row>
    <row r="22" spans="1:7" s="52" customFormat="1" ht="28.5">
      <c r="A22" s="49">
        <v>15</v>
      </c>
      <c r="B22" s="61" t="s">
        <v>135</v>
      </c>
      <c r="C22" s="50" t="s">
        <v>7</v>
      </c>
      <c r="D22" s="62">
        <v>68</v>
      </c>
      <c r="E22" s="50"/>
      <c r="F22" s="66"/>
      <c r="G22" s="51"/>
    </row>
    <row r="23" spans="1:7" s="52" customFormat="1" ht="28.5">
      <c r="A23" s="49">
        <v>16</v>
      </c>
      <c r="B23" s="61" t="s">
        <v>47</v>
      </c>
      <c r="C23" s="50" t="s">
        <v>7</v>
      </c>
      <c r="D23" s="62">
        <v>33</v>
      </c>
      <c r="E23" s="50"/>
      <c r="F23" s="66"/>
      <c r="G23" s="51"/>
    </row>
    <row r="24" spans="1:7" s="52" customFormat="1" ht="28.5">
      <c r="A24" s="49">
        <v>17</v>
      </c>
      <c r="B24" s="61" t="s">
        <v>48</v>
      </c>
      <c r="C24" s="50" t="s">
        <v>7</v>
      </c>
      <c r="D24" s="62">
        <v>435</v>
      </c>
      <c r="E24" s="50"/>
      <c r="F24" s="66"/>
      <c r="G24" s="51"/>
    </row>
    <row r="25" spans="1:7" s="52" customFormat="1" ht="28.5">
      <c r="A25" s="49">
        <v>18</v>
      </c>
      <c r="B25" s="61" t="s">
        <v>72</v>
      </c>
      <c r="C25" s="50" t="s">
        <v>7</v>
      </c>
      <c r="D25" s="62">
        <v>462</v>
      </c>
      <c r="E25" s="50"/>
      <c r="F25" s="107"/>
      <c r="G25" s="51"/>
    </row>
    <row r="26" spans="1:7" s="52" customFormat="1" ht="28.5">
      <c r="A26" s="49">
        <v>19</v>
      </c>
      <c r="B26" s="61" t="s">
        <v>71</v>
      </c>
      <c r="C26" s="50" t="s">
        <v>7</v>
      </c>
      <c r="D26" s="62">
        <f>D20+D19</f>
        <v>650</v>
      </c>
      <c r="E26" s="50"/>
      <c r="F26" s="107"/>
      <c r="G26" s="51"/>
    </row>
    <row r="27" spans="1:7" s="52" customFormat="1" ht="28.5">
      <c r="A27" s="49">
        <v>20</v>
      </c>
      <c r="B27" s="61" t="s">
        <v>53</v>
      </c>
      <c r="C27" s="50" t="s">
        <v>7</v>
      </c>
      <c r="D27" s="62">
        <f>D24+D21+D22+D23</f>
        <v>1054</v>
      </c>
      <c r="E27" s="50"/>
      <c r="F27" s="107"/>
      <c r="G27" s="51"/>
    </row>
    <row r="28" spans="1:6" s="106" customFormat="1" ht="28.5">
      <c r="A28" s="49">
        <v>21</v>
      </c>
      <c r="B28" s="61" t="s">
        <v>33</v>
      </c>
      <c r="C28" s="49" t="s">
        <v>7</v>
      </c>
      <c r="D28" s="80">
        <f>D24+D21+D20+D19+D18+D23+D22</f>
        <v>2166</v>
      </c>
      <c r="E28" s="49"/>
      <c r="F28" s="49"/>
    </row>
    <row r="29" spans="1:6" s="108" customFormat="1" ht="28.5">
      <c r="A29" s="97">
        <v>22</v>
      </c>
      <c r="B29" s="98" t="s">
        <v>74</v>
      </c>
      <c r="C29" s="95" t="s">
        <v>73</v>
      </c>
      <c r="D29" s="80">
        <v>1</v>
      </c>
      <c r="E29" s="96"/>
      <c r="F29" s="81"/>
    </row>
    <row r="30" spans="1:6" s="108" customFormat="1" ht="28.5">
      <c r="A30" s="97">
        <v>23</v>
      </c>
      <c r="B30" s="98" t="s">
        <v>75</v>
      </c>
      <c r="C30" s="95" t="s">
        <v>73</v>
      </c>
      <c r="D30" s="80">
        <v>2</v>
      </c>
      <c r="E30" s="96"/>
      <c r="F30" s="81"/>
    </row>
    <row r="31" spans="1:6" s="108" customFormat="1" ht="28.5">
      <c r="A31" s="97">
        <v>24</v>
      </c>
      <c r="B31" s="98" t="s">
        <v>76</v>
      </c>
      <c r="C31" s="95" t="s">
        <v>73</v>
      </c>
      <c r="D31" s="80">
        <v>1</v>
      </c>
      <c r="E31" s="96"/>
      <c r="F31" s="81"/>
    </row>
    <row r="32" spans="1:6" s="108" customFormat="1" ht="42.75">
      <c r="A32" s="97">
        <v>25</v>
      </c>
      <c r="B32" s="98" t="s">
        <v>77</v>
      </c>
      <c r="C32" s="95" t="s">
        <v>73</v>
      </c>
      <c r="D32" s="80">
        <v>3</v>
      </c>
      <c r="E32" s="96"/>
      <c r="F32" s="81"/>
    </row>
    <row r="33" spans="1:7" s="109" customFormat="1" ht="28.5">
      <c r="A33" s="49">
        <v>26</v>
      </c>
      <c r="B33" s="61" t="s">
        <v>112</v>
      </c>
      <c r="C33" s="50" t="s">
        <v>9</v>
      </c>
      <c r="D33" s="62">
        <v>26</v>
      </c>
      <c r="E33" s="50"/>
      <c r="F33" s="107"/>
      <c r="G33" s="108"/>
    </row>
    <row r="34" spans="1:7" s="109" customFormat="1" ht="42.75">
      <c r="A34" s="49">
        <v>27</v>
      </c>
      <c r="B34" s="61" t="s">
        <v>137</v>
      </c>
      <c r="C34" s="50" t="s">
        <v>9</v>
      </c>
      <c r="D34" s="62">
        <f>SUM(D36:D49)</f>
        <v>117</v>
      </c>
      <c r="E34" s="50"/>
      <c r="F34" s="107"/>
      <c r="G34" s="108"/>
    </row>
    <row r="35" spans="1:6" s="114" customFormat="1" ht="15.75">
      <c r="A35" s="113"/>
      <c r="B35" s="116" t="s">
        <v>6</v>
      </c>
      <c r="C35" s="116"/>
      <c r="D35" s="118"/>
      <c r="E35" s="116"/>
      <c r="F35" s="118"/>
    </row>
    <row r="36" spans="1:6" s="114" customFormat="1" ht="15.75">
      <c r="A36" s="113"/>
      <c r="B36" s="112" t="s">
        <v>84</v>
      </c>
      <c r="C36" s="116" t="s">
        <v>9</v>
      </c>
      <c r="D36" s="118">
        <v>2</v>
      </c>
      <c r="E36" s="59"/>
      <c r="F36" s="118"/>
    </row>
    <row r="37" spans="1:6" s="114" customFormat="1" ht="15.75">
      <c r="A37" s="113"/>
      <c r="B37" s="112" t="s">
        <v>85</v>
      </c>
      <c r="C37" s="116" t="s">
        <v>9</v>
      </c>
      <c r="D37" s="118">
        <v>1</v>
      </c>
      <c r="E37" s="59"/>
      <c r="F37" s="118"/>
    </row>
    <row r="38" spans="1:6" s="114" customFormat="1" ht="15.75">
      <c r="A38" s="113"/>
      <c r="B38" s="112" t="s">
        <v>86</v>
      </c>
      <c r="C38" s="116" t="s">
        <v>9</v>
      </c>
      <c r="D38" s="118">
        <v>5</v>
      </c>
      <c r="E38" s="59"/>
      <c r="F38" s="118"/>
    </row>
    <row r="39" spans="1:6" s="114" customFormat="1" ht="15.75">
      <c r="A39" s="113"/>
      <c r="B39" s="112" t="s">
        <v>87</v>
      </c>
      <c r="C39" s="116" t="s">
        <v>9</v>
      </c>
      <c r="D39" s="118">
        <v>3</v>
      </c>
      <c r="E39" s="59"/>
      <c r="F39" s="118"/>
    </row>
    <row r="40" spans="1:6" s="114" customFormat="1" ht="15.75">
      <c r="A40" s="113"/>
      <c r="B40" s="112" t="s">
        <v>88</v>
      </c>
      <c r="C40" s="116" t="s">
        <v>9</v>
      </c>
      <c r="D40" s="118">
        <v>2</v>
      </c>
      <c r="E40" s="59"/>
      <c r="F40" s="118"/>
    </row>
    <row r="41" spans="1:6" s="114" customFormat="1" ht="15.75">
      <c r="A41" s="113"/>
      <c r="B41" s="112" t="s">
        <v>89</v>
      </c>
      <c r="C41" s="116" t="s">
        <v>9</v>
      </c>
      <c r="D41" s="118">
        <v>1</v>
      </c>
      <c r="E41" s="59"/>
      <c r="F41" s="118"/>
    </row>
    <row r="42" spans="1:6" s="114" customFormat="1" ht="15.75">
      <c r="A42" s="113"/>
      <c r="B42" s="112" t="s">
        <v>90</v>
      </c>
      <c r="C42" s="116" t="s">
        <v>9</v>
      </c>
      <c r="D42" s="118">
        <v>1</v>
      </c>
      <c r="E42" s="59"/>
      <c r="F42" s="118"/>
    </row>
    <row r="43" spans="1:6" s="114" customFormat="1" ht="15.75">
      <c r="A43" s="113"/>
      <c r="B43" s="112" t="s">
        <v>91</v>
      </c>
      <c r="C43" s="116" t="s">
        <v>9</v>
      </c>
      <c r="D43" s="118">
        <v>1</v>
      </c>
      <c r="E43" s="59"/>
      <c r="F43" s="118"/>
    </row>
    <row r="44" spans="1:6" s="114" customFormat="1" ht="15.75">
      <c r="A44" s="113"/>
      <c r="B44" s="112" t="s">
        <v>92</v>
      </c>
      <c r="C44" s="116" t="s">
        <v>9</v>
      </c>
      <c r="D44" s="118">
        <v>1</v>
      </c>
      <c r="E44" s="59"/>
      <c r="F44" s="118"/>
    </row>
    <row r="45" spans="1:6" s="114" customFormat="1" ht="27">
      <c r="A45" s="113"/>
      <c r="B45" s="112" t="s">
        <v>93</v>
      </c>
      <c r="C45" s="116" t="s">
        <v>9</v>
      </c>
      <c r="D45" s="118">
        <v>3</v>
      </c>
      <c r="E45" s="59"/>
      <c r="F45" s="118"/>
    </row>
    <row r="46" spans="1:8" s="114" customFormat="1" ht="15.75">
      <c r="A46" s="113"/>
      <c r="B46" s="34" t="s">
        <v>78</v>
      </c>
      <c r="C46" s="116" t="s">
        <v>9</v>
      </c>
      <c r="D46" s="118">
        <f>34</f>
        <v>34</v>
      </c>
      <c r="E46" s="59"/>
      <c r="F46" s="118"/>
      <c r="H46" s="194"/>
    </row>
    <row r="47" spans="1:8" s="114" customFormat="1" ht="15.75">
      <c r="A47" s="113"/>
      <c r="B47" s="34" t="s">
        <v>79</v>
      </c>
      <c r="C47" s="116" t="s">
        <v>9</v>
      </c>
      <c r="D47" s="118">
        <f>36</f>
        <v>36</v>
      </c>
      <c r="E47" s="59"/>
      <c r="F47" s="118"/>
      <c r="H47" s="194"/>
    </row>
    <row r="48" spans="1:8" s="114" customFormat="1" ht="15.75">
      <c r="A48" s="113"/>
      <c r="B48" s="34" t="s">
        <v>59</v>
      </c>
      <c r="C48" s="116" t="s">
        <v>9</v>
      </c>
      <c r="D48" s="118">
        <v>1</v>
      </c>
      <c r="E48" s="59"/>
      <c r="F48" s="118"/>
      <c r="H48" s="194"/>
    </row>
    <row r="49" spans="1:8" s="114" customFormat="1" ht="15.75">
      <c r="A49" s="113"/>
      <c r="B49" s="34" t="s">
        <v>80</v>
      </c>
      <c r="C49" s="116" t="s">
        <v>9</v>
      </c>
      <c r="D49" s="118">
        <f>26</f>
        <v>26</v>
      </c>
      <c r="E49" s="59"/>
      <c r="F49" s="118"/>
      <c r="H49" s="194"/>
    </row>
    <row r="50" spans="1:10" s="94" customFormat="1" ht="28.5">
      <c r="A50" s="56">
        <v>28</v>
      </c>
      <c r="B50" s="60" t="s">
        <v>108</v>
      </c>
      <c r="C50" s="49" t="s">
        <v>9</v>
      </c>
      <c r="D50" s="93">
        <f>SUM(D52:D67)</f>
        <v>59</v>
      </c>
      <c r="E50" s="49"/>
      <c r="F50" s="49"/>
      <c r="H50" s="194"/>
      <c r="I50" s="131"/>
      <c r="J50" s="131"/>
    </row>
    <row r="51" spans="1:6" s="127" customFormat="1" ht="14.25">
      <c r="A51" s="136"/>
      <c r="B51" s="129" t="s">
        <v>6</v>
      </c>
      <c r="C51" s="128"/>
      <c r="D51" s="128"/>
      <c r="E51" s="128"/>
      <c r="F51" s="130"/>
    </row>
    <row r="52" spans="1:6" s="134" customFormat="1" ht="14.25">
      <c r="A52" s="113"/>
      <c r="B52" s="140" t="s">
        <v>98</v>
      </c>
      <c r="C52" s="129" t="s">
        <v>9</v>
      </c>
      <c r="D52" s="133">
        <v>4</v>
      </c>
      <c r="E52" s="58"/>
      <c r="F52" s="133"/>
    </row>
    <row r="53" spans="1:6" s="134" customFormat="1" ht="14.25">
      <c r="A53" s="113"/>
      <c r="B53" s="140" t="s">
        <v>99</v>
      </c>
      <c r="C53" s="129" t="s">
        <v>9</v>
      </c>
      <c r="D53" s="133">
        <v>2</v>
      </c>
      <c r="E53" s="58"/>
      <c r="F53" s="133"/>
    </row>
    <row r="54" spans="1:6" s="134" customFormat="1" ht="14.25">
      <c r="A54" s="113"/>
      <c r="B54" s="140" t="s">
        <v>100</v>
      </c>
      <c r="C54" s="129" t="s">
        <v>9</v>
      </c>
      <c r="D54" s="133">
        <v>1</v>
      </c>
      <c r="E54" s="58"/>
      <c r="F54" s="133"/>
    </row>
    <row r="55" spans="1:6" s="134" customFormat="1" ht="27">
      <c r="A55" s="113"/>
      <c r="B55" s="140" t="s">
        <v>107</v>
      </c>
      <c r="C55" s="129" t="s">
        <v>9</v>
      </c>
      <c r="D55" s="133">
        <v>1</v>
      </c>
      <c r="E55" s="58"/>
      <c r="F55" s="133"/>
    </row>
    <row r="56" spans="1:6" s="134" customFormat="1" ht="27">
      <c r="A56" s="113"/>
      <c r="B56" s="140" t="s">
        <v>101</v>
      </c>
      <c r="C56" s="129" t="s">
        <v>9</v>
      </c>
      <c r="D56" s="133">
        <v>1</v>
      </c>
      <c r="E56" s="58"/>
      <c r="F56" s="133"/>
    </row>
    <row r="57" spans="1:6" s="134" customFormat="1" ht="27">
      <c r="A57" s="113"/>
      <c r="B57" s="140" t="s">
        <v>102</v>
      </c>
      <c r="C57" s="129" t="s">
        <v>9</v>
      </c>
      <c r="D57" s="133">
        <v>1</v>
      </c>
      <c r="E57" s="58"/>
      <c r="F57" s="133"/>
    </row>
    <row r="58" spans="1:6" s="134" customFormat="1" ht="14.25">
      <c r="A58" s="113"/>
      <c r="B58" s="132" t="s">
        <v>50</v>
      </c>
      <c r="C58" s="129" t="s">
        <v>9</v>
      </c>
      <c r="D58" s="133">
        <v>2</v>
      </c>
      <c r="E58" s="58"/>
      <c r="F58" s="133"/>
    </row>
    <row r="59" spans="1:6" s="134" customFormat="1" ht="14.25">
      <c r="A59" s="113"/>
      <c r="B59" s="132" t="s">
        <v>103</v>
      </c>
      <c r="C59" s="129" t="s">
        <v>9</v>
      </c>
      <c r="D59" s="133">
        <v>6</v>
      </c>
      <c r="E59" s="58"/>
      <c r="F59" s="133"/>
    </row>
    <row r="60" spans="1:6" s="134" customFormat="1" ht="14.25">
      <c r="A60" s="113"/>
      <c r="B60" s="132" t="s">
        <v>104</v>
      </c>
      <c r="C60" s="129" t="s">
        <v>9</v>
      </c>
      <c r="D60" s="133">
        <v>8</v>
      </c>
      <c r="E60" s="58"/>
      <c r="F60" s="133"/>
    </row>
    <row r="61" spans="1:6" s="134" customFormat="1" ht="14.25">
      <c r="A61" s="113"/>
      <c r="B61" s="132" t="s">
        <v>51</v>
      </c>
      <c r="C61" s="129" t="s">
        <v>9</v>
      </c>
      <c r="D61" s="133">
        <v>12</v>
      </c>
      <c r="E61" s="58"/>
      <c r="F61" s="133"/>
    </row>
    <row r="62" spans="1:6" s="134" customFormat="1" ht="14.25">
      <c r="A62" s="113"/>
      <c r="B62" s="132" t="s">
        <v>52</v>
      </c>
      <c r="C62" s="129" t="s">
        <v>9</v>
      </c>
      <c r="D62" s="133">
        <v>15</v>
      </c>
      <c r="E62" s="58"/>
      <c r="F62" s="133"/>
    </row>
    <row r="63" spans="1:6" s="134" customFormat="1" ht="14.25">
      <c r="A63" s="113"/>
      <c r="B63" s="132" t="s">
        <v>105</v>
      </c>
      <c r="C63" s="129" t="s">
        <v>9</v>
      </c>
      <c r="D63" s="133">
        <v>2</v>
      </c>
      <c r="E63" s="58"/>
      <c r="F63" s="133"/>
    </row>
    <row r="64" spans="1:6" s="134" customFormat="1" ht="14.25">
      <c r="A64" s="113"/>
      <c r="B64" s="132" t="s">
        <v>106</v>
      </c>
      <c r="C64" s="129" t="s">
        <v>9</v>
      </c>
      <c r="D64" s="133">
        <v>1</v>
      </c>
      <c r="E64" s="58"/>
      <c r="F64" s="133"/>
    </row>
    <row r="65" spans="1:7" s="134" customFormat="1" ht="14.25">
      <c r="A65" s="113"/>
      <c r="B65" s="132" t="s">
        <v>109</v>
      </c>
      <c r="C65" s="129" t="s">
        <v>9</v>
      </c>
      <c r="D65" s="133">
        <v>1</v>
      </c>
      <c r="E65" s="58"/>
      <c r="F65" s="178"/>
      <c r="G65" s="180"/>
    </row>
    <row r="66" spans="1:7" s="134" customFormat="1" ht="14.25">
      <c r="A66" s="113"/>
      <c r="B66" s="132" t="s">
        <v>110</v>
      </c>
      <c r="C66" s="129" t="s">
        <v>9</v>
      </c>
      <c r="D66" s="133">
        <v>1</v>
      </c>
      <c r="E66" s="58"/>
      <c r="F66" s="178"/>
      <c r="G66" s="180"/>
    </row>
    <row r="67" spans="1:7" s="134" customFormat="1" ht="14.25">
      <c r="A67" s="113"/>
      <c r="B67" s="132" t="s">
        <v>111</v>
      </c>
      <c r="C67" s="129" t="s">
        <v>9</v>
      </c>
      <c r="D67" s="133">
        <v>1</v>
      </c>
      <c r="E67" s="58"/>
      <c r="F67" s="178"/>
      <c r="G67" s="180"/>
    </row>
    <row r="68" spans="1:9" s="108" customFormat="1" ht="28.5">
      <c r="A68" s="97">
        <v>29</v>
      </c>
      <c r="B68" s="98" t="s">
        <v>113</v>
      </c>
      <c r="C68" s="95" t="s">
        <v>21</v>
      </c>
      <c r="D68" s="119">
        <f>SUM(D70:D74)</f>
        <v>0.0392</v>
      </c>
      <c r="E68" s="96"/>
      <c r="F68" s="170"/>
      <c r="G68" s="175"/>
      <c r="H68" s="120"/>
      <c r="I68" s="115"/>
    </row>
    <row r="69" spans="1:9" s="110" customFormat="1" ht="14.25">
      <c r="A69" s="113"/>
      <c r="B69" s="116" t="s">
        <v>25</v>
      </c>
      <c r="C69" s="116"/>
      <c r="D69" s="118"/>
      <c r="E69" s="116"/>
      <c r="F69" s="179"/>
      <c r="G69" s="181"/>
      <c r="H69" s="121"/>
      <c r="I69" s="121"/>
    </row>
    <row r="70" spans="1:9" s="110" customFormat="1" ht="14.25">
      <c r="A70" s="113"/>
      <c r="B70" s="117" t="s">
        <v>114</v>
      </c>
      <c r="C70" s="116" t="s">
        <v>21</v>
      </c>
      <c r="D70" s="122">
        <f>7.8/1000</f>
        <v>0.0078</v>
      </c>
      <c r="E70" s="118"/>
      <c r="F70" s="179"/>
      <c r="G70" s="181"/>
      <c r="H70" s="121"/>
      <c r="I70" s="121"/>
    </row>
    <row r="71" spans="1:9" s="110" customFormat="1" ht="14.25">
      <c r="A71" s="113"/>
      <c r="B71" s="117" t="s">
        <v>115</v>
      </c>
      <c r="C71" s="116" t="s">
        <v>21</v>
      </c>
      <c r="D71" s="122">
        <f>2.4/1000</f>
        <v>0.0024</v>
      </c>
      <c r="E71" s="118"/>
      <c r="F71" s="179"/>
      <c r="G71" s="181"/>
      <c r="H71" s="121"/>
      <c r="I71" s="121"/>
    </row>
    <row r="72" spans="1:9" s="110" customFormat="1" ht="14.25">
      <c r="A72" s="113"/>
      <c r="B72" s="117" t="s">
        <v>116</v>
      </c>
      <c r="C72" s="116" t="s">
        <v>21</v>
      </c>
      <c r="D72" s="122">
        <f>1/1000</f>
        <v>0.001</v>
      </c>
      <c r="E72" s="118"/>
      <c r="F72" s="179"/>
      <c r="G72" s="181"/>
      <c r="H72" s="121"/>
      <c r="I72" s="121"/>
    </row>
    <row r="73" spans="1:9" s="110" customFormat="1" ht="14.25">
      <c r="A73" s="113"/>
      <c r="B73" s="117" t="s">
        <v>117</v>
      </c>
      <c r="C73" s="116" t="s">
        <v>21</v>
      </c>
      <c r="D73" s="122">
        <f>10/1000*2</f>
        <v>0.02</v>
      </c>
      <c r="E73" s="118"/>
      <c r="F73" s="179"/>
      <c r="G73" s="181"/>
      <c r="H73" s="121"/>
      <c r="I73" s="121"/>
    </row>
    <row r="74" spans="1:9" s="110" customFormat="1" ht="14.25">
      <c r="A74" s="113"/>
      <c r="B74" s="117" t="s">
        <v>118</v>
      </c>
      <c r="C74" s="116" t="s">
        <v>21</v>
      </c>
      <c r="D74" s="122">
        <f>4/1000*2</f>
        <v>0.008</v>
      </c>
      <c r="E74" s="118"/>
      <c r="F74" s="179"/>
      <c r="G74" s="181"/>
      <c r="H74" s="121"/>
      <c r="I74" s="121"/>
    </row>
    <row r="75" spans="1:8" s="124" customFormat="1" ht="14.25">
      <c r="A75" s="97">
        <v>30</v>
      </c>
      <c r="B75" s="98" t="s">
        <v>83</v>
      </c>
      <c r="C75" s="97" t="s">
        <v>9</v>
      </c>
      <c r="D75" s="101">
        <v>1</v>
      </c>
      <c r="E75" s="102"/>
      <c r="F75" s="171"/>
      <c r="G75" s="175" t="s">
        <v>31</v>
      </c>
      <c r="H75" s="123"/>
    </row>
    <row r="76" spans="1:8" s="124" customFormat="1" ht="14.25">
      <c r="A76" s="97">
        <v>31</v>
      </c>
      <c r="B76" s="98" t="s">
        <v>82</v>
      </c>
      <c r="C76" s="97" t="s">
        <v>9</v>
      </c>
      <c r="D76" s="101">
        <v>1</v>
      </c>
      <c r="E76" s="102"/>
      <c r="F76" s="171"/>
      <c r="G76" s="175" t="s">
        <v>31</v>
      </c>
      <c r="H76" s="123"/>
    </row>
    <row r="77" spans="1:8" s="124" customFormat="1" ht="14.25">
      <c r="A77" s="97">
        <v>32</v>
      </c>
      <c r="B77" s="98" t="s">
        <v>81</v>
      </c>
      <c r="C77" s="97" t="s">
        <v>9</v>
      </c>
      <c r="D77" s="101">
        <v>2</v>
      </c>
      <c r="E77" s="102"/>
      <c r="F77" s="171"/>
      <c r="G77" s="175" t="s">
        <v>31</v>
      </c>
      <c r="H77" s="123"/>
    </row>
    <row r="78" spans="1:8" s="124" customFormat="1" ht="14.25">
      <c r="A78" s="97">
        <v>33</v>
      </c>
      <c r="B78" s="98" t="s">
        <v>55</v>
      </c>
      <c r="C78" s="97" t="s">
        <v>9</v>
      </c>
      <c r="D78" s="101">
        <v>6</v>
      </c>
      <c r="E78" s="102"/>
      <c r="F78" s="103"/>
      <c r="G78" s="115" t="s">
        <v>31</v>
      </c>
      <c r="H78" s="123"/>
    </row>
    <row r="79" spans="1:8" s="108" customFormat="1" ht="42.75">
      <c r="A79" s="97">
        <v>34</v>
      </c>
      <c r="B79" s="98" t="s">
        <v>96</v>
      </c>
      <c r="C79" s="95" t="s">
        <v>9</v>
      </c>
      <c r="D79" s="80">
        <v>2</v>
      </c>
      <c r="E79" s="96"/>
      <c r="F79" s="81"/>
      <c r="G79" s="115"/>
      <c r="H79" s="115"/>
    </row>
    <row r="80" spans="1:8" s="108" customFormat="1" ht="42.75">
      <c r="A80" s="97">
        <v>35</v>
      </c>
      <c r="B80" s="98" t="s">
        <v>95</v>
      </c>
      <c r="C80" s="95" t="s">
        <v>9</v>
      </c>
      <c r="D80" s="80">
        <v>2</v>
      </c>
      <c r="E80" s="96"/>
      <c r="F80" s="81"/>
      <c r="G80" s="115"/>
      <c r="H80" s="115"/>
    </row>
    <row r="81" spans="1:8" s="108" customFormat="1" ht="42.75">
      <c r="A81" s="97">
        <v>36</v>
      </c>
      <c r="B81" s="98" t="s">
        <v>94</v>
      </c>
      <c r="C81" s="95" t="s">
        <v>9</v>
      </c>
      <c r="D81" s="80">
        <v>4</v>
      </c>
      <c r="E81" s="96"/>
      <c r="F81" s="81"/>
      <c r="G81" s="115"/>
      <c r="H81" s="115"/>
    </row>
    <row r="82" spans="1:8" s="108" customFormat="1" ht="42.75">
      <c r="A82" s="97">
        <v>37</v>
      </c>
      <c r="B82" s="98" t="s">
        <v>61</v>
      </c>
      <c r="C82" s="95" t="s">
        <v>9</v>
      </c>
      <c r="D82" s="80">
        <v>12</v>
      </c>
      <c r="E82" s="96"/>
      <c r="F82" s="170"/>
      <c r="G82" s="175"/>
      <c r="H82" s="115"/>
    </row>
    <row r="83" spans="1:70" s="105" customFormat="1" ht="28.5">
      <c r="A83" s="97">
        <v>38</v>
      </c>
      <c r="B83" s="104" t="s">
        <v>64</v>
      </c>
      <c r="C83" s="97" t="s">
        <v>37</v>
      </c>
      <c r="D83" s="101">
        <v>5</v>
      </c>
      <c r="E83" s="102"/>
      <c r="F83" s="171"/>
      <c r="G83" s="176"/>
      <c r="H83" s="120"/>
      <c r="I83" s="123"/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4"/>
      <c r="AF83" s="124"/>
      <c r="AG83" s="124"/>
      <c r="AH83" s="124"/>
      <c r="AI83" s="124"/>
      <c r="AJ83" s="124"/>
      <c r="AK83" s="124"/>
      <c r="AL83" s="124"/>
      <c r="AM83" s="124"/>
      <c r="AN83" s="124"/>
      <c r="AO83" s="124"/>
      <c r="AP83" s="124"/>
      <c r="AQ83" s="124"/>
      <c r="AR83" s="124"/>
      <c r="AS83" s="124"/>
      <c r="AT83" s="124"/>
      <c r="AU83" s="124"/>
      <c r="AV83" s="124"/>
      <c r="AW83" s="124"/>
      <c r="AX83" s="124"/>
      <c r="AY83" s="124"/>
      <c r="AZ83" s="124"/>
      <c r="BA83" s="124"/>
      <c r="BB83" s="124"/>
      <c r="BC83" s="124"/>
      <c r="BD83" s="124"/>
      <c r="BE83" s="124"/>
      <c r="BF83" s="124"/>
      <c r="BG83" s="124"/>
      <c r="BH83" s="124"/>
      <c r="BI83" s="124"/>
      <c r="BJ83" s="124"/>
      <c r="BK83" s="124"/>
      <c r="BL83" s="124"/>
      <c r="BM83" s="124"/>
      <c r="BN83" s="124"/>
      <c r="BO83" s="124"/>
      <c r="BP83" s="124"/>
      <c r="BQ83" s="124"/>
      <c r="BR83" s="124"/>
    </row>
    <row r="84" spans="1:14" s="141" customFormat="1" ht="28.5" customHeight="1">
      <c r="A84" s="126">
        <v>39</v>
      </c>
      <c r="B84" s="125" t="s">
        <v>136</v>
      </c>
      <c r="C84" s="142" t="s">
        <v>27</v>
      </c>
      <c r="D84" s="91">
        <v>66</v>
      </c>
      <c r="E84" s="143"/>
      <c r="F84" s="172"/>
      <c r="G84" s="168"/>
      <c r="H84" s="167"/>
      <c r="I84" s="57"/>
      <c r="J84" s="57"/>
      <c r="K84" s="57"/>
      <c r="L84" s="57"/>
      <c r="M84" s="57"/>
      <c r="N84" s="57"/>
    </row>
    <row r="85" spans="1:14" s="141" customFormat="1" ht="42.75">
      <c r="A85" s="126">
        <v>40</v>
      </c>
      <c r="B85" s="125" t="s">
        <v>150</v>
      </c>
      <c r="C85" s="97" t="s">
        <v>149</v>
      </c>
      <c r="D85" s="91">
        <v>33</v>
      </c>
      <c r="E85" s="142"/>
      <c r="F85" s="173"/>
      <c r="G85" s="177"/>
      <c r="H85" s="168"/>
      <c r="I85" s="169"/>
      <c r="J85" s="168"/>
      <c r="K85" s="169"/>
      <c r="L85" s="168"/>
      <c r="M85" s="168"/>
      <c r="N85" s="168"/>
    </row>
    <row r="86" spans="1:9" ht="9.75" customHeight="1">
      <c r="A86" s="83"/>
      <c r="B86" s="84"/>
      <c r="C86" s="67"/>
      <c r="D86" s="85"/>
      <c r="E86" s="86"/>
      <c r="F86" s="174"/>
      <c r="G86" s="88"/>
      <c r="H86" s="89"/>
      <c r="I86" s="89"/>
    </row>
    <row r="87" spans="1:6" s="82" customFormat="1" ht="14.25">
      <c r="A87" s="42"/>
      <c r="B87" s="38" t="s">
        <v>5</v>
      </c>
      <c r="C87" s="31"/>
      <c r="D87" s="48"/>
      <c r="E87" s="31"/>
      <c r="F87" s="32"/>
    </row>
    <row r="88" spans="1:6" s="36" customFormat="1" ht="13.5">
      <c r="A88" s="41"/>
      <c r="B88" s="39" t="s">
        <v>24</v>
      </c>
      <c r="C88" s="33" t="s">
        <v>144</v>
      </c>
      <c r="D88" s="33"/>
      <c r="E88" s="33"/>
      <c r="F88" s="33"/>
    </row>
    <row r="89" spans="1:6" s="82" customFormat="1" ht="14.25">
      <c r="A89" s="42"/>
      <c r="B89" s="38" t="s">
        <v>5</v>
      </c>
      <c r="C89" s="31"/>
      <c r="D89" s="48"/>
      <c r="E89" s="31"/>
      <c r="F89" s="43"/>
    </row>
    <row r="90" spans="1:6" s="36" customFormat="1" ht="13.5">
      <c r="A90" s="41"/>
      <c r="B90" s="39" t="s">
        <v>8</v>
      </c>
      <c r="C90" s="33" t="s">
        <v>144</v>
      </c>
      <c r="D90" s="37"/>
      <c r="E90" s="33"/>
      <c r="F90" s="44"/>
    </row>
    <row r="91" spans="1:6" s="82" customFormat="1" ht="14.25">
      <c r="A91" s="42"/>
      <c r="B91" s="38" t="s">
        <v>20</v>
      </c>
      <c r="C91" s="31"/>
      <c r="D91" s="48"/>
      <c r="E91" s="31"/>
      <c r="F91" s="32"/>
    </row>
    <row r="92" s="36" customFormat="1" ht="13.5"/>
    <row r="93" s="36" customFormat="1" ht="13.5"/>
    <row r="94" spans="2:6" s="7" customFormat="1" ht="15.75">
      <c r="B94" s="30"/>
      <c r="F94" s="29"/>
    </row>
    <row r="95" s="36" customFormat="1" ht="13.5">
      <c r="B95" s="30"/>
    </row>
    <row r="96" s="36" customFormat="1" ht="13.5"/>
    <row r="97" s="36" customFormat="1" ht="13.5"/>
  </sheetData>
  <sheetProtection/>
  <autoFilter ref="A1:A96"/>
  <mergeCells count="8">
    <mergeCell ref="H46:H50"/>
    <mergeCell ref="B1:F1"/>
    <mergeCell ref="A3:A4"/>
    <mergeCell ref="B3:B4"/>
    <mergeCell ref="C3:C4"/>
    <mergeCell ref="A2:F2"/>
    <mergeCell ref="D3:D4"/>
    <mergeCell ref="E3:F3"/>
  </mergeCells>
  <printOptions/>
  <pageMargins left="0.64" right="0.45" top="0.27" bottom="0.36" header="0.22" footer="0.16"/>
  <pageSetup orientation="portrait" paperSize="9" scale="95" r:id="rId1"/>
  <headerFooter alignWithMargins="0"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3300"/>
  </sheetPr>
  <dimension ref="A1:BQ40"/>
  <sheetViews>
    <sheetView view="pageBreakPreview" zoomScale="115" zoomScaleNormal="85" zoomScaleSheetLayoutView="115" workbookViewId="0" topLeftCell="A1">
      <pane xSplit="1" ySplit="5" topLeftCell="B24" activePane="bottomRight" state="frozen"/>
      <selection pane="topLeft" activeCell="D201" sqref="D201"/>
      <selection pane="topRight" activeCell="D201" sqref="D201"/>
      <selection pane="bottomLeft" activeCell="D201" sqref="D201"/>
      <selection pane="bottomRight" activeCell="B43" sqref="B43"/>
    </sheetView>
  </sheetViews>
  <sheetFormatPr defaultColWidth="9.140625" defaultRowHeight="12.75"/>
  <cols>
    <col min="1" max="1" width="3.57421875" style="27" customWidth="1"/>
    <col min="2" max="2" width="36.00390625" style="27" customWidth="1"/>
    <col min="3" max="3" width="8.28125" style="27" customWidth="1"/>
    <col min="4" max="4" width="9.7109375" style="27" customWidth="1"/>
    <col min="5" max="5" width="8.7109375" style="27" customWidth="1"/>
    <col min="6" max="6" width="11.421875" style="27" bestFit="1" customWidth="1"/>
    <col min="7" max="7" width="25.421875" style="28" customWidth="1"/>
    <col min="8" max="16384" width="9.140625" style="28" customWidth="1"/>
  </cols>
  <sheetData>
    <row r="1" spans="1:6" s="45" customFormat="1" ht="36" customHeight="1">
      <c r="A1" s="111"/>
      <c r="B1" s="189" t="s">
        <v>43</v>
      </c>
      <c r="C1" s="190"/>
      <c r="D1" s="190"/>
      <c r="E1" s="190"/>
      <c r="F1" s="190"/>
    </row>
    <row r="2" spans="1:6" s="45" customFormat="1" ht="16.5">
      <c r="A2" s="192" t="s">
        <v>145</v>
      </c>
      <c r="B2" s="192"/>
      <c r="C2" s="192"/>
      <c r="D2" s="192"/>
      <c r="E2" s="192"/>
      <c r="F2" s="192"/>
    </row>
    <row r="3" spans="1:6" s="45" customFormat="1" ht="11.25" customHeight="1">
      <c r="A3" s="191" t="s">
        <v>0</v>
      </c>
      <c r="B3" s="191" t="s">
        <v>1</v>
      </c>
      <c r="C3" s="191" t="s">
        <v>2</v>
      </c>
      <c r="D3" s="191" t="s">
        <v>3</v>
      </c>
      <c r="E3" s="193" t="s">
        <v>143</v>
      </c>
      <c r="F3" s="193"/>
    </row>
    <row r="4" spans="1:6" s="45" customFormat="1" ht="11.25">
      <c r="A4" s="191"/>
      <c r="B4" s="191"/>
      <c r="C4" s="191"/>
      <c r="D4" s="191"/>
      <c r="E4" s="40" t="s">
        <v>4</v>
      </c>
      <c r="F4" s="46" t="s">
        <v>5</v>
      </c>
    </row>
    <row r="5" spans="1:6" s="45" customFormat="1" ht="11.25">
      <c r="A5" s="35">
        <v>1</v>
      </c>
      <c r="B5" s="35">
        <v>2</v>
      </c>
      <c r="C5" s="35">
        <v>3</v>
      </c>
      <c r="D5" s="35">
        <v>4</v>
      </c>
      <c r="E5" s="40">
        <v>5</v>
      </c>
      <c r="F5" s="47">
        <v>6</v>
      </c>
    </row>
    <row r="6" spans="1:6" s="74" customFormat="1" ht="16.5">
      <c r="A6" s="70"/>
      <c r="B6" s="71" t="s">
        <v>10</v>
      </c>
      <c r="C6" s="70"/>
      <c r="D6" s="70"/>
      <c r="E6" s="72"/>
      <c r="F6" s="73"/>
    </row>
    <row r="7" spans="1:6" s="79" customFormat="1" ht="16.5">
      <c r="A7" s="75"/>
      <c r="B7" s="76"/>
      <c r="C7" s="75"/>
      <c r="D7" s="75"/>
      <c r="E7" s="77"/>
      <c r="F7" s="78"/>
    </row>
    <row r="8" spans="1:6" s="109" customFormat="1" ht="28.5">
      <c r="A8" s="49">
        <v>1</v>
      </c>
      <c r="B8" s="61" t="s">
        <v>40</v>
      </c>
      <c r="C8" s="50" t="s">
        <v>41</v>
      </c>
      <c r="D8" s="99">
        <f>175/100</f>
        <v>1.75</v>
      </c>
      <c r="E8" s="50"/>
      <c r="F8" s="107"/>
    </row>
    <row r="9" spans="1:6" s="52" customFormat="1" ht="42.75">
      <c r="A9" s="49">
        <v>2</v>
      </c>
      <c r="B9" s="60" t="s">
        <v>28</v>
      </c>
      <c r="C9" s="49" t="s">
        <v>35</v>
      </c>
      <c r="D9" s="49">
        <v>3370</v>
      </c>
      <c r="E9" s="49"/>
      <c r="F9" s="49"/>
    </row>
    <row r="10" spans="1:6" s="52" customFormat="1" ht="28.5">
      <c r="A10" s="49">
        <v>3</v>
      </c>
      <c r="B10" s="60" t="s">
        <v>29</v>
      </c>
      <c r="C10" s="49" t="s">
        <v>35</v>
      </c>
      <c r="D10" s="49">
        <v>380</v>
      </c>
      <c r="E10" s="49"/>
      <c r="F10" s="49"/>
    </row>
    <row r="11" spans="1:6" s="90" customFormat="1" ht="28.5">
      <c r="A11" s="56">
        <v>4</v>
      </c>
      <c r="B11" s="61" t="s">
        <v>30</v>
      </c>
      <c r="C11" s="49" t="s">
        <v>35</v>
      </c>
      <c r="D11" s="49">
        <v>2380.4</v>
      </c>
      <c r="E11" s="49"/>
      <c r="F11" s="49"/>
    </row>
    <row r="12" spans="1:6" s="69" customFormat="1" ht="42.75">
      <c r="A12" s="49">
        <v>5</v>
      </c>
      <c r="B12" s="61" t="s">
        <v>44</v>
      </c>
      <c r="C12" s="50" t="s">
        <v>21</v>
      </c>
      <c r="D12" s="139">
        <f>D10*1.95+D8*100*2.25</f>
        <v>1134.75</v>
      </c>
      <c r="E12" s="50"/>
      <c r="F12" s="68"/>
    </row>
    <row r="13" spans="1:6" s="52" customFormat="1" ht="28.5">
      <c r="A13" s="49">
        <v>6</v>
      </c>
      <c r="B13" s="61" t="s">
        <v>38</v>
      </c>
      <c r="C13" s="50" t="s">
        <v>21</v>
      </c>
      <c r="D13" s="62">
        <f>D12+D9*1.95</f>
        <v>7706.25</v>
      </c>
      <c r="E13" s="50"/>
      <c r="F13" s="66"/>
    </row>
    <row r="14" spans="1:6" s="52" customFormat="1" ht="42.75">
      <c r="A14" s="49">
        <v>7</v>
      </c>
      <c r="B14" s="61" t="s">
        <v>32</v>
      </c>
      <c r="C14" s="49" t="s">
        <v>35</v>
      </c>
      <c r="D14" s="62">
        <v>1015.7</v>
      </c>
      <c r="E14" s="50"/>
      <c r="F14" s="66"/>
    </row>
    <row r="15" spans="1:6" s="36" customFormat="1" ht="14.25">
      <c r="A15" s="56">
        <v>8</v>
      </c>
      <c r="B15" s="61" t="s">
        <v>36</v>
      </c>
      <c r="C15" s="49" t="s">
        <v>35</v>
      </c>
      <c r="D15" s="49">
        <v>65.1</v>
      </c>
      <c r="E15" s="49"/>
      <c r="F15" s="49"/>
    </row>
    <row r="16" spans="1:6" s="109" customFormat="1" ht="42.75">
      <c r="A16" s="49">
        <v>9</v>
      </c>
      <c r="B16" s="61" t="s">
        <v>119</v>
      </c>
      <c r="C16" s="50" t="s">
        <v>7</v>
      </c>
      <c r="D16" s="62">
        <v>1077</v>
      </c>
      <c r="E16" s="50"/>
      <c r="F16" s="66"/>
    </row>
    <row r="17" spans="1:6" s="109" customFormat="1" ht="57">
      <c r="A17" s="49">
        <v>10</v>
      </c>
      <c r="B17" s="61" t="s">
        <v>121</v>
      </c>
      <c r="C17" s="50" t="s">
        <v>7</v>
      </c>
      <c r="D17" s="62">
        <v>315</v>
      </c>
      <c r="E17" s="50"/>
      <c r="F17" s="66"/>
    </row>
    <row r="18" spans="1:6" s="109" customFormat="1" ht="42.75">
      <c r="A18" s="49">
        <v>11</v>
      </c>
      <c r="B18" s="61" t="s">
        <v>120</v>
      </c>
      <c r="C18" s="50" t="s">
        <v>7</v>
      </c>
      <c r="D18" s="62">
        <v>100</v>
      </c>
      <c r="E18" s="50"/>
      <c r="F18" s="66"/>
    </row>
    <row r="19" spans="1:6" s="106" customFormat="1" ht="28.5">
      <c r="A19" s="49">
        <v>12</v>
      </c>
      <c r="B19" s="61" t="s">
        <v>33</v>
      </c>
      <c r="C19" s="49" t="s">
        <v>7</v>
      </c>
      <c r="D19" s="62">
        <f>D18+D17+D16</f>
        <v>1492</v>
      </c>
      <c r="E19" s="49"/>
      <c r="F19" s="49"/>
    </row>
    <row r="20" spans="1:6" s="110" customFormat="1" ht="71.25">
      <c r="A20" s="56">
        <v>13</v>
      </c>
      <c r="B20" s="60" t="s">
        <v>123</v>
      </c>
      <c r="C20" s="49" t="s">
        <v>37</v>
      </c>
      <c r="D20" s="49">
        <v>41</v>
      </c>
      <c r="E20" s="49"/>
      <c r="F20" s="49"/>
    </row>
    <row r="21" spans="1:6" s="109" customFormat="1" ht="14.25">
      <c r="A21" s="56">
        <v>14</v>
      </c>
      <c r="B21" s="61" t="s">
        <v>122</v>
      </c>
      <c r="C21" s="50" t="s">
        <v>39</v>
      </c>
      <c r="D21" s="56">
        <v>6</v>
      </c>
      <c r="E21" s="50"/>
      <c r="F21" s="66"/>
    </row>
    <row r="22" spans="1:7" s="36" customFormat="1" ht="28.5" customHeight="1">
      <c r="A22" s="56">
        <v>15</v>
      </c>
      <c r="B22" s="61" t="s">
        <v>26</v>
      </c>
      <c r="C22" s="49" t="s">
        <v>34</v>
      </c>
      <c r="D22" s="56">
        <v>354</v>
      </c>
      <c r="E22" s="50"/>
      <c r="F22" s="66"/>
      <c r="G22" s="165"/>
    </row>
    <row r="23" spans="1:6" s="135" customFormat="1" ht="28.5">
      <c r="A23" s="56">
        <v>16</v>
      </c>
      <c r="B23" s="60" t="s">
        <v>124</v>
      </c>
      <c r="C23" s="49" t="s">
        <v>42</v>
      </c>
      <c r="D23" s="49">
        <v>6600</v>
      </c>
      <c r="E23" s="49"/>
      <c r="F23" s="49"/>
    </row>
    <row r="24" spans="1:6" s="108" customFormat="1" ht="42.75">
      <c r="A24" s="138">
        <v>17</v>
      </c>
      <c r="B24" s="60" t="s">
        <v>134</v>
      </c>
      <c r="C24" s="95" t="s">
        <v>7</v>
      </c>
      <c r="D24" s="100">
        <v>10</v>
      </c>
      <c r="E24" s="96"/>
      <c r="F24" s="81"/>
    </row>
    <row r="25" spans="1:6" s="109" customFormat="1" ht="42.75">
      <c r="A25" s="49">
        <v>18</v>
      </c>
      <c r="B25" s="61" t="s">
        <v>138</v>
      </c>
      <c r="C25" s="50" t="s">
        <v>9</v>
      </c>
      <c r="D25" s="62">
        <v>26</v>
      </c>
      <c r="E25" s="50"/>
      <c r="F25" s="107"/>
    </row>
    <row r="26" spans="1:9" s="94" customFormat="1" ht="42.75">
      <c r="A26" s="56">
        <v>19</v>
      </c>
      <c r="B26" s="60" t="s">
        <v>140</v>
      </c>
      <c r="C26" s="49" t="s">
        <v>9</v>
      </c>
      <c r="D26" s="93">
        <f>D28+D29</f>
        <v>56</v>
      </c>
      <c r="E26" s="49"/>
      <c r="F26" s="49"/>
      <c r="G26" s="161"/>
      <c r="H26" s="131"/>
      <c r="I26" s="131"/>
    </row>
    <row r="27" spans="1:6" s="127" customFormat="1" ht="14.25">
      <c r="A27" s="136"/>
      <c r="B27" s="129" t="s">
        <v>6</v>
      </c>
      <c r="C27" s="128"/>
      <c r="D27" s="128"/>
      <c r="E27" s="128"/>
      <c r="F27" s="130"/>
    </row>
    <row r="28" spans="1:6" s="134" customFormat="1" ht="40.5">
      <c r="A28" s="113"/>
      <c r="B28" s="140" t="s">
        <v>139</v>
      </c>
      <c r="C28" s="129" t="s">
        <v>9</v>
      </c>
      <c r="D28" s="133">
        <v>26</v>
      </c>
      <c r="E28" s="58"/>
      <c r="F28" s="133"/>
    </row>
    <row r="29" spans="1:6" s="134" customFormat="1" ht="27">
      <c r="A29" s="113"/>
      <c r="B29" s="140" t="s">
        <v>141</v>
      </c>
      <c r="C29" s="129" t="s">
        <v>9</v>
      </c>
      <c r="D29" s="133">
        <v>30</v>
      </c>
      <c r="E29" s="58"/>
      <c r="F29" s="133"/>
    </row>
    <row r="30" spans="1:69" s="105" customFormat="1" ht="42.75">
      <c r="A30" s="97">
        <v>20</v>
      </c>
      <c r="B30" s="104" t="s">
        <v>142</v>
      </c>
      <c r="C30" s="97" t="s">
        <v>37</v>
      </c>
      <c r="D30" s="101">
        <v>50</v>
      </c>
      <c r="E30" s="102"/>
      <c r="F30" s="103"/>
      <c r="G30" s="120"/>
      <c r="H30" s="123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  <c r="AV30" s="124"/>
      <c r="AW30" s="124"/>
      <c r="AX30" s="124"/>
      <c r="AY30" s="124"/>
      <c r="AZ30" s="124"/>
      <c r="BA30" s="124"/>
      <c r="BB30" s="124"/>
      <c r="BC30" s="124"/>
      <c r="BD30" s="124"/>
      <c r="BE30" s="124"/>
      <c r="BF30" s="124"/>
      <c r="BG30" s="124"/>
      <c r="BH30" s="124"/>
      <c r="BI30" s="124"/>
      <c r="BJ30" s="124"/>
      <c r="BK30" s="124"/>
      <c r="BL30" s="124"/>
      <c r="BM30" s="124"/>
      <c r="BN30" s="124"/>
      <c r="BO30" s="124"/>
      <c r="BP30" s="124"/>
      <c r="BQ30" s="124"/>
    </row>
    <row r="31" spans="1:8" ht="12.75" customHeight="1">
      <c r="A31" s="83"/>
      <c r="B31" s="84"/>
      <c r="C31" s="67"/>
      <c r="D31" s="85"/>
      <c r="E31" s="86"/>
      <c r="F31" s="87"/>
      <c r="G31" s="89"/>
      <c r="H31" s="89"/>
    </row>
    <row r="32" spans="1:6" s="82" customFormat="1" ht="14.25">
      <c r="A32" s="42"/>
      <c r="B32" s="38" t="s">
        <v>5</v>
      </c>
      <c r="C32" s="31"/>
      <c r="D32" s="48"/>
      <c r="E32" s="31"/>
      <c r="F32" s="32"/>
    </row>
    <row r="33" spans="1:6" s="36" customFormat="1" ht="13.5">
      <c r="A33" s="41"/>
      <c r="B33" s="39" t="s">
        <v>24</v>
      </c>
      <c r="C33" s="33" t="s">
        <v>144</v>
      </c>
      <c r="D33" s="33"/>
      <c r="E33" s="33"/>
      <c r="F33" s="33"/>
    </row>
    <row r="34" spans="1:6" s="82" customFormat="1" ht="14.25">
      <c r="A34" s="42"/>
      <c r="B34" s="38" t="s">
        <v>5</v>
      </c>
      <c r="C34" s="31"/>
      <c r="D34" s="48"/>
      <c r="E34" s="31"/>
      <c r="F34" s="43"/>
    </row>
    <row r="35" spans="1:6" s="36" customFormat="1" ht="13.5">
      <c r="A35" s="41"/>
      <c r="B35" s="39" t="s">
        <v>8</v>
      </c>
      <c r="C35" s="33" t="s">
        <v>144</v>
      </c>
      <c r="D35" s="37"/>
      <c r="E35" s="33"/>
      <c r="F35" s="44"/>
    </row>
    <row r="36" spans="1:6" s="82" customFormat="1" ht="14.25">
      <c r="A36" s="42"/>
      <c r="B36" s="38" t="s">
        <v>20</v>
      </c>
      <c r="C36" s="31"/>
      <c r="D36" s="48"/>
      <c r="E36" s="31"/>
      <c r="F36" s="32"/>
    </row>
    <row r="37" s="36" customFormat="1" ht="13.5"/>
    <row r="38" s="36" customFormat="1" ht="13.5"/>
    <row r="39" spans="2:6" s="7" customFormat="1" ht="15.75">
      <c r="B39" s="30"/>
      <c r="F39" s="29"/>
    </row>
    <row r="40" s="36" customFormat="1" ht="13.5">
      <c r="B40" s="30"/>
    </row>
    <row r="41" s="36" customFormat="1" ht="13.5"/>
    <row r="42" s="36" customFormat="1" ht="13.5"/>
  </sheetData>
  <sheetProtection/>
  <autoFilter ref="A1:A41"/>
  <mergeCells count="7">
    <mergeCell ref="B1:F1"/>
    <mergeCell ref="A3:A4"/>
    <mergeCell ref="B3:B4"/>
    <mergeCell ref="C3:C4"/>
    <mergeCell ref="D3:D4"/>
    <mergeCell ref="E3:F3"/>
    <mergeCell ref="A2:F2"/>
  </mergeCells>
  <printOptions/>
  <pageMargins left="0.64" right="0.45" top="0.27" bottom="0.36" header="0.22" footer="0.16"/>
  <pageSetup orientation="landscape" paperSize="9" scale="95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Otar Davlianidze</dc:creator>
  <cp:keywords/>
  <dc:description/>
  <cp:lastModifiedBy>Beka Narimanidze</cp:lastModifiedBy>
  <cp:lastPrinted>2021-04-19T12:19:28Z</cp:lastPrinted>
  <dcterms:created xsi:type="dcterms:W3CDTF">1996-10-14T23:33:28Z</dcterms:created>
  <dcterms:modified xsi:type="dcterms:W3CDTF">2021-05-20T15:55:09Z</dcterms:modified>
  <cp:category/>
  <cp:version/>
  <cp:contentType/>
  <cp:contentStatus/>
</cp:coreProperties>
</file>