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680" yWindow="-120" windowWidth="29040" windowHeight="15840" tabRatio="891"/>
  </bookViews>
  <sheets>
    <sheet name="B-1.1.1" sheetId="231" r:id="rId1"/>
  </sheets>
  <definedNames>
    <definedName name="_xlnm._FilterDatabase" localSheetId="0" hidden="1">'B-1.1.1'!$A$6:$WVN$31</definedName>
    <definedName name="_xlnm.Print_Area" localSheetId="0">'B-1.1.1'!$A$3:$L$33</definedName>
    <definedName name="_xlnm.Print_Titles" localSheetId="0">'B-1.1.1'!$6:$6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1" i="231" l="1"/>
  <c r="E164" i="231"/>
  <c r="E136" i="231"/>
  <c r="E137" i="231" s="1"/>
  <c r="E121" i="231"/>
  <c r="E119" i="231"/>
  <c r="E108" i="231"/>
  <c r="E104" i="231"/>
  <c r="E92" i="231"/>
  <c r="E67" i="231"/>
  <c r="E66" i="231"/>
  <c r="E55" i="231"/>
  <c r="E52" i="231"/>
  <c r="E51" i="231"/>
  <c r="E50" i="231"/>
  <c r="E49" i="231"/>
  <c r="E36" i="231"/>
  <c r="E102" i="231" l="1"/>
  <c r="E109" i="231" s="1"/>
  <c r="E15" i="231" l="1"/>
</calcChain>
</file>

<file path=xl/sharedStrings.xml><?xml version="1.0" encoding="utf-8"?>
<sst xmlns="http://schemas.openxmlformats.org/spreadsheetml/2006/main" count="465" uniqueCount="242">
  <si>
    <t>ჯამი</t>
  </si>
  <si>
    <t>m3</t>
  </si>
  <si>
    <t>1-31-3</t>
  </si>
  <si>
    <t>1-80-3</t>
  </si>
  <si>
    <t>მ3</t>
  </si>
  <si>
    <t>ტ</t>
  </si>
  <si>
    <t xml:space="preserve">მასალის ტრანსპორტირება </t>
  </si>
  <si>
    <t>ზედნადები ხარჯი</t>
  </si>
  <si>
    <t>გეგმიური დაგროება</t>
  </si>
  <si>
    <t>სულ ჯამი</t>
  </si>
  <si>
    <t>IV კატ. გრუნტის დამუშავება ექსკავატორით ჩამჩით 0.5მ3  ადგილზე დაყრით</t>
  </si>
  <si>
    <t>IV გრუნტის დამუშავება ხელით მექანიზმის შემდეგ</t>
  </si>
  <si>
    <t>გრუნტის დატვირთვა ექსკავატორით ავტოთვითმცლელზე</t>
  </si>
  <si>
    <t>გრუნტის დატკეპნა პნევმოსატკეპნით</t>
  </si>
  <si>
    <t>1</t>
  </si>
  <si>
    <t>2</t>
  </si>
  <si>
    <t>3</t>
  </si>
  <si>
    <t>4</t>
  </si>
  <si>
    <t>9</t>
  </si>
  <si>
    <t>10</t>
  </si>
  <si>
    <t>11</t>
  </si>
  <si>
    <t>12</t>
  </si>
  <si>
    <t>13</t>
  </si>
  <si>
    <t>1-80-4</t>
  </si>
  <si>
    <t>III კატ გრუნტის დამუშავება ხელით მექანიზმის შემდეგ</t>
  </si>
  <si>
    <t>1-11-16</t>
  </si>
  <si>
    <t>1-22-16</t>
  </si>
  <si>
    <t>7</t>
  </si>
  <si>
    <t>1-118-11</t>
  </si>
  <si>
    <t>m</t>
  </si>
  <si>
    <t>22-20-2</t>
  </si>
  <si>
    <t>c</t>
  </si>
  <si>
    <t>t</t>
  </si>
  <si>
    <t>ც</t>
  </si>
  <si>
    <t>22-29-4</t>
  </si>
  <si>
    <t>sul jami</t>
  </si>
  <si>
    <t>#</t>
  </si>
  <si>
    <t xml:space="preserve"> Sifri</t>
  </si>
  <si>
    <t xml:space="preserve">samuSaos dasaxeleba </t>
  </si>
  <si>
    <t>ganz. erT.</t>
  </si>
  <si>
    <t>raode-noba</t>
  </si>
  <si>
    <t>masalebi</t>
  </si>
  <si>
    <t xml:space="preserve">   xelfasi (l)</t>
  </si>
  <si>
    <t>manq.meq-zmebi (l)</t>
  </si>
  <si>
    <t xml:space="preserve">   sul</t>
  </si>
  <si>
    <t>erT.fasi</t>
  </si>
  <si>
    <t>jami</t>
  </si>
  <si>
    <t xml:space="preserve">  jami</t>
  </si>
  <si>
    <t>(lari)</t>
  </si>
  <si>
    <t>masalis transporti</t>
  </si>
  <si>
    <t xml:space="preserve">zednadebi xarjebi </t>
  </si>
  <si>
    <t xml:space="preserve">gegmiuri dagroveba </t>
  </si>
  <si>
    <t xml:space="preserve">jami </t>
  </si>
  <si>
    <t>6-1-1</t>
  </si>
  <si>
    <t>kvanZi</t>
  </si>
  <si>
    <t>m2</t>
  </si>
  <si>
    <t>100 m</t>
  </si>
  <si>
    <t>grZ.m.</t>
  </si>
  <si>
    <t>22-22-5</t>
  </si>
  <si>
    <t xml:space="preserve">1-80-7 </t>
  </si>
  <si>
    <t xml:space="preserve">III kategoriis gruntis damuSaveba xeliT 40*40*60sm </t>
  </si>
  <si>
    <t xml:space="preserve">III kategoriis gruntis damuSaveba xeliT lenturi saZirkvlisTvis </t>
  </si>
  <si>
    <t xml:space="preserve">betonis saZirkvlis mowyoba SemoRobvis boZebisTvis m-150 mowtoba  40X40X60 sm </t>
  </si>
  <si>
    <t>betonis saZirkvlis da zeZirkvlis mowyoba SemoRobvis boZebisTvis m-150 mowtoba</t>
  </si>
  <si>
    <t>7-21-4.</t>
  </si>
  <si>
    <t>Robis mowyoba, daWimuli mavTulbadis segmentebiT</t>
  </si>
  <si>
    <t>glinula d-6 mm</t>
  </si>
  <si>
    <t>7-22-8</t>
  </si>
  <si>
    <t>WiSkarisa da kutikaris damzadeba da montaJi</t>
  </si>
  <si>
    <t>kuTxovana 45X45X4</t>
  </si>
  <si>
    <t>armatura</t>
  </si>
  <si>
    <t>saketi</t>
  </si>
  <si>
    <t>anjama</t>
  </si>
  <si>
    <t xml:space="preserve">15-164-8          </t>
  </si>
  <si>
    <t xml:space="preserve">liTonis Robis SeRebva zeTis saRebaviT </t>
  </si>
  <si>
    <t>6-31-5</t>
  </si>
  <si>
    <t>6-31-6</t>
  </si>
  <si>
    <t>III კატ. გრუნტის დამუშავება ექსკავატორით ჩამჩით 0.5 მ3  ადგილზე დაყრით</t>
  </si>
  <si>
    <t>Tavi I. burRviTi samuSaoebi</t>
  </si>
  <si>
    <t>4-38-2</t>
  </si>
  <si>
    <t>milebisa da filtrebis montaJi WaburRilSi</t>
  </si>
  <si>
    <t>10 m</t>
  </si>
  <si>
    <t>4-39-1</t>
  </si>
  <si>
    <t>4-40-1</t>
  </si>
  <si>
    <t>dRe/Rame</t>
  </si>
  <si>
    <t>1-80-7</t>
  </si>
  <si>
    <t>WaburRilis irgvliv  IIIkat. gruntis damuSaveba</t>
  </si>
  <si>
    <t>qviSa-RorRis safenis mowyoba sis: 10sm, datkepniT</t>
  </si>
  <si>
    <t>6-1-2</t>
  </si>
  <si>
    <t>WaburRilis igvliv betonis saTavisis mowyoba zom: მ-250 1*1*0.5მ</t>
  </si>
  <si>
    <t>WaburRilis saTavisis TviTdeniTi liTonis milebis  d=76 mm, mowyoba hidravlikuri SemowmebiT</t>
  </si>
  <si>
    <t>mili d=76 mm</t>
  </si>
  <si>
    <t>jami Tavi II</t>
  </si>
  <si>
    <t>Tavi I) samSeneblo samuSaoebi</t>
  </si>
  <si>
    <t>liTonis d 76 mm სამკაპის (fasonuri detalebis) შეძენა და მონტაჟი</t>
  </si>
  <si>
    <t>liTonis d 76 mm მუხლი (fasonuri detalebis) 90 გრადუსიანი შეძენა და მონტაჟი</t>
  </si>
  <si>
    <t>liTonis 76 მმ მუხლის antikoroziuli izoliaciiT zeTovani saRebaviT (sasurvelia ლურჯი feri)</t>
  </si>
  <si>
    <t>jami Tavi I</t>
  </si>
  <si>
    <t>Tavi II. mowyobilobebi</t>
  </si>
  <si>
    <t>kompl</t>
  </si>
  <si>
    <t>zednadebi xarjebi montaJis xelfasze</t>
  </si>
  <si>
    <t>gegmiuri dagroveba  (mowyobilobis gareSe)</t>
  </si>
  <si>
    <t>sul jami I da II Tavebis</t>
  </si>
  <si>
    <t>1-11-.15</t>
  </si>
  <si>
    <t>გვ.9-16</t>
  </si>
  <si>
    <t>22-24-2</t>
  </si>
  <si>
    <t>gv.11-43</t>
  </si>
  <si>
    <t xml:space="preserve">1-80-3 </t>
  </si>
  <si>
    <t>liTonis kvadratuli mili 60X60X3 mm</t>
  </si>
  <si>
    <t>გვ.11-37</t>
  </si>
  <si>
    <t>13-15-6</t>
  </si>
  <si>
    <t>ლითონის ბადე დ=3,0 მმ უჯრედის ზომით 50X50 მმ</t>
  </si>
  <si>
    <t>liTonis mili 60.3/4 მმ</t>
  </si>
  <si>
    <t>furclovana 2,5 მმ</t>
  </si>
  <si>
    <t xml:space="preserve">16-19-4              misadag.      </t>
  </si>
  <si>
    <t>15-164-7</t>
  </si>
  <si>
    <t>11.-1-6</t>
  </si>
  <si>
    <t>22-5-2</t>
  </si>
  <si>
    <t>22-24-9</t>
  </si>
  <si>
    <t>sabazro</t>
  </si>
  <si>
    <t>ჭაბურღილის მილის saTavisis SeZena da montaJi</t>
  </si>
  <si>
    <t>tumbos win WaburRilSi wyalsawneo milze ukusarqvelis mowyoba d-80</t>
  </si>
  <si>
    <t xml:space="preserve">არსებული გრუნტით თხრილის შევსება ბულდოზერით  80ცხ.ძ/. </t>
  </si>
  <si>
    <t>WaburRilidan wylis amotumbva erliftiT (garecxva)  15m3/sT-Si warmadobis</t>
  </si>
  <si>
    <t>zednadebi xarjebi samSeneblo samuSaoebze</t>
  </si>
  <si>
    <t>zednadebi xarjebi burRviT samuSaoebze</t>
  </si>
  <si>
    <t>milebs Soris sicarielis Sevseba garecxili kenWnariT</t>
  </si>
  <si>
    <t>4-33-3</t>
  </si>
  <si>
    <t>WaburRilis igvliv betonis filis mowyoba zom: მ-250 3.5*2.4*0.2მ</t>
  </si>
  <si>
    <t>IV kat. gruntis damuSaveba eqskavatoriT cicx. tevadobiT 0.5 m3 gruntis adgilze dayriT</t>
  </si>
  <si>
    <t xml:space="preserve">1-80-4 </t>
  </si>
  <si>
    <t>IV kat. gruntis damuSaveba xeliT</t>
  </si>
  <si>
    <t>1-31-6;16</t>
  </si>
  <si>
    <t>III kat. gruntis ukuCa-yra da gadaadgileba adgilze gaSliT buldozeriT 30 m-ze</t>
  </si>
  <si>
    <t>betonis momzadeba saZirkvlis qveS</t>
  </si>
  <si>
    <t>6-1-19</t>
  </si>
  <si>
    <t xml:space="preserve">monoliTuri rkina betonis saZirkvlis mowyoba </t>
  </si>
  <si>
    <t>9-21-1</t>
  </si>
  <si>
    <t>26-4-3</t>
  </si>
  <si>
    <t>wylis rezervuaris Tboizolacia minabambiT sisqiT 5 sm.</t>
  </si>
  <si>
    <t>srf 1,9-3</t>
  </si>
  <si>
    <t>moqsovili liTonis bade #10-12 (mavTuli Ø1.2mm. bijiT 10mm.)</t>
  </si>
  <si>
    <t>26-11-6</t>
  </si>
  <si>
    <t>rezervuaris gamocda wyalgauvalobaze</t>
  </si>
  <si>
    <t>liTonis konstruqciebis mogruntva</t>
  </si>
  <si>
    <t>13-18-18</t>
  </si>
  <si>
    <t>liTonis konstruqciebis da milebis SeRebva antikoroziuli saRebaviT</t>
  </si>
  <si>
    <t>jami:</t>
  </si>
  <si>
    <t>16-8-3</t>
  </si>
  <si>
    <t>grZ/m</t>
  </si>
  <si>
    <t xml:space="preserve">foladis wyalsadenis  milebis Tboizolacia                   </t>
  </si>
  <si>
    <t xml:space="preserve">4-8-2 </t>
  </si>
  <si>
    <t xml:space="preserve">4-8-3      </t>
  </si>
  <si>
    <t xml:space="preserve">4-8-4     </t>
  </si>
  <si>
    <t>yvela Tavis jami</t>
  </si>
  <si>
    <r>
      <t>m</t>
    </r>
    <r>
      <rPr>
        <b/>
        <vertAlign val="superscript"/>
        <sz val="9"/>
        <rFont val="AcadNusx"/>
      </rPr>
      <t>3</t>
    </r>
  </si>
  <si>
    <r>
      <t>m</t>
    </r>
    <r>
      <rPr>
        <b/>
        <vertAlign val="superscript"/>
        <sz val="9"/>
        <rFont val="AcadNusx"/>
      </rPr>
      <t>2</t>
    </r>
  </si>
  <si>
    <t>rotoruli burRva pirdapiri garecxviT saSualod III kategoriis gruntSi d-295</t>
  </si>
  <si>
    <t>rotoruli burRva pirdapiri garecxviT saSualod IV kategoriis gruntSi d-295</t>
  </si>
  <si>
    <t>rotoruli burRva pirdapiri garecxviT saSualod V kategoriis gruntSi d-295</t>
  </si>
  <si>
    <t>rotoruli burRva pirdapiri garecxviT saSualod VI kategoriis gruntSi d-295</t>
  </si>
  <si>
    <t>fol. milebis d-219 mm  damzadeba el. SeduRebiT</t>
  </si>
  <si>
    <t>yru miltuCa 219 მმ (Carxze damuSavebuli Sua nawili amoRebuli)</t>
  </si>
  <si>
    <t>milebis gamorecxva da dezinfeqcia d-75 mm</t>
  </si>
  <si>
    <t>22-8-3.</t>
  </si>
  <si>
    <t xml:space="preserve">Tujis urduli d=65 mm montaJi </t>
  </si>
  <si>
    <t>22-24-2.</t>
  </si>
  <si>
    <t>rezervuarze damcavi fenis mowyoba Txel rulovani moTuTiebuli liToniT</t>
  </si>
  <si>
    <t>rezervuaris dezimfeqcia sasmeli wylisTvis</t>
  </si>
  <si>
    <r>
      <t xml:space="preserve">foladis el. SeduRebis milebis mowyoba  </t>
    </r>
    <r>
      <rPr>
        <b/>
        <sz val="9"/>
        <rFont val="Symbol"/>
        <family val="1"/>
        <charset val="2"/>
      </rPr>
      <t>Æ 76</t>
    </r>
    <r>
      <rPr>
        <b/>
        <sz val="9"/>
        <rFont val="AcadNusx"/>
      </rPr>
      <t xml:space="preserve"> მმ </t>
    </r>
    <r>
      <rPr>
        <sz val="12"/>
        <rFont val="Symbol"/>
        <family val="1"/>
        <charset val="2"/>
      </rPr>
      <t/>
    </r>
  </si>
  <si>
    <t xml:space="preserve">betonis saZirkvlis mowyoba ტუმბოს მართვის ფარის boZebisTvis m-150 mowtoba  40X40X60 sm </t>
  </si>
  <si>
    <t>ტუმბოს მართვის ფარის ბოძის მოწყობა</t>
  </si>
  <si>
    <t>filtrebis f/mili d-219 mm  damzzadeba (perforirebuli) el. SeduRebiT</t>
  </si>
  <si>
    <t>miltuCi d=219 mm</t>
  </si>
  <si>
    <t>miltuCi d=76 mm</t>
  </si>
  <si>
    <t>mili d=32 mm (el. sadenisTvis)</t>
  </si>
  <si>
    <t>WanWiki ქანჩიT d=219 mm flanecisTvis</t>
  </si>
  <si>
    <t>WanWiki ქანჩიT d=76 mm flanecisTvis</t>
  </si>
  <si>
    <t>liTonis milebis antikoroziuli izoliaciiT zeTovani saRebaviT (sasurvelia lurji feri)</t>
  </si>
  <si>
    <t>WaburRilis d=219 mm amoSverili liTonis milebis antikoroziuli izoliaciiT zeTovani saRebaviT (sasurvelia wiTeli feri)</t>
  </si>
  <si>
    <t>liTonis 76 მმ სამკაპის antikoroziuli izoliaciiT zeTovani saRebaviT (sasurvelia lurji feri)</t>
  </si>
  <si>
    <t>polieTilenis da liTonis wyalsawevi milebis da WaburRilis Tavze mowyobili milebis gamorecxva dezinfeqciiT d=63 mm da d=76 mm</t>
  </si>
  <si>
    <t>wyalsawevi tumbos dakidebis polieTilenis milis mowyoba d=76 mm, WaburRilSi hidravlikuri SemowmebiT</t>
  </si>
  <si>
    <t>gadamyvani d=76X63 mm</t>
  </si>
  <si>
    <t>miltuCi d=63 mm</t>
  </si>
  <si>
    <t>6</t>
  </si>
  <si>
    <t>1-81-3</t>
  </si>
  <si>
    <t>ამოღებული გრუნტის გაცრა და მილის შეფუთვა დატკეპნით. მილის ქვეშ და ზემოთ დამცავი საფარის 10+20 სმ. შესაქმნელად</t>
  </si>
  <si>
    <t>8-3-2,</t>
  </si>
  <si>
    <t xml:space="preserve">RorRis fenilis mowyoba rezervuaris ZirSi </t>
  </si>
  <si>
    <r>
      <t xml:space="preserve">liTonis avzis </t>
    </r>
    <r>
      <rPr>
        <b/>
        <sz val="9"/>
        <rFont val="Arial"/>
        <family val="2"/>
        <charset val="204"/>
      </rPr>
      <t>W</t>
    </r>
    <r>
      <rPr>
        <b/>
        <sz val="9"/>
        <rFont val="AcadNusx"/>
      </rPr>
      <t>=25m</t>
    </r>
    <r>
      <rPr>
        <b/>
        <vertAlign val="superscript"/>
        <sz val="9"/>
        <rFont val="AcadNusx"/>
      </rPr>
      <t>3</t>
    </r>
    <r>
      <rPr>
        <b/>
        <sz val="9"/>
        <rFont val="AcadNusx"/>
      </rPr>
      <t xml:space="preserve"> montaJi (rezervuari mowodebul iqneba municipalitetis mier)</t>
    </r>
  </si>
  <si>
    <t>miltuCi WanWikiT (flaneci) da paronitis შეძენა და მონტაჟი დ=80 მმ</t>
  </si>
  <si>
    <t>ზედმეტი გრუნტის გატანა საშუალოდ 1-კმ-ზე</t>
  </si>
  <si>
    <t>გვ.54-156*1.5</t>
  </si>
  <si>
    <t>გვ.57-339</t>
  </si>
  <si>
    <t>gv.11-11</t>
  </si>
  <si>
    <t>gv.54-163</t>
  </si>
  <si>
    <t>გვ.54-162</t>
  </si>
  <si>
    <t>გვ.15-75</t>
  </si>
  <si>
    <t>გვ.1-28</t>
  </si>
  <si>
    <t>გვ.7-54</t>
  </si>
  <si>
    <t>გვ.5-16</t>
  </si>
  <si>
    <t>გვ.3-57</t>
  </si>
  <si>
    <t>გვ.1-30</t>
  </si>
  <si>
    <t>გვ.50-164</t>
  </si>
  <si>
    <t>გვ.50-158</t>
  </si>
  <si>
    <t>22-8-2.</t>
  </si>
  <si>
    <t>22-20-1.</t>
  </si>
  <si>
    <t>milebis gamorecxva da dezinfeqcia d-50 mm</t>
  </si>
  <si>
    <t>22-23-1</t>
  </si>
  <si>
    <t>პოლიეთილენის samkapis შეძენა და მონტაჟი დ=50 მმ</t>
  </si>
  <si>
    <t>პოლიეთილენის არსებულ ქსელზე gadamyvanis დაერთების ქუროს შეძენა და მონტაჟი დ=50Xarsebuli მმ</t>
  </si>
  <si>
    <t>პოლიეთილენის el.quros შეძენა და მონტაჟი დ=75 მმ</t>
  </si>
  <si>
    <t>პოლიეთილენის samkapis შეძენა და მონტაჟი დ=75 მმ</t>
  </si>
  <si>
    <t>პოლიეთილენის el.quros შეძენა და მონტაჟი დ=50 მმ</t>
  </si>
  <si>
    <t>3.2</t>
  </si>
  <si>
    <t>1.1.1 ჭაბურღილი</t>
  </si>
  <si>
    <r>
      <t xml:space="preserve">თუჯის ურდული </t>
    </r>
    <r>
      <rPr>
        <b/>
        <i/>
        <sz val="10"/>
        <rFont val="Arial"/>
        <family val="2"/>
        <charset val="204"/>
      </rPr>
      <t>PN</t>
    </r>
    <r>
      <rPr>
        <b/>
        <sz val="10"/>
        <rFont val="Arial"/>
        <family val="2"/>
        <charset val="204"/>
      </rPr>
      <t>16</t>
    </r>
    <r>
      <rPr>
        <b/>
        <sz val="10"/>
        <rFont val="AcadNusx"/>
      </rPr>
      <t xml:space="preserve"> d 65 mm SeZena da montaJi</t>
    </r>
  </si>
  <si>
    <r>
      <t xml:space="preserve">ukusarqveli </t>
    </r>
    <r>
      <rPr>
        <b/>
        <i/>
        <sz val="10"/>
        <rFont val="Arial"/>
        <family val="2"/>
        <charset val="204"/>
      </rPr>
      <t>PN</t>
    </r>
    <r>
      <rPr>
        <b/>
        <sz val="10"/>
        <rFont val="Arial"/>
        <family val="2"/>
        <charset val="204"/>
      </rPr>
      <t>16</t>
    </r>
    <r>
      <rPr>
        <b/>
        <sz val="10"/>
        <rFont val="AcadNusx"/>
      </rPr>
      <t xml:space="preserve"> d 65 mm SeZena da montaJi</t>
    </r>
  </si>
  <si>
    <r>
      <t>WaburRilis tumbos SeZena marTvis fariTa da avtomatikiT CaSveba WaburRilSi, el kabeliT qselSi daerTebiT awevis simaRle 150 m.</t>
    </r>
    <r>
      <rPr>
        <b/>
        <sz val="10"/>
        <rFont val="Cambria"/>
        <family val="1"/>
      </rPr>
      <t xml:space="preserve"> Q=5 </t>
    </r>
    <r>
      <rPr>
        <b/>
        <sz val="10"/>
        <rFont val="AcadNusx"/>
      </rPr>
      <t>m3/sT</t>
    </r>
  </si>
  <si>
    <t>1.1.2 ჭაბურღილის ტუმბოს წყლის მიწოდების სათავის მოწყობა</t>
  </si>
  <si>
    <t>0,5</t>
  </si>
  <si>
    <t>1,0</t>
  </si>
  <si>
    <t>3,0</t>
  </si>
  <si>
    <t>0,2</t>
  </si>
  <si>
    <t>8</t>
  </si>
  <si>
    <t>1.1.3 ჭაბურღილის შემოღობვა</t>
  </si>
  <si>
    <t>2.2.1 მიწის სამუშაოები</t>
  </si>
  <si>
    <r>
      <t xml:space="preserve">polieTilenis milis montaJi </t>
    </r>
    <r>
      <rPr>
        <b/>
        <sz val="10"/>
        <rFont val="Arial"/>
        <family val="2"/>
      </rPr>
      <t>d</t>
    </r>
    <r>
      <rPr>
        <b/>
        <sz val="10"/>
        <rFont val="AcadNusx"/>
      </rPr>
      <t xml:space="preserve">-75 mm-mde hidravlikuri SemowmebiT </t>
    </r>
    <r>
      <rPr>
        <b/>
        <sz val="10"/>
        <rFont val="Calibri"/>
        <family val="2"/>
      </rPr>
      <t>PN-10 SDR 17 PN100</t>
    </r>
  </si>
  <si>
    <r>
      <t xml:space="preserve">polieTilenis milis montaJi </t>
    </r>
    <r>
      <rPr>
        <b/>
        <sz val="10"/>
        <rFont val="Arial"/>
        <family val="2"/>
      </rPr>
      <t>d</t>
    </r>
    <r>
      <rPr>
        <b/>
        <sz val="10"/>
        <rFont val="AcadNusx"/>
      </rPr>
      <t xml:space="preserve">-50 mm-mde hidravlikuri SemowmebiT </t>
    </r>
    <r>
      <rPr>
        <b/>
        <sz val="10"/>
        <rFont val="Calibri"/>
        <family val="2"/>
      </rPr>
      <t>PN-10 SDR 17 PN100</t>
    </r>
  </si>
  <si>
    <t>2.1.2 წყალსადენის მაგისტრალური მილსადენის მოწყობა</t>
  </si>
  <si>
    <t>3.1.1   სასმელი წყლის რეზერვუარი v=25,0 მ3</t>
  </si>
  <si>
    <t>satransporto xarjebi</t>
  </si>
  <si>
    <t xml:space="preserve"> 3.1.2   სასმელი წყლის რეზერვუარი ტექნოლოგია</t>
  </si>
  <si>
    <t xml:space="preserve">satransporto xarjebi </t>
  </si>
  <si>
    <t>4. რეზერვუარების შემოღობვა</t>
  </si>
  <si>
    <t>ახმეტის მუნიციპალიტეტის სოფელ აწყურის ჭაბურღილის  და სამრაგო ლითონის 25 მ3 რეზერვუარების პროექტი</t>
  </si>
  <si>
    <t xml:space="preserve"> ჯამი</t>
  </si>
  <si>
    <t>ჯამი:</t>
  </si>
  <si>
    <t>ყველა თავების ჯამი</t>
  </si>
  <si>
    <t>გაუთვალისწინებელი ხარჯები</t>
  </si>
  <si>
    <t>დ.ღ.გ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</si>
</sst>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₾_-;\-* #,##0.00\ _₾_-;_-* &quot;-&quot;??\ _₾_-;_-@_-"/>
    <numFmt numFmtId="165" formatCode="_(* #,##0.00_);_(* \(#,##0.00\);_(* &quot;-&quot;??_);_(@_)"/>
    <numFmt numFmtId="166" formatCode="_-* #,##0.00_р_._-;\-* #,##0.00_р_._-;_-* &quot;-&quot;??_р_._-;_-@_-"/>
    <numFmt numFmtId="167" formatCode="0.0%"/>
    <numFmt numFmtId="168" formatCode="0.000"/>
    <numFmt numFmtId="169" formatCode="_-* #,##0.000_р_._-;\-* #,##0.000_р_._-;_-* &quot;-&quot;???_р_._-;_-@_-"/>
    <numFmt numFmtId="170" formatCode="0.0"/>
    <numFmt numFmtId="171" formatCode="0.0000"/>
    <numFmt numFmtId="172" formatCode="_-* #,##0.000_р_._-;\-* #,##0.000_р_._-;_-* &quot;-&quot;??_р_._-;_-@_-"/>
    <numFmt numFmtId="173" formatCode="0.00;[Red]0.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Calibri"/>
      <family val="2"/>
    </font>
    <font>
      <sz val="10"/>
      <name val="Arial Cyr"/>
      <charset val="1"/>
    </font>
    <font>
      <sz val="10"/>
      <name val="Arial"/>
      <family val="2"/>
    </font>
    <font>
      <sz val="10"/>
      <name val="Arial"/>
      <family val="2"/>
      <charset val="204"/>
    </font>
    <font>
      <b/>
      <sz val="9"/>
      <name val="AcadNusx"/>
    </font>
    <font>
      <sz val="9"/>
      <name val="AcadNusx"/>
    </font>
    <font>
      <b/>
      <sz val="9"/>
      <name val="Symbol"/>
      <family val="1"/>
      <charset val="2"/>
    </font>
    <font>
      <sz val="12"/>
      <name val="Symbol"/>
      <family val="1"/>
      <charset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b/>
      <vertAlign val="superscript"/>
      <sz val="9"/>
      <name val="AcadNusx"/>
    </font>
    <font>
      <b/>
      <sz val="10"/>
      <name val="Sylfaen"/>
      <family val="1"/>
      <charset val="204"/>
    </font>
    <font>
      <b/>
      <sz val="10"/>
      <name val="AcadNusx"/>
    </font>
    <font>
      <sz val="10"/>
      <name val="Sylfaen"/>
      <family val="1"/>
      <charset val="204"/>
    </font>
    <font>
      <sz val="10"/>
      <name val="AcadNusx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mbria"/>
      <family val="1"/>
    </font>
    <font>
      <b/>
      <sz val="10"/>
      <name val="Arial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20"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8" fillId="0" borderId="0" applyFont="0" applyFill="0" applyBorder="0" applyAlignment="0" applyProtection="0"/>
    <xf numFmtId="0" fontId="10" fillId="0" borderId="0"/>
    <xf numFmtId="0" fontId="6" fillId="0" borderId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2" fillId="0" borderId="0"/>
    <xf numFmtId="165" fontId="9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7" fillId="0" borderId="0"/>
    <xf numFmtId="0" fontId="10" fillId="0" borderId="0"/>
    <xf numFmtId="0" fontId="7" fillId="0" borderId="0"/>
    <xf numFmtId="0" fontId="11" fillId="0" borderId="0"/>
    <xf numFmtId="0" fontId="13" fillId="0" borderId="0"/>
    <xf numFmtId="0" fontId="11" fillId="0" borderId="0"/>
    <xf numFmtId="0" fontId="7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14" fillId="0" borderId="0"/>
    <xf numFmtId="9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164" fontId="7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0" fontId="2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7" fillId="0" borderId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270">
    <xf numFmtId="0" fontId="0" fillId="0" borderId="0" xfId="0"/>
    <xf numFmtId="173" fontId="17" fillId="0" borderId="1" xfId="6" applyNumberFormat="1" applyFont="1" applyFill="1" applyBorder="1" applyAlignment="1">
      <alignment horizontal="center" vertical="center" wrapText="1"/>
    </xf>
    <xf numFmtId="0" fontId="18" fillId="0" borderId="1" xfId="41" applyNumberFormat="1" applyFont="1" applyFill="1" applyBorder="1" applyAlignment="1">
      <alignment horizontal="center" vertical="center"/>
    </xf>
    <xf numFmtId="0" fontId="17" fillId="0" borderId="1" xfId="41" applyNumberFormat="1" applyFont="1" applyFill="1" applyBorder="1" applyAlignment="1">
      <alignment horizontal="center" vertical="center"/>
    </xf>
    <xf numFmtId="49" fontId="17" fillId="0" borderId="1" xfId="41" applyNumberFormat="1" applyFont="1" applyFill="1" applyBorder="1" applyAlignment="1">
      <alignment horizontal="center" vertical="top" wrapText="1"/>
    </xf>
    <xf numFmtId="0" fontId="17" fillId="0" borderId="1" xfId="41" applyFont="1" applyFill="1" applyBorder="1" applyAlignment="1">
      <alignment horizontal="left" vertical="top" wrapText="1"/>
    </xf>
    <xf numFmtId="2" fontId="17" fillId="0" borderId="1" xfId="41" applyNumberFormat="1" applyFont="1" applyFill="1" applyBorder="1" applyAlignment="1">
      <alignment horizontal="center" vertical="center"/>
    </xf>
    <xf numFmtId="2" fontId="18" fillId="0" borderId="1" xfId="41" applyNumberFormat="1" applyFont="1" applyFill="1" applyBorder="1" applyAlignment="1">
      <alignment horizontal="center" vertical="center"/>
    </xf>
    <xf numFmtId="49" fontId="17" fillId="0" borderId="1" xfId="6" applyNumberFormat="1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wrapText="1"/>
    </xf>
    <xf numFmtId="0" fontId="18" fillId="0" borderId="1" xfId="6" applyFont="1" applyFill="1" applyBorder="1" applyAlignment="1">
      <alignment horizontal="center" vertical="center"/>
    </xf>
    <xf numFmtId="0" fontId="18" fillId="0" borderId="1" xfId="6" applyFont="1" applyFill="1" applyBorder="1" applyAlignment="1">
      <alignment vertical="center" wrapText="1"/>
    </xf>
    <xf numFmtId="0" fontId="18" fillId="0" borderId="1" xfId="6" applyFont="1" applyFill="1" applyBorder="1" applyAlignment="1">
      <alignment wrapText="1"/>
    </xf>
    <xf numFmtId="49" fontId="17" fillId="0" borderId="1" xfId="41" applyNumberFormat="1" applyFont="1" applyFill="1" applyBorder="1" applyAlignment="1">
      <alignment horizontal="center" vertical="center" wrapText="1"/>
    </xf>
    <xf numFmtId="2" fontId="17" fillId="0" borderId="1" xfId="41" applyNumberFormat="1" applyFont="1" applyFill="1" applyBorder="1" applyAlignment="1">
      <alignment horizontal="center" vertical="top" wrapText="1"/>
    </xf>
    <xf numFmtId="2" fontId="18" fillId="0" borderId="1" xfId="41" applyNumberFormat="1" applyFont="1" applyFill="1" applyBorder="1" applyAlignment="1">
      <alignment horizontal="center" vertical="top" wrapText="1"/>
    </xf>
    <xf numFmtId="2" fontId="24" fillId="0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18" fillId="0" borderId="0" xfId="6" applyFont="1" applyFill="1"/>
    <xf numFmtId="0" fontId="17" fillId="0" borderId="0" xfId="6" applyFont="1" applyFill="1"/>
    <xf numFmtId="0" fontId="21" fillId="0" borderId="0" xfId="6" applyFont="1" applyFill="1"/>
    <xf numFmtId="0" fontId="17" fillId="0" borderId="1" xfId="39" applyFont="1" applyFill="1" applyBorder="1" applyAlignment="1">
      <alignment horizontal="center" vertical="center"/>
    </xf>
    <xf numFmtId="0" fontId="18" fillId="0" borderId="0" xfId="6" applyFont="1" applyFill="1" applyAlignment="1">
      <alignment vertical="center"/>
    </xf>
    <xf numFmtId="0" fontId="17" fillId="0" borderId="1" xfId="6" applyFont="1" applyFill="1" applyBorder="1" applyAlignment="1">
      <alignment vertical="center" wrapText="1"/>
    </xf>
    <xf numFmtId="0" fontId="18" fillId="0" borderId="1" xfId="39" applyFont="1" applyFill="1" applyBorder="1" applyAlignment="1">
      <alignment horizontal="center" vertical="center"/>
    </xf>
    <xf numFmtId="0" fontId="17" fillId="0" borderId="1" xfId="41" applyFont="1" applyFill="1" applyBorder="1" applyAlignment="1">
      <alignment horizontal="left" vertical="center" wrapText="1"/>
    </xf>
    <xf numFmtId="2" fontId="22" fillId="0" borderId="0" xfId="41" applyNumberFormat="1" applyFont="1" applyFill="1" applyBorder="1" applyAlignment="1">
      <alignment horizontal="center" vertical="center" wrapText="1"/>
    </xf>
    <xf numFmtId="0" fontId="18" fillId="0" borderId="0" xfId="6" applyFont="1" applyFill="1" applyAlignment="1">
      <alignment horizontal="center"/>
    </xf>
    <xf numFmtId="0" fontId="17" fillId="0" borderId="1" xfId="13" applyFont="1" applyFill="1" applyBorder="1" applyAlignment="1">
      <alignment horizontal="center" vertical="center" wrapText="1"/>
    </xf>
    <xf numFmtId="0" fontId="17" fillId="0" borderId="1" xfId="13" applyFont="1" applyFill="1" applyBorder="1" applyAlignment="1">
      <alignment horizontal="center" vertical="center"/>
    </xf>
    <xf numFmtId="2" fontId="17" fillId="0" borderId="1" xfId="13" applyNumberFormat="1" applyFont="1" applyFill="1" applyBorder="1" applyAlignment="1">
      <alignment horizontal="center" vertical="center"/>
    </xf>
    <xf numFmtId="170" fontId="17" fillId="0" borderId="1" xfId="13" applyNumberFormat="1" applyFont="1" applyFill="1" applyBorder="1" applyAlignment="1">
      <alignment horizontal="center" vertical="center"/>
    </xf>
    <xf numFmtId="170" fontId="18" fillId="0" borderId="1" xfId="6" applyNumberFormat="1" applyFont="1" applyFill="1" applyBorder="1" applyAlignment="1">
      <alignment horizontal="center" vertical="center"/>
    </xf>
    <xf numFmtId="170" fontId="17" fillId="0" borderId="1" xfId="6" applyNumberFormat="1" applyFont="1" applyFill="1" applyBorder="1" applyAlignment="1">
      <alignment horizontal="center" vertical="center"/>
    </xf>
    <xf numFmtId="2" fontId="18" fillId="0" borderId="1" xfId="9" applyNumberFormat="1" applyFont="1" applyFill="1" applyBorder="1" applyAlignment="1">
      <alignment horizontal="center" vertical="center"/>
    </xf>
    <xf numFmtId="0" fontId="18" fillId="0" borderId="1" xfId="9" applyFont="1" applyFill="1" applyBorder="1" applyAlignment="1">
      <alignment horizontal="center" vertical="center"/>
    </xf>
    <xf numFmtId="49" fontId="17" fillId="0" borderId="1" xfId="41" applyNumberFormat="1" applyFont="1" applyFill="1" applyBorder="1" applyAlignment="1">
      <alignment horizontal="center" vertical="center"/>
    </xf>
    <xf numFmtId="0" fontId="17" fillId="0" borderId="1" xfId="41" applyNumberFormat="1" applyFont="1" applyFill="1" applyBorder="1" applyAlignment="1">
      <alignment horizontal="left" vertical="center" wrapText="1"/>
    </xf>
    <xf numFmtId="0" fontId="17" fillId="0" borderId="1" xfId="41" applyNumberFormat="1" applyFont="1" applyFill="1" applyBorder="1" applyAlignment="1">
      <alignment vertical="center" wrapText="1"/>
    </xf>
    <xf numFmtId="0" fontId="17" fillId="0" borderId="1" xfId="6" applyFont="1" applyFill="1" applyBorder="1" applyAlignment="1">
      <alignment horizontal="center"/>
    </xf>
    <xf numFmtId="2" fontId="17" fillId="0" borderId="1" xfId="6" applyNumberFormat="1" applyFont="1" applyFill="1" applyBorder="1" applyAlignment="1">
      <alignment horizontal="center"/>
    </xf>
    <xf numFmtId="2" fontId="17" fillId="0" borderId="1" xfId="6" applyNumberFormat="1" applyFont="1" applyFill="1" applyBorder="1" applyAlignment="1"/>
    <xf numFmtId="0" fontId="18" fillId="0" borderId="1" xfId="6" applyFont="1" applyFill="1" applyBorder="1" applyAlignment="1">
      <alignment horizontal="center"/>
    </xf>
    <xf numFmtId="2" fontId="18" fillId="0" borderId="1" xfId="6" applyNumberFormat="1" applyFont="1" applyFill="1" applyBorder="1" applyAlignment="1">
      <alignment horizontal="center"/>
    </xf>
    <xf numFmtId="170" fontId="18" fillId="0" borderId="1" xfId="6" applyNumberFormat="1" applyFont="1" applyFill="1" applyBorder="1" applyAlignment="1">
      <alignment horizontal="center"/>
    </xf>
    <xf numFmtId="168" fontId="18" fillId="0" borderId="1" xfId="6" applyNumberFormat="1" applyFont="1" applyFill="1" applyBorder="1" applyAlignment="1">
      <alignment horizontal="center"/>
    </xf>
    <xf numFmtId="0" fontId="18" fillId="0" borderId="1" xfId="6" applyFont="1" applyFill="1" applyBorder="1" applyAlignment="1"/>
    <xf numFmtId="170" fontId="17" fillId="0" borderId="1" xfId="6" applyNumberFormat="1" applyFont="1" applyFill="1" applyBorder="1" applyAlignment="1">
      <alignment horizontal="center"/>
    </xf>
    <xf numFmtId="168" fontId="17" fillId="0" borderId="1" xfId="6" applyNumberFormat="1" applyFont="1" applyFill="1" applyBorder="1" applyAlignment="1">
      <alignment horizontal="center"/>
    </xf>
    <xf numFmtId="0" fontId="17" fillId="0" borderId="1" xfId="6" applyFont="1" applyFill="1" applyBorder="1" applyAlignment="1"/>
    <xf numFmtId="0" fontId="17" fillId="0" borderId="1" xfId="6" applyFont="1" applyFill="1" applyBorder="1"/>
    <xf numFmtId="170" fontId="17" fillId="0" borderId="1" xfId="6" applyNumberFormat="1" applyFont="1" applyFill="1" applyBorder="1"/>
    <xf numFmtId="0" fontId="22" fillId="0" borderId="1" xfId="6" applyFont="1" applyFill="1" applyBorder="1"/>
    <xf numFmtId="0" fontId="21" fillId="0" borderId="1" xfId="6" applyFont="1" applyFill="1" applyBorder="1" applyAlignment="1">
      <alignment horizontal="center"/>
    </xf>
    <xf numFmtId="0" fontId="21" fillId="0" borderId="1" xfId="6" applyFont="1" applyFill="1" applyBorder="1"/>
    <xf numFmtId="0" fontId="21" fillId="0" borderId="1" xfId="6" applyFont="1" applyFill="1" applyBorder="1" applyAlignment="1"/>
    <xf numFmtId="0" fontId="22" fillId="0" borderId="1" xfId="6" applyFont="1" applyFill="1" applyBorder="1" applyAlignment="1">
      <alignment horizontal="center"/>
    </xf>
    <xf numFmtId="0" fontId="22" fillId="0" borderId="1" xfId="6" applyFont="1" applyFill="1" applyBorder="1" applyAlignment="1"/>
    <xf numFmtId="49" fontId="17" fillId="0" borderId="4" xfId="41" applyNumberFormat="1" applyFont="1" applyFill="1" applyBorder="1" applyAlignment="1">
      <alignment horizontal="left" vertical="top" wrapText="1"/>
    </xf>
    <xf numFmtId="49" fontId="17" fillId="0" borderId="1" xfId="1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center" vertical="center"/>
    </xf>
    <xf numFmtId="168" fontId="17" fillId="0" borderId="1" xfId="1" applyNumberFormat="1" applyFont="1" applyFill="1" applyBorder="1" applyAlignment="1">
      <alignment horizontal="center" vertical="center" wrapText="1"/>
    </xf>
    <xf numFmtId="2" fontId="17" fillId="0" borderId="1" xfId="1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49" fontId="17" fillId="0" borderId="1" xfId="1" applyNumberFormat="1" applyFont="1" applyFill="1" applyBorder="1" applyAlignment="1">
      <alignment horizontal="left" vertical="center" wrapText="1"/>
    </xf>
    <xf numFmtId="2" fontId="17" fillId="0" borderId="1" xfId="1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wrapText="1"/>
    </xf>
    <xf numFmtId="2" fontId="18" fillId="0" borderId="1" xfId="1" applyNumberFormat="1" applyFont="1" applyFill="1" applyBorder="1" applyAlignment="1">
      <alignment horizontal="center" vertical="center" wrapText="1"/>
    </xf>
    <xf numFmtId="14" fontId="17" fillId="0" borderId="1" xfId="1" applyNumberFormat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left" vertical="center" wrapText="1"/>
    </xf>
    <xf numFmtId="2" fontId="17" fillId="0" borderId="2" xfId="1" applyNumberFormat="1" applyFont="1" applyFill="1" applyBorder="1" applyAlignment="1">
      <alignment horizontal="center" vertical="center" wrapText="1"/>
    </xf>
    <xf numFmtId="171" fontId="18" fillId="0" borderId="1" xfId="1" applyNumberFormat="1" applyFont="1" applyFill="1" applyBorder="1" applyAlignment="1">
      <alignment horizontal="center" vertical="center" wrapText="1"/>
    </xf>
    <xf numFmtId="172" fontId="17" fillId="0" borderId="1" xfId="36" applyNumberFormat="1" applyFont="1" applyFill="1" applyBorder="1" applyAlignment="1">
      <alignment horizontal="center" vertical="center"/>
    </xf>
    <xf numFmtId="49" fontId="24" fillId="0" borderId="3" xfId="0" applyNumberFormat="1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2" fontId="23" fillId="0" borderId="3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3" fillId="0" borderId="1" xfId="0" quotePrefix="1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9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167" fontId="24" fillId="0" borderId="1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2" fontId="17" fillId="0" borderId="1" xfId="41" applyNumberFormat="1" applyFont="1" applyFill="1" applyBorder="1" applyAlignment="1">
      <alignment horizontal="center" vertical="center" wrapText="1"/>
    </xf>
    <xf numFmtId="0" fontId="23" fillId="0" borderId="1" xfId="16" applyFont="1" applyFill="1" applyBorder="1" applyAlignment="1">
      <alignment horizontal="center" vertical="center"/>
    </xf>
    <xf numFmtId="49" fontId="17" fillId="0" borderId="1" xfId="21" applyNumberFormat="1" applyFont="1" applyFill="1" applyBorder="1" applyAlignment="1">
      <alignment horizontal="center" vertical="center" wrapText="1"/>
    </xf>
    <xf numFmtId="0" fontId="17" fillId="0" borderId="1" xfId="22" applyNumberFormat="1" applyFont="1" applyFill="1" applyBorder="1" applyAlignment="1">
      <alignment horizontal="left" vertical="center" wrapText="1"/>
    </xf>
    <xf numFmtId="0" fontId="17" fillId="0" borderId="1" xfId="21" applyFont="1" applyFill="1" applyBorder="1" applyAlignment="1">
      <alignment horizontal="center" vertical="center"/>
    </xf>
    <xf numFmtId="2" fontId="17" fillId="0" borderId="1" xfId="21" applyNumberFormat="1" applyFont="1" applyFill="1" applyBorder="1" applyAlignment="1">
      <alignment horizontal="center" vertical="center"/>
    </xf>
    <xf numFmtId="2" fontId="18" fillId="0" borderId="1" xfId="21" applyNumberFormat="1" applyFont="1" applyFill="1" applyBorder="1" applyAlignment="1">
      <alignment horizontal="center" vertical="center"/>
    </xf>
    <xf numFmtId="2" fontId="18" fillId="0" borderId="1" xfId="21" applyNumberFormat="1" applyFont="1" applyFill="1" applyBorder="1" applyAlignment="1">
      <alignment vertical="center"/>
    </xf>
    <xf numFmtId="0" fontId="23" fillId="0" borderId="1" xfId="16" applyFont="1" applyFill="1" applyBorder="1" applyAlignment="1">
      <alignment horizontal="center" vertical="center" wrapText="1"/>
    </xf>
    <xf numFmtId="49" fontId="26" fillId="0" borderId="1" xfId="1" applyNumberFormat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vertical="center" wrapText="1"/>
    </xf>
    <xf numFmtId="0" fontId="27" fillId="0" borderId="1" xfId="1" applyFont="1" applyFill="1" applyBorder="1" applyAlignment="1">
      <alignment horizontal="center" vertical="center"/>
    </xf>
    <xf numFmtId="2" fontId="27" fillId="0" borderId="1" xfId="1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vertical="center" wrapText="1"/>
    </xf>
    <xf numFmtId="169" fontId="29" fillId="0" borderId="1" xfId="0" applyNumberFormat="1" applyFont="1" applyFill="1" applyBorder="1" applyAlignment="1">
      <alignment horizontal="center" vertical="center"/>
    </xf>
    <xf numFmtId="1" fontId="29" fillId="0" borderId="1" xfId="0" applyNumberFormat="1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168" fontId="29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2" fontId="29" fillId="0" borderId="1" xfId="6" applyNumberFormat="1" applyFont="1" applyFill="1" applyBorder="1" applyAlignment="1">
      <alignment horizontal="center" vertical="center"/>
    </xf>
    <xf numFmtId="0" fontId="29" fillId="0" borderId="1" xfId="6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170" fontId="17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7" fillId="0" borderId="1" xfId="41" applyFont="1" applyFill="1" applyBorder="1" applyAlignment="1">
      <alignment horizontal="center" vertical="center" wrapText="1"/>
    </xf>
    <xf numFmtId="0" fontId="17" fillId="0" borderId="1" xfId="6" quotePrefix="1" applyFont="1" applyFill="1" applyBorder="1" applyAlignment="1">
      <alignment horizontal="center" vertical="center" wrapText="1"/>
    </xf>
    <xf numFmtId="49" fontId="23" fillId="0" borderId="1" xfId="16" applyNumberFormat="1" applyFont="1" applyFill="1" applyBorder="1" applyAlignment="1">
      <alignment horizontal="center" vertical="center"/>
    </xf>
    <xf numFmtId="0" fontId="17" fillId="0" borderId="1" xfId="21" applyFont="1" applyFill="1" applyBorder="1" applyAlignment="1">
      <alignment horizontal="left" vertical="center" wrapText="1"/>
    </xf>
    <xf numFmtId="2" fontId="17" fillId="0" borderId="1" xfId="21" applyNumberFormat="1" applyFont="1" applyFill="1" applyBorder="1" applyAlignment="1">
      <alignment horizontal="center" vertical="center" wrapText="1"/>
    </xf>
    <xf numFmtId="2" fontId="17" fillId="0" borderId="1" xfId="13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168" fontId="17" fillId="0" borderId="1" xfId="41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top" wrapText="1"/>
    </xf>
    <xf numFmtId="0" fontId="27" fillId="0" borderId="1" xfId="6" applyFont="1" applyFill="1" applyBorder="1" applyAlignment="1">
      <alignment horizontal="center" vertical="center"/>
    </xf>
    <xf numFmtId="0" fontId="27" fillId="0" borderId="1" xfId="6" applyFont="1" applyFill="1" applyBorder="1" applyAlignment="1">
      <alignment horizontal="center" vertical="center" wrapText="1"/>
    </xf>
    <xf numFmtId="0" fontId="29" fillId="0" borderId="1" xfId="41" applyFont="1" applyFill="1" applyBorder="1" applyAlignment="1">
      <alignment horizontal="center" vertical="center" wrapText="1"/>
    </xf>
    <xf numFmtId="0" fontId="27" fillId="0" borderId="1" xfId="41" applyFont="1" applyFill="1" applyBorder="1" applyAlignment="1">
      <alignment horizontal="center" vertical="center" wrapText="1"/>
    </xf>
    <xf numFmtId="0" fontId="30" fillId="0" borderId="1" xfId="41" applyFont="1" applyFill="1" applyBorder="1" applyAlignment="1">
      <alignment horizontal="center" vertical="center" wrapText="1"/>
    </xf>
    <xf numFmtId="1" fontId="30" fillId="0" borderId="1" xfId="41" applyNumberFormat="1" applyFont="1" applyFill="1" applyBorder="1" applyAlignment="1">
      <alignment horizontal="center" vertical="center" wrapText="1"/>
    </xf>
    <xf numFmtId="1" fontId="7" fillId="0" borderId="1" xfId="41" applyNumberFormat="1" applyFont="1" applyFill="1" applyBorder="1" applyAlignment="1">
      <alignment horizontal="center" vertical="center" wrapText="1"/>
    </xf>
    <xf numFmtId="2" fontId="30" fillId="0" borderId="1" xfId="41" applyNumberFormat="1" applyFont="1" applyFill="1" applyBorder="1" applyAlignment="1">
      <alignment horizontal="center" vertical="center" wrapText="1"/>
    </xf>
    <xf numFmtId="49" fontId="27" fillId="0" borderId="1" xfId="41" applyNumberFormat="1" applyFont="1" applyFill="1" applyBorder="1" applyAlignment="1">
      <alignment horizontal="center" vertical="center" wrapText="1"/>
    </xf>
    <xf numFmtId="0" fontId="27" fillId="0" borderId="1" xfId="41" applyFont="1" applyFill="1" applyBorder="1" applyAlignment="1">
      <alignment vertical="center" wrapText="1"/>
    </xf>
    <xf numFmtId="166" fontId="27" fillId="0" borderId="1" xfId="52" applyNumberFormat="1" applyFont="1" applyFill="1" applyBorder="1" applyAlignment="1">
      <alignment horizontal="center" vertical="center"/>
    </xf>
    <xf numFmtId="0" fontId="29" fillId="0" borderId="1" xfId="41" applyNumberFormat="1" applyFont="1" applyFill="1" applyBorder="1" applyAlignment="1">
      <alignment horizontal="center" vertical="center"/>
    </xf>
    <xf numFmtId="2" fontId="27" fillId="0" borderId="1" xfId="41" applyNumberFormat="1" applyFont="1" applyFill="1" applyBorder="1" applyAlignment="1">
      <alignment horizontal="center" vertical="center"/>
    </xf>
    <xf numFmtId="0" fontId="29" fillId="0" borderId="1" xfId="52" applyNumberFormat="1" applyFont="1" applyFill="1" applyBorder="1" applyAlignment="1">
      <alignment horizontal="center" vertical="center"/>
    </xf>
    <xf numFmtId="2" fontId="27" fillId="0" borderId="1" xfId="52" applyNumberFormat="1" applyFont="1" applyFill="1" applyBorder="1" applyAlignment="1">
      <alignment horizontal="center" vertical="center"/>
    </xf>
    <xf numFmtId="0" fontId="27" fillId="0" borderId="1" xfId="6" applyNumberFormat="1" applyFont="1" applyFill="1" applyBorder="1" applyAlignment="1">
      <alignment horizontal="center" vertical="center"/>
    </xf>
    <xf numFmtId="0" fontId="29" fillId="0" borderId="1" xfId="6" applyNumberFormat="1" applyFont="1" applyFill="1" applyBorder="1" applyAlignment="1">
      <alignment horizontal="center" vertical="center" wrapText="1"/>
    </xf>
    <xf numFmtId="2" fontId="29" fillId="0" borderId="1" xfId="6" applyNumberFormat="1" applyFont="1" applyFill="1" applyBorder="1" applyAlignment="1">
      <alignment horizontal="center" vertical="center" wrapText="1"/>
    </xf>
    <xf numFmtId="2" fontId="27" fillId="0" borderId="1" xfId="52" applyNumberFormat="1" applyFont="1" applyFill="1" applyBorder="1" applyAlignment="1">
      <alignment horizontal="center" vertical="center" wrapText="1"/>
    </xf>
    <xf numFmtId="0" fontId="27" fillId="0" borderId="1" xfId="6" applyFont="1" applyFill="1" applyBorder="1" applyAlignment="1">
      <alignment horizontal="left" vertical="center" wrapText="1"/>
    </xf>
    <xf numFmtId="0" fontId="30" fillId="0" borderId="1" xfId="6" applyFont="1" applyFill="1" applyBorder="1" applyAlignment="1">
      <alignment horizontal="center" vertical="center" wrapText="1"/>
    </xf>
    <xf numFmtId="2" fontId="30" fillId="0" borderId="1" xfId="6" applyNumberFormat="1" applyFont="1" applyFill="1" applyBorder="1" applyAlignment="1">
      <alignment horizontal="center" vertical="center" wrapText="1"/>
    </xf>
    <xf numFmtId="0" fontId="27" fillId="0" borderId="1" xfId="6" quotePrefix="1" applyFont="1" applyFill="1" applyBorder="1" applyAlignment="1">
      <alignment horizontal="center" vertical="center" wrapText="1"/>
    </xf>
    <xf numFmtId="0" fontId="29" fillId="0" borderId="1" xfId="6" applyFont="1" applyFill="1" applyBorder="1" applyAlignment="1">
      <alignment vertical="center" wrapText="1"/>
    </xf>
    <xf numFmtId="9" fontId="27" fillId="0" borderId="1" xfId="53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 wrapText="1"/>
    </xf>
    <xf numFmtId="2" fontId="7" fillId="0" borderId="1" xfId="6" applyNumberFormat="1" applyFont="1" applyFill="1" applyBorder="1" applyAlignment="1">
      <alignment horizontal="center" vertical="center" wrapText="1"/>
    </xf>
    <xf numFmtId="0" fontId="29" fillId="0" borderId="1" xfId="6" applyFont="1" applyFill="1" applyBorder="1" applyAlignment="1">
      <alignment horizontal="left" vertical="center" wrapText="1"/>
    </xf>
    <xf numFmtId="167" fontId="27" fillId="0" borderId="1" xfId="53" applyNumberFormat="1" applyFont="1" applyFill="1" applyBorder="1" applyAlignment="1">
      <alignment horizontal="center" vertical="center" wrapText="1"/>
    </xf>
    <xf numFmtId="0" fontId="27" fillId="0" borderId="1" xfId="5" applyNumberFormat="1" applyFont="1" applyFill="1" applyBorder="1" applyAlignment="1">
      <alignment horizontal="center" vertical="center"/>
    </xf>
    <xf numFmtId="2" fontId="27" fillId="0" borderId="1" xfId="6" applyNumberFormat="1" applyFont="1" applyFill="1" applyBorder="1" applyAlignment="1">
      <alignment horizontal="center" vertical="center"/>
    </xf>
    <xf numFmtId="0" fontId="29" fillId="0" borderId="1" xfId="6" applyNumberFormat="1" applyFont="1" applyFill="1" applyBorder="1" applyAlignment="1">
      <alignment horizontal="center" vertical="center"/>
    </xf>
    <xf numFmtId="0" fontId="27" fillId="0" borderId="1" xfId="6" applyFont="1" applyFill="1" applyBorder="1" applyAlignment="1">
      <alignment vertical="center" wrapText="1"/>
    </xf>
    <xf numFmtId="2" fontId="27" fillId="0" borderId="1" xfId="6" applyNumberFormat="1" applyFont="1" applyFill="1" applyBorder="1" applyAlignment="1">
      <alignment horizontal="center" vertical="center" wrapText="1"/>
    </xf>
    <xf numFmtId="0" fontId="29" fillId="0" borderId="1" xfId="41" applyFont="1" applyFill="1" applyBorder="1" applyAlignment="1">
      <alignment horizontal="center" vertical="center"/>
    </xf>
    <xf numFmtId="0" fontId="27" fillId="0" borderId="1" xfId="41" applyFont="1" applyFill="1" applyBorder="1" applyAlignment="1">
      <alignment horizontal="left" vertical="center" wrapText="1"/>
    </xf>
    <xf numFmtId="2" fontId="30" fillId="0" borderId="1" xfId="52" applyNumberFormat="1" applyFont="1" applyFill="1" applyBorder="1" applyAlignment="1">
      <alignment horizontal="center" vertical="center" wrapText="1"/>
    </xf>
    <xf numFmtId="2" fontId="7" fillId="0" borderId="1" xfId="52" applyNumberFormat="1" applyFont="1" applyFill="1" applyBorder="1" applyAlignment="1">
      <alignment horizontal="center" vertical="center" wrapText="1"/>
    </xf>
    <xf numFmtId="0" fontId="29" fillId="0" borderId="1" xfId="41" applyFont="1" applyFill="1" applyBorder="1" applyAlignment="1">
      <alignment horizontal="left" vertical="center" wrapText="1"/>
    </xf>
    <xf numFmtId="167" fontId="27" fillId="0" borderId="1" xfId="41" applyNumberFormat="1" applyFont="1" applyFill="1" applyBorder="1" applyAlignment="1">
      <alignment horizontal="center" vertical="center" wrapText="1"/>
    </xf>
    <xf numFmtId="9" fontId="27" fillId="0" borderId="1" xfId="41" quotePrefix="1" applyNumberFormat="1" applyFont="1" applyFill="1" applyBorder="1" applyAlignment="1">
      <alignment horizontal="center" vertical="center" wrapText="1"/>
    </xf>
    <xf numFmtId="2" fontId="7" fillId="0" borderId="1" xfId="41" applyNumberFormat="1" applyFont="1" applyFill="1" applyBorder="1" applyAlignment="1">
      <alignment horizontal="center" vertical="center" wrapText="1"/>
    </xf>
    <xf numFmtId="9" fontId="27" fillId="0" borderId="1" xfId="41" applyNumberFormat="1" applyFont="1" applyFill="1" applyBorder="1" applyAlignment="1">
      <alignment horizontal="center" vertical="center" wrapText="1"/>
    </xf>
    <xf numFmtId="9" fontId="29" fillId="0" borderId="1" xfId="41" applyNumberFormat="1" applyFont="1" applyFill="1" applyBorder="1" applyAlignment="1">
      <alignment horizontal="center" vertical="center"/>
    </xf>
    <xf numFmtId="0" fontId="7" fillId="0" borderId="1" xfId="41" applyFont="1" applyFill="1" applyBorder="1" applyAlignment="1">
      <alignment horizontal="center" vertical="center" wrapText="1"/>
    </xf>
    <xf numFmtId="170" fontId="29" fillId="0" borderId="1" xfId="6" applyNumberFormat="1" applyFont="1" applyFill="1" applyBorder="1" applyAlignment="1">
      <alignment horizontal="center" vertical="center"/>
    </xf>
    <xf numFmtId="0" fontId="27" fillId="0" borderId="1" xfId="22" applyNumberFormat="1" applyFont="1" applyFill="1" applyBorder="1" applyAlignment="1">
      <alignment horizontal="left" vertical="center" wrapText="1"/>
    </xf>
    <xf numFmtId="0" fontId="27" fillId="0" borderId="1" xfId="21" applyFont="1" applyFill="1" applyBorder="1" applyAlignment="1">
      <alignment horizontal="center" vertical="center"/>
    </xf>
    <xf numFmtId="2" fontId="27" fillId="0" borderId="1" xfId="21" applyNumberFormat="1" applyFont="1" applyFill="1" applyBorder="1" applyAlignment="1">
      <alignment horizontal="center" vertical="center"/>
    </xf>
    <xf numFmtId="0" fontId="29" fillId="0" borderId="1" xfId="21" applyFont="1" applyFill="1" applyBorder="1" applyAlignment="1">
      <alignment horizontal="center" vertical="center"/>
    </xf>
    <xf numFmtId="2" fontId="29" fillId="0" borderId="1" xfId="21" applyNumberFormat="1" applyFont="1" applyFill="1" applyBorder="1" applyAlignment="1">
      <alignment horizontal="center" vertical="center"/>
    </xf>
    <xf numFmtId="170" fontId="29" fillId="0" borderId="1" xfId="21" applyNumberFormat="1" applyFont="1" applyFill="1" applyBorder="1" applyAlignment="1">
      <alignment horizontal="center" vertical="center"/>
    </xf>
    <xf numFmtId="0" fontId="29" fillId="0" borderId="1" xfId="21" applyFont="1" applyFill="1" applyBorder="1" applyAlignment="1">
      <alignment vertical="center"/>
    </xf>
    <xf numFmtId="2" fontId="29" fillId="0" borderId="1" xfId="21" applyNumberFormat="1" applyFont="1" applyFill="1" applyBorder="1" applyAlignment="1">
      <alignment vertical="center"/>
    </xf>
    <xf numFmtId="0" fontId="27" fillId="0" borderId="1" xfId="23" applyNumberFormat="1" applyFont="1" applyFill="1" applyBorder="1" applyAlignment="1">
      <alignment horizontal="left" vertical="center" wrapText="1"/>
    </xf>
    <xf numFmtId="0" fontId="29" fillId="0" borderId="1" xfId="23" applyNumberFormat="1" applyFont="1" applyFill="1" applyBorder="1" applyAlignment="1">
      <alignment horizontal="left" vertical="center" wrapText="1"/>
    </xf>
    <xf numFmtId="0" fontId="27" fillId="0" borderId="1" xfId="21" applyFont="1" applyFill="1" applyBorder="1" applyAlignment="1">
      <alignment horizontal="left" vertical="center" wrapText="1"/>
    </xf>
    <xf numFmtId="170" fontId="27" fillId="0" borderId="1" xfId="21" applyNumberFormat="1" applyFont="1" applyFill="1" applyBorder="1" applyAlignment="1">
      <alignment horizontal="center" vertical="center"/>
    </xf>
    <xf numFmtId="2" fontId="27" fillId="0" borderId="1" xfId="21" applyNumberFormat="1" applyFont="1" applyFill="1" applyBorder="1" applyAlignment="1">
      <alignment horizontal="center" vertical="center" wrapText="1"/>
    </xf>
    <xf numFmtId="2" fontId="27" fillId="0" borderId="1" xfId="21" applyNumberFormat="1" applyFont="1" applyFill="1" applyBorder="1" applyAlignment="1">
      <alignment vertical="center"/>
    </xf>
    <xf numFmtId="168" fontId="29" fillId="0" borderId="1" xfId="6" applyNumberFormat="1" applyFont="1" applyFill="1" applyBorder="1" applyAlignment="1">
      <alignment horizontal="center" vertical="center" wrapText="1"/>
    </xf>
    <xf numFmtId="168" fontId="27" fillId="0" borderId="1" xfId="6" applyNumberFormat="1" applyFont="1" applyFill="1" applyBorder="1" applyAlignment="1">
      <alignment horizontal="center" vertical="center" wrapText="1"/>
    </xf>
    <xf numFmtId="168" fontId="27" fillId="0" borderId="1" xfId="6" applyNumberFormat="1" applyFont="1" applyFill="1" applyBorder="1" applyAlignment="1">
      <alignment horizontal="center" vertical="center"/>
    </xf>
    <xf numFmtId="9" fontId="29" fillId="0" borderId="1" xfId="53" applyFont="1" applyFill="1" applyBorder="1" applyAlignment="1">
      <alignment horizontal="center" vertical="center"/>
    </xf>
    <xf numFmtId="2" fontId="27" fillId="0" borderId="1" xfId="5" applyNumberFormat="1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left" vertical="center" wrapText="1"/>
    </xf>
    <xf numFmtId="0" fontId="27" fillId="0" borderId="1" xfId="1" applyFont="1" applyFill="1" applyBorder="1" applyAlignment="1">
      <alignment horizontal="center" vertical="center" wrapText="1"/>
    </xf>
    <xf numFmtId="168" fontId="27" fillId="0" borderId="1" xfId="1" applyNumberFormat="1" applyFont="1" applyFill="1" applyBorder="1" applyAlignment="1">
      <alignment horizontal="center" vertical="center" wrapText="1"/>
    </xf>
    <xf numFmtId="0" fontId="27" fillId="0" borderId="2" xfId="1" applyFont="1" applyFill="1" applyBorder="1" applyAlignment="1">
      <alignment horizontal="left" vertical="center" wrapText="1"/>
    </xf>
    <xf numFmtId="2" fontId="27" fillId="0" borderId="2" xfId="1" applyNumberFormat="1" applyFont="1" applyFill="1" applyBorder="1" applyAlignment="1">
      <alignment horizontal="center" vertical="center" wrapText="1"/>
    </xf>
    <xf numFmtId="9" fontId="29" fillId="0" borderId="1" xfId="53" applyFont="1" applyFill="1" applyBorder="1" applyAlignment="1">
      <alignment horizontal="center" vertical="center" wrapText="1"/>
    </xf>
    <xf numFmtId="49" fontId="29" fillId="0" borderId="1" xfId="21" applyNumberFormat="1" applyFont="1" applyFill="1" applyBorder="1" applyAlignment="1">
      <alignment horizontal="center" vertical="center"/>
    </xf>
    <xf numFmtId="14" fontId="26" fillId="0" borderId="1" xfId="1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/>
    </xf>
    <xf numFmtId="0" fontId="26" fillId="0" borderId="1" xfId="1" applyNumberFormat="1" applyFont="1" applyFill="1" applyBorder="1" applyAlignment="1">
      <alignment horizontal="center" vertical="center" wrapText="1"/>
    </xf>
    <xf numFmtId="2" fontId="27" fillId="0" borderId="1" xfId="1" applyNumberFormat="1" applyFont="1" applyFill="1" applyBorder="1" applyAlignment="1">
      <alignment horizontal="center" vertical="center"/>
    </xf>
    <xf numFmtId="49" fontId="28" fillId="0" borderId="3" xfId="0" applyNumberFormat="1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2" fontId="26" fillId="0" borderId="3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49" fontId="26" fillId="0" borderId="1" xfId="0" quotePrefix="1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9" fontId="28" fillId="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167" fontId="28" fillId="0" borderId="1" xfId="0" applyNumberFormat="1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170" fontId="27" fillId="0" borderId="1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center" vertical="center" wrapText="1"/>
    </xf>
    <xf numFmtId="0" fontId="26" fillId="0" borderId="1" xfId="0" quotePrefix="1" applyNumberFormat="1" applyFont="1" applyFill="1" applyBorder="1" applyAlignment="1">
      <alignment horizontal="center" vertical="center" wrapText="1"/>
    </xf>
    <xf numFmtId="49" fontId="27" fillId="0" borderId="1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/>
    </xf>
    <xf numFmtId="49" fontId="27" fillId="0" borderId="1" xfId="1" applyNumberFormat="1" applyFont="1" applyFill="1" applyBorder="1" applyAlignment="1">
      <alignment horizontal="left" vertical="center" wrapText="1"/>
    </xf>
    <xf numFmtId="0" fontId="29" fillId="0" borderId="1" xfId="1" applyFont="1" applyFill="1" applyBorder="1" applyAlignment="1">
      <alignment horizontal="left" vertical="center" wrapText="1"/>
    </xf>
    <xf numFmtId="0" fontId="29" fillId="0" borderId="1" xfId="1" applyFont="1" applyFill="1" applyBorder="1" applyAlignment="1">
      <alignment horizontal="center" vertical="center" wrapText="1"/>
    </xf>
    <xf numFmtId="2" fontId="29" fillId="0" borderId="1" xfId="1" applyNumberFormat="1" applyFont="1" applyFill="1" applyBorder="1" applyAlignment="1">
      <alignment horizontal="center" vertical="center" wrapText="1"/>
    </xf>
    <xf numFmtId="2" fontId="29" fillId="0" borderId="1" xfId="9" applyNumberFormat="1" applyFont="1" applyFill="1" applyBorder="1" applyAlignment="1">
      <alignment horizontal="center" vertical="center"/>
    </xf>
    <xf numFmtId="0" fontId="29" fillId="0" borderId="1" xfId="9" applyFont="1" applyFill="1" applyBorder="1" applyAlignment="1">
      <alignment horizontal="center" vertical="center"/>
    </xf>
    <xf numFmtId="14" fontId="27" fillId="0" borderId="1" xfId="1" applyNumberFormat="1" applyFont="1" applyFill="1" applyBorder="1" applyAlignment="1">
      <alignment horizontal="center" vertical="center" wrapText="1"/>
    </xf>
    <xf numFmtId="168" fontId="29" fillId="0" borderId="1" xfId="1" applyNumberFormat="1" applyFont="1" applyFill="1" applyBorder="1" applyAlignment="1">
      <alignment horizontal="center" vertical="center" wrapText="1"/>
    </xf>
    <xf numFmtId="171" fontId="29" fillId="0" borderId="1" xfId="1" applyNumberFormat="1" applyFont="1" applyFill="1" applyBorder="1" applyAlignment="1">
      <alignment horizontal="center" vertical="center" wrapText="1"/>
    </xf>
    <xf numFmtId="172" fontId="27" fillId="0" borderId="1" xfId="36" applyNumberFormat="1" applyFont="1" applyFill="1" applyBorder="1" applyAlignment="1">
      <alignment horizontal="center" vertical="center"/>
    </xf>
    <xf numFmtId="2" fontId="27" fillId="0" borderId="3" xfId="0" applyNumberFormat="1" applyFont="1" applyFill="1" applyBorder="1" applyAlignment="1">
      <alignment horizontal="center" vertical="center" wrapText="1"/>
    </xf>
    <xf numFmtId="0" fontId="27" fillId="0" borderId="1" xfId="6" applyFont="1" applyFill="1" applyBorder="1" applyAlignment="1">
      <alignment horizontal="center" vertical="center" wrapText="1"/>
    </xf>
    <xf numFmtId="0" fontId="27" fillId="0" borderId="1" xfId="6" applyFont="1" applyFill="1" applyBorder="1" applyAlignment="1">
      <alignment horizontal="center" vertical="center"/>
    </xf>
    <xf numFmtId="0" fontId="17" fillId="0" borderId="1" xfId="6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/>
    </xf>
    <xf numFmtId="2" fontId="17" fillId="0" borderId="1" xfId="6" applyNumberFormat="1" applyFont="1" applyFill="1" applyBorder="1" applyAlignment="1">
      <alignment horizontal="center" vertical="center"/>
    </xf>
    <xf numFmtId="0" fontId="29" fillId="0" borderId="5" xfId="6" applyFont="1" applyFill="1" applyBorder="1" applyAlignment="1">
      <alignment horizontal="center"/>
    </xf>
    <xf numFmtId="0" fontId="27" fillId="0" borderId="1" xfId="6" applyFont="1" applyFill="1" applyBorder="1" applyAlignment="1">
      <alignment horizontal="center" vertical="center" wrapText="1"/>
    </xf>
    <xf numFmtId="0" fontId="27" fillId="0" borderId="1" xfId="6" applyFont="1" applyFill="1" applyBorder="1" applyAlignment="1">
      <alignment horizontal="center" vertical="center"/>
    </xf>
    <xf numFmtId="0" fontId="27" fillId="0" borderId="0" xfId="6" applyFont="1" applyFill="1" applyAlignment="1">
      <alignment horizontal="center"/>
    </xf>
    <xf numFmtId="49" fontId="26" fillId="0" borderId="0" xfId="0" applyNumberFormat="1" applyFont="1" applyFill="1" applyAlignment="1">
      <alignment horizontal="center"/>
    </xf>
    <xf numFmtId="0" fontId="22" fillId="0" borderId="0" xfId="6" applyFont="1" applyFill="1" applyAlignment="1">
      <alignment horizontal="center"/>
    </xf>
    <xf numFmtId="49" fontId="24" fillId="0" borderId="1" xfId="0" applyNumberFormat="1" applyFont="1" applyFill="1" applyBorder="1"/>
    <xf numFmtId="0" fontId="26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/>
    <xf numFmtId="9" fontId="26" fillId="0" borderId="1" xfId="0" applyNumberFormat="1" applyFont="1" applyFill="1" applyBorder="1" applyAlignment="1">
      <alignment horizontal="center"/>
    </xf>
  </cellXfs>
  <cellStyles count="220">
    <cellStyle name="Comma 10" xfId="5"/>
    <cellStyle name="Comma 10 2" xfId="60"/>
    <cellStyle name="Comma 10 2 2" xfId="84"/>
    <cellStyle name="Comma 10 2 2 2" xfId="186"/>
    <cellStyle name="Comma 10 2 2 3" xfId="143"/>
    <cellStyle name="Comma 10 2 3" xfId="105"/>
    <cellStyle name="Comma 10 2 3 2" xfId="202"/>
    <cellStyle name="Comma 10 2 3 3" xfId="159"/>
    <cellStyle name="Comma 10 2 4" xfId="172"/>
    <cellStyle name="Comma 10 2 5" xfId="129"/>
    <cellStyle name="Comma 10 3" xfId="7"/>
    <cellStyle name="Comma 10 3 2" xfId="85"/>
    <cellStyle name="Comma 10 3 2 2" xfId="106"/>
    <cellStyle name="Comma 10 3 2 2 2" xfId="203"/>
    <cellStyle name="Comma 10 3 2 2 3" xfId="160"/>
    <cellStyle name="Comma 10 3 2 3" xfId="187"/>
    <cellStyle name="Comma 10 3 2 4" xfId="144"/>
    <cellStyle name="Comma 10 3 3" xfId="77"/>
    <cellStyle name="Comma 10 3 3 2" xfId="180"/>
    <cellStyle name="Comma 10 3 3 3" xfId="137"/>
    <cellStyle name="Comma 10 4" xfId="59"/>
    <cellStyle name="Comma 10 4 2" xfId="171"/>
    <cellStyle name="Comma 10 4 3" xfId="128"/>
    <cellStyle name="Comma 11" xfId="115"/>
    <cellStyle name="Comma 11 2" xfId="211"/>
    <cellStyle name="Comma 11 3" xfId="215"/>
    <cellStyle name="Comma 12" xfId="123"/>
    <cellStyle name="Comma 12 2" xfId="214"/>
    <cellStyle name="Comma 13" xfId="168"/>
    <cellStyle name="Comma 14" xfId="124"/>
    <cellStyle name="Comma 19" xfId="22"/>
    <cellStyle name="Comma 2" xfId="38"/>
    <cellStyle name="Comma 2 2" xfId="36"/>
    <cellStyle name="Comma 2 2 2" xfId="62"/>
    <cellStyle name="Comma 2 2 2 2" xfId="94"/>
    <cellStyle name="Comma 2 2 2 2 2" xfId="191"/>
    <cellStyle name="Comma 2 2 2 2 3" xfId="148"/>
    <cellStyle name="Comma 2 2 2 3" xfId="110"/>
    <cellStyle name="Comma 2 2 2 3 2" xfId="207"/>
    <cellStyle name="Comma 2 2 2 3 3" xfId="164"/>
    <cellStyle name="Comma 2 2 2 4" xfId="174"/>
    <cellStyle name="Comma 2 2 2 5" xfId="131"/>
    <cellStyle name="Comma 2 3" xfId="63"/>
    <cellStyle name="Comma 2 3 2" xfId="14"/>
    <cellStyle name="Comma 2 3 2 2" xfId="89"/>
    <cellStyle name="Comma 2 3 2 2 2" xfId="108"/>
    <cellStyle name="Comma 2 3 2 2 2 2" xfId="205"/>
    <cellStyle name="Comma 2 3 2 2 2 3" xfId="162"/>
    <cellStyle name="Comma 2 3 2 2 3" xfId="189"/>
    <cellStyle name="Comma 2 3 2 2 4" xfId="146"/>
    <cellStyle name="Comma 2 3 2 3" xfId="80"/>
    <cellStyle name="Comma 2 3 2 3 2" xfId="182"/>
    <cellStyle name="Comma 2 3 2 3 3" xfId="139"/>
    <cellStyle name="Comma 2 3 3" xfId="95"/>
    <cellStyle name="Comma 2 3 3 2" xfId="192"/>
    <cellStyle name="Comma 2 3 3 3" xfId="149"/>
    <cellStyle name="Comma 2 3 4" xfId="111"/>
    <cellStyle name="Comma 2 3 4 2" xfId="208"/>
    <cellStyle name="Comma 2 3 4 3" xfId="165"/>
    <cellStyle name="Comma 2 3 5" xfId="175"/>
    <cellStyle name="Comma 2 3 6" xfId="132"/>
    <cellStyle name="Comma 2 4" xfId="23"/>
    <cellStyle name="Comma 2 5" xfId="61"/>
    <cellStyle name="Comma 2 5 2" xfId="173"/>
    <cellStyle name="Comma 2 5 3" xfId="130"/>
    <cellStyle name="Comma 2 6" xfId="81"/>
    <cellStyle name="Comma 2 6 2" xfId="183"/>
    <cellStyle name="Comma 2 6 3" xfId="140"/>
    <cellStyle name="Comma 20" xfId="18"/>
    <cellStyle name="Comma 20 2" xfId="52"/>
    <cellStyle name="Comma 20 2 2" xfId="97"/>
    <cellStyle name="Comma 20 2 2 2" xfId="194"/>
    <cellStyle name="Comma 20 2 2 3" xfId="151"/>
    <cellStyle name="Comma 20 2 3" xfId="113"/>
    <cellStyle name="Comma 20 2 3 2" xfId="210"/>
    <cellStyle name="Comma 20 2 3 3" xfId="167"/>
    <cellStyle name="Comma 20 3" xfId="64"/>
    <cellStyle name="Comma 20 3 2" xfId="90"/>
    <cellStyle name="Comma 20 3 2 2" xfId="190"/>
    <cellStyle name="Comma 20 3 2 3" xfId="147"/>
    <cellStyle name="Comma 20 3 3" xfId="109"/>
    <cellStyle name="Comma 20 3 3 2" xfId="206"/>
    <cellStyle name="Comma 20 3 3 3" xfId="163"/>
    <cellStyle name="Comma 20 3 4" xfId="176"/>
    <cellStyle name="Comma 20 3 5" xfId="133"/>
    <cellStyle name="Comma 3" xfId="65"/>
    <cellStyle name="Comma 3 2" xfId="83"/>
    <cellStyle name="Comma 3 2 2" xfId="185"/>
    <cellStyle name="Comma 3 2 3" xfId="142"/>
    <cellStyle name="Comma 3 3" xfId="104"/>
    <cellStyle name="Comma 3 3 2" xfId="201"/>
    <cellStyle name="Comma 3 3 3" xfId="158"/>
    <cellStyle name="Comma 3 4" xfId="177"/>
    <cellStyle name="Comma 3 5" xfId="134"/>
    <cellStyle name="Comma 4" xfId="66"/>
    <cellStyle name="Comma 5" xfId="11"/>
    <cellStyle name="Comma 5 2" xfId="67"/>
    <cellStyle name="Comma 5 2 2" xfId="87"/>
    <cellStyle name="Comma 5 2 2 2" xfId="188"/>
    <cellStyle name="Comma 5 2 2 3" xfId="145"/>
    <cellStyle name="Comma 5 2 3" xfId="107"/>
    <cellStyle name="Comma 5 2 3 2" xfId="204"/>
    <cellStyle name="Comma 5 2 3 3" xfId="161"/>
    <cellStyle name="Comma 5 2 4" xfId="178"/>
    <cellStyle name="Comma 5 2 5" xfId="135"/>
    <cellStyle name="Comma 5 2 6" xfId="219"/>
    <cellStyle name="Comma 5 3" xfId="79"/>
    <cellStyle name="Comma 5 3 2" xfId="116"/>
    <cellStyle name="Comma 5 3 3" xfId="181"/>
    <cellStyle name="Comma 5 3 4" xfId="138"/>
    <cellStyle name="Comma 5 4" xfId="101"/>
    <cellStyle name="Comma 5 4 2" xfId="198"/>
    <cellStyle name="Comma 5 4 3" xfId="155"/>
    <cellStyle name="Comma 6" xfId="58"/>
    <cellStyle name="Comma 6 2" xfId="117"/>
    <cellStyle name="Comma 6 2 2" xfId="212"/>
    <cellStyle name="Comma 6 2 3" xfId="216"/>
    <cellStyle name="Comma 6 3" xfId="170"/>
    <cellStyle name="Comma 6 4" xfId="127"/>
    <cellStyle name="Comma 7" xfId="76"/>
    <cellStyle name="Comma 7 2" xfId="179"/>
    <cellStyle name="Comma 7 3" xfId="136"/>
    <cellStyle name="Comma 8" xfId="99"/>
    <cellStyle name="Comma 8 2" xfId="196"/>
    <cellStyle name="Comma 8 3" xfId="153"/>
    <cellStyle name="Comma 9" xfId="102"/>
    <cellStyle name="Comma 9 2" xfId="199"/>
    <cellStyle name="Comma 9 3" xfId="156"/>
    <cellStyle name="Normal" xfId="0" builtinId="0"/>
    <cellStyle name="Normal 10" xfId="6"/>
    <cellStyle name="Normal 11" xfId="50"/>
    <cellStyle name="Normal 12" xfId="98"/>
    <cellStyle name="Normal 12 2" xfId="195"/>
    <cellStyle name="Normal 12 3" xfId="152"/>
    <cellStyle name="Normal 13" xfId="114"/>
    <cellStyle name="Normal 13 2" xfId="126"/>
    <cellStyle name="Normal 13 3 4" xfId="31"/>
    <cellStyle name="Normal 13 5 3" xfId="30"/>
    <cellStyle name="Normal 14" xfId="3"/>
    <cellStyle name="Normal 14 3" xfId="41"/>
    <cellStyle name="Normal 14 3 2" xfId="33"/>
    <cellStyle name="Normal 14 3 2 2" xfId="56"/>
    <cellStyle name="Normal 14 3 2 3" xfId="92"/>
    <cellStyle name="Normal 15" xfId="42"/>
    <cellStyle name="Normal 16_axalqalaqis skola " xfId="4"/>
    <cellStyle name="Normal 2" xfId="1"/>
    <cellStyle name="Normal 2 2" xfId="15"/>
    <cellStyle name="Normal 2 2 2" xfId="68"/>
    <cellStyle name="Normal 2 2_MCXETA yazarma- Copy" xfId="69"/>
    <cellStyle name="Normal 2 3" xfId="43"/>
    <cellStyle name="Normal 2_---SUL--- GORI-HOSPITALI-BOLO" xfId="70"/>
    <cellStyle name="Normal 3" xfId="13"/>
    <cellStyle name="Normal 3 2" xfId="37"/>
    <cellStyle name="Normal 3 3" xfId="44"/>
    <cellStyle name="Normal 3 5" xfId="19"/>
    <cellStyle name="Normal 35 2" xfId="34"/>
    <cellStyle name="Normal 35 2 2" xfId="57"/>
    <cellStyle name="Normal 35 2 3" xfId="93"/>
    <cellStyle name="Normal 37" xfId="51"/>
    <cellStyle name="Normal 37 2" xfId="96"/>
    <cellStyle name="Normal 37 2 2" xfId="112"/>
    <cellStyle name="Normal 37 2 2 2" xfId="209"/>
    <cellStyle name="Normal 37 2 2 3" xfId="166"/>
    <cellStyle name="Normal 37 2 3" xfId="193"/>
    <cellStyle name="Normal 37 2 4" xfId="150"/>
    <cellStyle name="Normal 37 3" xfId="82"/>
    <cellStyle name="Normal 37 3 2" xfId="184"/>
    <cellStyle name="Normal 37 3 3" xfId="141"/>
    <cellStyle name="Normal 37 4" xfId="103"/>
    <cellStyle name="Normal 37 4 2" xfId="200"/>
    <cellStyle name="Normal 37 4 3" xfId="157"/>
    <cellStyle name="Normal 37 5" xfId="122"/>
    <cellStyle name="Normal 37 5 2" xfId="213"/>
    <cellStyle name="Normal 37 6" xfId="169"/>
    <cellStyle name="Normal 37 7" xfId="125"/>
    <cellStyle name="Normal 4" xfId="45"/>
    <cellStyle name="Normal 4 2" xfId="46"/>
    <cellStyle name="Normal 4 3" xfId="71"/>
    <cellStyle name="Normal 49" xfId="32"/>
    <cellStyle name="Normal 5" xfId="20"/>
    <cellStyle name="Normal 5 4 2" xfId="21"/>
    <cellStyle name="Normal 50" xfId="10"/>
    <cellStyle name="Normal 50 2" xfId="55"/>
    <cellStyle name="Normal 51" xfId="8"/>
    <cellStyle name="Normal 51 2" xfId="86"/>
    <cellStyle name="Normal 51 3" xfId="78"/>
    <cellStyle name="Normal 6" xfId="40"/>
    <cellStyle name="Normal 6 2" xfId="72"/>
    <cellStyle name="Normal 7" xfId="47"/>
    <cellStyle name="Normal 7 2" xfId="73"/>
    <cellStyle name="Normal 7 3" xfId="17"/>
    <cellStyle name="Normal 8" xfId="48"/>
    <cellStyle name="Normal 8 2" xfId="74"/>
    <cellStyle name="Normal 9" xfId="49"/>
    <cellStyle name="Normal_gare wyalsadfenigagarini 2 2" xfId="9"/>
    <cellStyle name="Percent 2" xfId="12"/>
    <cellStyle name="Percent 2 2" xfId="53"/>
    <cellStyle name="Percent 2 3" xfId="75"/>
    <cellStyle name="Percent 2 3 2" xfId="88"/>
    <cellStyle name="Percent 3" xfId="100"/>
    <cellStyle name="Percent 3 2" xfId="119"/>
    <cellStyle name="Percent 3 2 2" xfId="218"/>
    <cellStyle name="Percent 3 3" xfId="197"/>
    <cellStyle name="Percent 3 4" xfId="154"/>
    <cellStyle name="Percent 4" xfId="120"/>
    <cellStyle name="Percent 5" xfId="118"/>
    <cellStyle name="Percent 5 2" xfId="217"/>
    <cellStyle name="Style 1" xfId="35"/>
    <cellStyle name="Обычный 2" xfId="26"/>
    <cellStyle name="Обычный 2 2" xfId="24"/>
    <cellStyle name="Обычный 3" xfId="25"/>
    <cellStyle name="Обычный 4" xfId="27"/>
    <cellStyle name="Обычный 4 2" xfId="54"/>
    <cellStyle name="Обычный 4 3" xfId="91"/>
    <cellStyle name="Обычный_SAN2008-I" xfId="121"/>
    <cellStyle name="Обычный_Лист1" xfId="2"/>
    <cellStyle name="Обычный_Лист1 2" xfId="16"/>
    <cellStyle name="Обычный_Лист1 3" xfId="39"/>
    <cellStyle name="ჩვეულებრივი 2" xfId="28"/>
    <cellStyle name="ჩვეულებრივი 2 2 2" xfId="29"/>
  </cellStyles>
  <dxfs count="2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203"/>
  <sheetViews>
    <sheetView tabSelected="1" topLeftCell="A151" zoomScale="120" zoomScaleNormal="120" zoomScaleSheetLayoutView="130" workbookViewId="0">
      <selection activeCell="H204" sqref="H204"/>
    </sheetView>
  </sheetViews>
  <sheetFormatPr defaultRowHeight="12.75"/>
  <cols>
    <col min="1" max="1" width="3.85546875" style="18" customWidth="1"/>
    <col min="2" max="2" width="10.28515625" style="19" customWidth="1"/>
    <col min="3" max="3" width="50.140625" style="18" customWidth="1"/>
    <col min="4" max="4" width="10.5703125" style="18" customWidth="1"/>
    <col min="5" max="5" width="9.7109375" style="18" customWidth="1"/>
    <col min="6" max="12" width="11" style="27" customWidth="1"/>
    <col min="13" max="249" width="9.140625" style="18"/>
    <col min="250" max="250" width="3.85546875" style="18" customWidth="1"/>
    <col min="251" max="251" width="14.28515625" style="18" customWidth="1"/>
    <col min="252" max="252" width="33.5703125" style="18" customWidth="1"/>
    <col min="253" max="253" width="9.28515625" style="18" customWidth="1"/>
    <col min="254" max="254" width="8.42578125" style="18" customWidth="1"/>
    <col min="255" max="255" width="9.7109375" style="18" customWidth="1"/>
    <col min="256" max="262" width="11.42578125" style="18" customWidth="1"/>
    <col min="263" max="505" width="9.140625" style="18"/>
    <col min="506" max="506" width="3.85546875" style="18" customWidth="1"/>
    <col min="507" max="507" width="14.28515625" style="18" customWidth="1"/>
    <col min="508" max="508" width="33.5703125" style="18" customWidth="1"/>
    <col min="509" max="509" width="9.28515625" style="18" customWidth="1"/>
    <col min="510" max="510" width="8.42578125" style="18" customWidth="1"/>
    <col min="511" max="511" width="9.7109375" style="18" customWidth="1"/>
    <col min="512" max="518" width="11.42578125" style="18" customWidth="1"/>
    <col min="519" max="761" width="9.140625" style="18"/>
    <col min="762" max="762" width="3.85546875" style="18" customWidth="1"/>
    <col min="763" max="763" width="14.28515625" style="18" customWidth="1"/>
    <col min="764" max="764" width="33.5703125" style="18" customWidth="1"/>
    <col min="765" max="765" width="9.28515625" style="18" customWidth="1"/>
    <col min="766" max="766" width="8.42578125" style="18" customWidth="1"/>
    <col min="767" max="767" width="9.7109375" style="18" customWidth="1"/>
    <col min="768" max="774" width="11.42578125" style="18" customWidth="1"/>
    <col min="775" max="1017" width="9.140625" style="18"/>
    <col min="1018" max="1018" width="3.85546875" style="18" customWidth="1"/>
    <col min="1019" max="1019" width="14.28515625" style="18" customWidth="1"/>
    <col min="1020" max="1020" width="33.5703125" style="18" customWidth="1"/>
    <col min="1021" max="1021" width="9.28515625" style="18" customWidth="1"/>
    <col min="1022" max="1022" width="8.42578125" style="18" customWidth="1"/>
    <col min="1023" max="1023" width="9.7109375" style="18" customWidth="1"/>
    <col min="1024" max="1030" width="11.42578125" style="18" customWidth="1"/>
    <col min="1031" max="1273" width="9.140625" style="18"/>
    <col min="1274" max="1274" width="3.85546875" style="18" customWidth="1"/>
    <col min="1275" max="1275" width="14.28515625" style="18" customWidth="1"/>
    <col min="1276" max="1276" width="33.5703125" style="18" customWidth="1"/>
    <col min="1277" max="1277" width="9.28515625" style="18" customWidth="1"/>
    <col min="1278" max="1278" width="8.42578125" style="18" customWidth="1"/>
    <col min="1279" max="1279" width="9.7109375" style="18" customWidth="1"/>
    <col min="1280" max="1286" width="11.42578125" style="18" customWidth="1"/>
    <col min="1287" max="1529" width="9.140625" style="18"/>
    <col min="1530" max="1530" width="3.85546875" style="18" customWidth="1"/>
    <col min="1531" max="1531" width="14.28515625" style="18" customWidth="1"/>
    <col min="1532" max="1532" width="33.5703125" style="18" customWidth="1"/>
    <col min="1533" max="1533" width="9.28515625" style="18" customWidth="1"/>
    <col min="1534" max="1534" width="8.42578125" style="18" customWidth="1"/>
    <col min="1535" max="1535" width="9.7109375" style="18" customWidth="1"/>
    <col min="1536" max="1542" width="11.42578125" style="18" customWidth="1"/>
    <col min="1543" max="1785" width="9.140625" style="18"/>
    <col min="1786" max="1786" width="3.85546875" style="18" customWidth="1"/>
    <col min="1787" max="1787" width="14.28515625" style="18" customWidth="1"/>
    <col min="1788" max="1788" width="33.5703125" style="18" customWidth="1"/>
    <col min="1789" max="1789" width="9.28515625" style="18" customWidth="1"/>
    <col min="1790" max="1790" width="8.42578125" style="18" customWidth="1"/>
    <col min="1791" max="1791" width="9.7109375" style="18" customWidth="1"/>
    <col min="1792" max="1798" width="11.42578125" style="18" customWidth="1"/>
    <col min="1799" max="2041" width="9.140625" style="18"/>
    <col min="2042" max="2042" width="3.85546875" style="18" customWidth="1"/>
    <col min="2043" max="2043" width="14.28515625" style="18" customWidth="1"/>
    <col min="2044" max="2044" width="33.5703125" style="18" customWidth="1"/>
    <col min="2045" max="2045" width="9.28515625" style="18" customWidth="1"/>
    <col min="2046" max="2046" width="8.42578125" style="18" customWidth="1"/>
    <col min="2047" max="2047" width="9.7109375" style="18" customWidth="1"/>
    <col min="2048" max="2054" width="11.42578125" style="18" customWidth="1"/>
    <col min="2055" max="2297" width="9.140625" style="18"/>
    <col min="2298" max="2298" width="3.85546875" style="18" customWidth="1"/>
    <col min="2299" max="2299" width="14.28515625" style="18" customWidth="1"/>
    <col min="2300" max="2300" width="33.5703125" style="18" customWidth="1"/>
    <col min="2301" max="2301" width="9.28515625" style="18" customWidth="1"/>
    <col min="2302" max="2302" width="8.42578125" style="18" customWidth="1"/>
    <col min="2303" max="2303" width="9.7109375" style="18" customWidth="1"/>
    <col min="2304" max="2310" width="11.42578125" style="18" customWidth="1"/>
    <col min="2311" max="2553" width="9.140625" style="18"/>
    <col min="2554" max="2554" width="3.85546875" style="18" customWidth="1"/>
    <col min="2555" max="2555" width="14.28515625" style="18" customWidth="1"/>
    <col min="2556" max="2556" width="33.5703125" style="18" customWidth="1"/>
    <col min="2557" max="2557" width="9.28515625" style="18" customWidth="1"/>
    <col min="2558" max="2558" width="8.42578125" style="18" customWidth="1"/>
    <col min="2559" max="2559" width="9.7109375" style="18" customWidth="1"/>
    <col min="2560" max="2566" width="11.42578125" style="18" customWidth="1"/>
    <col min="2567" max="2809" width="9.140625" style="18"/>
    <col min="2810" max="2810" width="3.85546875" style="18" customWidth="1"/>
    <col min="2811" max="2811" width="14.28515625" style="18" customWidth="1"/>
    <col min="2812" max="2812" width="33.5703125" style="18" customWidth="1"/>
    <col min="2813" max="2813" width="9.28515625" style="18" customWidth="1"/>
    <col min="2814" max="2814" width="8.42578125" style="18" customWidth="1"/>
    <col min="2815" max="2815" width="9.7109375" style="18" customWidth="1"/>
    <col min="2816" max="2822" width="11.42578125" style="18" customWidth="1"/>
    <col min="2823" max="3065" width="9.140625" style="18"/>
    <col min="3066" max="3066" width="3.85546875" style="18" customWidth="1"/>
    <col min="3067" max="3067" width="14.28515625" style="18" customWidth="1"/>
    <col min="3068" max="3068" width="33.5703125" style="18" customWidth="1"/>
    <col min="3069" max="3069" width="9.28515625" style="18" customWidth="1"/>
    <col min="3070" max="3070" width="8.42578125" style="18" customWidth="1"/>
    <col min="3071" max="3071" width="9.7109375" style="18" customWidth="1"/>
    <col min="3072" max="3078" width="11.42578125" style="18" customWidth="1"/>
    <col min="3079" max="3321" width="9.140625" style="18"/>
    <col min="3322" max="3322" width="3.85546875" style="18" customWidth="1"/>
    <col min="3323" max="3323" width="14.28515625" style="18" customWidth="1"/>
    <col min="3324" max="3324" width="33.5703125" style="18" customWidth="1"/>
    <col min="3325" max="3325" width="9.28515625" style="18" customWidth="1"/>
    <col min="3326" max="3326" width="8.42578125" style="18" customWidth="1"/>
    <col min="3327" max="3327" width="9.7109375" style="18" customWidth="1"/>
    <col min="3328" max="3334" width="11.42578125" style="18" customWidth="1"/>
    <col min="3335" max="3577" width="9.140625" style="18"/>
    <col min="3578" max="3578" width="3.85546875" style="18" customWidth="1"/>
    <col min="3579" max="3579" width="14.28515625" style="18" customWidth="1"/>
    <col min="3580" max="3580" width="33.5703125" style="18" customWidth="1"/>
    <col min="3581" max="3581" width="9.28515625" style="18" customWidth="1"/>
    <col min="3582" max="3582" width="8.42578125" style="18" customWidth="1"/>
    <col min="3583" max="3583" width="9.7109375" style="18" customWidth="1"/>
    <col min="3584" max="3590" width="11.42578125" style="18" customWidth="1"/>
    <col min="3591" max="3833" width="9.140625" style="18"/>
    <col min="3834" max="3834" width="3.85546875" style="18" customWidth="1"/>
    <col min="3835" max="3835" width="14.28515625" style="18" customWidth="1"/>
    <col min="3836" max="3836" width="33.5703125" style="18" customWidth="1"/>
    <col min="3837" max="3837" width="9.28515625" style="18" customWidth="1"/>
    <col min="3838" max="3838" width="8.42578125" style="18" customWidth="1"/>
    <col min="3839" max="3839" width="9.7109375" style="18" customWidth="1"/>
    <col min="3840" max="3846" width="11.42578125" style="18" customWidth="1"/>
    <col min="3847" max="4089" width="9.140625" style="18"/>
    <col min="4090" max="4090" width="3.85546875" style="18" customWidth="1"/>
    <col min="4091" max="4091" width="14.28515625" style="18" customWidth="1"/>
    <col min="4092" max="4092" width="33.5703125" style="18" customWidth="1"/>
    <col min="4093" max="4093" width="9.28515625" style="18" customWidth="1"/>
    <col min="4094" max="4094" width="8.42578125" style="18" customWidth="1"/>
    <col min="4095" max="4095" width="9.7109375" style="18" customWidth="1"/>
    <col min="4096" max="4102" width="11.42578125" style="18" customWidth="1"/>
    <col min="4103" max="4345" width="9.140625" style="18"/>
    <col min="4346" max="4346" width="3.85546875" style="18" customWidth="1"/>
    <col min="4347" max="4347" width="14.28515625" style="18" customWidth="1"/>
    <col min="4348" max="4348" width="33.5703125" style="18" customWidth="1"/>
    <col min="4349" max="4349" width="9.28515625" style="18" customWidth="1"/>
    <col min="4350" max="4350" width="8.42578125" style="18" customWidth="1"/>
    <col min="4351" max="4351" width="9.7109375" style="18" customWidth="1"/>
    <col min="4352" max="4358" width="11.42578125" style="18" customWidth="1"/>
    <col min="4359" max="4601" width="9.140625" style="18"/>
    <col min="4602" max="4602" width="3.85546875" style="18" customWidth="1"/>
    <col min="4603" max="4603" width="14.28515625" style="18" customWidth="1"/>
    <col min="4604" max="4604" width="33.5703125" style="18" customWidth="1"/>
    <col min="4605" max="4605" width="9.28515625" style="18" customWidth="1"/>
    <col min="4606" max="4606" width="8.42578125" style="18" customWidth="1"/>
    <col min="4607" max="4607" width="9.7109375" style="18" customWidth="1"/>
    <col min="4608" max="4614" width="11.42578125" style="18" customWidth="1"/>
    <col min="4615" max="4857" width="9.140625" style="18"/>
    <col min="4858" max="4858" width="3.85546875" style="18" customWidth="1"/>
    <col min="4859" max="4859" width="14.28515625" style="18" customWidth="1"/>
    <col min="4860" max="4860" width="33.5703125" style="18" customWidth="1"/>
    <col min="4861" max="4861" width="9.28515625" style="18" customWidth="1"/>
    <col min="4862" max="4862" width="8.42578125" style="18" customWidth="1"/>
    <col min="4863" max="4863" width="9.7109375" style="18" customWidth="1"/>
    <col min="4864" max="4870" width="11.42578125" style="18" customWidth="1"/>
    <col min="4871" max="5113" width="9.140625" style="18"/>
    <col min="5114" max="5114" width="3.85546875" style="18" customWidth="1"/>
    <col min="5115" max="5115" width="14.28515625" style="18" customWidth="1"/>
    <col min="5116" max="5116" width="33.5703125" style="18" customWidth="1"/>
    <col min="5117" max="5117" width="9.28515625" style="18" customWidth="1"/>
    <col min="5118" max="5118" width="8.42578125" style="18" customWidth="1"/>
    <col min="5119" max="5119" width="9.7109375" style="18" customWidth="1"/>
    <col min="5120" max="5126" width="11.42578125" style="18" customWidth="1"/>
    <col min="5127" max="5369" width="9.140625" style="18"/>
    <col min="5370" max="5370" width="3.85546875" style="18" customWidth="1"/>
    <col min="5371" max="5371" width="14.28515625" style="18" customWidth="1"/>
    <col min="5372" max="5372" width="33.5703125" style="18" customWidth="1"/>
    <col min="5373" max="5373" width="9.28515625" style="18" customWidth="1"/>
    <col min="5374" max="5374" width="8.42578125" style="18" customWidth="1"/>
    <col min="5375" max="5375" width="9.7109375" style="18" customWidth="1"/>
    <col min="5376" max="5382" width="11.42578125" style="18" customWidth="1"/>
    <col min="5383" max="5625" width="9.140625" style="18"/>
    <col min="5626" max="5626" width="3.85546875" style="18" customWidth="1"/>
    <col min="5627" max="5627" width="14.28515625" style="18" customWidth="1"/>
    <col min="5628" max="5628" width="33.5703125" style="18" customWidth="1"/>
    <col min="5629" max="5629" width="9.28515625" style="18" customWidth="1"/>
    <col min="5630" max="5630" width="8.42578125" style="18" customWidth="1"/>
    <col min="5631" max="5631" width="9.7109375" style="18" customWidth="1"/>
    <col min="5632" max="5638" width="11.42578125" style="18" customWidth="1"/>
    <col min="5639" max="5881" width="9.140625" style="18"/>
    <col min="5882" max="5882" width="3.85546875" style="18" customWidth="1"/>
    <col min="5883" max="5883" width="14.28515625" style="18" customWidth="1"/>
    <col min="5884" max="5884" width="33.5703125" style="18" customWidth="1"/>
    <col min="5885" max="5885" width="9.28515625" style="18" customWidth="1"/>
    <col min="5886" max="5886" width="8.42578125" style="18" customWidth="1"/>
    <col min="5887" max="5887" width="9.7109375" style="18" customWidth="1"/>
    <col min="5888" max="5894" width="11.42578125" style="18" customWidth="1"/>
    <col min="5895" max="6137" width="9.140625" style="18"/>
    <col min="6138" max="6138" width="3.85546875" style="18" customWidth="1"/>
    <col min="6139" max="6139" width="14.28515625" style="18" customWidth="1"/>
    <col min="6140" max="6140" width="33.5703125" style="18" customWidth="1"/>
    <col min="6141" max="6141" width="9.28515625" style="18" customWidth="1"/>
    <col min="6142" max="6142" width="8.42578125" style="18" customWidth="1"/>
    <col min="6143" max="6143" width="9.7109375" style="18" customWidth="1"/>
    <col min="6144" max="6150" width="11.42578125" style="18" customWidth="1"/>
    <col min="6151" max="6393" width="9.140625" style="18"/>
    <col min="6394" max="6394" width="3.85546875" style="18" customWidth="1"/>
    <col min="6395" max="6395" width="14.28515625" style="18" customWidth="1"/>
    <col min="6396" max="6396" width="33.5703125" style="18" customWidth="1"/>
    <col min="6397" max="6397" width="9.28515625" style="18" customWidth="1"/>
    <col min="6398" max="6398" width="8.42578125" style="18" customWidth="1"/>
    <col min="6399" max="6399" width="9.7109375" style="18" customWidth="1"/>
    <col min="6400" max="6406" width="11.42578125" style="18" customWidth="1"/>
    <col min="6407" max="6649" width="9.140625" style="18"/>
    <col min="6650" max="6650" width="3.85546875" style="18" customWidth="1"/>
    <col min="6651" max="6651" width="14.28515625" style="18" customWidth="1"/>
    <col min="6652" max="6652" width="33.5703125" style="18" customWidth="1"/>
    <col min="6653" max="6653" width="9.28515625" style="18" customWidth="1"/>
    <col min="6654" max="6654" width="8.42578125" style="18" customWidth="1"/>
    <col min="6655" max="6655" width="9.7109375" style="18" customWidth="1"/>
    <col min="6656" max="6662" width="11.42578125" style="18" customWidth="1"/>
    <col min="6663" max="6905" width="9.140625" style="18"/>
    <col min="6906" max="6906" width="3.85546875" style="18" customWidth="1"/>
    <col min="6907" max="6907" width="14.28515625" style="18" customWidth="1"/>
    <col min="6908" max="6908" width="33.5703125" style="18" customWidth="1"/>
    <col min="6909" max="6909" width="9.28515625" style="18" customWidth="1"/>
    <col min="6910" max="6910" width="8.42578125" style="18" customWidth="1"/>
    <col min="6911" max="6911" width="9.7109375" style="18" customWidth="1"/>
    <col min="6912" max="6918" width="11.42578125" style="18" customWidth="1"/>
    <col min="6919" max="7161" width="9.140625" style="18"/>
    <col min="7162" max="7162" width="3.85546875" style="18" customWidth="1"/>
    <col min="7163" max="7163" width="14.28515625" style="18" customWidth="1"/>
    <col min="7164" max="7164" width="33.5703125" style="18" customWidth="1"/>
    <col min="7165" max="7165" width="9.28515625" style="18" customWidth="1"/>
    <col min="7166" max="7166" width="8.42578125" style="18" customWidth="1"/>
    <col min="7167" max="7167" width="9.7109375" style="18" customWidth="1"/>
    <col min="7168" max="7174" width="11.42578125" style="18" customWidth="1"/>
    <col min="7175" max="7417" width="9.140625" style="18"/>
    <col min="7418" max="7418" width="3.85546875" style="18" customWidth="1"/>
    <col min="7419" max="7419" width="14.28515625" style="18" customWidth="1"/>
    <col min="7420" max="7420" width="33.5703125" style="18" customWidth="1"/>
    <col min="7421" max="7421" width="9.28515625" style="18" customWidth="1"/>
    <col min="7422" max="7422" width="8.42578125" style="18" customWidth="1"/>
    <col min="7423" max="7423" width="9.7109375" style="18" customWidth="1"/>
    <col min="7424" max="7430" width="11.42578125" style="18" customWidth="1"/>
    <col min="7431" max="7673" width="9.140625" style="18"/>
    <col min="7674" max="7674" width="3.85546875" style="18" customWidth="1"/>
    <col min="7675" max="7675" width="14.28515625" style="18" customWidth="1"/>
    <col min="7676" max="7676" width="33.5703125" style="18" customWidth="1"/>
    <col min="7677" max="7677" width="9.28515625" style="18" customWidth="1"/>
    <col min="7678" max="7678" width="8.42578125" style="18" customWidth="1"/>
    <col min="7679" max="7679" width="9.7109375" style="18" customWidth="1"/>
    <col min="7680" max="7686" width="11.42578125" style="18" customWidth="1"/>
    <col min="7687" max="7929" width="9.140625" style="18"/>
    <col min="7930" max="7930" width="3.85546875" style="18" customWidth="1"/>
    <col min="7931" max="7931" width="14.28515625" style="18" customWidth="1"/>
    <col min="7932" max="7932" width="33.5703125" style="18" customWidth="1"/>
    <col min="7933" max="7933" width="9.28515625" style="18" customWidth="1"/>
    <col min="7934" max="7934" width="8.42578125" style="18" customWidth="1"/>
    <col min="7935" max="7935" width="9.7109375" style="18" customWidth="1"/>
    <col min="7936" max="7942" width="11.42578125" style="18" customWidth="1"/>
    <col min="7943" max="8185" width="9.140625" style="18"/>
    <col min="8186" max="8186" width="3.85546875" style="18" customWidth="1"/>
    <col min="8187" max="8187" width="14.28515625" style="18" customWidth="1"/>
    <col min="8188" max="8188" width="33.5703125" style="18" customWidth="1"/>
    <col min="8189" max="8189" width="9.28515625" style="18" customWidth="1"/>
    <col min="8190" max="8190" width="8.42578125" style="18" customWidth="1"/>
    <col min="8191" max="8191" width="9.7109375" style="18" customWidth="1"/>
    <col min="8192" max="8198" width="11.42578125" style="18" customWidth="1"/>
    <col min="8199" max="8441" width="9.140625" style="18"/>
    <col min="8442" max="8442" width="3.85546875" style="18" customWidth="1"/>
    <col min="8443" max="8443" width="14.28515625" style="18" customWidth="1"/>
    <col min="8444" max="8444" width="33.5703125" style="18" customWidth="1"/>
    <col min="8445" max="8445" width="9.28515625" style="18" customWidth="1"/>
    <col min="8446" max="8446" width="8.42578125" style="18" customWidth="1"/>
    <col min="8447" max="8447" width="9.7109375" style="18" customWidth="1"/>
    <col min="8448" max="8454" width="11.42578125" style="18" customWidth="1"/>
    <col min="8455" max="8697" width="9.140625" style="18"/>
    <col min="8698" max="8698" width="3.85546875" style="18" customWidth="1"/>
    <col min="8699" max="8699" width="14.28515625" style="18" customWidth="1"/>
    <col min="8700" max="8700" width="33.5703125" style="18" customWidth="1"/>
    <col min="8701" max="8701" width="9.28515625" style="18" customWidth="1"/>
    <col min="8702" max="8702" width="8.42578125" style="18" customWidth="1"/>
    <col min="8703" max="8703" width="9.7109375" style="18" customWidth="1"/>
    <col min="8704" max="8710" width="11.42578125" style="18" customWidth="1"/>
    <col min="8711" max="8953" width="9.140625" style="18"/>
    <col min="8954" max="8954" width="3.85546875" style="18" customWidth="1"/>
    <col min="8955" max="8955" width="14.28515625" style="18" customWidth="1"/>
    <col min="8956" max="8956" width="33.5703125" style="18" customWidth="1"/>
    <col min="8957" max="8957" width="9.28515625" style="18" customWidth="1"/>
    <col min="8958" max="8958" width="8.42578125" style="18" customWidth="1"/>
    <col min="8959" max="8959" width="9.7109375" style="18" customWidth="1"/>
    <col min="8960" max="8966" width="11.42578125" style="18" customWidth="1"/>
    <col min="8967" max="9209" width="9.140625" style="18"/>
    <col min="9210" max="9210" width="3.85546875" style="18" customWidth="1"/>
    <col min="9211" max="9211" width="14.28515625" style="18" customWidth="1"/>
    <col min="9212" max="9212" width="33.5703125" style="18" customWidth="1"/>
    <col min="9213" max="9213" width="9.28515625" style="18" customWidth="1"/>
    <col min="9214" max="9214" width="8.42578125" style="18" customWidth="1"/>
    <col min="9215" max="9215" width="9.7109375" style="18" customWidth="1"/>
    <col min="9216" max="9222" width="11.42578125" style="18" customWidth="1"/>
    <col min="9223" max="9465" width="9.140625" style="18"/>
    <col min="9466" max="9466" width="3.85546875" style="18" customWidth="1"/>
    <col min="9467" max="9467" width="14.28515625" style="18" customWidth="1"/>
    <col min="9468" max="9468" width="33.5703125" style="18" customWidth="1"/>
    <col min="9469" max="9469" width="9.28515625" style="18" customWidth="1"/>
    <col min="9470" max="9470" width="8.42578125" style="18" customWidth="1"/>
    <col min="9471" max="9471" width="9.7109375" style="18" customWidth="1"/>
    <col min="9472" max="9478" width="11.42578125" style="18" customWidth="1"/>
    <col min="9479" max="9721" width="9.140625" style="18"/>
    <col min="9722" max="9722" width="3.85546875" style="18" customWidth="1"/>
    <col min="9723" max="9723" width="14.28515625" style="18" customWidth="1"/>
    <col min="9724" max="9724" width="33.5703125" style="18" customWidth="1"/>
    <col min="9725" max="9725" width="9.28515625" style="18" customWidth="1"/>
    <col min="9726" max="9726" width="8.42578125" style="18" customWidth="1"/>
    <col min="9727" max="9727" width="9.7109375" style="18" customWidth="1"/>
    <col min="9728" max="9734" width="11.42578125" style="18" customWidth="1"/>
    <col min="9735" max="9977" width="9.140625" style="18"/>
    <col min="9978" max="9978" width="3.85546875" style="18" customWidth="1"/>
    <col min="9979" max="9979" width="14.28515625" style="18" customWidth="1"/>
    <col min="9980" max="9980" width="33.5703125" style="18" customWidth="1"/>
    <col min="9981" max="9981" width="9.28515625" style="18" customWidth="1"/>
    <col min="9982" max="9982" width="8.42578125" style="18" customWidth="1"/>
    <col min="9983" max="9983" width="9.7109375" style="18" customWidth="1"/>
    <col min="9984" max="9990" width="11.42578125" style="18" customWidth="1"/>
    <col min="9991" max="10233" width="9.140625" style="18"/>
    <col min="10234" max="10234" width="3.85546875" style="18" customWidth="1"/>
    <col min="10235" max="10235" width="14.28515625" style="18" customWidth="1"/>
    <col min="10236" max="10236" width="33.5703125" style="18" customWidth="1"/>
    <col min="10237" max="10237" width="9.28515625" style="18" customWidth="1"/>
    <col min="10238" max="10238" width="8.42578125" style="18" customWidth="1"/>
    <col min="10239" max="10239" width="9.7109375" style="18" customWidth="1"/>
    <col min="10240" max="10246" width="11.42578125" style="18" customWidth="1"/>
    <col min="10247" max="10489" width="9.140625" style="18"/>
    <col min="10490" max="10490" width="3.85546875" style="18" customWidth="1"/>
    <col min="10491" max="10491" width="14.28515625" style="18" customWidth="1"/>
    <col min="10492" max="10492" width="33.5703125" style="18" customWidth="1"/>
    <col min="10493" max="10493" width="9.28515625" style="18" customWidth="1"/>
    <col min="10494" max="10494" width="8.42578125" style="18" customWidth="1"/>
    <col min="10495" max="10495" width="9.7109375" style="18" customWidth="1"/>
    <col min="10496" max="10502" width="11.42578125" style="18" customWidth="1"/>
    <col min="10503" max="10745" width="9.140625" style="18"/>
    <col min="10746" max="10746" width="3.85546875" style="18" customWidth="1"/>
    <col min="10747" max="10747" width="14.28515625" style="18" customWidth="1"/>
    <col min="10748" max="10748" width="33.5703125" style="18" customWidth="1"/>
    <col min="10749" max="10749" width="9.28515625" style="18" customWidth="1"/>
    <col min="10750" max="10750" width="8.42578125" style="18" customWidth="1"/>
    <col min="10751" max="10751" width="9.7109375" style="18" customWidth="1"/>
    <col min="10752" max="10758" width="11.42578125" style="18" customWidth="1"/>
    <col min="10759" max="11001" width="9.140625" style="18"/>
    <col min="11002" max="11002" width="3.85546875" style="18" customWidth="1"/>
    <col min="11003" max="11003" width="14.28515625" style="18" customWidth="1"/>
    <col min="11004" max="11004" width="33.5703125" style="18" customWidth="1"/>
    <col min="11005" max="11005" width="9.28515625" style="18" customWidth="1"/>
    <col min="11006" max="11006" width="8.42578125" style="18" customWidth="1"/>
    <col min="11007" max="11007" width="9.7109375" style="18" customWidth="1"/>
    <col min="11008" max="11014" width="11.42578125" style="18" customWidth="1"/>
    <col min="11015" max="11257" width="9.140625" style="18"/>
    <col min="11258" max="11258" width="3.85546875" style="18" customWidth="1"/>
    <col min="11259" max="11259" width="14.28515625" style="18" customWidth="1"/>
    <col min="11260" max="11260" width="33.5703125" style="18" customWidth="1"/>
    <col min="11261" max="11261" width="9.28515625" style="18" customWidth="1"/>
    <col min="11262" max="11262" width="8.42578125" style="18" customWidth="1"/>
    <col min="11263" max="11263" width="9.7109375" style="18" customWidth="1"/>
    <col min="11264" max="11270" width="11.42578125" style="18" customWidth="1"/>
    <col min="11271" max="11513" width="9.140625" style="18"/>
    <col min="11514" max="11514" width="3.85546875" style="18" customWidth="1"/>
    <col min="11515" max="11515" width="14.28515625" style="18" customWidth="1"/>
    <col min="11516" max="11516" width="33.5703125" style="18" customWidth="1"/>
    <col min="11517" max="11517" width="9.28515625" style="18" customWidth="1"/>
    <col min="11518" max="11518" width="8.42578125" style="18" customWidth="1"/>
    <col min="11519" max="11519" width="9.7109375" style="18" customWidth="1"/>
    <col min="11520" max="11526" width="11.42578125" style="18" customWidth="1"/>
    <col min="11527" max="11769" width="9.140625" style="18"/>
    <col min="11770" max="11770" width="3.85546875" style="18" customWidth="1"/>
    <col min="11771" max="11771" width="14.28515625" style="18" customWidth="1"/>
    <col min="11772" max="11772" width="33.5703125" style="18" customWidth="1"/>
    <col min="11773" max="11773" width="9.28515625" style="18" customWidth="1"/>
    <col min="11774" max="11774" width="8.42578125" style="18" customWidth="1"/>
    <col min="11775" max="11775" width="9.7109375" style="18" customWidth="1"/>
    <col min="11776" max="11782" width="11.42578125" style="18" customWidth="1"/>
    <col min="11783" max="12025" width="9.140625" style="18"/>
    <col min="12026" max="12026" width="3.85546875" style="18" customWidth="1"/>
    <col min="12027" max="12027" width="14.28515625" style="18" customWidth="1"/>
    <col min="12028" max="12028" width="33.5703125" style="18" customWidth="1"/>
    <col min="12029" max="12029" width="9.28515625" style="18" customWidth="1"/>
    <col min="12030" max="12030" width="8.42578125" style="18" customWidth="1"/>
    <col min="12031" max="12031" width="9.7109375" style="18" customWidth="1"/>
    <col min="12032" max="12038" width="11.42578125" style="18" customWidth="1"/>
    <col min="12039" max="12281" width="9.140625" style="18"/>
    <col min="12282" max="12282" width="3.85546875" style="18" customWidth="1"/>
    <col min="12283" max="12283" width="14.28515625" style="18" customWidth="1"/>
    <col min="12284" max="12284" width="33.5703125" style="18" customWidth="1"/>
    <col min="12285" max="12285" width="9.28515625" style="18" customWidth="1"/>
    <col min="12286" max="12286" width="8.42578125" style="18" customWidth="1"/>
    <col min="12287" max="12287" width="9.7109375" style="18" customWidth="1"/>
    <col min="12288" max="12294" width="11.42578125" style="18" customWidth="1"/>
    <col min="12295" max="12537" width="9.140625" style="18"/>
    <col min="12538" max="12538" width="3.85546875" style="18" customWidth="1"/>
    <col min="12539" max="12539" width="14.28515625" style="18" customWidth="1"/>
    <col min="12540" max="12540" width="33.5703125" style="18" customWidth="1"/>
    <col min="12541" max="12541" width="9.28515625" style="18" customWidth="1"/>
    <col min="12542" max="12542" width="8.42578125" style="18" customWidth="1"/>
    <col min="12543" max="12543" width="9.7109375" style="18" customWidth="1"/>
    <col min="12544" max="12550" width="11.42578125" style="18" customWidth="1"/>
    <col min="12551" max="12793" width="9.140625" style="18"/>
    <col min="12794" max="12794" width="3.85546875" style="18" customWidth="1"/>
    <col min="12795" max="12795" width="14.28515625" style="18" customWidth="1"/>
    <col min="12796" max="12796" width="33.5703125" style="18" customWidth="1"/>
    <col min="12797" max="12797" width="9.28515625" style="18" customWidth="1"/>
    <col min="12798" max="12798" width="8.42578125" style="18" customWidth="1"/>
    <col min="12799" max="12799" width="9.7109375" style="18" customWidth="1"/>
    <col min="12800" max="12806" width="11.42578125" style="18" customWidth="1"/>
    <col min="12807" max="13049" width="9.140625" style="18"/>
    <col min="13050" max="13050" width="3.85546875" style="18" customWidth="1"/>
    <col min="13051" max="13051" width="14.28515625" style="18" customWidth="1"/>
    <col min="13052" max="13052" width="33.5703125" style="18" customWidth="1"/>
    <col min="13053" max="13053" width="9.28515625" style="18" customWidth="1"/>
    <col min="13054" max="13054" width="8.42578125" style="18" customWidth="1"/>
    <col min="13055" max="13055" width="9.7109375" style="18" customWidth="1"/>
    <col min="13056" max="13062" width="11.42578125" style="18" customWidth="1"/>
    <col min="13063" max="13305" width="9.140625" style="18"/>
    <col min="13306" max="13306" width="3.85546875" style="18" customWidth="1"/>
    <col min="13307" max="13307" width="14.28515625" style="18" customWidth="1"/>
    <col min="13308" max="13308" width="33.5703125" style="18" customWidth="1"/>
    <col min="13309" max="13309" width="9.28515625" style="18" customWidth="1"/>
    <col min="13310" max="13310" width="8.42578125" style="18" customWidth="1"/>
    <col min="13311" max="13311" width="9.7109375" style="18" customWidth="1"/>
    <col min="13312" max="13318" width="11.42578125" style="18" customWidth="1"/>
    <col min="13319" max="13561" width="9.140625" style="18"/>
    <col min="13562" max="13562" width="3.85546875" style="18" customWidth="1"/>
    <col min="13563" max="13563" width="14.28515625" style="18" customWidth="1"/>
    <col min="13564" max="13564" width="33.5703125" style="18" customWidth="1"/>
    <col min="13565" max="13565" width="9.28515625" style="18" customWidth="1"/>
    <col min="13566" max="13566" width="8.42578125" style="18" customWidth="1"/>
    <col min="13567" max="13567" width="9.7109375" style="18" customWidth="1"/>
    <col min="13568" max="13574" width="11.42578125" style="18" customWidth="1"/>
    <col min="13575" max="13817" width="9.140625" style="18"/>
    <col min="13818" max="13818" width="3.85546875" style="18" customWidth="1"/>
    <col min="13819" max="13819" width="14.28515625" style="18" customWidth="1"/>
    <col min="13820" max="13820" width="33.5703125" style="18" customWidth="1"/>
    <col min="13821" max="13821" width="9.28515625" style="18" customWidth="1"/>
    <col min="13822" max="13822" width="8.42578125" style="18" customWidth="1"/>
    <col min="13823" max="13823" width="9.7109375" style="18" customWidth="1"/>
    <col min="13824" max="13830" width="11.42578125" style="18" customWidth="1"/>
    <col min="13831" max="14073" width="9.140625" style="18"/>
    <col min="14074" max="14074" width="3.85546875" style="18" customWidth="1"/>
    <col min="14075" max="14075" width="14.28515625" style="18" customWidth="1"/>
    <col min="14076" max="14076" width="33.5703125" style="18" customWidth="1"/>
    <col min="14077" max="14077" width="9.28515625" style="18" customWidth="1"/>
    <col min="14078" max="14078" width="8.42578125" style="18" customWidth="1"/>
    <col min="14079" max="14079" width="9.7109375" style="18" customWidth="1"/>
    <col min="14080" max="14086" width="11.42578125" style="18" customWidth="1"/>
    <col min="14087" max="14329" width="9.140625" style="18"/>
    <col min="14330" max="14330" width="3.85546875" style="18" customWidth="1"/>
    <col min="14331" max="14331" width="14.28515625" style="18" customWidth="1"/>
    <col min="14332" max="14332" width="33.5703125" style="18" customWidth="1"/>
    <col min="14333" max="14333" width="9.28515625" style="18" customWidth="1"/>
    <col min="14334" max="14334" width="8.42578125" style="18" customWidth="1"/>
    <col min="14335" max="14335" width="9.7109375" style="18" customWidth="1"/>
    <col min="14336" max="14342" width="11.42578125" style="18" customWidth="1"/>
    <col min="14343" max="14585" width="9.140625" style="18"/>
    <col min="14586" max="14586" width="3.85546875" style="18" customWidth="1"/>
    <col min="14587" max="14587" width="14.28515625" style="18" customWidth="1"/>
    <col min="14588" max="14588" width="33.5703125" style="18" customWidth="1"/>
    <col min="14589" max="14589" width="9.28515625" style="18" customWidth="1"/>
    <col min="14590" max="14590" width="8.42578125" style="18" customWidth="1"/>
    <col min="14591" max="14591" width="9.7109375" style="18" customWidth="1"/>
    <col min="14592" max="14598" width="11.42578125" style="18" customWidth="1"/>
    <col min="14599" max="14841" width="9.140625" style="18"/>
    <col min="14842" max="14842" width="3.85546875" style="18" customWidth="1"/>
    <col min="14843" max="14843" width="14.28515625" style="18" customWidth="1"/>
    <col min="14844" max="14844" width="33.5703125" style="18" customWidth="1"/>
    <col min="14845" max="14845" width="9.28515625" style="18" customWidth="1"/>
    <col min="14846" max="14846" width="8.42578125" style="18" customWidth="1"/>
    <col min="14847" max="14847" width="9.7109375" style="18" customWidth="1"/>
    <col min="14848" max="14854" width="11.42578125" style="18" customWidth="1"/>
    <col min="14855" max="15097" width="9.140625" style="18"/>
    <col min="15098" max="15098" width="3.85546875" style="18" customWidth="1"/>
    <col min="15099" max="15099" width="14.28515625" style="18" customWidth="1"/>
    <col min="15100" max="15100" width="33.5703125" style="18" customWidth="1"/>
    <col min="15101" max="15101" width="9.28515625" style="18" customWidth="1"/>
    <col min="15102" max="15102" width="8.42578125" style="18" customWidth="1"/>
    <col min="15103" max="15103" width="9.7109375" style="18" customWidth="1"/>
    <col min="15104" max="15110" width="11.42578125" style="18" customWidth="1"/>
    <col min="15111" max="15353" width="9.140625" style="18"/>
    <col min="15354" max="15354" width="3.85546875" style="18" customWidth="1"/>
    <col min="15355" max="15355" width="14.28515625" style="18" customWidth="1"/>
    <col min="15356" max="15356" width="33.5703125" style="18" customWidth="1"/>
    <col min="15357" max="15357" width="9.28515625" style="18" customWidth="1"/>
    <col min="15358" max="15358" width="8.42578125" style="18" customWidth="1"/>
    <col min="15359" max="15359" width="9.7109375" style="18" customWidth="1"/>
    <col min="15360" max="15366" width="11.42578125" style="18" customWidth="1"/>
    <col min="15367" max="15609" width="9.140625" style="18"/>
    <col min="15610" max="15610" width="3.85546875" style="18" customWidth="1"/>
    <col min="15611" max="15611" width="14.28515625" style="18" customWidth="1"/>
    <col min="15612" max="15612" width="33.5703125" style="18" customWidth="1"/>
    <col min="15613" max="15613" width="9.28515625" style="18" customWidth="1"/>
    <col min="15614" max="15614" width="8.42578125" style="18" customWidth="1"/>
    <col min="15615" max="15615" width="9.7109375" style="18" customWidth="1"/>
    <col min="15616" max="15622" width="11.42578125" style="18" customWidth="1"/>
    <col min="15623" max="15865" width="9.140625" style="18"/>
    <col min="15866" max="15866" width="3.85546875" style="18" customWidth="1"/>
    <col min="15867" max="15867" width="14.28515625" style="18" customWidth="1"/>
    <col min="15868" max="15868" width="33.5703125" style="18" customWidth="1"/>
    <col min="15869" max="15869" width="9.28515625" style="18" customWidth="1"/>
    <col min="15870" max="15870" width="8.42578125" style="18" customWidth="1"/>
    <col min="15871" max="15871" width="9.7109375" style="18" customWidth="1"/>
    <col min="15872" max="15878" width="11.42578125" style="18" customWidth="1"/>
    <col min="15879" max="16121" width="9.140625" style="18"/>
    <col min="16122" max="16122" width="3.85546875" style="18" customWidth="1"/>
    <col min="16123" max="16123" width="14.28515625" style="18" customWidth="1"/>
    <col min="16124" max="16124" width="33.5703125" style="18" customWidth="1"/>
    <col min="16125" max="16125" width="9.28515625" style="18" customWidth="1"/>
    <col min="16126" max="16126" width="8.42578125" style="18" customWidth="1"/>
    <col min="16127" max="16127" width="9.7109375" style="18" customWidth="1"/>
    <col min="16128" max="16134" width="11.42578125" style="18" customWidth="1"/>
    <col min="16135" max="16384" width="9.140625" style="18"/>
  </cols>
  <sheetData>
    <row r="2" spans="1:12" ht="13.5">
      <c r="A2" s="262" t="s">
        <v>236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 ht="16.5" customHeight="1">
      <c r="A3" s="259" t="s">
        <v>216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4" spans="1:12" s="19" customFormat="1" ht="12.75" customHeight="1">
      <c r="A4" s="260" t="s">
        <v>36</v>
      </c>
      <c r="B4" s="260" t="s">
        <v>37</v>
      </c>
      <c r="C4" s="260" t="s">
        <v>38</v>
      </c>
      <c r="D4" s="260" t="s">
        <v>39</v>
      </c>
      <c r="E4" s="260" t="s">
        <v>40</v>
      </c>
      <c r="F4" s="261" t="s">
        <v>41</v>
      </c>
      <c r="G4" s="261"/>
      <c r="H4" s="261" t="s">
        <v>42</v>
      </c>
      <c r="I4" s="261"/>
      <c r="J4" s="260" t="s">
        <v>43</v>
      </c>
      <c r="K4" s="260"/>
      <c r="L4" s="136" t="s">
        <v>44</v>
      </c>
    </row>
    <row r="5" spans="1:12" s="19" customFormat="1" ht="13.5">
      <c r="A5" s="260"/>
      <c r="B5" s="260"/>
      <c r="C5" s="260"/>
      <c r="D5" s="260"/>
      <c r="E5" s="260"/>
      <c r="F5" s="136" t="s">
        <v>45</v>
      </c>
      <c r="G5" s="136" t="s">
        <v>46</v>
      </c>
      <c r="H5" s="136" t="s">
        <v>45</v>
      </c>
      <c r="I5" s="136" t="s">
        <v>46</v>
      </c>
      <c r="J5" s="136" t="s">
        <v>45</v>
      </c>
      <c r="K5" s="136" t="s">
        <v>47</v>
      </c>
      <c r="L5" s="136" t="s">
        <v>48</v>
      </c>
    </row>
    <row r="6" spans="1:12" s="19" customFormat="1" ht="13.5">
      <c r="A6" s="137">
        <v>1</v>
      </c>
      <c r="B6" s="137">
        <v>2</v>
      </c>
      <c r="C6" s="137">
        <v>3</v>
      </c>
      <c r="D6" s="137">
        <v>4</v>
      </c>
      <c r="E6" s="137">
        <v>5</v>
      </c>
      <c r="F6" s="136">
        <v>6</v>
      </c>
      <c r="G6" s="136">
        <v>7</v>
      </c>
      <c r="H6" s="118">
        <v>8</v>
      </c>
      <c r="I6" s="136">
        <v>9</v>
      </c>
      <c r="J6" s="136">
        <v>10</v>
      </c>
      <c r="K6" s="136">
        <v>11</v>
      </c>
      <c r="L6" s="136">
        <v>12</v>
      </c>
    </row>
    <row r="7" spans="1:12" s="20" customFormat="1" ht="13.5">
      <c r="A7" s="138"/>
      <c r="B7" s="139"/>
      <c r="C7" s="139" t="s">
        <v>78</v>
      </c>
      <c r="D7" s="140"/>
      <c r="E7" s="140"/>
      <c r="F7" s="140"/>
      <c r="G7" s="141"/>
      <c r="H7" s="142"/>
      <c r="I7" s="141"/>
      <c r="J7" s="141"/>
      <c r="K7" s="141"/>
      <c r="L7" s="143"/>
    </row>
    <row r="8" spans="1:12" s="19" customFormat="1" ht="27">
      <c r="A8" s="139">
        <v>1</v>
      </c>
      <c r="B8" s="144" t="s">
        <v>151</v>
      </c>
      <c r="C8" s="145" t="s">
        <v>157</v>
      </c>
      <c r="D8" s="139" t="s">
        <v>56</v>
      </c>
      <c r="E8" s="146">
        <v>0.5</v>
      </c>
      <c r="F8" s="147"/>
      <c r="G8" s="147"/>
      <c r="H8" s="147"/>
      <c r="I8" s="147"/>
      <c r="J8" s="147"/>
      <c r="K8" s="147"/>
      <c r="L8" s="148"/>
    </row>
    <row r="9" spans="1:12" s="22" customFormat="1" ht="27">
      <c r="A9" s="139">
        <v>2</v>
      </c>
      <c r="B9" s="144" t="s">
        <v>151</v>
      </c>
      <c r="C9" s="145" t="s">
        <v>158</v>
      </c>
      <c r="D9" s="139" t="s">
        <v>56</v>
      </c>
      <c r="E9" s="146">
        <v>0.5</v>
      </c>
      <c r="F9" s="147"/>
      <c r="G9" s="147"/>
      <c r="H9" s="147"/>
      <c r="I9" s="147"/>
      <c r="J9" s="147"/>
      <c r="K9" s="147"/>
      <c r="L9" s="148"/>
    </row>
    <row r="10" spans="1:12" s="19" customFormat="1" ht="27">
      <c r="A10" s="139">
        <v>3</v>
      </c>
      <c r="B10" s="144" t="s">
        <v>152</v>
      </c>
      <c r="C10" s="145" t="s">
        <v>159</v>
      </c>
      <c r="D10" s="139" t="s">
        <v>56</v>
      </c>
      <c r="E10" s="146">
        <v>0.3</v>
      </c>
      <c r="F10" s="149"/>
      <c r="G10" s="149"/>
      <c r="H10" s="149"/>
      <c r="I10" s="149"/>
      <c r="J10" s="149"/>
      <c r="K10" s="149"/>
      <c r="L10" s="150"/>
    </row>
    <row r="11" spans="1:12" s="19" customFormat="1" ht="27">
      <c r="A11" s="139">
        <v>5</v>
      </c>
      <c r="B11" s="144" t="s">
        <v>153</v>
      </c>
      <c r="C11" s="145" t="s">
        <v>160</v>
      </c>
      <c r="D11" s="139" t="s">
        <v>56</v>
      </c>
      <c r="E11" s="146">
        <v>0.2</v>
      </c>
      <c r="F11" s="149"/>
      <c r="G11" s="149"/>
      <c r="H11" s="149"/>
      <c r="I11" s="149"/>
      <c r="J11" s="149"/>
      <c r="K11" s="149"/>
      <c r="L11" s="150"/>
    </row>
    <row r="12" spans="1:12" s="19" customFormat="1" ht="27">
      <c r="A12" s="139">
        <v>6</v>
      </c>
      <c r="B12" s="144" t="s">
        <v>127</v>
      </c>
      <c r="C12" s="145" t="s">
        <v>161</v>
      </c>
      <c r="D12" s="139" t="s">
        <v>56</v>
      </c>
      <c r="E12" s="146">
        <v>0.51</v>
      </c>
      <c r="F12" s="149"/>
      <c r="G12" s="149"/>
      <c r="H12" s="149"/>
      <c r="I12" s="149"/>
      <c r="J12" s="149"/>
      <c r="K12" s="149"/>
      <c r="L12" s="150"/>
    </row>
    <row r="13" spans="1:12" s="19" customFormat="1" ht="27">
      <c r="A13" s="139">
        <v>7</v>
      </c>
      <c r="B13" s="144" t="s">
        <v>127</v>
      </c>
      <c r="C13" s="145" t="s">
        <v>172</v>
      </c>
      <c r="D13" s="139" t="s">
        <v>56</v>
      </c>
      <c r="E13" s="146">
        <v>1</v>
      </c>
      <c r="F13" s="149"/>
      <c r="G13" s="149"/>
      <c r="H13" s="149"/>
      <c r="I13" s="149"/>
      <c r="J13" s="149"/>
      <c r="K13" s="149"/>
      <c r="L13" s="150"/>
    </row>
    <row r="14" spans="1:12" s="22" customFormat="1" ht="27">
      <c r="A14" s="139">
        <v>10</v>
      </c>
      <c r="B14" s="144" t="s">
        <v>79</v>
      </c>
      <c r="C14" s="145" t="s">
        <v>80</v>
      </c>
      <c r="D14" s="139" t="s">
        <v>81</v>
      </c>
      <c r="E14" s="146">
        <v>15</v>
      </c>
      <c r="F14" s="151"/>
      <c r="G14" s="149"/>
      <c r="H14" s="149"/>
      <c r="I14" s="149"/>
      <c r="J14" s="151"/>
      <c r="K14" s="149"/>
      <c r="L14" s="150"/>
    </row>
    <row r="15" spans="1:12" s="19" customFormat="1" ht="27.75" customHeight="1">
      <c r="A15" s="139">
        <v>11</v>
      </c>
      <c r="B15" s="144" t="s">
        <v>82</v>
      </c>
      <c r="C15" s="145" t="s">
        <v>126</v>
      </c>
      <c r="D15" s="139" t="s">
        <v>1</v>
      </c>
      <c r="E15" s="146">
        <f>(((((3.14*0.295*0.295)-(3.14*0.219*0.219)))*100))</f>
        <v>12.266096000000001</v>
      </c>
      <c r="F15" s="152"/>
      <c r="G15" s="149"/>
      <c r="H15" s="149"/>
      <c r="I15" s="149"/>
      <c r="J15" s="153"/>
      <c r="K15" s="149"/>
      <c r="L15" s="154"/>
    </row>
    <row r="16" spans="1:12" s="20" customFormat="1" ht="27">
      <c r="A16" s="139">
        <v>12</v>
      </c>
      <c r="B16" s="144" t="s">
        <v>83</v>
      </c>
      <c r="C16" s="145" t="s">
        <v>123</v>
      </c>
      <c r="D16" s="139" t="s">
        <v>84</v>
      </c>
      <c r="E16" s="146">
        <v>3</v>
      </c>
      <c r="F16" s="153"/>
      <c r="G16" s="149"/>
      <c r="H16" s="149"/>
      <c r="I16" s="149"/>
      <c r="J16" s="153"/>
      <c r="K16" s="149"/>
      <c r="L16" s="150"/>
    </row>
    <row r="17" spans="1:12" s="20" customFormat="1" ht="13.5">
      <c r="A17" s="137"/>
      <c r="B17" s="137"/>
      <c r="C17" s="155" t="s">
        <v>46</v>
      </c>
      <c r="D17" s="118"/>
      <c r="E17" s="156"/>
      <c r="F17" s="157"/>
      <c r="G17" s="157"/>
      <c r="H17" s="157"/>
      <c r="I17" s="157"/>
      <c r="J17" s="157"/>
      <c r="K17" s="157"/>
      <c r="L17" s="157"/>
    </row>
    <row r="18" spans="1:12" s="20" customFormat="1" ht="13.5">
      <c r="A18" s="137"/>
      <c r="B18" s="158"/>
      <c r="C18" s="159" t="s">
        <v>49</v>
      </c>
      <c r="D18" s="160"/>
      <c r="E18" s="161"/>
      <c r="F18" s="162"/>
      <c r="G18" s="162"/>
      <c r="H18" s="162"/>
      <c r="I18" s="162"/>
      <c r="J18" s="162"/>
      <c r="K18" s="162"/>
      <c r="L18" s="162"/>
    </row>
    <row r="19" spans="1:12" s="20" customFormat="1" ht="13.5">
      <c r="A19" s="137"/>
      <c r="B19" s="137"/>
      <c r="C19" s="155" t="s">
        <v>46</v>
      </c>
      <c r="D19" s="136"/>
      <c r="E19" s="156"/>
      <c r="F19" s="157"/>
      <c r="G19" s="157"/>
      <c r="H19" s="157"/>
      <c r="I19" s="157"/>
      <c r="J19" s="157"/>
      <c r="K19" s="157"/>
      <c r="L19" s="157"/>
    </row>
    <row r="20" spans="1:12" s="20" customFormat="1" ht="13.5">
      <c r="A20" s="137"/>
      <c r="B20" s="137"/>
      <c r="C20" s="163" t="s">
        <v>125</v>
      </c>
      <c r="D20" s="164"/>
      <c r="E20" s="161"/>
      <c r="F20" s="162"/>
      <c r="G20" s="162"/>
      <c r="H20" s="162"/>
      <c r="I20" s="162"/>
      <c r="J20" s="162"/>
      <c r="K20" s="162"/>
      <c r="L20" s="162"/>
    </row>
    <row r="21" spans="1:12" s="20" customFormat="1" ht="13.5">
      <c r="A21" s="137"/>
      <c r="B21" s="137"/>
      <c r="C21" s="155" t="s">
        <v>46</v>
      </c>
      <c r="D21" s="118"/>
      <c r="E21" s="156"/>
      <c r="F21" s="157"/>
      <c r="G21" s="157"/>
      <c r="H21" s="157"/>
      <c r="I21" s="157"/>
      <c r="J21" s="157"/>
      <c r="K21" s="157"/>
      <c r="L21" s="157"/>
    </row>
    <row r="22" spans="1:12" s="20" customFormat="1" ht="27">
      <c r="A22" s="137">
        <v>13</v>
      </c>
      <c r="B22" s="137" t="s">
        <v>85</v>
      </c>
      <c r="C22" s="155" t="s">
        <v>86</v>
      </c>
      <c r="D22" s="136" t="s">
        <v>1</v>
      </c>
      <c r="E22" s="165">
        <v>2.5</v>
      </c>
      <c r="F22" s="166"/>
      <c r="G22" s="151"/>
      <c r="H22" s="167"/>
      <c r="I22" s="151"/>
      <c r="J22" s="151"/>
      <c r="K22" s="151"/>
      <c r="L22" s="151"/>
    </row>
    <row r="23" spans="1:12" s="20" customFormat="1" ht="27">
      <c r="A23" s="137">
        <v>14</v>
      </c>
      <c r="B23" s="137" t="s">
        <v>116</v>
      </c>
      <c r="C23" s="168" t="s">
        <v>87</v>
      </c>
      <c r="D23" s="137" t="s">
        <v>1</v>
      </c>
      <c r="E23" s="137">
        <v>1.5</v>
      </c>
      <c r="F23" s="117"/>
      <c r="G23" s="151"/>
      <c r="H23" s="167"/>
      <c r="I23" s="151"/>
      <c r="J23" s="117"/>
      <c r="K23" s="151"/>
      <c r="L23" s="169"/>
    </row>
    <row r="24" spans="1:12" s="20" customFormat="1" ht="27">
      <c r="A24" s="137">
        <v>16</v>
      </c>
      <c r="B24" s="137" t="s">
        <v>88</v>
      </c>
      <c r="C24" s="168" t="s">
        <v>89</v>
      </c>
      <c r="D24" s="137" t="s">
        <v>1</v>
      </c>
      <c r="E24" s="165">
        <v>0.5</v>
      </c>
      <c r="F24" s="167"/>
      <c r="G24" s="167"/>
      <c r="H24" s="167"/>
      <c r="I24" s="167"/>
      <c r="J24" s="167"/>
      <c r="K24" s="167"/>
      <c r="L24" s="166"/>
    </row>
    <row r="25" spans="1:12" s="20" customFormat="1" ht="13.5">
      <c r="A25" s="138"/>
      <c r="B25" s="139"/>
      <c r="C25" s="171" t="s">
        <v>35</v>
      </c>
      <c r="D25" s="170"/>
      <c r="E25" s="140"/>
      <c r="F25" s="172"/>
      <c r="G25" s="172"/>
      <c r="H25" s="173"/>
      <c r="I25" s="172"/>
      <c r="J25" s="172"/>
      <c r="K25" s="172"/>
      <c r="L25" s="172"/>
    </row>
    <row r="26" spans="1:12" s="20" customFormat="1" ht="13.5">
      <c r="A26" s="137"/>
      <c r="B26" s="158"/>
      <c r="C26" s="159" t="s">
        <v>49</v>
      </c>
      <c r="D26" s="160"/>
      <c r="E26" s="161"/>
      <c r="F26" s="162"/>
      <c r="G26" s="162"/>
      <c r="H26" s="162"/>
      <c r="I26" s="162"/>
      <c r="J26" s="162"/>
      <c r="K26" s="162"/>
      <c r="L26" s="162"/>
    </row>
    <row r="27" spans="1:12" s="20" customFormat="1" ht="13.5">
      <c r="A27" s="137"/>
      <c r="B27" s="137"/>
      <c r="C27" s="155" t="s">
        <v>46</v>
      </c>
      <c r="D27" s="136"/>
      <c r="E27" s="156"/>
      <c r="F27" s="157"/>
      <c r="G27" s="157"/>
      <c r="H27" s="157"/>
      <c r="I27" s="157"/>
      <c r="J27" s="157"/>
      <c r="K27" s="157"/>
      <c r="L27" s="157"/>
    </row>
    <row r="28" spans="1:12" s="20" customFormat="1" ht="13.5">
      <c r="A28" s="138"/>
      <c r="B28" s="139"/>
      <c r="C28" s="174" t="s">
        <v>124</v>
      </c>
      <c r="D28" s="175"/>
      <c r="E28" s="161"/>
      <c r="F28" s="162"/>
      <c r="G28" s="162"/>
      <c r="H28" s="162"/>
      <c r="I28" s="162"/>
      <c r="J28" s="162"/>
      <c r="K28" s="162"/>
      <c r="L28" s="162"/>
    </row>
    <row r="29" spans="1:12" s="20" customFormat="1" ht="13.5">
      <c r="A29" s="138"/>
      <c r="B29" s="139"/>
      <c r="C29" s="171" t="s">
        <v>46</v>
      </c>
      <c r="D29" s="136"/>
      <c r="E29" s="156"/>
      <c r="F29" s="157"/>
      <c r="G29" s="157"/>
      <c r="H29" s="157"/>
      <c r="I29" s="157"/>
      <c r="J29" s="157"/>
      <c r="K29" s="157"/>
      <c r="L29" s="157"/>
    </row>
    <row r="30" spans="1:12" s="20" customFormat="1" ht="13.5">
      <c r="A30" s="138"/>
      <c r="B30" s="176"/>
      <c r="C30" s="171" t="s">
        <v>154</v>
      </c>
      <c r="D30" s="170"/>
      <c r="E30" s="140"/>
      <c r="F30" s="143"/>
      <c r="G30" s="143"/>
      <c r="H30" s="177"/>
      <c r="I30" s="143"/>
      <c r="J30" s="143"/>
      <c r="K30" s="143"/>
      <c r="L30" s="143"/>
    </row>
    <row r="31" spans="1:12" s="20" customFormat="1" ht="13.5">
      <c r="A31" s="138"/>
      <c r="B31" s="178"/>
      <c r="C31" s="174" t="s">
        <v>51</v>
      </c>
      <c r="D31" s="179"/>
      <c r="E31" s="180"/>
      <c r="F31" s="180"/>
      <c r="G31" s="177"/>
      <c r="H31" s="177"/>
      <c r="I31" s="177"/>
      <c r="J31" s="177"/>
      <c r="K31" s="177"/>
      <c r="L31" s="177"/>
    </row>
    <row r="32" spans="1:12" s="20" customFormat="1" ht="13.5">
      <c r="A32" s="138"/>
      <c r="B32" s="139"/>
      <c r="C32" s="171" t="s">
        <v>52</v>
      </c>
      <c r="D32" s="140"/>
      <c r="E32" s="140"/>
      <c r="F32" s="140"/>
      <c r="G32" s="143"/>
      <c r="H32" s="177"/>
      <c r="I32" s="143"/>
      <c r="J32" s="143"/>
      <c r="K32" s="143"/>
      <c r="L32" s="143"/>
    </row>
    <row r="33" spans="1:12" s="20" customFormat="1" ht="13.5">
      <c r="A33" s="262" t="s">
        <v>220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"/>
      <c r="L33" s="26"/>
    </row>
    <row r="34" spans="1:12" ht="13.5">
      <c r="A34" s="251"/>
      <c r="B34" s="251"/>
      <c r="C34" s="249" t="s">
        <v>93</v>
      </c>
      <c r="D34" s="156"/>
      <c r="E34" s="156"/>
      <c r="F34" s="156"/>
      <c r="G34" s="156"/>
      <c r="H34" s="156"/>
      <c r="I34" s="156"/>
      <c r="J34" s="156"/>
      <c r="K34" s="156"/>
      <c r="L34" s="156"/>
    </row>
    <row r="35" spans="1:12" ht="40.5">
      <c r="A35" s="251">
        <v>1</v>
      </c>
      <c r="B35" s="8" t="s">
        <v>117</v>
      </c>
      <c r="C35" s="168" t="s">
        <v>90</v>
      </c>
      <c r="D35" s="250" t="s">
        <v>29</v>
      </c>
      <c r="E35" s="169">
        <v>6</v>
      </c>
      <c r="F35" s="250"/>
      <c r="G35" s="250"/>
      <c r="H35" s="250"/>
      <c r="I35" s="250"/>
      <c r="J35" s="250"/>
      <c r="K35" s="250"/>
      <c r="L35" s="166"/>
    </row>
    <row r="36" spans="1:12" ht="40.5">
      <c r="A36" s="94">
        <v>2</v>
      </c>
      <c r="B36" s="95" t="s">
        <v>115</v>
      </c>
      <c r="C36" s="182" t="s">
        <v>178</v>
      </c>
      <c r="D36" s="183" t="s">
        <v>55</v>
      </c>
      <c r="E36" s="184">
        <f>3.14*0.076*E35</f>
        <v>1.43184</v>
      </c>
      <c r="F36" s="185"/>
      <c r="G36" s="186"/>
      <c r="H36" s="186"/>
      <c r="I36" s="186"/>
      <c r="J36" s="187"/>
      <c r="K36" s="188"/>
      <c r="L36" s="184"/>
    </row>
    <row r="37" spans="1:12" ht="27">
      <c r="A37" s="128" t="s">
        <v>16</v>
      </c>
      <c r="B37" s="95" t="s">
        <v>118</v>
      </c>
      <c r="C37" s="190" t="s">
        <v>120</v>
      </c>
      <c r="D37" s="183" t="s">
        <v>31</v>
      </c>
      <c r="E37" s="184">
        <v>1</v>
      </c>
      <c r="F37" s="185"/>
      <c r="G37" s="186"/>
      <c r="H37" s="186"/>
      <c r="I37" s="186"/>
      <c r="J37" s="185"/>
      <c r="K37" s="188"/>
      <c r="L37" s="184"/>
    </row>
    <row r="38" spans="1:12" ht="27">
      <c r="A38" s="128"/>
      <c r="B38" s="97" t="s">
        <v>193</v>
      </c>
      <c r="C38" s="191" t="s">
        <v>162</v>
      </c>
      <c r="D38" s="185" t="s">
        <v>31</v>
      </c>
      <c r="E38" s="207" t="s">
        <v>14</v>
      </c>
      <c r="F38" s="186"/>
      <c r="G38" s="186"/>
      <c r="H38" s="186"/>
      <c r="I38" s="189"/>
      <c r="J38" s="186"/>
      <c r="K38" s="189"/>
      <c r="L38" s="186"/>
    </row>
    <row r="39" spans="1:12" ht="13.5">
      <c r="A39" s="128"/>
      <c r="B39" s="251" t="s">
        <v>106</v>
      </c>
      <c r="C39" s="191" t="s">
        <v>91</v>
      </c>
      <c r="D39" s="185" t="s">
        <v>29</v>
      </c>
      <c r="E39" s="207" t="s">
        <v>221</v>
      </c>
      <c r="F39" s="153"/>
      <c r="G39" s="186"/>
      <c r="H39" s="186"/>
      <c r="I39" s="189"/>
      <c r="J39" s="186"/>
      <c r="K39" s="189"/>
      <c r="L39" s="186"/>
    </row>
    <row r="40" spans="1:12" ht="13.5">
      <c r="A40" s="128"/>
      <c r="B40" s="97" t="s">
        <v>193</v>
      </c>
      <c r="C40" s="191" t="s">
        <v>173</v>
      </c>
      <c r="D40" s="185" t="s">
        <v>31</v>
      </c>
      <c r="E40" s="207" t="s">
        <v>222</v>
      </c>
      <c r="F40" s="186"/>
      <c r="G40" s="186"/>
      <c r="H40" s="186"/>
      <c r="I40" s="189"/>
      <c r="J40" s="186"/>
      <c r="K40" s="189"/>
      <c r="L40" s="186"/>
    </row>
    <row r="41" spans="1:12" ht="13.5">
      <c r="A41" s="128"/>
      <c r="B41" s="251" t="s">
        <v>196</v>
      </c>
      <c r="C41" s="191" t="s">
        <v>174</v>
      </c>
      <c r="D41" s="185" t="s">
        <v>31</v>
      </c>
      <c r="E41" s="207" t="s">
        <v>223</v>
      </c>
      <c r="F41" s="153"/>
      <c r="G41" s="186"/>
      <c r="H41" s="186"/>
      <c r="I41" s="189"/>
      <c r="J41" s="186"/>
      <c r="K41" s="189"/>
      <c r="L41" s="186"/>
    </row>
    <row r="42" spans="1:12" ht="13.5">
      <c r="A42" s="128"/>
      <c r="B42" s="101" t="s">
        <v>197</v>
      </c>
      <c r="C42" s="191" t="s">
        <v>184</v>
      </c>
      <c r="D42" s="185" t="s">
        <v>31</v>
      </c>
      <c r="E42" s="207" t="s">
        <v>222</v>
      </c>
      <c r="F42" s="153"/>
      <c r="G42" s="186"/>
      <c r="H42" s="186"/>
      <c r="I42" s="189"/>
      <c r="J42" s="186"/>
      <c r="K42" s="189"/>
      <c r="L42" s="186"/>
    </row>
    <row r="43" spans="1:12" ht="13.5">
      <c r="A43" s="128"/>
      <c r="B43" s="101" t="s">
        <v>194</v>
      </c>
      <c r="C43" s="191" t="s">
        <v>183</v>
      </c>
      <c r="D43" s="185" t="s">
        <v>33</v>
      </c>
      <c r="E43" s="207" t="s">
        <v>14</v>
      </c>
      <c r="F43" s="186"/>
      <c r="G43" s="186"/>
      <c r="H43" s="186"/>
      <c r="I43" s="189"/>
      <c r="J43" s="186"/>
      <c r="K43" s="189"/>
      <c r="L43" s="186"/>
    </row>
    <row r="44" spans="1:12" ht="13.5">
      <c r="A44" s="128"/>
      <c r="B44" s="251" t="s">
        <v>195</v>
      </c>
      <c r="C44" s="191" t="s">
        <v>175</v>
      </c>
      <c r="D44" s="185" t="s">
        <v>29</v>
      </c>
      <c r="E44" s="207" t="s">
        <v>224</v>
      </c>
      <c r="F44" s="153"/>
      <c r="G44" s="186"/>
      <c r="H44" s="186"/>
      <c r="I44" s="189"/>
      <c r="J44" s="186"/>
      <c r="K44" s="189"/>
      <c r="L44" s="186"/>
    </row>
    <row r="45" spans="1:12" ht="13.5">
      <c r="A45" s="128"/>
      <c r="B45" s="101" t="s">
        <v>104</v>
      </c>
      <c r="C45" s="191" t="s">
        <v>176</v>
      </c>
      <c r="D45" s="185" t="s">
        <v>31</v>
      </c>
      <c r="E45" s="207" t="s">
        <v>225</v>
      </c>
      <c r="F45" s="186"/>
      <c r="G45" s="186"/>
      <c r="H45" s="186"/>
      <c r="I45" s="189"/>
      <c r="J45" s="186"/>
      <c r="K45" s="189"/>
      <c r="L45" s="186"/>
    </row>
    <row r="46" spans="1:12" ht="13.5">
      <c r="A46" s="128"/>
      <c r="B46" s="101" t="s">
        <v>104</v>
      </c>
      <c r="C46" s="191" t="s">
        <v>177</v>
      </c>
      <c r="D46" s="185" t="s">
        <v>31</v>
      </c>
      <c r="E46" s="207" t="s">
        <v>225</v>
      </c>
      <c r="F46" s="186"/>
      <c r="G46" s="186"/>
      <c r="H46" s="186"/>
      <c r="I46" s="189"/>
      <c r="J46" s="186"/>
      <c r="K46" s="189"/>
      <c r="L46" s="186"/>
    </row>
    <row r="47" spans="1:12" ht="40.5">
      <c r="A47" s="251">
        <v>4</v>
      </c>
      <c r="B47" s="8" t="s">
        <v>117</v>
      </c>
      <c r="C47" s="168" t="s">
        <v>182</v>
      </c>
      <c r="D47" s="250" t="s">
        <v>29</v>
      </c>
      <c r="E47" s="169">
        <v>90</v>
      </c>
      <c r="F47" s="166"/>
      <c r="G47" s="166"/>
      <c r="H47" s="166"/>
      <c r="I47" s="166"/>
      <c r="J47" s="166"/>
      <c r="K47" s="166"/>
      <c r="L47" s="166"/>
    </row>
    <row r="48" spans="1:12" ht="54">
      <c r="A48" s="94">
        <v>7</v>
      </c>
      <c r="B48" s="95" t="s">
        <v>115</v>
      </c>
      <c r="C48" s="182" t="s">
        <v>179</v>
      </c>
      <c r="D48" s="183" t="s">
        <v>55</v>
      </c>
      <c r="E48" s="184">
        <v>1</v>
      </c>
      <c r="F48" s="186"/>
      <c r="G48" s="186"/>
      <c r="H48" s="186"/>
      <c r="I48" s="186"/>
      <c r="J48" s="186"/>
      <c r="K48" s="189"/>
      <c r="L48" s="184"/>
    </row>
    <row r="49" spans="1:12" ht="27">
      <c r="A49" s="94">
        <v>8</v>
      </c>
      <c r="B49" s="97" t="s">
        <v>58</v>
      </c>
      <c r="C49" s="192" t="s">
        <v>94</v>
      </c>
      <c r="D49" s="183" t="s">
        <v>5</v>
      </c>
      <c r="E49" s="184">
        <f>0.025*1</f>
        <v>2.5000000000000001E-2</v>
      </c>
      <c r="F49" s="186"/>
      <c r="G49" s="186"/>
      <c r="H49" s="186"/>
      <c r="I49" s="186"/>
      <c r="J49" s="186"/>
      <c r="K49" s="186"/>
      <c r="L49" s="184"/>
    </row>
    <row r="50" spans="1:12" ht="40.5">
      <c r="A50" s="94">
        <v>9</v>
      </c>
      <c r="B50" s="95" t="s">
        <v>115</v>
      </c>
      <c r="C50" s="182" t="s">
        <v>180</v>
      </c>
      <c r="D50" s="183" t="s">
        <v>55</v>
      </c>
      <c r="E50" s="184">
        <f>1*0.14</f>
        <v>0.14000000000000001</v>
      </c>
      <c r="F50" s="186"/>
      <c r="G50" s="186"/>
      <c r="H50" s="186"/>
      <c r="I50" s="186"/>
      <c r="J50" s="186"/>
      <c r="K50" s="189"/>
      <c r="L50" s="193"/>
    </row>
    <row r="51" spans="1:12" ht="40.5">
      <c r="A51" s="94">
        <v>10</v>
      </c>
      <c r="B51" s="97" t="s">
        <v>58</v>
      </c>
      <c r="C51" s="192" t="s">
        <v>95</v>
      </c>
      <c r="D51" s="183" t="s">
        <v>5</v>
      </c>
      <c r="E51" s="184">
        <f>0.025*3</f>
        <v>7.5000000000000011E-2</v>
      </c>
      <c r="F51" s="186"/>
      <c r="G51" s="186"/>
      <c r="H51" s="186"/>
      <c r="I51" s="186"/>
      <c r="J51" s="186"/>
      <c r="K51" s="186"/>
      <c r="L51" s="184"/>
    </row>
    <row r="52" spans="1:12" ht="40.5">
      <c r="A52" s="94">
        <v>11</v>
      </c>
      <c r="B52" s="95" t="s">
        <v>115</v>
      </c>
      <c r="C52" s="182" t="s">
        <v>96</v>
      </c>
      <c r="D52" s="183" t="s">
        <v>55</v>
      </c>
      <c r="E52" s="184">
        <f>3*0.14</f>
        <v>0.42000000000000004</v>
      </c>
      <c r="F52" s="186"/>
      <c r="G52" s="186"/>
      <c r="H52" s="186"/>
      <c r="I52" s="186"/>
      <c r="J52" s="186"/>
      <c r="K52" s="189"/>
      <c r="L52" s="194"/>
    </row>
    <row r="53" spans="1:12" ht="27">
      <c r="A53" s="128" t="s">
        <v>21</v>
      </c>
      <c r="B53" s="95" t="s">
        <v>105</v>
      </c>
      <c r="C53" s="190" t="s">
        <v>217</v>
      </c>
      <c r="D53" s="183" t="s">
        <v>31</v>
      </c>
      <c r="E53" s="184">
        <v>3</v>
      </c>
      <c r="F53" s="184"/>
      <c r="G53" s="184"/>
      <c r="H53" s="184"/>
      <c r="I53" s="184"/>
      <c r="J53" s="184"/>
      <c r="K53" s="195"/>
      <c r="L53" s="184"/>
    </row>
    <row r="54" spans="1:12" ht="27">
      <c r="A54" s="128" t="s">
        <v>22</v>
      </c>
      <c r="B54" s="95" t="s">
        <v>105</v>
      </c>
      <c r="C54" s="190" t="s">
        <v>218</v>
      </c>
      <c r="D54" s="183" t="s">
        <v>31</v>
      </c>
      <c r="E54" s="184">
        <v>1</v>
      </c>
      <c r="F54" s="186"/>
      <c r="G54" s="186"/>
      <c r="H54" s="186"/>
      <c r="I54" s="186"/>
      <c r="J54" s="186"/>
      <c r="K54" s="189"/>
      <c r="L54" s="184"/>
    </row>
    <row r="55" spans="1:12" ht="54">
      <c r="A55" s="21">
        <v>15</v>
      </c>
      <c r="B55" s="95" t="s">
        <v>30</v>
      </c>
      <c r="C55" s="168" t="s">
        <v>181</v>
      </c>
      <c r="D55" s="250" t="s">
        <v>29</v>
      </c>
      <c r="E55" s="169">
        <f>E35+E47</f>
        <v>96</v>
      </c>
      <c r="F55" s="166"/>
      <c r="G55" s="166"/>
      <c r="H55" s="166"/>
      <c r="I55" s="166"/>
      <c r="J55" s="166"/>
      <c r="K55" s="166"/>
      <c r="L55" s="166"/>
    </row>
    <row r="56" spans="1:12" ht="27">
      <c r="A56" s="251">
        <v>17</v>
      </c>
      <c r="B56" s="95" t="s">
        <v>88</v>
      </c>
      <c r="C56" s="168" t="s">
        <v>128</v>
      </c>
      <c r="D56" s="249" t="s">
        <v>1</v>
      </c>
      <c r="E56" s="165">
        <v>0.98</v>
      </c>
      <c r="F56" s="118"/>
      <c r="G56" s="118"/>
      <c r="H56" s="181"/>
      <c r="I56" s="118"/>
      <c r="J56" s="118"/>
      <c r="K56" s="118"/>
      <c r="L56" s="166"/>
    </row>
    <row r="57" spans="1:12" ht="27">
      <c r="A57" s="251">
        <v>19</v>
      </c>
      <c r="B57" s="251" t="s">
        <v>114</v>
      </c>
      <c r="C57" s="155" t="s">
        <v>121</v>
      </c>
      <c r="D57" s="249" t="s">
        <v>54</v>
      </c>
      <c r="E57" s="169">
        <v>1</v>
      </c>
      <c r="F57" s="197"/>
      <c r="G57" s="196"/>
      <c r="H57" s="197"/>
      <c r="I57" s="197"/>
      <c r="J57" s="197"/>
      <c r="K57" s="197"/>
      <c r="L57" s="198"/>
    </row>
    <row r="58" spans="1:12" ht="13.5">
      <c r="A58" s="251"/>
      <c r="B58" s="251"/>
      <c r="C58" s="155" t="s">
        <v>46</v>
      </c>
      <c r="D58" s="118"/>
      <c r="E58" s="156"/>
      <c r="F58" s="156"/>
      <c r="G58" s="157"/>
      <c r="H58" s="157"/>
      <c r="I58" s="157"/>
      <c r="J58" s="157"/>
      <c r="K58" s="157"/>
      <c r="L58" s="157"/>
    </row>
    <row r="59" spans="1:12" ht="13.5">
      <c r="A59" s="251"/>
      <c r="B59" s="127"/>
      <c r="C59" s="159" t="s">
        <v>49</v>
      </c>
      <c r="D59" s="199"/>
      <c r="E59" s="161"/>
      <c r="F59" s="161"/>
      <c r="G59" s="162"/>
      <c r="H59" s="162"/>
      <c r="I59" s="162"/>
      <c r="J59" s="162"/>
      <c r="K59" s="162"/>
      <c r="L59" s="162"/>
    </row>
    <row r="60" spans="1:12" ht="13.5">
      <c r="A60" s="251"/>
      <c r="B60" s="251"/>
      <c r="C60" s="155" t="s">
        <v>46</v>
      </c>
      <c r="D60" s="118"/>
      <c r="E60" s="156"/>
      <c r="F60" s="156"/>
      <c r="G60" s="157"/>
      <c r="H60" s="157"/>
      <c r="I60" s="157"/>
      <c r="J60" s="157"/>
      <c r="K60" s="157"/>
      <c r="L60" s="157"/>
    </row>
    <row r="61" spans="1:12" ht="13.5">
      <c r="A61" s="251"/>
      <c r="B61" s="251"/>
      <c r="C61" s="163" t="s">
        <v>50</v>
      </c>
      <c r="D61" s="199"/>
      <c r="E61" s="161"/>
      <c r="F61" s="161"/>
      <c r="G61" s="162"/>
      <c r="H61" s="162"/>
      <c r="I61" s="162"/>
      <c r="J61" s="162"/>
      <c r="K61" s="162"/>
      <c r="L61" s="162"/>
    </row>
    <row r="62" spans="1:12" ht="13.5">
      <c r="A62" s="251"/>
      <c r="B62" s="251"/>
      <c r="C62" s="155" t="s">
        <v>46</v>
      </c>
      <c r="D62" s="118"/>
      <c r="E62" s="156"/>
      <c r="F62" s="156"/>
      <c r="G62" s="157"/>
      <c r="H62" s="157"/>
      <c r="I62" s="157"/>
      <c r="J62" s="157"/>
      <c r="K62" s="157"/>
      <c r="L62" s="157"/>
    </row>
    <row r="63" spans="1:12" ht="13.5">
      <c r="A63" s="251"/>
      <c r="B63" s="251"/>
      <c r="C63" s="163" t="s">
        <v>51</v>
      </c>
      <c r="D63" s="199"/>
      <c r="E63" s="161"/>
      <c r="F63" s="161"/>
      <c r="G63" s="162"/>
      <c r="H63" s="162"/>
      <c r="I63" s="162"/>
      <c r="J63" s="162"/>
      <c r="K63" s="162"/>
      <c r="L63" s="162"/>
    </row>
    <row r="64" spans="1:12" ht="13.5">
      <c r="A64" s="251"/>
      <c r="B64" s="251"/>
      <c r="C64" s="155" t="s">
        <v>97</v>
      </c>
      <c r="D64" s="156"/>
      <c r="E64" s="156"/>
      <c r="F64" s="156"/>
      <c r="G64" s="157"/>
      <c r="H64" s="157"/>
      <c r="I64" s="157"/>
      <c r="J64" s="157"/>
      <c r="K64" s="157"/>
      <c r="L64" s="157"/>
    </row>
    <row r="65" spans="1:12" ht="13.5">
      <c r="A65" s="251"/>
      <c r="B65" s="251"/>
      <c r="C65" s="249" t="s">
        <v>98</v>
      </c>
      <c r="D65" s="156"/>
      <c r="E65" s="156"/>
      <c r="F65" s="156"/>
      <c r="G65" s="156"/>
      <c r="H65" s="156"/>
      <c r="I65" s="156"/>
      <c r="J65" s="156"/>
      <c r="K65" s="156"/>
      <c r="L65" s="156"/>
    </row>
    <row r="66" spans="1:12" ht="54">
      <c r="A66" s="251">
        <v>1</v>
      </c>
      <c r="B66" s="251" t="s">
        <v>119</v>
      </c>
      <c r="C66" s="168" t="s">
        <v>219</v>
      </c>
      <c r="D66" s="249" t="s">
        <v>99</v>
      </c>
      <c r="E66" s="200">
        <f>1</f>
        <v>1</v>
      </c>
      <c r="F66" s="118"/>
      <c r="G66" s="118"/>
      <c r="H66" s="118"/>
      <c r="I66" s="118"/>
      <c r="J66" s="118"/>
      <c r="K66" s="118"/>
      <c r="L66" s="166"/>
    </row>
    <row r="67" spans="1:12" ht="40.5">
      <c r="A67" s="257">
        <v>3</v>
      </c>
      <c r="B67" s="59" t="s">
        <v>53</v>
      </c>
      <c r="C67" s="201" t="s">
        <v>170</v>
      </c>
      <c r="D67" s="202" t="s">
        <v>1</v>
      </c>
      <c r="E67" s="203">
        <f>0.4*0.4*0.6</f>
        <v>9.6000000000000016E-2</v>
      </c>
      <c r="F67" s="202"/>
      <c r="G67" s="202"/>
      <c r="H67" s="105"/>
      <c r="I67" s="202"/>
      <c r="J67" s="202"/>
      <c r="K67" s="202"/>
      <c r="L67" s="105"/>
    </row>
    <row r="68" spans="1:12" ht="13.5">
      <c r="A68" s="257">
        <v>5</v>
      </c>
      <c r="B68" s="72" t="s">
        <v>64</v>
      </c>
      <c r="C68" s="204" t="s">
        <v>171</v>
      </c>
      <c r="D68" s="202" t="s">
        <v>33</v>
      </c>
      <c r="E68" s="205">
        <v>1</v>
      </c>
      <c r="F68" s="105"/>
      <c r="G68" s="202"/>
      <c r="H68" s="202"/>
      <c r="I68" s="202"/>
      <c r="J68" s="105"/>
      <c r="K68" s="202"/>
      <c r="L68" s="105"/>
    </row>
    <row r="69" spans="1:12" ht="13.5">
      <c r="A69" s="251"/>
      <c r="B69" s="251"/>
      <c r="C69" s="155" t="s">
        <v>46</v>
      </c>
      <c r="D69" s="118"/>
      <c r="E69" s="156"/>
      <c r="F69" s="156"/>
      <c r="G69" s="157"/>
      <c r="H69" s="157"/>
      <c r="I69" s="157"/>
      <c r="J69" s="157"/>
      <c r="K69" s="157"/>
      <c r="L69" s="157"/>
    </row>
    <row r="70" spans="1:12" ht="13.5">
      <c r="A70" s="251"/>
      <c r="B70" s="127"/>
      <c r="C70" s="159" t="s">
        <v>49</v>
      </c>
      <c r="D70" s="199"/>
      <c r="E70" s="161"/>
      <c r="F70" s="161"/>
      <c r="G70" s="162"/>
      <c r="H70" s="162"/>
      <c r="I70" s="162"/>
      <c r="J70" s="162"/>
      <c r="K70" s="162"/>
      <c r="L70" s="162"/>
    </row>
    <row r="71" spans="1:12" ht="13.5">
      <c r="A71" s="251"/>
      <c r="B71" s="251"/>
      <c r="C71" s="155" t="s">
        <v>46</v>
      </c>
      <c r="D71" s="118"/>
      <c r="E71" s="156"/>
      <c r="F71" s="156"/>
      <c r="G71" s="157"/>
      <c r="H71" s="157"/>
      <c r="I71" s="157"/>
      <c r="J71" s="157"/>
      <c r="K71" s="157"/>
      <c r="L71" s="157"/>
    </row>
    <row r="72" spans="1:12" ht="13.5">
      <c r="A72" s="251"/>
      <c r="B72" s="251"/>
      <c r="C72" s="163" t="s">
        <v>100</v>
      </c>
      <c r="D72" s="206"/>
      <c r="E72" s="161"/>
      <c r="F72" s="161"/>
      <c r="G72" s="162"/>
      <c r="H72" s="162"/>
      <c r="I72" s="162"/>
      <c r="J72" s="162"/>
      <c r="K72" s="162"/>
      <c r="L72" s="162"/>
    </row>
    <row r="73" spans="1:12" ht="13.5">
      <c r="A73" s="251"/>
      <c r="B73" s="251"/>
      <c r="C73" s="155" t="s">
        <v>46</v>
      </c>
      <c r="D73" s="118"/>
      <c r="E73" s="156"/>
      <c r="F73" s="156"/>
      <c r="G73" s="157"/>
      <c r="H73" s="157"/>
      <c r="I73" s="157"/>
      <c r="J73" s="157"/>
      <c r="K73" s="157"/>
      <c r="L73" s="157"/>
    </row>
    <row r="74" spans="1:12" ht="13.5">
      <c r="A74" s="251"/>
      <c r="B74" s="251"/>
      <c r="C74" s="163" t="s">
        <v>101</v>
      </c>
      <c r="D74" s="199"/>
      <c r="E74" s="161"/>
      <c r="F74" s="161"/>
      <c r="G74" s="162"/>
      <c r="H74" s="162"/>
      <c r="I74" s="162"/>
      <c r="J74" s="162"/>
      <c r="K74" s="162"/>
      <c r="L74" s="162"/>
    </row>
    <row r="75" spans="1:12" ht="13.5">
      <c r="A75" s="251"/>
      <c r="B75" s="251"/>
      <c r="C75" s="155" t="s">
        <v>92</v>
      </c>
      <c r="D75" s="118"/>
      <c r="E75" s="156"/>
      <c r="F75" s="156"/>
      <c r="G75" s="157"/>
      <c r="H75" s="157"/>
      <c r="I75" s="157"/>
      <c r="J75" s="157"/>
      <c r="K75" s="157"/>
      <c r="L75" s="157"/>
    </row>
    <row r="76" spans="1:12" ht="13.5">
      <c r="A76" s="251"/>
      <c r="B76" s="251"/>
      <c r="C76" s="155" t="s">
        <v>102</v>
      </c>
      <c r="D76" s="118"/>
      <c r="E76" s="156"/>
      <c r="F76" s="156"/>
      <c r="G76" s="157"/>
      <c r="H76" s="157"/>
      <c r="I76" s="157"/>
      <c r="J76" s="157"/>
      <c r="K76" s="157"/>
      <c r="L76" s="157"/>
    </row>
    <row r="77" spans="1:12" ht="15">
      <c r="A77" s="263" t="s">
        <v>226</v>
      </c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</row>
    <row r="78" spans="1:12" ht="25.5">
      <c r="A78" s="257">
        <v>1</v>
      </c>
      <c r="B78" s="59" t="s">
        <v>59</v>
      </c>
      <c r="C78" s="60" t="s">
        <v>60</v>
      </c>
      <c r="D78" s="61" t="s">
        <v>1</v>
      </c>
      <c r="E78" s="62">
        <v>3.84</v>
      </c>
      <c r="F78" s="61"/>
      <c r="G78" s="63"/>
      <c r="H78" s="61"/>
      <c r="I78" s="63"/>
      <c r="J78" s="61"/>
      <c r="K78" s="63"/>
      <c r="L78" s="63"/>
    </row>
    <row r="79" spans="1:12" ht="25.5">
      <c r="A79" s="59">
        <v>2</v>
      </c>
      <c r="B79" s="59" t="s">
        <v>107</v>
      </c>
      <c r="C79" s="65" t="s">
        <v>61</v>
      </c>
      <c r="D79" s="59" t="s">
        <v>1</v>
      </c>
      <c r="E79" s="59" t="s">
        <v>15</v>
      </c>
      <c r="F79" s="59"/>
      <c r="G79" s="59"/>
      <c r="H79" s="59"/>
      <c r="I79" s="59"/>
      <c r="J79" s="59"/>
      <c r="K79" s="59"/>
      <c r="L79" s="66"/>
    </row>
    <row r="80" spans="1:12" ht="25.5">
      <c r="A80" s="257">
        <v>3</v>
      </c>
      <c r="B80" s="59" t="s">
        <v>53</v>
      </c>
      <c r="C80" s="67" t="s">
        <v>62</v>
      </c>
      <c r="D80" s="68" t="s">
        <v>1</v>
      </c>
      <c r="E80" s="62">
        <v>1.92</v>
      </c>
      <c r="F80" s="68"/>
      <c r="G80" s="68"/>
      <c r="H80" s="66"/>
      <c r="I80" s="68"/>
      <c r="J80" s="68"/>
      <c r="K80" s="68"/>
      <c r="L80" s="66"/>
    </row>
    <row r="81" spans="1:12" ht="25.5">
      <c r="A81" s="10">
        <v>4</v>
      </c>
      <c r="B81" s="59" t="s">
        <v>53</v>
      </c>
      <c r="C81" s="67" t="s">
        <v>63</v>
      </c>
      <c r="D81" s="68" t="s">
        <v>1</v>
      </c>
      <c r="E81" s="62">
        <v>2</v>
      </c>
      <c r="F81" s="66"/>
      <c r="G81" s="68"/>
      <c r="H81" s="68"/>
      <c r="I81" s="68"/>
      <c r="J81" s="66"/>
      <c r="K81" s="68"/>
      <c r="L81" s="66"/>
    </row>
    <row r="82" spans="1:12" ht="25.5">
      <c r="A82" s="257">
        <v>5</v>
      </c>
      <c r="B82" s="72" t="s">
        <v>64</v>
      </c>
      <c r="C82" s="73" t="s">
        <v>65</v>
      </c>
      <c r="D82" s="68" t="s">
        <v>29</v>
      </c>
      <c r="E82" s="74">
        <v>25</v>
      </c>
      <c r="F82" s="66"/>
      <c r="G82" s="68"/>
      <c r="H82" s="68"/>
      <c r="I82" s="68"/>
      <c r="J82" s="66"/>
      <c r="K82" s="68"/>
      <c r="L82" s="66"/>
    </row>
    <row r="83" spans="1:12">
      <c r="A83" s="68">
        <v>6</v>
      </c>
      <c r="B83" s="59" t="s">
        <v>67</v>
      </c>
      <c r="C83" s="60" t="s">
        <v>68</v>
      </c>
      <c r="D83" s="68" t="s">
        <v>31</v>
      </c>
      <c r="E83" s="66">
        <v>1</v>
      </c>
      <c r="F83" s="66"/>
      <c r="G83" s="68"/>
      <c r="H83" s="66"/>
      <c r="I83" s="68"/>
      <c r="J83" s="66"/>
      <c r="K83" s="68"/>
      <c r="L83" s="68"/>
    </row>
    <row r="84" spans="1:12">
      <c r="A84" s="10"/>
      <c r="B84" s="72" t="s">
        <v>109</v>
      </c>
      <c r="C84" s="69" t="s">
        <v>112</v>
      </c>
      <c r="D84" s="64" t="s">
        <v>57</v>
      </c>
      <c r="E84" s="70">
        <v>21</v>
      </c>
      <c r="F84" s="34"/>
      <c r="G84" s="34"/>
      <c r="H84" s="32"/>
      <c r="I84" s="10"/>
      <c r="J84" s="34"/>
      <c r="K84" s="35"/>
      <c r="L84" s="71"/>
    </row>
    <row r="85" spans="1:12">
      <c r="A85" s="257"/>
      <c r="B85" s="72" t="s">
        <v>202</v>
      </c>
      <c r="C85" s="69" t="s">
        <v>69</v>
      </c>
      <c r="D85" s="64" t="s">
        <v>32</v>
      </c>
      <c r="E85" s="70">
        <v>3.056E-2</v>
      </c>
      <c r="F85" s="34"/>
      <c r="G85" s="34"/>
      <c r="H85" s="32"/>
      <c r="I85" s="10"/>
      <c r="J85" s="34"/>
      <c r="K85" s="35"/>
      <c r="L85" s="71"/>
    </row>
    <row r="86" spans="1:12">
      <c r="A86" s="10"/>
      <c r="B86" s="72" t="s">
        <v>201</v>
      </c>
      <c r="C86" s="69" t="s">
        <v>113</v>
      </c>
      <c r="D86" s="64" t="s">
        <v>32</v>
      </c>
      <c r="E86" s="75">
        <v>3.0000000000000001E-3</v>
      </c>
      <c r="F86" s="34"/>
      <c r="G86" s="34"/>
      <c r="H86" s="32"/>
      <c r="I86" s="10"/>
      <c r="J86" s="34"/>
      <c r="K86" s="35"/>
      <c r="L86" s="71"/>
    </row>
    <row r="87" spans="1:12">
      <c r="A87" s="10"/>
      <c r="B87" s="72" t="s">
        <v>203</v>
      </c>
      <c r="C87" s="69" t="s">
        <v>70</v>
      </c>
      <c r="D87" s="64" t="s">
        <v>32</v>
      </c>
      <c r="E87" s="75">
        <v>3.2000000000000002E-3</v>
      </c>
      <c r="F87" s="34"/>
      <c r="G87" s="34"/>
      <c r="H87" s="32"/>
      <c r="I87" s="10"/>
      <c r="J87" s="34"/>
      <c r="K87" s="35"/>
      <c r="L87" s="71"/>
    </row>
    <row r="88" spans="1:12">
      <c r="A88" s="10"/>
      <c r="B88" s="72" t="s">
        <v>199</v>
      </c>
      <c r="C88" s="69" t="s">
        <v>66</v>
      </c>
      <c r="D88" s="64" t="s">
        <v>32</v>
      </c>
      <c r="E88" s="75">
        <v>6.0000000000000001E-3</v>
      </c>
      <c r="F88" s="34"/>
      <c r="G88" s="34"/>
      <c r="H88" s="32"/>
      <c r="I88" s="10"/>
      <c r="J88" s="34"/>
      <c r="K88" s="35"/>
      <c r="L88" s="71"/>
    </row>
    <row r="89" spans="1:12">
      <c r="A89" s="10"/>
      <c r="B89" s="61" t="s">
        <v>200</v>
      </c>
      <c r="C89" s="69" t="s">
        <v>111</v>
      </c>
      <c r="D89" s="64" t="s">
        <v>55</v>
      </c>
      <c r="E89" s="71">
        <v>7.14</v>
      </c>
      <c r="F89" s="34"/>
      <c r="G89" s="34"/>
      <c r="H89" s="32"/>
      <c r="I89" s="10"/>
      <c r="J89" s="34"/>
      <c r="K89" s="35"/>
      <c r="L89" s="71"/>
    </row>
    <row r="90" spans="1:12">
      <c r="A90" s="10"/>
      <c r="B90" s="72" t="s">
        <v>204</v>
      </c>
      <c r="C90" s="69" t="s">
        <v>71</v>
      </c>
      <c r="D90" s="64" t="s">
        <v>31</v>
      </c>
      <c r="E90" s="71">
        <v>2</v>
      </c>
      <c r="F90" s="34"/>
      <c r="G90" s="34"/>
      <c r="H90" s="32"/>
      <c r="I90" s="10"/>
      <c r="J90" s="34"/>
      <c r="K90" s="35"/>
      <c r="L90" s="71"/>
    </row>
    <row r="91" spans="1:12">
      <c r="A91" s="10"/>
      <c r="B91" s="61" t="s">
        <v>205</v>
      </c>
      <c r="C91" s="69" t="s">
        <v>72</v>
      </c>
      <c r="D91" s="64" t="s">
        <v>31</v>
      </c>
      <c r="E91" s="71">
        <v>6</v>
      </c>
      <c r="F91" s="34"/>
      <c r="G91" s="34"/>
      <c r="H91" s="32"/>
      <c r="I91" s="10"/>
      <c r="J91" s="34"/>
      <c r="K91" s="35"/>
      <c r="L91" s="71"/>
    </row>
    <row r="92" spans="1:12">
      <c r="A92" s="10">
        <v>7</v>
      </c>
      <c r="B92" s="59" t="s">
        <v>73</v>
      </c>
      <c r="C92" s="60" t="s">
        <v>74</v>
      </c>
      <c r="D92" s="61" t="s">
        <v>55</v>
      </c>
      <c r="E92" s="76">
        <f>E82/100*1.5*3</f>
        <v>1.125</v>
      </c>
      <c r="F92" s="63"/>
      <c r="G92" s="63"/>
      <c r="H92" s="61"/>
      <c r="I92" s="63"/>
      <c r="J92" s="63"/>
      <c r="K92" s="63"/>
      <c r="L92" s="63"/>
    </row>
    <row r="93" spans="1:12">
      <c r="A93" s="77"/>
      <c r="B93" s="78"/>
      <c r="C93" s="79" t="s">
        <v>0</v>
      </c>
      <c r="D93" s="80"/>
      <c r="E93" s="81"/>
      <c r="F93" s="81"/>
      <c r="G93" s="82"/>
      <c r="H93" s="83"/>
      <c r="I93" s="83"/>
      <c r="J93" s="83"/>
      <c r="K93" s="83"/>
      <c r="L93" s="83"/>
    </row>
    <row r="94" spans="1:12">
      <c r="A94" s="84"/>
      <c r="B94" s="85"/>
      <c r="C94" s="86" t="s">
        <v>6</v>
      </c>
      <c r="D94" s="87"/>
      <c r="E94" s="124"/>
      <c r="F94" s="124"/>
      <c r="G94" s="16"/>
      <c r="H94" s="124"/>
      <c r="I94" s="16"/>
      <c r="J94" s="124"/>
      <c r="K94" s="16"/>
      <c r="L94" s="16"/>
    </row>
    <row r="95" spans="1:12">
      <c r="A95" s="84"/>
      <c r="B95" s="253"/>
      <c r="C95" s="125" t="s">
        <v>0</v>
      </c>
      <c r="D95" s="88"/>
      <c r="E95" s="252"/>
      <c r="F95" s="252"/>
      <c r="G95" s="17"/>
      <c r="H95" s="89"/>
      <c r="I95" s="17"/>
      <c r="J95" s="89"/>
      <c r="K95" s="17"/>
      <c r="L95" s="17"/>
    </row>
    <row r="96" spans="1:12">
      <c r="A96" s="84"/>
      <c r="B96" s="253"/>
      <c r="C96" s="90" t="s">
        <v>7</v>
      </c>
      <c r="D96" s="91"/>
      <c r="E96" s="124"/>
      <c r="F96" s="124"/>
      <c r="G96" s="92"/>
      <c r="H96" s="92"/>
      <c r="I96" s="92"/>
      <c r="J96" s="92"/>
      <c r="K96" s="92"/>
      <c r="L96" s="16"/>
    </row>
    <row r="97" spans="1:12">
      <c r="A97" s="84"/>
      <c r="B97" s="253"/>
      <c r="C97" s="125" t="s">
        <v>0</v>
      </c>
      <c r="D97" s="88"/>
      <c r="E97" s="252"/>
      <c r="F97" s="252"/>
      <c r="G97" s="89"/>
      <c r="H97" s="89"/>
      <c r="I97" s="89"/>
      <c r="J97" s="89"/>
      <c r="K97" s="89"/>
      <c r="L97" s="17"/>
    </row>
    <row r="98" spans="1:12">
      <c r="A98" s="84"/>
      <c r="B98" s="253"/>
      <c r="C98" s="90" t="s">
        <v>8</v>
      </c>
      <c r="D98" s="87"/>
      <c r="E98" s="124"/>
      <c r="F98" s="124"/>
      <c r="G98" s="92"/>
      <c r="H98" s="92"/>
      <c r="I98" s="92"/>
      <c r="J98" s="92"/>
      <c r="K98" s="92"/>
      <c r="L98" s="16"/>
    </row>
    <row r="99" spans="1:12">
      <c r="A99" s="84"/>
      <c r="B99" s="253"/>
      <c r="C99" s="125" t="s">
        <v>237</v>
      </c>
      <c r="D99" s="252"/>
      <c r="E99" s="252"/>
      <c r="F99" s="252"/>
      <c r="G99" s="89"/>
      <c r="H99" s="89"/>
      <c r="I99" s="89"/>
      <c r="J99" s="89"/>
      <c r="K99" s="89"/>
      <c r="L99" s="17"/>
    </row>
    <row r="100" spans="1:12" ht="15">
      <c r="A100" s="263" t="s">
        <v>227</v>
      </c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</row>
    <row r="101" spans="1:12" ht="30">
      <c r="A101" s="102" t="s">
        <v>14</v>
      </c>
      <c r="B101" s="208" t="s">
        <v>103</v>
      </c>
      <c r="C101" s="103" t="s">
        <v>77</v>
      </c>
      <c r="D101" s="104" t="s">
        <v>4</v>
      </c>
      <c r="E101" s="105">
        <v>78.900000000000006</v>
      </c>
      <c r="F101" s="104"/>
      <c r="G101" s="132"/>
      <c r="H101" s="104"/>
      <c r="I101" s="209"/>
      <c r="J101" s="104"/>
      <c r="K101" s="132"/>
      <c r="L101" s="105"/>
    </row>
    <row r="102" spans="1:12" ht="30">
      <c r="A102" s="102" t="s">
        <v>15</v>
      </c>
      <c r="B102" s="210" t="s">
        <v>3</v>
      </c>
      <c r="C102" s="103" t="s">
        <v>24</v>
      </c>
      <c r="D102" s="104" t="s">
        <v>4</v>
      </c>
      <c r="E102" s="105">
        <f>E101*3%</f>
        <v>2.367</v>
      </c>
      <c r="F102" s="104"/>
      <c r="G102" s="132"/>
      <c r="H102" s="104"/>
      <c r="I102" s="209"/>
      <c r="J102" s="104"/>
      <c r="K102" s="132"/>
      <c r="L102" s="105"/>
    </row>
    <row r="103" spans="1:12" ht="30">
      <c r="A103" s="102" t="s">
        <v>16</v>
      </c>
      <c r="B103" s="210" t="s">
        <v>25</v>
      </c>
      <c r="C103" s="103" t="s">
        <v>10</v>
      </c>
      <c r="D103" s="104" t="s">
        <v>4</v>
      </c>
      <c r="E103" s="105">
        <v>80.400000000000006</v>
      </c>
      <c r="F103" s="104"/>
      <c r="G103" s="132"/>
      <c r="H103" s="104"/>
      <c r="I103" s="209"/>
      <c r="J103" s="104"/>
      <c r="K103" s="132"/>
      <c r="L103" s="105"/>
    </row>
    <row r="104" spans="1:12" ht="30">
      <c r="A104" s="102" t="s">
        <v>17</v>
      </c>
      <c r="B104" s="210" t="s">
        <v>23</v>
      </c>
      <c r="C104" s="103" t="s">
        <v>11</v>
      </c>
      <c r="D104" s="104" t="s">
        <v>4</v>
      </c>
      <c r="E104" s="105">
        <f>E103*3%</f>
        <v>2.4119999999999999</v>
      </c>
      <c r="F104" s="104"/>
      <c r="G104" s="132"/>
      <c r="H104" s="104"/>
      <c r="I104" s="209"/>
      <c r="J104" s="104"/>
      <c r="K104" s="132"/>
      <c r="L104" s="105"/>
    </row>
    <row r="105" spans="1:12" ht="30">
      <c r="A105" s="102" t="s">
        <v>27</v>
      </c>
      <c r="B105" s="210" t="s">
        <v>26</v>
      </c>
      <c r="C105" s="103" t="s">
        <v>12</v>
      </c>
      <c r="D105" s="104" t="s">
        <v>4</v>
      </c>
      <c r="E105" s="105">
        <v>70.27</v>
      </c>
      <c r="F105" s="104"/>
      <c r="G105" s="132"/>
      <c r="H105" s="104"/>
      <c r="I105" s="209"/>
      <c r="J105" s="104"/>
      <c r="K105" s="132"/>
      <c r="L105" s="105"/>
    </row>
    <row r="106" spans="1:12" ht="45">
      <c r="A106" s="102" t="s">
        <v>185</v>
      </c>
      <c r="B106" s="210" t="s">
        <v>186</v>
      </c>
      <c r="C106" s="103" t="s">
        <v>187</v>
      </c>
      <c r="D106" s="104" t="s">
        <v>4</v>
      </c>
      <c r="E106" s="105">
        <v>33.39</v>
      </c>
      <c r="F106" s="104"/>
      <c r="G106" s="132"/>
      <c r="H106" s="104"/>
      <c r="I106" s="209"/>
      <c r="J106" s="104"/>
      <c r="K106" s="132"/>
      <c r="L106" s="105"/>
    </row>
    <row r="107" spans="1:12" ht="30">
      <c r="A107" s="102" t="s">
        <v>18</v>
      </c>
      <c r="B107" s="210" t="s">
        <v>2</v>
      </c>
      <c r="C107" s="103" t="s">
        <v>122</v>
      </c>
      <c r="D107" s="104" t="s">
        <v>4</v>
      </c>
      <c r="E107" s="105">
        <v>60.42</v>
      </c>
      <c r="F107" s="104"/>
      <c r="G107" s="132"/>
      <c r="H107" s="104"/>
      <c r="I107" s="209"/>
      <c r="J107" s="104"/>
      <c r="K107" s="132"/>
      <c r="L107" s="105"/>
    </row>
    <row r="108" spans="1:12" ht="15">
      <c r="A108" s="102" t="s">
        <v>19</v>
      </c>
      <c r="B108" s="210" t="s">
        <v>28</v>
      </c>
      <c r="C108" s="103" t="s">
        <v>13</v>
      </c>
      <c r="D108" s="104" t="s">
        <v>4</v>
      </c>
      <c r="E108" s="105">
        <f>E107</f>
        <v>60.42</v>
      </c>
      <c r="F108" s="104"/>
      <c r="G108" s="132"/>
      <c r="H108" s="104"/>
      <c r="I108" s="209"/>
      <c r="J108" s="211"/>
      <c r="K108" s="132"/>
      <c r="L108" s="105"/>
    </row>
    <row r="109" spans="1:12" ht="15">
      <c r="A109" s="102" t="s">
        <v>20</v>
      </c>
      <c r="B109" s="210"/>
      <c r="C109" s="103" t="s">
        <v>192</v>
      </c>
      <c r="D109" s="104" t="s">
        <v>5</v>
      </c>
      <c r="E109" s="105">
        <f>E105*1.9</f>
        <v>133.51299999999998</v>
      </c>
      <c r="F109" s="104"/>
      <c r="G109" s="132"/>
      <c r="H109" s="104"/>
      <c r="I109" s="209"/>
      <c r="J109" s="211"/>
      <c r="K109" s="132"/>
      <c r="L109" s="209"/>
    </row>
    <row r="110" spans="1:12" ht="15">
      <c r="A110" s="212"/>
      <c r="B110" s="213"/>
      <c r="C110" s="214" t="s">
        <v>0</v>
      </c>
      <c r="D110" s="215"/>
      <c r="E110" s="216"/>
      <c r="F110" s="216"/>
      <c r="G110" s="217"/>
      <c r="H110" s="217"/>
      <c r="I110" s="217"/>
      <c r="J110" s="217"/>
      <c r="K110" s="217"/>
      <c r="L110" s="217"/>
    </row>
    <row r="111" spans="1:12" ht="15">
      <c r="A111" s="218"/>
      <c r="B111" s="219"/>
      <c r="C111" s="220" t="s">
        <v>6</v>
      </c>
      <c r="D111" s="221"/>
      <c r="E111" s="116"/>
      <c r="F111" s="116"/>
      <c r="G111" s="222"/>
      <c r="H111" s="116"/>
      <c r="I111" s="222"/>
      <c r="J111" s="116"/>
      <c r="K111" s="222"/>
      <c r="L111" s="222"/>
    </row>
    <row r="112" spans="1:12" ht="15">
      <c r="A112" s="218"/>
      <c r="B112" s="255"/>
      <c r="C112" s="223" t="s">
        <v>0</v>
      </c>
      <c r="D112" s="224"/>
      <c r="E112" s="254"/>
      <c r="F112" s="254"/>
      <c r="G112" s="225"/>
      <c r="H112" s="226"/>
      <c r="I112" s="225"/>
      <c r="J112" s="226"/>
      <c r="K112" s="225"/>
      <c r="L112" s="225"/>
    </row>
    <row r="113" spans="1:12" ht="15">
      <c r="A113" s="218"/>
      <c r="B113" s="255"/>
      <c r="C113" s="227" t="s">
        <v>7</v>
      </c>
      <c r="D113" s="228"/>
      <c r="E113" s="116"/>
      <c r="F113" s="116"/>
      <c r="G113" s="229"/>
      <c r="H113" s="229"/>
      <c r="I113" s="229"/>
      <c r="J113" s="229"/>
      <c r="K113" s="229"/>
      <c r="L113" s="222"/>
    </row>
    <row r="114" spans="1:12" ht="15">
      <c r="A114" s="218"/>
      <c r="B114" s="255"/>
      <c r="C114" s="223" t="s">
        <v>0</v>
      </c>
      <c r="D114" s="224"/>
      <c r="E114" s="254"/>
      <c r="F114" s="254"/>
      <c r="G114" s="226"/>
      <c r="H114" s="226"/>
      <c r="I114" s="226"/>
      <c r="J114" s="226"/>
      <c r="K114" s="226"/>
      <c r="L114" s="225"/>
    </row>
    <row r="115" spans="1:12" ht="15">
      <c r="A115" s="218"/>
      <c r="B115" s="255"/>
      <c r="C115" s="227" t="s">
        <v>8</v>
      </c>
      <c r="D115" s="221"/>
      <c r="E115" s="116"/>
      <c r="F115" s="116"/>
      <c r="G115" s="229"/>
      <c r="H115" s="229"/>
      <c r="I115" s="229"/>
      <c r="J115" s="229"/>
      <c r="K115" s="229"/>
      <c r="L115" s="222"/>
    </row>
    <row r="116" spans="1:12" ht="15">
      <c r="A116" s="218"/>
      <c r="B116" s="255"/>
      <c r="C116" s="223" t="s">
        <v>0</v>
      </c>
      <c r="D116" s="254"/>
      <c r="E116" s="254"/>
      <c r="F116" s="254"/>
      <c r="G116" s="226"/>
      <c r="H116" s="226"/>
      <c r="I116" s="226"/>
      <c r="J116" s="226"/>
      <c r="K116" s="226"/>
      <c r="L116" s="225"/>
    </row>
    <row r="117" spans="1:12" ht="15">
      <c r="A117" s="263" t="s">
        <v>230</v>
      </c>
      <c r="B117" s="263"/>
      <c r="C117" s="263"/>
      <c r="D117" s="263"/>
      <c r="E117" s="263"/>
      <c r="F117" s="263"/>
      <c r="G117" s="263"/>
      <c r="H117" s="263"/>
      <c r="I117" s="263"/>
      <c r="J117" s="263"/>
      <c r="K117" s="263"/>
      <c r="L117" s="263"/>
    </row>
    <row r="118" spans="1:12" ht="27">
      <c r="A118" s="102" t="s">
        <v>14</v>
      </c>
      <c r="B118" s="208" t="s">
        <v>164</v>
      </c>
      <c r="C118" s="110" t="s">
        <v>228</v>
      </c>
      <c r="D118" s="104" t="s">
        <v>29</v>
      </c>
      <c r="E118" s="105">
        <v>109</v>
      </c>
      <c r="F118" s="104"/>
      <c r="G118" s="132"/>
      <c r="H118" s="104"/>
      <c r="I118" s="209"/>
      <c r="J118" s="104"/>
      <c r="K118" s="132"/>
      <c r="L118" s="105"/>
    </row>
    <row r="119" spans="1:12" ht="15">
      <c r="A119" s="102" t="s">
        <v>15</v>
      </c>
      <c r="B119" s="210" t="s">
        <v>30</v>
      </c>
      <c r="C119" s="230" t="s">
        <v>163</v>
      </c>
      <c r="D119" s="231" t="s">
        <v>29</v>
      </c>
      <c r="E119" s="105">
        <f>E118</f>
        <v>109</v>
      </c>
      <c r="F119" s="104"/>
      <c r="G119" s="132"/>
      <c r="H119" s="104"/>
      <c r="I119" s="209"/>
      <c r="J119" s="104"/>
      <c r="K119" s="132"/>
      <c r="L119" s="105"/>
    </row>
    <row r="120" spans="1:12" ht="27">
      <c r="A120" s="102" t="s">
        <v>16</v>
      </c>
      <c r="B120" s="208" t="s">
        <v>206</v>
      </c>
      <c r="C120" s="110" t="s">
        <v>229</v>
      </c>
      <c r="D120" s="104" t="s">
        <v>29</v>
      </c>
      <c r="E120" s="105">
        <v>50</v>
      </c>
      <c r="F120" s="104"/>
      <c r="G120" s="132"/>
      <c r="H120" s="104"/>
      <c r="I120" s="209"/>
      <c r="J120" s="104"/>
      <c r="K120" s="132"/>
      <c r="L120" s="105"/>
    </row>
    <row r="121" spans="1:12" ht="15">
      <c r="A121" s="102" t="s">
        <v>17</v>
      </c>
      <c r="B121" s="210" t="s">
        <v>207</v>
      </c>
      <c r="C121" s="230" t="s">
        <v>208</v>
      </c>
      <c r="D121" s="231" t="s">
        <v>29</v>
      </c>
      <c r="E121" s="105">
        <f>E120</f>
        <v>50</v>
      </c>
      <c r="F121" s="104"/>
      <c r="G121" s="132"/>
      <c r="H121" s="104"/>
      <c r="I121" s="209"/>
      <c r="J121" s="104"/>
      <c r="K121" s="132"/>
      <c r="L121" s="105"/>
    </row>
    <row r="122" spans="1:12" ht="27">
      <c r="A122" s="108">
        <v>6</v>
      </c>
      <c r="B122" s="232" t="s">
        <v>209</v>
      </c>
      <c r="C122" s="230" t="s">
        <v>210</v>
      </c>
      <c r="D122" s="231" t="s">
        <v>31</v>
      </c>
      <c r="E122" s="233">
        <v>1</v>
      </c>
      <c r="F122" s="209"/>
      <c r="G122" s="209"/>
      <c r="H122" s="231"/>
      <c r="I122" s="209"/>
      <c r="J122" s="231"/>
      <c r="K122" s="209"/>
      <c r="L122" s="209"/>
    </row>
    <row r="123" spans="1:12" ht="27">
      <c r="A123" s="108">
        <v>6</v>
      </c>
      <c r="B123" s="232" t="s">
        <v>209</v>
      </c>
      <c r="C123" s="230" t="s">
        <v>213</v>
      </c>
      <c r="D123" s="231" t="s">
        <v>31</v>
      </c>
      <c r="E123" s="233">
        <v>1</v>
      </c>
      <c r="F123" s="209"/>
      <c r="G123" s="209"/>
      <c r="H123" s="231"/>
      <c r="I123" s="209"/>
      <c r="J123" s="231"/>
      <c r="K123" s="209"/>
      <c r="L123" s="209"/>
    </row>
    <row r="124" spans="1:12" ht="27">
      <c r="A124" s="108">
        <v>6</v>
      </c>
      <c r="B124" s="232" t="s">
        <v>209</v>
      </c>
      <c r="C124" s="230" t="s">
        <v>212</v>
      </c>
      <c r="D124" s="231" t="s">
        <v>31</v>
      </c>
      <c r="E124" s="233">
        <v>3</v>
      </c>
      <c r="F124" s="209"/>
      <c r="G124" s="209"/>
      <c r="H124" s="231"/>
      <c r="I124" s="209"/>
      <c r="J124" s="231"/>
      <c r="K124" s="209"/>
      <c r="L124" s="209"/>
    </row>
    <row r="125" spans="1:12" ht="27">
      <c r="A125" s="108">
        <v>6</v>
      </c>
      <c r="B125" s="232" t="s">
        <v>209</v>
      </c>
      <c r="C125" s="230" t="s">
        <v>214</v>
      </c>
      <c r="D125" s="231" t="s">
        <v>31</v>
      </c>
      <c r="E125" s="233">
        <v>4</v>
      </c>
      <c r="F125" s="209"/>
      <c r="G125" s="209"/>
      <c r="H125" s="231"/>
      <c r="I125" s="209"/>
      <c r="J125" s="231"/>
      <c r="K125" s="209"/>
      <c r="L125" s="209"/>
    </row>
    <row r="126" spans="1:12" ht="40.5">
      <c r="A126" s="108">
        <v>6</v>
      </c>
      <c r="B126" s="232" t="s">
        <v>209</v>
      </c>
      <c r="C126" s="230" t="s">
        <v>211</v>
      </c>
      <c r="D126" s="231" t="s">
        <v>31</v>
      </c>
      <c r="E126" s="233">
        <v>2</v>
      </c>
      <c r="F126" s="209"/>
      <c r="G126" s="209"/>
      <c r="H126" s="231"/>
      <c r="I126" s="209"/>
      <c r="J126" s="231"/>
      <c r="K126" s="209"/>
      <c r="L126" s="209"/>
    </row>
    <row r="127" spans="1:12" ht="15">
      <c r="A127" s="212"/>
      <c r="B127" s="234"/>
      <c r="C127" s="214" t="s">
        <v>0</v>
      </c>
      <c r="D127" s="215"/>
      <c r="E127" s="216"/>
      <c r="F127" s="216"/>
      <c r="G127" s="217"/>
      <c r="H127" s="217"/>
      <c r="I127" s="217"/>
      <c r="J127" s="217"/>
      <c r="K127" s="217"/>
      <c r="L127" s="217"/>
    </row>
    <row r="128" spans="1:12" ht="15">
      <c r="A128" s="218"/>
      <c r="B128" s="235"/>
      <c r="C128" s="220" t="s">
        <v>6</v>
      </c>
      <c r="D128" s="221"/>
      <c r="E128" s="116"/>
      <c r="F128" s="116"/>
      <c r="G128" s="222"/>
      <c r="H128" s="116"/>
      <c r="I128" s="222"/>
      <c r="J128" s="116"/>
      <c r="K128" s="222"/>
      <c r="L128" s="222"/>
    </row>
    <row r="129" spans="1:12" ht="15">
      <c r="A129" s="218"/>
      <c r="B129" s="256"/>
      <c r="C129" s="223" t="s">
        <v>0</v>
      </c>
      <c r="D129" s="224"/>
      <c r="E129" s="254"/>
      <c r="F129" s="254"/>
      <c r="G129" s="225"/>
      <c r="H129" s="226"/>
      <c r="I129" s="225"/>
      <c r="J129" s="226"/>
      <c r="K129" s="225"/>
      <c r="L129" s="225"/>
    </row>
    <row r="130" spans="1:12" ht="15">
      <c r="A130" s="218"/>
      <c r="B130" s="256"/>
      <c r="C130" s="227" t="s">
        <v>7</v>
      </c>
      <c r="D130" s="228"/>
      <c r="E130" s="116"/>
      <c r="F130" s="116"/>
      <c r="G130" s="229"/>
      <c r="H130" s="229"/>
      <c r="I130" s="229"/>
      <c r="J130" s="229"/>
      <c r="K130" s="229"/>
      <c r="L130" s="222"/>
    </row>
    <row r="131" spans="1:12" ht="15">
      <c r="A131" s="218"/>
      <c r="B131" s="256"/>
      <c r="C131" s="223" t="s">
        <v>0</v>
      </c>
      <c r="D131" s="224"/>
      <c r="E131" s="254"/>
      <c r="F131" s="254"/>
      <c r="G131" s="226"/>
      <c r="H131" s="226"/>
      <c r="I131" s="226"/>
      <c r="J131" s="226"/>
      <c r="K131" s="226"/>
      <c r="L131" s="225"/>
    </row>
    <row r="132" spans="1:12" ht="15">
      <c r="A132" s="218"/>
      <c r="B132" s="256"/>
      <c r="C132" s="227" t="s">
        <v>8</v>
      </c>
      <c r="D132" s="221"/>
      <c r="E132" s="116"/>
      <c r="F132" s="116"/>
      <c r="G132" s="229"/>
      <c r="H132" s="229"/>
      <c r="I132" s="229"/>
      <c r="J132" s="229"/>
      <c r="K132" s="229"/>
      <c r="L132" s="222"/>
    </row>
    <row r="133" spans="1:12" ht="15">
      <c r="A133" s="218"/>
      <c r="B133" s="256"/>
      <c r="C133" s="223" t="s">
        <v>0</v>
      </c>
      <c r="D133" s="254"/>
      <c r="E133" s="254"/>
      <c r="F133" s="254"/>
      <c r="G133" s="226"/>
      <c r="H133" s="226"/>
      <c r="I133" s="226"/>
      <c r="J133" s="226"/>
      <c r="K133" s="226"/>
      <c r="L133" s="225"/>
    </row>
    <row r="134" spans="1:12">
      <c r="A134" s="264" t="s">
        <v>231</v>
      </c>
      <c r="B134" s="264"/>
      <c r="C134" s="264"/>
      <c r="D134" s="264"/>
      <c r="E134" s="264"/>
      <c r="F134" s="264"/>
      <c r="G134" s="264"/>
      <c r="H134" s="264"/>
      <c r="I134" s="264"/>
      <c r="J134" s="264"/>
      <c r="K134" s="264"/>
      <c r="L134" s="264"/>
    </row>
    <row r="135" spans="1:12" ht="38.25">
      <c r="A135" s="28">
        <v>1</v>
      </c>
      <c r="B135" s="1" t="s">
        <v>25</v>
      </c>
      <c r="C135" s="23" t="s">
        <v>129</v>
      </c>
      <c r="D135" s="251" t="s">
        <v>155</v>
      </c>
      <c r="E135" s="131">
        <v>14.92</v>
      </c>
      <c r="F135" s="29"/>
      <c r="G135" s="30"/>
      <c r="H135" s="31"/>
      <c r="I135" s="30"/>
      <c r="J135" s="29"/>
      <c r="K135" s="30"/>
      <c r="L135" s="30"/>
    </row>
    <row r="136" spans="1:12" ht="15">
      <c r="A136" s="257">
        <v>2</v>
      </c>
      <c r="B136" s="1" t="s">
        <v>130</v>
      </c>
      <c r="C136" s="23" t="s">
        <v>131</v>
      </c>
      <c r="D136" s="251" t="s">
        <v>155</v>
      </c>
      <c r="E136" s="258">
        <f>E135*3%</f>
        <v>0.4476</v>
      </c>
      <c r="F136" s="257"/>
      <c r="G136" s="257"/>
      <c r="H136" s="257"/>
      <c r="I136" s="257"/>
      <c r="J136" s="257"/>
      <c r="K136" s="258"/>
      <c r="L136" s="258"/>
    </row>
    <row r="137" spans="1:12" ht="25.5">
      <c r="A137" s="257">
        <v>3</v>
      </c>
      <c r="B137" s="8" t="s">
        <v>132</v>
      </c>
      <c r="C137" s="23" t="s">
        <v>133</v>
      </c>
      <c r="D137" s="251" t="s">
        <v>155</v>
      </c>
      <c r="E137" s="258">
        <f>E135+E136</f>
        <v>15.367599999999999</v>
      </c>
      <c r="F137" s="257"/>
      <c r="G137" s="257"/>
      <c r="H137" s="33"/>
      <c r="I137" s="257"/>
      <c r="J137" s="257"/>
      <c r="K137" s="258"/>
      <c r="L137" s="258"/>
    </row>
    <row r="138" spans="1:12" ht="27">
      <c r="A138" s="108">
        <v>4</v>
      </c>
      <c r="B138" s="109" t="s">
        <v>188</v>
      </c>
      <c r="C138" s="110" t="s">
        <v>189</v>
      </c>
      <c r="D138" s="108" t="s">
        <v>1</v>
      </c>
      <c r="E138" s="132">
        <v>4.41</v>
      </c>
      <c r="F138" s="111"/>
      <c r="G138" s="112"/>
      <c r="H138" s="113"/>
      <c r="I138" s="112"/>
      <c r="J138" s="114"/>
      <c r="K138" s="115"/>
      <c r="L138" s="105"/>
    </row>
    <row r="139" spans="1:12" ht="15">
      <c r="A139" s="257">
        <v>5</v>
      </c>
      <c r="B139" s="13" t="s">
        <v>53</v>
      </c>
      <c r="C139" s="25" t="s">
        <v>134</v>
      </c>
      <c r="D139" s="251" t="s">
        <v>155</v>
      </c>
      <c r="E139" s="133">
        <v>1.59</v>
      </c>
      <c r="F139" s="126"/>
      <c r="G139" s="126"/>
      <c r="H139" s="126"/>
      <c r="I139" s="126"/>
      <c r="J139" s="126"/>
      <c r="K139" s="126"/>
      <c r="L139" s="93"/>
    </row>
    <row r="140" spans="1:12" ht="25.5">
      <c r="A140" s="257">
        <v>6</v>
      </c>
      <c r="B140" s="13" t="s">
        <v>135</v>
      </c>
      <c r="C140" s="25" t="s">
        <v>136</v>
      </c>
      <c r="D140" s="251" t="s">
        <v>155</v>
      </c>
      <c r="E140" s="93">
        <v>8.7899999999999991</v>
      </c>
      <c r="F140" s="126"/>
      <c r="G140" s="126"/>
      <c r="H140" s="126"/>
      <c r="I140" s="126"/>
      <c r="J140" s="126"/>
      <c r="K140" s="126"/>
      <c r="L140" s="93"/>
    </row>
    <row r="141" spans="1:12" ht="27.75">
      <c r="A141" s="3">
        <v>7</v>
      </c>
      <c r="B141" s="36" t="s">
        <v>137</v>
      </c>
      <c r="C141" s="37" t="s">
        <v>190</v>
      </c>
      <c r="D141" s="3" t="s">
        <v>32</v>
      </c>
      <c r="E141" s="6">
        <v>4</v>
      </c>
      <c r="F141" s="2"/>
      <c r="G141" s="2"/>
      <c r="H141" s="7"/>
      <c r="I141" s="7"/>
      <c r="J141" s="2"/>
      <c r="K141" s="7"/>
      <c r="L141" s="6"/>
    </row>
    <row r="142" spans="1:12" ht="25.5">
      <c r="A142" s="257">
        <v>8</v>
      </c>
      <c r="B142" s="13" t="s">
        <v>138</v>
      </c>
      <c r="C142" s="37" t="s">
        <v>139</v>
      </c>
      <c r="D142" s="251" t="s">
        <v>155</v>
      </c>
      <c r="E142" s="133">
        <v>2.5499999999999998</v>
      </c>
      <c r="F142" s="126"/>
      <c r="G142" s="126"/>
      <c r="H142" s="126"/>
      <c r="I142" s="126"/>
      <c r="J142" s="126"/>
      <c r="K142" s="126"/>
      <c r="L142" s="93"/>
    </row>
    <row r="143" spans="1:12" ht="25.5">
      <c r="A143" s="257">
        <v>9</v>
      </c>
      <c r="B143" s="8" t="s">
        <v>140</v>
      </c>
      <c r="C143" s="38" t="s">
        <v>141</v>
      </c>
      <c r="D143" s="251" t="s">
        <v>156</v>
      </c>
      <c r="E143" s="93">
        <v>55</v>
      </c>
      <c r="F143" s="6"/>
      <c r="G143" s="6"/>
      <c r="H143" s="6"/>
      <c r="I143" s="6"/>
      <c r="J143" s="3"/>
      <c r="K143" s="6"/>
      <c r="L143" s="6"/>
    </row>
    <row r="144" spans="1:12" ht="25.5">
      <c r="A144" s="3">
        <v>10</v>
      </c>
      <c r="B144" s="36" t="s">
        <v>142</v>
      </c>
      <c r="C144" s="37" t="s">
        <v>167</v>
      </c>
      <c r="D144" s="251" t="s">
        <v>156</v>
      </c>
      <c r="E144" s="6">
        <v>55</v>
      </c>
      <c r="F144" s="2"/>
      <c r="G144" s="2"/>
      <c r="H144" s="7"/>
      <c r="I144" s="7"/>
      <c r="J144" s="2"/>
      <c r="K144" s="7"/>
      <c r="L144" s="6"/>
    </row>
    <row r="145" spans="1:12" ht="15">
      <c r="A145" s="257">
        <v>11</v>
      </c>
      <c r="B145" s="13" t="s">
        <v>75</v>
      </c>
      <c r="C145" s="25" t="s">
        <v>143</v>
      </c>
      <c r="D145" s="251" t="s">
        <v>155</v>
      </c>
      <c r="E145" s="133">
        <v>25</v>
      </c>
      <c r="F145" s="126"/>
      <c r="G145" s="126"/>
      <c r="H145" s="126"/>
      <c r="I145" s="126"/>
      <c r="J145" s="126"/>
      <c r="K145" s="126"/>
      <c r="L145" s="93"/>
    </row>
    <row r="146" spans="1:12" ht="15">
      <c r="A146" s="257">
        <v>12</v>
      </c>
      <c r="B146" s="13" t="s">
        <v>76</v>
      </c>
      <c r="C146" s="25" t="s">
        <v>168</v>
      </c>
      <c r="D146" s="251" t="s">
        <v>155</v>
      </c>
      <c r="E146" s="133">
        <v>25</v>
      </c>
      <c r="F146" s="126"/>
      <c r="G146" s="126"/>
      <c r="H146" s="126"/>
      <c r="I146" s="126"/>
      <c r="J146" s="126"/>
      <c r="K146" s="126"/>
      <c r="L146" s="93"/>
    </row>
    <row r="147" spans="1:12" ht="15">
      <c r="A147" s="3">
        <v>12</v>
      </c>
      <c r="B147" s="36" t="s">
        <v>110</v>
      </c>
      <c r="C147" s="37" t="s">
        <v>144</v>
      </c>
      <c r="D147" s="251" t="s">
        <v>156</v>
      </c>
      <c r="E147" s="6">
        <v>55</v>
      </c>
      <c r="F147" s="2"/>
      <c r="G147" s="2"/>
      <c r="H147" s="7"/>
      <c r="I147" s="7"/>
      <c r="J147" s="2"/>
      <c r="K147" s="7"/>
      <c r="L147" s="6"/>
    </row>
    <row r="148" spans="1:12" ht="25.5">
      <c r="A148" s="3">
        <v>13</v>
      </c>
      <c r="B148" s="36" t="s">
        <v>145</v>
      </c>
      <c r="C148" s="37" t="s">
        <v>146</v>
      </c>
      <c r="D148" s="251" t="s">
        <v>156</v>
      </c>
      <c r="E148" s="6">
        <v>55</v>
      </c>
      <c r="F148" s="2"/>
      <c r="G148" s="2"/>
      <c r="H148" s="7"/>
      <c r="I148" s="7"/>
      <c r="J148" s="2"/>
      <c r="K148" s="7"/>
      <c r="L148" s="6"/>
    </row>
    <row r="149" spans="1:12">
      <c r="A149" s="251"/>
      <c r="B149" s="8"/>
      <c r="C149" s="9" t="s">
        <v>46</v>
      </c>
      <c r="D149" s="39"/>
      <c r="E149" s="39"/>
      <c r="F149" s="258"/>
      <c r="G149" s="40"/>
      <c r="H149" s="40"/>
      <c r="I149" s="40"/>
      <c r="J149" s="41"/>
      <c r="K149" s="40"/>
      <c r="L149" s="40"/>
    </row>
    <row r="150" spans="1:12">
      <c r="A150" s="39"/>
      <c r="B150" s="42"/>
      <c r="C150" s="11" t="s">
        <v>232</v>
      </c>
      <c r="D150" s="43"/>
      <c r="E150" s="42"/>
      <c r="F150" s="43"/>
      <c r="G150" s="44"/>
      <c r="H150" s="45"/>
      <c r="I150" s="42"/>
      <c r="J150" s="46"/>
      <c r="K150" s="42"/>
      <c r="L150" s="43"/>
    </row>
    <row r="151" spans="1:12">
      <c r="A151" s="39"/>
      <c r="B151" s="39"/>
      <c r="C151" s="9" t="s">
        <v>46</v>
      </c>
      <c r="D151" s="40"/>
      <c r="E151" s="39"/>
      <c r="F151" s="40"/>
      <c r="G151" s="47"/>
      <c r="H151" s="48"/>
      <c r="I151" s="39"/>
      <c r="J151" s="49"/>
      <c r="K151" s="39"/>
      <c r="L151" s="40"/>
    </row>
    <row r="152" spans="1:12">
      <c r="A152" s="39"/>
      <c r="B152" s="42"/>
      <c r="C152" s="12" t="s">
        <v>50</v>
      </c>
      <c r="D152" s="43"/>
      <c r="E152" s="42"/>
      <c r="F152" s="43"/>
      <c r="G152" s="44"/>
      <c r="H152" s="45"/>
      <c r="I152" s="42"/>
      <c r="J152" s="46"/>
      <c r="K152" s="42"/>
      <c r="L152" s="43"/>
    </row>
    <row r="153" spans="1:12">
      <c r="A153" s="39"/>
      <c r="B153" s="39"/>
      <c r="C153" s="9" t="s">
        <v>147</v>
      </c>
      <c r="D153" s="39"/>
      <c r="E153" s="39"/>
      <c r="F153" s="50"/>
      <c r="G153" s="51"/>
      <c r="H153" s="48"/>
      <c r="I153" s="39"/>
      <c r="J153" s="49"/>
      <c r="K153" s="39"/>
      <c r="L153" s="40"/>
    </row>
    <row r="154" spans="1:12">
      <c r="A154" s="52"/>
      <c r="B154" s="53"/>
      <c r="C154" s="12" t="s">
        <v>51</v>
      </c>
      <c r="D154" s="54"/>
      <c r="E154" s="54"/>
      <c r="F154" s="54"/>
      <c r="G154" s="54"/>
      <c r="H154" s="54"/>
      <c r="I154" s="54"/>
      <c r="J154" s="55"/>
      <c r="K154" s="54"/>
      <c r="L154" s="43"/>
    </row>
    <row r="155" spans="1:12">
      <c r="A155" s="52"/>
      <c r="B155" s="56"/>
      <c r="C155" s="50" t="s">
        <v>238</v>
      </c>
      <c r="D155" s="52"/>
      <c r="E155" s="52"/>
      <c r="F155" s="52"/>
      <c r="G155" s="52"/>
      <c r="H155" s="52"/>
      <c r="I155" s="52"/>
      <c r="J155" s="57"/>
      <c r="K155" s="52"/>
      <c r="L155" s="40"/>
    </row>
    <row r="156" spans="1:12">
      <c r="A156" s="264" t="s">
        <v>233</v>
      </c>
      <c r="B156" s="264"/>
      <c r="C156" s="264"/>
      <c r="D156" s="264"/>
      <c r="E156" s="264"/>
      <c r="F156" s="264"/>
      <c r="G156" s="264"/>
      <c r="H156" s="264"/>
      <c r="I156" s="264"/>
      <c r="J156" s="264"/>
      <c r="K156" s="264"/>
      <c r="L156" s="264"/>
    </row>
    <row r="157" spans="1:12" ht="25.5">
      <c r="A157" s="3">
        <v>1</v>
      </c>
      <c r="B157" s="4" t="s">
        <v>148</v>
      </c>
      <c r="C157" s="5" t="s">
        <v>169</v>
      </c>
      <c r="D157" s="251" t="s">
        <v>149</v>
      </c>
      <c r="E157" s="6">
        <v>15</v>
      </c>
      <c r="F157" s="3"/>
      <c r="G157" s="3"/>
      <c r="H157" s="6"/>
      <c r="I157" s="6"/>
      <c r="J157" s="3"/>
      <c r="K157" s="6"/>
      <c r="L157" s="6"/>
    </row>
    <row r="158" spans="1:12">
      <c r="A158" s="134">
        <v>1</v>
      </c>
      <c r="B158" s="122" t="s">
        <v>166</v>
      </c>
      <c r="C158" s="119" t="s">
        <v>165</v>
      </c>
      <c r="D158" s="121" t="s">
        <v>31</v>
      </c>
      <c r="E158" s="106">
        <v>2</v>
      </c>
      <c r="F158" s="107"/>
      <c r="G158" s="135"/>
      <c r="H158" s="135"/>
      <c r="I158" s="135"/>
      <c r="J158" s="135"/>
      <c r="K158" s="135"/>
      <c r="L158" s="135"/>
    </row>
    <row r="159" spans="1:12" ht="25.5">
      <c r="A159" s="121">
        <v>8</v>
      </c>
      <c r="B159" s="122" t="s">
        <v>34</v>
      </c>
      <c r="C159" s="119" t="s">
        <v>191</v>
      </c>
      <c r="D159" s="120" t="s">
        <v>31</v>
      </c>
      <c r="E159" s="123">
        <v>17</v>
      </c>
      <c r="F159" s="107"/>
      <c r="G159" s="107"/>
      <c r="H159" s="120"/>
      <c r="I159" s="107"/>
      <c r="J159" s="107"/>
      <c r="K159" s="107"/>
      <c r="L159" s="107"/>
    </row>
    <row r="160" spans="1:12" ht="25.5">
      <c r="A160" s="94">
        <v>8</v>
      </c>
      <c r="B160" s="97" t="s">
        <v>58</v>
      </c>
      <c r="C160" s="129" t="s">
        <v>94</v>
      </c>
      <c r="D160" s="97" t="s">
        <v>5</v>
      </c>
      <c r="E160" s="98">
        <v>0.01</v>
      </c>
      <c r="F160" s="99"/>
      <c r="G160" s="99"/>
      <c r="H160" s="99"/>
      <c r="I160" s="99"/>
      <c r="J160" s="99"/>
      <c r="K160" s="99"/>
      <c r="L160" s="98"/>
    </row>
    <row r="161" spans="1:12" ht="38.25">
      <c r="A161" s="94">
        <v>9</v>
      </c>
      <c r="B161" s="95" t="s">
        <v>115</v>
      </c>
      <c r="C161" s="96" t="s">
        <v>180</v>
      </c>
      <c r="D161" s="97" t="s">
        <v>55</v>
      </c>
      <c r="E161" s="98">
        <v>0.14000000000000001</v>
      </c>
      <c r="F161" s="99"/>
      <c r="G161" s="99"/>
      <c r="H161" s="99"/>
      <c r="I161" s="99"/>
      <c r="J161" s="99"/>
      <c r="K161" s="100"/>
      <c r="L161" s="98"/>
    </row>
    <row r="162" spans="1:12" ht="25.5">
      <c r="A162" s="94">
        <v>10</v>
      </c>
      <c r="B162" s="97" t="s">
        <v>58</v>
      </c>
      <c r="C162" s="129" t="s">
        <v>95</v>
      </c>
      <c r="D162" s="97" t="s">
        <v>5</v>
      </c>
      <c r="E162" s="98">
        <v>0.14000000000000001</v>
      </c>
      <c r="F162" s="99"/>
      <c r="G162" s="99"/>
      <c r="H162" s="99"/>
      <c r="I162" s="99"/>
      <c r="J162" s="99"/>
      <c r="K162" s="99"/>
      <c r="L162" s="98"/>
    </row>
    <row r="163" spans="1:12" ht="38.25">
      <c r="A163" s="94">
        <v>11</v>
      </c>
      <c r="B163" s="95" t="s">
        <v>115</v>
      </c>
      <c r="C163" s="96" t="s">
        <v>96</v>
      </c>
      <c r="D163" s="97" t="s">
        <v>55</v>
      </c>
      <c r="E163" s="98">
        <v>0.98</v>
      </c>
      <c r="F163" s="99"/>
      <c r="G163" s="99"/>
      <c r="H163" s="99"/>
      <c r="I163" s="99"/>
      <c r="J163" s="99"/>
      <c r="K163" s="100"/>
      <c r="L163" s="130"/>
    </row>
    <row r="164" spans="1:12">
      <c r="A164" s="24">
        <v>13</v>
      </c>
      <c r="B164" s="13" t="s">
        <v>138</v>
      </c>
      <c r="C164" s="58" t="s">
        <v>150</v>
      </c>
      <c r="D164" s="126" t="s">
        <v>1</v>
      </c>
      <c r="E164" s="93">
        <f>3.14*0.076*E157</f>
        <v>3.5795999999999997</v>
      </c>
      <c r="F164" s="7"/>
      <c r="G164" s="15"/>
      <c r="H164" s="15"/>
      <c r="I164" s="15"/>
      <c r="J164" s="15"/>
      <c r="K164" s="15"/>
      <c r="L164" s="14"/>
    </row>
    <row r="165" spans="1:12" ht="15">
      <c r="A165" s="3">
        <v>15</v>
      </c>
      <c r="B165" s="36" t="s">
        <v>110</v>
      </c>
      <c r="C165" s="37" t="s">
        <v>144</v>
      </c>
      <c r="D165" s="251" t="s">
        <v>156</v>
      </c>
      <c r="E165" s="6">
        <v>3.5</v>
      </c>
      <c r="F165" s="2"/>
      <c r="G165" s="2"/>
      <c r="H165" s="7"/>
      <c r="I165" s="7"/>
      <c r="J165" s="2"/>
      <c r="K165" s="7"/>
      <c r="L165" s="6"/>
    </row>
    <row r="166" spans="1:12">
      <c r="A166" s="251"/>
      <c r="B166" s="8"/>
      <c r="C166" s="9" t="s">
        <v>46</v>
      </c>
      <c r="D166" s="39"/>
      <c r="E166" s="39"/>
      <c r="F166" s="258"/>
      <c r="G166" s="40"/>
      <c r="H166" s="40"/>
      <c r="I166" s="40"/>
      <c r="J166" s="41"/>
      <c r="K166" s="40"/>
      <c r="L166" s="40"/>
    </row>
    <row r="167" spans="1:12">
      <c r="A167" s="39"/>
      <c r="B167" s="42"/>
      <c r="C167" s="11" t="s">
        <v>234</v>
      </c>
      <c r="D167" s="43"/>
      <c r="E167" s="42"/>
      <c r="F167" s="43"/>
      <c r="G167" s="44"/>
      <c r="H167" s="45"/>
      <c r="I167" s="42"/>
      <c r="J167" s="46"/>
      <c r="K167" s="42"/>
      <c r="L167" s="43"/>
    </row>
    <row r="168" spans="1:12">
      <c r="A168" s="39"/>
      <c r="B168" s="39"/>
      <c r="C168" s="9" t="s">
        <v>46</v>
      </c>
      <c r="D168" s="40"/>
      <c r="E168" s="39"/>
      <c r="F168" s="40"/>
      <c r="G168" s="47"/>
      <c r="H168" s="48"/>
      <c r="I168" s="39"/>
      <c r="J168" s="49"/>
      <c r="K168" s="39"/>
      <c r="L168" s="40"/>
    </row>
    <row r="169" spans="1:12">
      <c r="A169" s="39"/>
      <c r="B169" s="42"/>
      <c r="C169" s="12" t="s">
        <v>50</v>
      </c>
      <c r="D169" s="43"/>
      <c r="E169" s="42"/>
      <c r="F169" s="43"/>
      <c r="G169" s="44"/>
      <c r="H169" s="45"/>
      <c r="I169" s="42"/>
      <c r="J169" s="46"/>
      <c r="K169" s="42"/>
      <c r="L169" s="43"/>
    </row>
    <row r="170" spans="1:12">
      <c r="A170" s="39"/>
      <c r="B170" s="39"/>
      <c r="C170" s="9" t="s">
        <v>147</v>
      </c>
      <c r="D170" s="39"/>
      <c r="E170" s="39"/>
      <c r="F170" s="50"/>
      <c r="G170" s="51"/>
      <c r="H170" s="48"/>
      <c r="I170" s="39"/>
      <c r="J170" s="49"/>
      <c r="K170" s="39"/>
      <c r="L170" s="40"/>
    </row>
    <row r="171" spans="1:12">
      <c r="A171" s="52"/>
      <c r="B171" s="53"/>
      <c r="C171" s="12" t="s">
        <v>51</v>
      </c>
      <c r="D171" s="54"/>
      <c r="E171" s="54"/>
      <c r="F171" s="54"/>
      <c r="G171" s="54"/>
      <c r="H171" s="54"/>
      <c r="I171" s="54"/>
      <c r="J171" s="55"/>
      <c r="K171" s="54"/>
      <c r="L171" s="43"/>
    </row>
    <row r="172" spans="1:12">
      <c r="A172" s="52"/>
      <c r="B172" s="56"/>
      <c r="C172" s="50" t="s">
        <v>238</v>
      </c>
      <c r="D172" s="52"/>
      <c r="E172" s="52"/>
      <c r="F172" s="52"/>
      <c r="G172" s="52"/>
      <c r="H172" s="52"/>
      <c r="I172" s="52"/>
      <c r="J172" s="57"/>
      <c r="K172" s="52"/>
      <c r="L172" s="40"/>
    </row>
    <row r="173" spans="1:12" ht="15">
      <c r="A173" s="263" t="s">
        <v>235</v>
      </c>
      <c r="B173" s="263"/>
      <c r="C173" s="263"/>
      <c r="D173" s="263"/>
      <c r="E173" s="263"/>
      <c r="F173" s="263"/>
      <c r="G173" s="263"/>
      <c r="H173" s="263"/>
      <c r="I173" s="263"/>
      <c r="J173" s="263"/>
      <c r="K173" s="263"/>
      <c r="L173" s="263"/>
    </row>
    <row r="174" spans="1:12" ht="27">
      <c r="A174" s="250">
        <v>1</v>
      </c>
      <c r="B174" s="236" t="s">
        <v>59</v>
      </c>
      <c r="C174" s="110" t="s">
        <v>60</v>
      </c>
      <c r="D174" s="104" t="s">
        <v>1</v>
      </c>
      <c r="E174" s="203">
        <v>4.99</v>
      </c>
      <c r="F174" s="104"/>
      <c r="G174" s="211"/>
      <c r="H174" s="104"/>
      <c r="I174" s="211"/>
      <c r="J174" s="104"/>
      <c r="K174" s="211"/>
      <c r="L174" s="211"/>
    </row>
    <row r="175" spans="1:12" ht="27">
      <c r="A175" s="236">
        <v>2</v>
      </c>
      <c r="B175" s="236" t="s">
        <v>107</v>
      </c>
      <c r="C175" s="238" t="s">
        <v>61</v>
      </c>
      <c r="D175" s="236" t="s">
        <v>1</v>
      </c>
      <c r="E175" s="236" t="s">
        <v>215</v>
      </c>
      <c r="F175" s="236"/>
      <c r="G175" s="236"/>
      <c r="H175" s="236"/>
      <c r="I175" s="236"/>
      <c r="J175" s="236"/>
      <c r="K175" s="236"/>
      <c r="L175" s="105"/>
    </row>
    <row r="176" spans="1:12" ht="27">
      <c r="A176" s="250">
        <v>3</v>
      </c>
      <c r="B176" s="236" t="s">
        <v>53</v>
      </c>
      <c r="C176" s="201" t="s">
        <v>62</v>
      </c>
      <c r="D176" s="202" t="s">
        <v>1</v>
      </c>
      <c r="E176" s="203">
        <v>2.5</v>
      </c>
      <c r="F176" s="202"/>
      <c r="G176" s="202"/>
      <c r="H176" s="105"/>
      <c r="I176" s="202"/>
      <c r="J176" s="202"/>
      <c r="K176" s="202"/>
      <c r="L176" s="105"/>
    </row>
    <row r="177" spans="1:12" ht="27">
      <c r="A177" s="118">
        <v>4</v>
      </c>
      <c r="B177" s="236" t="s">
        <v>53</v>
      </c>
      <c r="C177" s="201" t="s">
        <v>63</v>
      </c>
      <c r="D177" s="202" t="s">
        <v>1</v>
      </c>
      <c r="E177" s="203">
        <v>3.2</v>
      </c>
      <c r="F177" s="105"/>
      <c r="G177" s="202"/>
      <c r="H177" s="202"/>
      <c r="I177" s="202"/>
      <c r="J177" s="105"/>
      <c r="K177" s="202"/>
      <c r="L177" s="105"/>
    </row>
    <row r="178" spans="1:12" ht="27">
      <c r="A178" s="250">
        <v>5</v>
      </c>
      <c r="B178" s="244" t="s">
        <v>64</v>
      </c>
      <c r="C178" s="204" t="s">
        <v>65</v>
      </c>
      <c r="D178" s="202" t="s">
        <v>29</v>
      </c>
      <c r="E178" s="205">
        <v>40</v>
      </c>
      <c r="F178" s="105"/>
      <c r="G178" s="202"/>
      <c r="H178" s="202"/>
      <c r="I178" s="202"/>
      <c r="J178" s="105"/>
      <c r="K178" s="202"/>
      <c r="L178" s="105"/>
    </row>
    <row r="179" spans="1:12" ht="13.5">
      <c r="A179" s="118"/>
      <c r="B179" s="244" t="s">
        <v>198</v>
      </c>
      <c r="C179" s="239" t="s">
        <v>108</v>
      </c>
      <c r="D179" s="237" t="s">
        <v>57</v>
      </c>
      <c r="E179" s="240">
        <v>44</v>
      </c>
      <c r="F179" s="242"/>
      <c r="G179" s="242"/>
      <c r="H179" s="181"/>
      <c r="I179" s="118"/>
      <c r="J179" s="242"/>
      <c r="K179" s="243"/>
      <c r="L179" s="241"/>
    </row>
    <row r="180" spans="1:12" ht="13.5">
      <c r="A180" s="118"/>
      <c r="B180" s="244" t="s">
        <v>199</v>
      </c>
      <c r="C180" s="239" t="s">
        <v>66</v>
      </c>
      <c r="D180" s="237" t="s">
        <v>32</v>
      </c>
      <c r="E180" s="245">
        <v>0.129</v>
      </c>
      <c r="F180" s="242"/>
      <c r="G180" s="242"/>
      <c r="H180" s="181"/>
      <c r="I180" s="118"/>
      <c r="J180" s="242"/>
      <c r="K180" s="243"/>
      <c r="L180" s="241"/>
    </row>
    <row r="181" spans="1:12" ht="27">
      <c r="A181" s="118"/>
      <c r="B181" s="104" t="s">
        <v>200</v>
      </c>
      <c r="C181" s="239" t="s">
        <v>111</v>
      </c>
      <c r="D181" s="237" t="s">
        <v>55</v>
      </c>
      <c r="E181" s="241">
        <v>60</v>
      </c>
      <c r="F181" s="242"/>
      <c r="G181" s="242"/>
      <c r="H181" s="181"/>
      <c r="I181" s="118"/>
      <c r="J181" s="242"/>
      <c r="K181" s="243"/>
      <c r="L181" s="241"/>
    </row>
    <row r="182" spans="1:12" ht="27">
      <c r="A182" s="202">
        <v>6</v>
      </c>
      <c r="B182" s="236" t="s">
        <v>67</v>
      </c>
      <c r="C182" s="110" t="s">
        <v>68</v>
      </c>
      <c r="D182" s="202" t="s">
        <v>31</v>
      </c>
      <c r="E182" s="105">
        <v>1</v>
      </c>
      <c r="F182" s="105"/>
      <c r="G182" s="202"/>
      <c r="H182" s="105"/>
      <c r="I182" s="202"/>
      <c r="J182" s="105"/>
      <c r="K182" s="202"/>
      <c r="L182" s="105"/>
    </row>
    <row r="183" spans="1:12" ht="13.5">
      <c r="A183" s="118"/>
      <c r="B183" s="244" t="s">
        <v>109</v>
      </c>
      <c r="C183" s="239" t="s">
        <v>112</v>
      </c>
      <c r="D183" s="237" t="s">
        <v>57</v>
      </c>
      <c r="E183" s="240">
        <v>21</v>
      </c>
      <c r="F183" s="242"/>
      <c r="G183" s="242"/>
      <c r="H183" s="181"/>
      <c r="I183" s="118"/>
      <c r="J183" s="242"/>
      <c r="K183" s="243"/>
      <c r="L183" s="241"/>
    </row>
    <row r="184" spans="1:12" ht="13.5">
      <c r="A184" s="250"/>
      <c r="B184" s="244" t="s">
        <v>202</v>
      </c>
      <c r="C184" s="239" t="s">
        <v>69</v>
      </c>
      <c r="D184" s="237" t="s">
        <v>32</v>
      </c>
      <c r="E184" s="240">
        <v>3.056E-2</v>
      </c>
      <c r="F184" s="242"/>
      <c r="G184" s="242"/>
      <c r="H184" s="181"/>
      <c r="I184" s="118"/>
      <c r="J184" s="242"/>
      <c r="K184" s="243"/>
      <c r="L184" s="241"/>
    </row>
    <row r="185" spans="1:12" ht="13.5">
      <c r="A185" s="118"/>
      <c r="B185" s="244" t="s">
        <v>201</v>
      </c>
      <c r="C185" s="239" t="s">
        <v>113</v>
      </c>
      <c r="D185" s="237" t="s">
        <v>32</v>
      </c>
      <c r="E185" s="246">
        <v>3.0000000000000001E-3</v>
      </c>
      <c r="F185" s="242"/>
      <c r="G185" s="242"/>
      <c r="H185" s="181"/>
      <c r="I185" s="118"/>
      <c r="J185" s="242"/>
      <c r="K185" s="243"/>
      <c r="L185" s="241"/>
    </row>
    <row r="186" spans="1:12" ht="13.5">
      <c r="A186" s="118"/>
      <c r="B186" s="244" t="s">
        <v>203</v>
      </c>
      <c r="C186" s="239" t="s">
        <v>70</v>
      </c>
      <c r="D186" s="237" t="s">
        <v>32</v>
      </c>
      <c r="E186" s="246">
        <v>3.2000000000000002E-3</v>
      </c>
      <c r="F186" s="242"/>
      <c r="G186" s="242"/>
      <c r="H186" s="181"/>
      <c r="I186" s="118"/>
      <c r="J186" s="242"/>
      <c r="K186" s="243"/>
      <c r="L186" s="241"/>
    </row>
    <row r="187" spans="1:12" ht="13.5">
      <c r="A187" s="118"/>
      <c r="B187" s="244" t="s">
        <v>199</v>
      </c>
      <c r="C187" s="239" t="s">
        <v>66</v>
      </c>
      <c r="D187" s="237" t="s">
        <v>32</v>
      </c>
      <c r="E187" s="246">
        <v>6.0000000000000001E-3</v>
      </c>
      <c r="F187" s="242"/>
      <c r="G187" s="242"/>
      <c r="H187" s="181"/>
      <c r="I187" s="118"/>
      <c r="J187" s="242"/>
      <c r="K187" s="243"/>
      <c r="L187" s="241"/>
    </row>
    <row r="188" spans="1:12" ht="27">
      <c r="A188" s="118"/>
      <c r="B188" s="104" t="s">
        <v>200</v>
      </c>
      <c r="C188" s="239" t="s">
        <v>111</v>
      </c>
      <c r="D188" s="237" t="s">
        <v>55</v>
      </c>
      <c r="E188" s="241">
        <v>7.14</v>
      </c>
      <c r="F188" s="242"/>
      <c r="G188" s="242"/>
      <c r="H188" s="181"/>
      <c r="I188" s="118"/>
      <c r="J188" s="242"/>
      <c r="K188" s="243"/>
      <c r="L188" s="241"/>
    </row>
    <row r="189" spans="1:12" ht="13.5">
      <c r="A189" s="118"/>
      <c r="B189" s="244" t="s">
        <v>204</v>
      </c>
      <c r="C189" s="239" t="s">
        <v>71</v>
      </c>
      <c r="D189" s="237" t="s">
        <v>31</v>
      </c>
      <c r="E189" s="241">
        <v>2</v>
      </c>
      <c r="F189" s="242"/>
      <c r="G189" s="242"/>
      <c r="H189" s="181"/>
      <c r="I189" s="118"/>
      <c r="J189" s="242"/>
      <c r="K189" s="243"/>
      <c r="L189" s="241"/>
    </row>
    <row r="190" spans="1:12" ht="13.5">
      <c r="A190" s="118"/>
      <c r="B190" s="104" t="s">
        <v>205</v>
      </c>
      <c r="C190" s="239" t="s">
        <v>72</v>
      </c>
      <c r="D190" s="237" t="s">
        <v>31</v>
      </c>
      <c r="E190" s="241">
        <v>6</v>
      </c>
      <c r="F190" s="242"/>
      <c r="G190" s="242"/>
      <c r="H190" s="181"/>
      <c r="I190" s="118"/>
      <c r="J190" s="242"/>
      <c r="K190" s="243"/>
      <c r="L190" s="241"/>
    </row>
    <row r="191" spans="1:12" ht="13.5">
      <c r="A191" s="118">
        <v>7</v>
      </c>
      <c r="B191" s="236" t="s">
        <v>73</v>
      </c>
      <c r="C191" s="110" t="s">
        <v>74</v>
      </c>
      <c r="D191" s="104" t="s">
        <v>55</v>
      </c>
      <c r="E191" s="247">
        <f>E178/100*1.5*3</f>
        <v>1.8000000000000003</v>
      </c>
      <c r="F191" s="211"/>
      <c r="G191" s="211"/>
      <c r="H191" s="104"/>
      <c r="I191" s="211"/>
      <c r="J191" s="211"/>
      <c r="K191" s="211"/>
      <c r="L191" s="211"/>
    </row>
    <row r="192" spans="1:12" ht="15">
      <c r="A192" s="212"/>
      <c r="B192" s="213"/>
      <c r="C192" s="216" t="s">
        <v>0</v>
      </c>
      <c r="D192" s="215"/>
      <c r="E192" s="216"/>
      <c r="F192" s="216"/>
      <c r="G192" s="248"/>
      <c r="H192" s="217"/>
      <c r="I192" s="217"/>
      <c r="J192" s="217"/>
      <c r="K192" s="217"/>
      <c r="L192" s="217"/>
    </row>
    <row r="193" spans="1:12" ht="15">
      <c r="A193" s="218"/>
      <c r="B193" s="219"/>
      <c r="C193" s="116" t="s">
        <v>6</v>
      </c>
      <c r="D193" s="221"/>
      <c r="E193" s="116"/>
      <c r="F193" s="116"/>
      <c r="G193" s="222"/>
      <c r="H193" s="116"/>
      <c r="I193" s="222"/>
      <c r="J193" s="116"/>
      <c r="K193" s="222"/>
      <c r="L193" s="222"/>
    </row>
    <row r="194" spans="1:12" ht="15">
      <c r="A194" s="218"/>
      <c r="B194" s="255"/>
      <c r="C194" s="254" t="s">
        <v>0</v>
      </c>
      <c r="D194" s="224"/>
      <c r="E194" s="254"/>
      <c r="F194" s="254"/>
      <c r="G194" s="225"/>
      <c r="H194" s="226"/>
      <c r="I194" s="225"/>
      <c r="J194" s="226"/>
      <c r="K194" s="225"/>
      <c r="L194" s="225"/>
    </row>
    <row r="195" spans="1:12" ht="15">
      <c r="A195" s="218"/>
      <c r="B195" s="255"/>
      <c r="C195" s="116" t="s">
        <v>7</v>
      </c>
      <c r="D195" s="228"/>
      <c r="E195" s="116"/>
      <c r="F195" s="116"/>
      <c r="G195" s="229"/>
      <c r="H195" s="229"/>
      <c r="I195" s="229"/>
      <c r="J195" s="229"/>
      <c r="K195" s="229"/>
      <c r="L195" s="222"/>
    </row>
    <row r="196" spans="1:12" ht="15">
      <c r="A196" s="218"/>
      <c r="B196" s="255"/>
      <c r="C196" s="254" t="s">
        <v>0</v>
      </c>
      <c r="D196" s="224"/>
      <c r="E196" s="254"/>
      <c r="F196" s="254"/>
      <c r="G196" s="226"/>
      <c r="H196" s="226"/>
      <c r="I196" s="226"/>
      <c r="J196" s="226"/>
      <c r="K196" s="226"/>
      <c r="L196" s="225"/>
    </row>
    <row r="197" spans="1:12" ht="15">
      <c r="A197" s="218"/>
      <c r="B197" s="255"/>
      <c r="C197" s="116" t="s">
        <v>8</v>
      </c>
      <c r="D197" s="221"/>
      <c r="E197" s="116"/>
      <c r="F197" s="116"/>
      <c r="G197" s="229"/>
      <c r="H197" s="229"/>
      <c r="I197" s="229"/>
      <c r="J197" s="229"/>
      <c r="K197" s="229"/>
      <c r="L197" s="222"/>
    </row>
    <row r="198" spans="1:12" ht="15">
      <c r="A198" s="218"/>
      <c r="B198" s="255"/>
      <c r="C198" s="254" t="s">
        <v>0</v>
      </c>
      <c r="D198" s="254"/>
      <c r="E198" s="254"/>
      <c r="F198" s="254"/>
      <c r="G198" s="226"/>
      <c r="H198" s="226"/>
      <c r="I198" s="226"/>
      <c r="J198" s="226"/>
      <c r="K198" s="226"/>
      <c r="L198" s="225"/>
    </row>
    <row r="199" spans="1:12" ht="15">
      <c r="A199" s="265"/>
      <c r="B199" s="265"/>
      <c r="C199" s="266" t="s">
        <v>239</v>
      </c>
      <c r="D199" s="267"/>
      <c r="E199" s="268"/>
      <c r="F199" s="54"/>
      <c r="G199" s="54"/>
      <c r="H199" s="54"/>
      <c r="I199" s="54"/>
      <c r="J199" s="55"/>
      <c r="K199" s="54"/>
      <c r="L199" s="54"/>
    </row>
    <row r="200" spans="1:12" ht="15">
      <c r="A200" s="265"/>
      <c r="B200" s="265"/>
      <c r="C200" s="266" t="s">
        <v>240</v>
      </c>
      <c r="D200" s="269">
        <v>0.03</v>
      </c>
      <c r="E200" s="268"/>
      <c r="F200" s="54"/>
      <c r="G200" s="54"/>
      <c r="H200" s="54"/>
      <c r="I200" s="54"/>
      <c r="J200" s="55"/>
      <c r="K200" s="54"/>
      <c r="L200" s="54"/>
    </row>
    <row r="201" spans="1:12" ht="15">
      <c r="A201" s="265"/>
      <c r="B201" s="265"/>
      <c r="C201" s="266" t="s">
        <v>0</v>
      </c>
      <c r="D201" s="266"/>
      <c r="E201" s="268"/>
      <c r="F201" s="54"/>
      <c r="G201" s="54"/>
      <c r="H201" s="54"/>
      <c r="I201" s="54"/>
      <c r="J201" s="55"/>
      <c r="K201" s="54"/>
      <c r="L201" s="54"/>
    </row>
    <row r="202" spans="1:12" ht="15">
      <c r="A202" s="265"/>
      <c r="B202" s="265"/>
      <c r="C202" s="266" t="s">
        <v>241</v>
      </c>
      <c r="D202" s="269">
        <v>0.18</v>
      </c>
      <c r="E202" s="268"/>
      <c r="F202" s="54"/>
      <c r="G202" s="54"/>
      <c r="H202" s="54"/>
      <c r="I202" s="54"/>
      <c r="J202" s="55"/>
      <c r="K202" s="54"/>
      <c r="L202" s="54"/>
    </row>
    <row r="203" spans="1:12" ht="15">
      <c r="A203" s="265"/>
      <c r="B203" s="265"/>
      <c r="C203" s="266" t="s">
        <v>9</v>
      </c>
      <c r="D203" s="266"/>
      <c r="E203" s="268"/>
      <c r="F203" s="54"/>
      <c r="G203" s="54"/>
      <c r="H203" s="54"/>
      <c r="I203" s="54"/>
      <c r="J203" s="55"/>
      <c r="K203" s="54"/>
      <c r="L203" s="54"/>
    </row>
  </sheetData>
  <mergeCells count="17">
    <mergeCell ref="A156:L156"/>
    <mergeCell ref="A173:L173"/>
    <mergeCell ref="A33:J33"/>
    <mergeCell ref="A77:L77"/>
    <mergeCell ref="A100:L100"/>
    <mergeCell ref="A117:L117"/>
    <mergeCell ref="A134:L134"/>
    <mergeCell ref="A2:L2"/>
    <mergeCell ref="A3:L3"/>
    <mergeCell ref="E4:E5"/>
    <mergeCell ref="F4:G4"/>
    <mergeCell ref="H4:I4"/>
    <mergeCell ref="J4:K4"/>
    <mergeCell ref="A4:A5"/>
    <mergeCell ref="B4:B5"/>
    <mergeCell ref="C4:C5"/>
    <mergeCell ref="D4:D5"/>
  </mergeCells>
  <conditionalFormatting sqref="B48:D48 F48:L48 B49:K49 C51:K51 B36:L36 C45:L46 C40:L40 C43:L43 C41:E42 A68:L68 C44:E44 C37:E39 L37:L39 B50:L50 B51:B52 C52:L54">
    <cfRule type="cellIs" dxfId="27" priority="28" stopIfTrue="1" operator="equal">
      <formula>8223.307275</formula>
    </cfRule>
  </conditionalFormatting>
  <conditionalFormatting sqref="G38:K39 F37:K37 F38 G41:L42">
    <cfRule type="cellIs" dxfId="26" priority="27" stopIfTrue="1" operator="equal">
      <formula>8223.307275</formula>
    </cfRule>
  </conditionalFormatting>
  <conditionalFormatting sqref="B38">
    <cfRule type="cellIs" dxfId="25" priority="26" stopIfTrue="1" operator="equal">
      <formula>8223.307275</formula>
    </cfRule>
  </conditionalFormatting>
  <conditionalFormatting sqref="E48">
    <cfRule type="cellIs" dxfId="24" priority="25" stopIfTrue="1" operator="equal">
      <formula>8223.307275</formula>
    </cfRule>
  </conditionalFormatting>
  <conditionalFormatting sqref="L67 G67">
    <cfRule type="cellIs" dxfId="23" priority="24" stopIfTrue="1" operator="equal">
      <formula>8223.307275</formula>
    </cfRule>
  </conditionalFormatting>
  <conditionalFormatting sqref="G44:L44">
    <cfRule type="cellIs" dxfId="22" priority="23" stopIfTrue="1" operator="equal">
      <formula>8223.307275</formula>
    </cfRule>
  </conditionalFormatting>
  <conditionalFormatting sqref="B40">
    <cfRule type="cellIs" dxfId="21" priority="22" stopIfTrue="1" operator="equal">
      <formula>8223.307275</formula>
    </cfRule>
  </conditionalFormatting>
  <conditionalFormatting sqref="L80:L81 G80:G81 G87:L88 G85:L85 C87:E88 C86:L86 C85:E85 D89:L89 B82:L82 B83:B88 C83:L84 B90:L92 A81:A92">
    <cfRule type="cellIs" dxfId="20" priority="21" stopIfTrue="1" operator="equal">
      <formula>8223.307275</formula>
    </cfRule>
  </conditionalFormatting>
  <conditionalFormatting sqref="F85">
    <cfRule type="cellIs" dxfId="19" priority="20" stopIfTrue="1" operator="equal">
      <formula>8223.307275</formula>
    </cfRule>
  </conditionalFormatting>
  <conditionalFormatting sqref="C89">
    <cfRule type="cellIs" dxfId="18" priority="19" stopIfTrue="1" operator="equal">
      <formula>8223.307275</formula>
    </cfRule>
  </conditionalFormatting>
  <conditionalFormatting sqref="F87">
    <cfRule type="cellIs" dxfId="17" priority="18" stopIfTrue="1" operator="equal">
      <formula>8223.307275</formula>
    </cfRule>
  </conditionalFormatting>
  <conditionalFormatting sqref="F88">
    <cfRule type="cellIs" dxfId="16" priority="17" stopIfTrue="1" operator="equal">
      <formula>8223.307275</formula>
    </cfRule>
  </conditionalFormatting>
  <conditionalFormatting sqref="B89">
    <cfRule type="cellIs" dxfId="15" priority="16" stopIfTrue="1" operator="equal">
      <formula>8223.307275</formula>
    </cfRule>
  </conditionalFormatting>
  <conditionalFormatting sqref="B135 D135 A136:B137 D136:L137 A139:L148">
    <cfRule type="cellIs" dxfId="14" priority="15" stopIfTrue="1" operator="equal">
      <formula>8223.307275</formula>
    </cfRule>
  </conditionalFormatting>
  <conditionalFormatting sqref="D160:K160 D162:K162 A157:L159 B161:L161 B163:L163 A164:L165">
    <cfRule type="cellIs" dxfId="13" priority="14" stopIfTrue="1" operator="equal">
      <formula>8223.307275</formula>
    </cfRule>
  </conditionalFormatting>
  <conditionalFormatting sqref="B160:C160">
    <cfRule type="cellIs" dxfId="12" priority="13" stopIfTrue="1" operator="equal">
      <formula>8223.307275</formula>
    </cfRule>
  </conditionalFormatting>
  <conditionalFormatting sqref="B162:C162">
    <cfRule type="cellIs" dxfId="11" priority="12" stopIfTrue="1" operator="equal">
      <formula>8223.307275</formula>
    </cfRule>
  </conditionalFormatting>
  <conditionalFormatting sqref="L176:L177 G176:G177 G183:L190 D188:E188 C189:E190 C183:E187 B178:L178 G179:L180 C179:E180 B180 B181:L182 B191:L191 A177:A191">
    <cfRule type="cellIs" dxfId="10" priority="11" stopIfTrue="1" operator="equal">
      <formula>8223.307275</formula>
    </cfRule>
  </conditionalFormatting>
  <conditionalFormatting sqref="C188">
    <cfRule type="cellIs" dxfId="9" priority="10" stopIfTrue="1" operator="equal">
      <formula>8223.307275</formula>
    </cfRule>
  </conditionalFormatting>
  <conditionalFormatting sqref="B179">
    <cfRule type="cellIs" dxfId="8" priority="9" stopIfTrue="1" operator="equal">
      <formula>8223.307275</formula>
    </cfRule>
  </conditionalFormatting>
  <conditionalFormatting sqref="F180">
    <cfRule type="cellIs" dxfId="7" priority="8" stopIfTrue="1" operator="equal">
      <formula>8223.307275</formula>
    </cfRule>
  </conditionalFormatting>
  <conditionalFormatting sqref="F179">
    <cfRule type="cellIs" dxfId="6" priority="7" stopIfTrue="1" operator="equal">
      <formula>8223.307275</formula>
    </cfRule>
  </conditionalFormatting>
  <conditionalFormatting sqref="B189:B190 B183:B187">
    <cfRule type="cellIs" dxfId="5" priority="6" stopIfTrue="1" operator="equal">
      <formula>8223.307275</formula>
    </cfRule>
  </conditionalFormatting>
  <conditionalFormatting sqref="B188">
    <cfRule type="cellIs" dxfId="4" priority="5" stopIfTrue="1" operator="equal">
      <formula>8223.307275</formula>
    </cfRule>
  </conditionalFormatting>
  <conditionalFormatting sqref="F183 F185 F188:F190">
    <cfRule type="cellIs" dxfId="3" priority="4" stopIfTrue="1" operator="equal">
      <formula>8223.307275</formula>
    </cfRule>
  </conditionalFormatting>
  <conditionalFormatting sqref="F184">
    <cfRule type="cellIs" dxfId="2" priority="3" stopIfTrue="1" operator="equal">
      <formula>8223.307275</formula>
    </cfRule>
  </conditionalFormatting>
  <conditionalFormatting sqref="F186">
    <cfRule type="cellIs" dxfId="1" priority="2" stopIfTrue="1" operator="equal">
      <formula>8223.307275</formula>
    </cfRule>
  </conditionalFormatting>
  <conditionalFormatting sqref="F187">
    <cfRule type="cellIs" dxfId="0" priority="1" stopIfTrue="1" operator="equal">
      <formula>8223.307275</formula>
    </cfRule>
  </conditionalFormatting>
  <printOptions horizontalCentered="1"/>
  <pageMargins left="0.19685039370078741" right="0.19685039370078741" top="0.59055118110236227" bottom="0.19685039370078741" header="0.31496062992125984" footer="0.31496062992125984"/>
  <pageSetup paperSize="9" scale="76" fitToHeight="0" orientation="landscape" horizontalDpi="1200" verticalDpi="1200" r:id="rId1"/>
  <headerFooter alignWithMargins="0">
    <oddFooter>Page &amp;P</oddFooter>
  </headerFooter>
  <rowBreaks count="1" manualBreakCount="1">
    <brk id="1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B-1.1.1</vt:lpstr>
      <vt:lpstr>'B-1.1.1'!Print_Area</vt:lpstr>
      <vt:lpstr>'B-1.1.1'!Print_Titles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2021-04-19T08:52:37Z</dcterms:modified>
</cp:coreProperties>
</file>