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985" tabRatio="891"/>
  </bookViews>
  <sheets>
    <sheet name="B-1.1.1" sheetId="241" r:id="rId1"/>
  </sheets>
  <definedNames>
    <definedName name="_xlnm._FilterDatabase" localSheetId="0" hidden="1">'B-1.1.1'!$A$5:$WVG$30</definedName>
    <definedName name="_xlnm.Print_Area" localSheetId="0">'B-1.1.1'!$A$2:$E$32</definedName>
    <definedName name="_xlnm.Print_Titles" localSheetId="0">'B-1.1.1'!$5:$5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8" i="241" l="1"/>
  <c r="E136" i="241"/>
  <c r="E134" i="241"/>
  <c r="E118" i="241"/>
  <c r="E119" i="241" s="1"/>
  <c r="E120" i="241" s="1"/>
  <c r="E97" i="241"/>
  <c r="E67" i="241"/>
  <c r="E66" i="241"/>
  <c r="E55" i="241"/>
  <c r="E52" i="241"/>
  <c r="E51" i="241"/>
  <c r="E50" i="241"/>
  <c r="E49" i="241"/>
  <c r="E36" i="241"/>
  <c r="E14" i="241" l="1"/>
</calcChain>
</file>

<file path=xl/sharedStrings.xml><?xml version="1.0" encoding="utf-8"?>
<sst xmlns="http://schemas.openxmlformats.org/spreadsheetml/2006/main" count="383" uniqueCount="235">
  <si>
    <t>ჯამი</t>
  </si>
  <si>
    <t>m3</t>
  </si>
  <si>
    <t>1-31-3</t>
  </si>
  <si>
    <t>1-80-3</t>
  </si>
  <si>
    <t>მ3</t>
  </si>
  <si>
    <t>ტ</t>
  </si>
  <si>
    <t xml:space="preserve">მასალის ტრანსპორტირება </t>
  </si>
  <si>
    <t>ზედნადები ხარჯი</t>
  </si>
  <si>
    <t>გეგმიური დაგროება</t>
  </si>
  <si>
    <t>სულ ჯამი</t>
  </si>
  <si>
    <t>IV კატ. გრუნტის დამუშავება ექსკავატორით ჩამჩით 0.5მ3  ადგილზე დაყრით</t>
  </si>
  <si>
    <t>IV გრუნტის დამუშავება ხელით მექანიზმის შემდეგ</t>
  </si>
  <si>
    <t>გრუნტის დატვირთვა ექსკავატორით ავტოთვითმცლელზე</t>
  </si>
  <si>
    <t>გრუნტის დატკეპნა პნევმოსატკეპნით</t>
  </si>
  <si>
    <t>1</t>
  </si>
  <si>
    <t>2</t>
  </si>
  <si>
    <t>3</t>
  </si>
  <si>
    <t>4</t>
  </si>
  <si>
    <t>6</t>
  </si>
  <si>
    <t>9</t>
  </si>
  <si>
    <t>10</t>
  </si>
  <si>
    <t>11</t>
  </si>
  <si>
    <t>12</t>
  </si>
  <si>
    <t>13</t>
  </si>
  <si>
    <t>1-80-4</t>
  </si>
  <si>
    <t>III კატ გრუნტის დამუშავება ხელით მექანიზმის შემდეგ</t>
  </si>
  <si>
    <t>1-11-16</t>
  </si>
  <si>
    <t>1-22-16</t>
  </si>
  <si>
    <t>7</t>
  </si>
  <si>
    <t>ზედმეტი გრუნტის გატანა საშუალოდ 10-კმ-ზე</t>
  </si>
  <si>
    <t>1-118-11</t>
  </si>
  <si>
    <t>m</t>
  </si>
  <si>
    <t>22-20-3</t>
  </si>
  <si>
    <t>22-20-2</t>
  </si>
  <si>
    <t>c</t>
  </si>
  <si>
    <t>t</t>
  </si>
  <si>
    <t>kg</t>
  </si>
  <si>
    <t>22-23-1</t>
  </si>
  <si>
    <t>22-23-2</t>
  </si>
  <si>
    <t>ც</t>
  </si>
  <si>
    <t>22-29-4</t>
  </si>
  <si>
    <t>sul jami</t>
  </si>
  <si>
    <t>#</t>
  </si>
  <si>
    <t xml:space="preserve"> Sifri</t>
  </si>
  <si>
    <t xml:space="preserve">samuSaos dasaxeleba </t>
  </si>
  <si>
    <t>ganz. erT.</t>
  </si>
  <si>
    <t>raode-noba</t>
  </si>
  <si>
    <t>jami</t>
  </si>
  <si>
    <t>masalis transporti</t>
  </si>
  <si>
    <t xml:space="preserve">zednadebi xarjebi </t>
  </si>
  <si>
    <t xml:space="preserve">gegmiuri dagroveba </t>
  </si>
  <si>
    <t xml:space="preserve">jami </t>
  </si>
  <si>
    <t>6-1-1</t>
  </si>
  <si>
    <t>kvanZi</t>
  </si>
  <si>
    <t>m2</t>
  </si>
  <si>
    <t>100 m</t>
  </si>
  <si>
    <t>grZ.m.</t>
  </si>
  <si>
    <t>22-22-5</t>
  </si>
  <si>
    <t xml:space="preserve">1-80-7 </t>
  </si>
  <si>
    <t xml:space="preserve">III kategoriis gruntis damuSaveba xeliT 40*40*60sm </t>
  </si>
  <si>
    <t xml:space="preserve">III kategoriis gruntis damuSaveba xeliT lenturi saZirkvlisTvis </t>
  </si>
  <si>
    <t xml:space="preserve">betonis saZirkvlis mowyoba SemoRobvis boZebisTvis m-150 mowtoba  40X40X60 sm </t>
  </si>
  <si>
    <t>betonis saZirkvlis da zeZirkvlis mowyoba SemoRobvis boZebisTvis m-150 mowtoba</t>
  </si>
  <si>
    <t>7-21-4.</t>
  </si>
  <si>
    <t>Robis mowyoba, daWimuli mavTulbadis segmentebiT</t>
  </si>
  <si>
    <t>glinula d-6 mm</t>
  </si>
  <si>
    <t>7-22-8</t>
  </si>
  <si>
    <t>WiSkarisa da kutikaris damzadeba da montaJi</t>
  </si>
  <si>
    <t>kuTxovana 45X45X4</t>
  </si>
  <si>
    <t>armatura</t>
  </si>
  <si>
    <t>saketi</t>
  </si>
  <si>
    <t>anjama</t>
  </si>
  <si>
    <t xml:space="preserve">15-164-8          </t>
  </si>
  <si>
    <t xml:space="preserve">liTonis Robis SeRebva zeTis saRebaviT </t>
  </si>
  <si>
    <t>100 m2</t>
  </si>
  <si>
    <t>6-31-6</t>
  </si>
  <si>
    <t>III კატ. გრუნტის დამუშავება ექსკავატორით ჩამჩით 0.5 მ3  ადგილზე დაყრით</t>
  </si>
  <si>
    <t>Tavi I. burRviTi samuSaoebi</t>
  </si>
  <si>
    <t>4-38-2</t>
  </si>
  <si>
    <t>milebisa da filtrebis montaJi WaburRilSi</t>
  </si>
  <si>
    <t>10 m</t>
  </si>
  <si>
    <t>4-39-1</t>
  </si>
  <si>
    <t>4-40-1</t>
  </si>
  <si>
    <t>dRe/Rame</t>
  </si>
  <si>
    <t>1-80-7</t>
  </si>
  <si>
    <t>WaburRilis irgvliv  IIIkat. gruntis damuSaveba</t>
  </si>
  <si>
    <t>qviSa-RorRis safenis mowyoba sis: 10sm, datkepniT</t>
  </si>
  <si>
    <t>6-1-2</t>
  </si>
  <si>
    <t>WaburRilis igvliv betonis saTavisis mowyoba zom: მ-250 1*1*0.5მ</t>
  </si>
  <si>
    <t>WaburRilis saTavisis TviTdeniTi liTonis milebis  d=76 mm, mowyoba hidravlikuri SemowmebiT</t>
  </si>
  <si>
    <t>mili d=76 mm</t>
  </si>
  <si>
    <t>jami Tavi II</t>
  </si>
  <si>
    <t>Tavi I) samSeneblo samuSaoebi</t>
  </si>
  <si>
    <t>liTonis d 76 mm სამკაპის (fasonuri detalebis) შეძენა და მონტაჟი</t>
  </si>
  <si>
    <t>liTonis d 76 mm მუხლი (fasonuri detalebis) 90 გრადუსიანი შეძენა და მონტაჟი</t>
  </si>
  <si>
    <t>liTonis 76 მმ მუხლის antikoroziuli izoliaciiT zeTovani saRebaviT (sasurvelia ლურჯი feri)</t>
  </si>
  <si>
    <t>jami Tavi I</t>
  </si>
  <si>
    <t>Tavi II. mowyobilobebi</t>
  </si>
  <si>
    <t>kompl</t>
  </si>
  <si>
    <t>zednadebi xarjebi montaJis xelfasze</t>
  </si>
  <si>
    <t>gegmiuri dagroveba  (mowyobilobis gareSe)</t>
  </si>
  <si>
    <t>1-11-.15</t>
  </si>
  <si>
    <t>გვ.9-16</t>
  </si>
  <si>
    <t>22-24-2</t>
  </si>
  <si>
    <t>gv.11-43</t>
  </si>
  <si>
    <t>გვ.1-12</t>
  </si>
  <si>
    <t xml:space="preserve">1-80-3 </t>
  </si>
  <si>
    <t>გვ.15-76</t>
  </si>
  <si>
    <t>liTonis kvadratuli mili 60X60X3 mm</t>
  </si>
  <si>
    <t>გვ.11-37</t>
  </si>
  <si>
    <t>გვ.5-27</t>
  </si>
  <si>
    <t>ლითონის ბადე დ=3,0 მმ უჯრედის ზომით 50X50 მმ</t>
  </si>
  <si>
    <t>liTonis mili 60.3/4 მმ</t>
  </si>
  <si>
    <t>furclovana 2,5 მმ</t>
  </si>
  <si>
    <t xml:space="preserve">16-19-4              misadag.      </t>
  </si>
  <si>
    <t>15-164-7</t>
  </si>
  <si>
    <t>11.-1-6</t>
  </si>
  <si>
    <t>22-5-2</t>
  </si>
  <si>
    <t>22-24-9</t>
  </si>
  <si>
    <t>sabazro</t>
  </si>
  <si>
    <t>ჭაბურღილის მილის saTavisis SeZena da montaJi</t>
  </si>
  <si>
    <t>გვ.1-14</t>
  </si>
  <si>
    <t>გვ.8-28</t>
  </si>
  <si>
    <t>გვ.50-169</t>
  </si>
  <si>
    <t>გვ.50-163</t>
  </si>
  <si>
    <t>გვ.3-52</t>
  </si>
  <si>
    <t>tumbos win WaburRilSi wyalsawneo milze ukusarqvelis mowyoba d-80</t>
  </si>
  <si>
    <t xml:space="preserve">არსებული გრუნტით თხრილის შევსება ბულდოზერით  80ცხ.ძ/. </t>
  </si>
  <si>
    <t>WaburRilidan wylis amotumbva erliftiT (garecxva)  15m3/sT-Si warmadobis</t>
  </si>
  <si>
    <t>zednadebi xarjebi samSeneblo samuSaoebze</t>
  </si>
  <si>
    <t>zednadebi xarjebi burRviT samuSaoebze</t>
  </si>
  <si>
    <t>milebs Soris sicarielis Sevseba garecxili kenWnariT</t>
  </si>
  <si>
    <t>4-33-3</t>
  </si>
  <si>
    <t>1-11-10</t>
  </si>
  <si>
    <t>IV kat. gruntis damuSaveba eqskavatoriT qvabulSi adgilze dayriT</t>
  </si>
  <si>
    <t xml:space="preserve">1-80-4 </t>
  </si>
  <si>
    <t>IV gufis gruntis damuSaveba xeliT qvabulSi</t>
  </si>
  <si>
    <t>1-31-6</t>
  </si>
  <si>
    <t xml:space="preserve">Txrilis ukuCayra buldozeriT </t>
  </si>
  <si>
    <t>gruntis datkepna pnevmosatkepniT</t>
  </si>
  <si>
    <t>1-81-4</t>
  </si>
  <si>
    <t>zedmeti gruntis mosworeba xeliT</t>
  </si>
  <si>
    <t>wertilovani saZirkvlis mowyoba</t>
  </si>
  <si>
    <t>11-1-5</t>
  </si>
  <si>
    <t>xreSovani momzadebis mowyoba</t>
  </si>
  <si>
    <t>6-1-6</t>
  </si>
  <si>
    <t>gv.9-15</t>
  </si>
  <si>
    <t>eleqtrodi</t>
  </si>
  <si>
    <t>9-21-1</t>
  </si>
  <si>
    <t>gv.9-98</t>
  </si>
  <si>
    <t>samontaJo konstruqciebi</t>
  </si>
  <si>
    <t>rezervuaris dezinfeqcia</t>
  </si>
  <si>
    <t>100m3</t>
  </si>
  <si>
    <t>9-23-1 miy</t>
  </si>
  <si>
    <t>liTonkonstruqciebi</t>
  </si>
  <si>
    <t>gv.9-17</t>
  </si>
  <si>
    <t>WanWiki</t>
  </si>
  <si>
    <t>15-159-8</t>
  </si>
  <si>
    <t>26-8-5</t>
  </si>
  <si>
    <t>bakis daTbuneba mineraluri bambis filiT sisq. 50mm folgoizoliT</t>
  </si>
  <si>
    <t>gv.11-1</t>
  </si>
  <si>
    <t>milebis SeRebva zeTis saRebaviT</t>
  </si>
  <si>
    <t>jami:</t>
  </si>
  <si>
    <t>4.4</t>
  </si>
  <si>
    <t xml:space="preserve">4-8-2 </t>
  </si>
  <si>
    <t>rotoruli burRva pirdapiri garecxviT saSualod III kategoriis gruntSi d-295</t>
  </si>
  <si>
    <t>rotoruli burRva pirdapiri garecxviT saSualod IV kategoriis gruntSi d-295</t>
  </si>
  <si>
    <t xml:space="preserve">4-8-3      </t>
  </si>
  <si>
    <t>rotoruli burRva pirdapiri garecxviT saSualod V kategoriis gruntSi d-295</t>
  </si>
  <si>
    <t xml:space="preserve">4-8-4     </t>
  </si>
  <si>
    <t>rotoruli burRva pirdapiri garecxviT saSualod VI kategoriis gruntSi d-295</t>
  </si>
  <si>
    <t>fol. milebis d-219 mm  damzadeba el. SeduRebiT</t>
  </si>
  <si>
    <t>filtrebis f/mili d-219 mm  damzzadeba (perforirebuli) el. SeduRebiT</t>
  </si>
  <si>
    <t>yvela Tavis jami</t>
  </si>
  <si>
    <t>yru miltuCa 219 მმ (Carxze damuSavebuli Sua nawili amoRebuli)</t>
  </si>
  <si>
    <t>WaburRilis igvliv betonis filis mowyoba zom: მ-250 3.5*2.4*0.2მ</t>
  </si>
  <si>
    <t xml:space="preserve">betonis saZirkvlis mowyoba ტუმბოს მართვის ფარის boZebisTvis m-150 mowtoba  40X40X60 sm </t>
  </si>
  <si>
    <t>ტუმბოს მართვის ფარის ბოძის მოწყობა</t>
  </si>
  <si>
    <t>პოლიეთილენის ელექტრო შედუღების ქუროს შეძენა და მონტაჟი დ=110 მმ</t>
  </si>
  <si>
    <t>miltuCi WanWikiT (flaneci) da paronitis შეძენა და მონტაჟი დ=110 მმ</t>
  </si>
  <si>
    <r>
      <t xml:space="preserve">liTonis avzis </t>
    </r>
    <r>
      <rPr>
        <b/>
        <sz val="10"/>
        <rFont val="Arial"/>
        <family val="2"/>
        <charset val="204"/>
      </rPr>
      <t>W</t>
    </r>
    <r>
      <rPr>
        <b/>
        <sz val="10"/>
        <rFont val="AcadNusx"/>
      </rPr>
      <t>=25m</t>
    </r>
    <r>
      <rPr>
        <b/>
        <vertAlign val="superscript"/>
        <sz val="10"/>
        <rFont val="AcadNusx"/>
      </rPr>
      <t>3</t>
    </r>
    <r>
      <rPr>
        <b/>
        <sz val="10"/>
        <rFont val="AcadNusx"/>
      </rPr>
      <t xml:space="preserve"> SeZena da montaJi</t>
    </r>
  </si>
  <si>
    <t>liTonis milebis antikoroziuli izoliaciiT zeTovani saRebaviT (sasurvelia lurji feri)</t>
  </si>
  <si>
    <t>გვ.54-156*1.5</t>
  </si>
  <si>
    <t>miltuCi d=219 mm</t>
  </si>
  <si>
    <t>gv.54-163</t>
  </si>
  <si>
    <t>miltuCi d=76 mm</t>
  </si>
  <si>
    <t>გვ.54-162</t>
  </si>
  <si>
    <t>miltuCi d=63 mm</t>
  </si>
  <si>
    <t>გვ.57-339</t>
  </si>
  <si>
    <t>gadamyvani d=76X63 mm</t>
  </si>
  <si>
    <t>gv.11-11</t>
  </si>
  <si>
    <t>mili d=32 mm (el. sadenisTvis)</t>
  </si>
  <si>
    <t>WanWiki ქანჩიT d=219 mm flanecisTvis</t>
  </si>
  <si>
    <t>WanWiki ქანჩიT d=76 mm flanecisTvis</t>
  </si>
  <si>
    <t>wyalsawevi tumbos dakidebis polieTilenis milis mowyoba d=76 mm, WaburRilSi hidravlikuri SemowmebiT</t>
  </si>
  <si>
    <t>WaburRilis d=219 mm amoSverili liTonis milebis antikoroziuli izoliaciiT zeTovani saRebaviT (sasurvelia wiTeli feri)</t>
  </si>
  <si>
    <t>liTonis 76 მმ სამკაპის antikoroziuli izoliaciiT zeTovani saRebaviT (sasurvelia lurji feri)</t>
  </si>
  <si>
    <t>polieTilenis da liTonis wyalsawevi milebis da WaburRilis Tavze mowyobili milebis gamorecxva dezinfeqciiT d=63 mm da d=76 mm</t>
  </si>
  <si>
    <t>1-81-3</t>
  </si>
  <si>
    <t>ამოღებული გრუნტის გაცრა და მილის შეფუთვა დატკეპნით. მილის ქვეშ და ზემოთ დამცავი საფარის 10+20 სმ. შესაქმნელად</t>
  </si>
  <si>
    <t>betonis momzadeba saZirkvlis qveS</t>
  </si>
  <si>
    <r>
      <t>saZirkvlis mowyoba</t>
    </r>
    <r>
      <rPr>
        <b/>
        <sz val="10"/>
        <rFont val="Arial"/>
        <family val="2"/>
        <charset val="204"/>
      </rPr>
      <t xml:space="preserve"> </t>
    </r>
    <r>
      <rPr>
        <b/>
        <sz val="10"/>
        <rFont val="AcadNusx"/>
      </rPr>
      <t>betoniT</t>
    </r>
  </si>
  <si>
    <r>
      <t xml:space="preserve">wyalsawneo koSkis </t>
    </r>
    <r>
      <rPr>
        <b/>
        <sz val="10"/>
        <rFont val="Arial"/>
        <family val="2"/>
        <charset val="204"/>
      </rPr>
      <t xml:space="preserve"> W</t>
    </r>
    <r>
      <rPr>
        <b/>
        <sz val="10"/>
        <rFont val="AcadNusx"/>
      </rPr>
      <t>=25m3  sayrdenis SeZena da montaJi</t>
    </r>
  </si>
  <si>
    <t>liTonkonstruqciebis (sayrdenebis)  SeRebva zeTis saRebaviT</t>
  </si>
  <si>
    <t>foladis fasonuri detalebis (muxlebi da samkapebi) montaJi  antikoroziuli dafarviT</t>
  </si>
  <si>
    <t>milebis gamorecxva da dezinfeqcia d-75 mm</t>
  </si>
  <si>
    <t>22-8-2.</t>
  </si>
  <si>
    <t>22-20-2.</t>
  </si>
  <si>
    <t>foladis 76 mm muxli</t>
  </si>
  <si>
    <t>foladis 76 mm samkapi</t>
  </si>
  <si>
    <t>milebis gamorecxva dezinfeqciiT d=76 mm</t>
  </si>
  <si>
    <t xml:space="preserve">Tujis urduli d=80 mm montaJi </t>
  </si>
  <si>
    <r>
      <t xml:space="preserve">foladis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=76/3.5 mm izolirebuli milis montaJi da hidravlikuri SemowmebiT wyalsawneo avzida qselSi </t>
    </r>
  </si>
  <si>
    <t>პოლიეთილენის gadamyvanis შეძენა და მონტაჟი                                                          დ=75X63 მმ</t>
  </si>
  <si>
    <r>
      <t>პოლიეთილენის 90</t>
    </r>
    <r>
      <rPr>
        <b/>
        <vertAlign val="superscript"/>
        <sz val="10"/>
        <rFont val="AcadNusx"/>
      </rPr>
      <t>0</t>
    </r>
    <r>
      <rPr>
        <b/>
        <sz val="10"/>
        <rFont val="AcadNusx"/>
      </rPr>
      <t xml:space="preserve"> muxlis შეძენა და მონტაჟი დ=75 მმ</t>
    </r>
  </si>
  <si>
    <t>1.1.1 ჭაბურღილი</t>
  </si>
  <si>
    <t>ახმეტის მუნიციპალიტეტის სოფელ ალავერდის ჭაბურღილის და კოშკურა 25მ3 რეზერვუარის პროექტი</t>
  </si>
  <si>
    <t>1.1.2 ჭაბურღილის ტუმბოს წყლის მიწოდების სათავის მოწყობა</t>
  </si>
  <si>
    <r>
      <t xml:space="preserve">თუჯის ურდული </t>
    </r>
    <r>
      <rPr>
        <b/>
        <i/>
        <sz val="10"/>
        <rFont val="Arial"/>
        <family val="2"/>
        <charset val="204"/>
      </rPr>
      <t>PN</t>
    </r>
    <r>
      <rPr>
        <b/>
        <sz val="10"/>
        <rFont val="Arial"/>
        <family val="2"/>
        <charset val="204"/>
      </rPr>
      <t>16</t>
    </r>
    <r>
      <rPr>
        <b/>
        <sz val="10"/>
        <rFont val="AcadNusx"/>
      </rPr>
      <t xml:space="preserve"> d 65 mm SeZena da montaJi</t>
    </r>
  </si>
  <si>
    <r>
      <t xml:space="preserve">ukusarqveli </t>
    </r>
    <r>
      <rPr>
        <b/>
        <i/>
        <sz val="10"/>
        <rFont val="Arial"/>
        <family val="2"/>
        <charset val="204"/>
      </rPr>
      <t>PN</t>
    </r>
    <r>
      <rPr>
        <b/>
        <sz val="10"/>
        <rFont val="Arial"/>
        <family val="2"/>
        <charset val="204"/>
      </rPr>
      <t>16</t>
    </r>
    <r>
      <rPr>
        <b/>
        <sz val="10"/>
        <rFont val="AcadNusx"/>
      </rPr>
      <t xml:space="preserve"> d 65 mm SeZena da montaJi</t>
    </r>
  </si>
  <si>
    <r>
      <t>WaburRilis tumbos SeZena marTvis fariTa da avtomatikiT CaSveba WaburRilSi, el kabeliT qselSi daerTebiT awevis simaRle 150 m.</t>
    </r>
    <r>
      <rPr>
        <b/>
        <sz val="10"/>
        <rFont val="Cambria"/>
        <family val="1"/>
      </rPr>
      <t xml:space="preserve"> Q=5 </t>
    </r>
    <r>
      <rPr>
        <b/>
        <sz val="10"/>
        <rFont val="AcadNusx"/>
      </rPr>
      <t>m3/sT</t>
    </r>
  </si>
  <si>
    <t>მიწის სამუშაოები 2.1.1</t>
  </si>
  <si>
    <t>წყალსადენი გამანაწილებელი ქსელის მოწყობა 2.1.2</t>
  </si>
  <si>
    <t>წყალსადენის არმატურა 2.2.1</t>
  </si>
  <si>
    <t>25 მ3 რეზერვუარის სამშენებლო სამუშაოები 3.1.1</t>
  </si>
  <si>
    <t xml:space="preserve">satransporto xarjebi </t>
  </si>
  <si>
    <t>gegmiuri dagroveba</t>
  </si>
  <si>
    <t>ჭაბურღილის და რეზერვუარის ტერიტორიის შემოღობვა 4</t>
  </si>
  <si>
    <t>სულ ყველათავების ჯამი</t>
  </si>
  <si>
    <t>დ.ღ.გ</t>
  </si>
  <si>
    <t>სულ მთლიანი ჯამი</t>
  </si>
  <si>
    <t>გაუთვალიწსწინებელი ხარჯი</t>
  </si>
  <si>
    <t xml:space="preserve"> jami I da II Tavebis</t>
  </si>
  <si>
    <t xml:space="preserve"> ჯამი</t>
  </si>
  <si>
    <r>
      <t xml:space="preserve">polieTilenis milis montaJi </t>
    </r>
    <r>
      <rPr>
        <b/>
        <sz val="11"/>
        <color theme="1"/>
        <rFont val="Arial"/>
        <family val="2"/>
      </rPr>
      <t>d</t>
    </r>
    <r>
      <rPr>
        <b/>
        <sz val="11"/>
        <color theme="1"/>
        <rFont val="AcadNusx"/>
      </rPr>
      <t xml:space="preserve">-75 mm-mde hidravlikuri SemowmebiT </t>
    </r>
    <r>
      <rPr>
        <b/>
        <sz val="11"/>
        <color theme="1"/>
        <rFont val="Calibri"/>
        <family val="2"/>
      </rPr>
      <t>PN-10 SDR 17 PN100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</si>
</sst>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₾_-;\-* #,##0.00\ _₾_-;_-* &quot;-&quot;??\ _₾_-;_-@_-"/>
    <numFmt numFmtId="166" formatCode="_-* #,##0.00_р_._-;\-* #,##0.00_р_._-;_-* &quot;-&quot;??_р_._-;_-@_-"/>
    <numFmt numFmtId="167" formatCode="0.0%"/>
    <numFmt numFmtId="168" formatCode="0.000"/>
    <numFmt numFmtId="170" formatCode="0.0"/>
    <numFmt numFmtId="171" formatCode="0.0000"/>
    <numFmt numFmtId="172" formatCode="_-* #,##0.000_р_._-;\-* #,##0.000_р_._-;_-* &quot;-&quot;??_р_.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name val="Arial"/>
      <family val="2"/>
    </font>
    <font>
      <b/>
      <sz val="10"/>
      <name val="AcadNusx"/>
    </font>
    <font>
      <b/>
      <vertAlign val="superscript"/>
      <sz val="10"/>
      <name val="AcadNusx"/>
    </font>
    <font>
      <sz val="10"/>
      <name val="AcadNusx"/>
    </font>
    <font>
      <b/>
      <sz val="11"/>
      <color theme="1"/>
      <name val="Sylfae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Calibri"/>
      <family val="2"/>
    </font>
    <font>
      <sz val="10"/>
      <name val="Arial Cyr"/>
      <charset val="1"/>
    </font>
    <font>
      <sz val="10"/>
      <name val="Sylfaen"/>
      <family val="1"/>
      <charset val="1"/>
    </font>
    <font>
      <b/>
      <sz val="10"/>
      <name val="Sylfaen"/>
      <family val="1"/>
      <charset val="1"/>
    </font>
    <font>
      <sz val="10"/>
      <name val="Arial"/>
      <family val="2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theme="1"/>
      <name val="AcadNusx"/>
    </font>
    <font>
      <sz val="10"/>
      <name val="Arial"/>
      <family val="2"/>
      <charset val="204"/>
    </font>
    <font>
      <b/>
      <sz val="10"/>
      <color theme="1"/>
      <name val="Sylfaen"/>
      <family val="1"/>
      <charset val="1"/>
    </font>
    <font>
      <sz val="9"/>
      <color theme="1"/>
      <name val="AcadNusx"/>
    </font>
    <font>
      <b/>
      <sz val="9"/>
      <name val="Sylfaen"/>
      <family val="1"/>
      <charset val="204"/>
    </font>
    <font>
      <sz val="9"/>
      <name val="AcadNusx"/>
    </font>
    <font>
      <b/>
      <sz val="9"/>
      <name val="AcadNusx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cadNusx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  <charset val="204"/>
    </font>
    <font>
      <b/>
      <sz val="10"/>
      <name val="Cambria"/>
      <family val="1"/>
    </font>
    <font>
      <b/>
      <sz val="11"/>
      <color theme="1"/>
      <name val="Sylfaen"/>
      <family val="1"/>
      <charset val="1"/>
    </font>
    <font>
      <b/>
      <sz val="11"/>
      <color theme="1"/>
      <name val="AcadNusx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Sylfae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9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8" fillId="0" borderId="0" applyFont="0" applyFill="0" applyBorder="0" applyAlignment="0" applyProtection="0"/>
    <xf numFmtId="0" fontId="17" fillId="0" borderId="0"/>
    <xf numFmtId="0" fontId="6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6" fillId="0" borderId="0"/>
    <xf numFmtId="0" fontId="6" fillId="0" borderId="0"/>
    <xf numFmtId="0" fontId="11" fillId="0" borderId="0"/>
    <xf numFmtId="0" fontId="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9" fillId="0" borderId="0"/>
    <xf numFmtId="164" fontId="11" fillId="0" borderId="0" applyFont="0" applyFill="0" applyBorder="0" applyAlignment="0" applyProtection="0"/>
    <xf numFmtId="0" fontId="11" fillId="0" borderId="0"/>
    <xf numFmtId="164" fontId="6" fillId="0" borderId="0" applyFont="0" applyFill="0" applyBorder="0" applyAlignment="0" applyProtection="0"/>
    <xf numFmtId="0" fontId="7" fillId="0" borderId="0"/>
    <xf numFmtId="0" fontId="17" fillId="0" borderId="0"/>
    <xf numFmtId="0" fontId="7" fillId="0" borderId="0"/>
    <xf numFmtId="0" fontId="18" fillId="0" borderId="0"/>
    <xf numFmtId="0" fontId="20" fillId="0" borderId="0"/>
    <xf numFmtId="0" fontId="18" fillId="0" borderId="0"/>
    <xf numFmtId="0" fontId="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21" fillId="0" borderId="0"/>
    <xf numFmtId="9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165" fontId="7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0" fontId="28" fillId="0" borderId="0"/>
    <xf numFmtId="165" fontId="28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0" fontId="2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7" fillId="0" borderId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26">
    <xf numFmtId="0" fontId="0" fillId="0" borderId="0" xfId="0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49" fontId="12" fillId="0" borderId="1" xfId="6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0" fontId="12" fillId="0" borderId="1" xfId="0" applyNumberFormat="1" applyFont="1" applyFill="1" applyBorder="1" applyAlignment="1">
      <alignment horizontal="center" vertical="center" wrapText="1"/>
    </xf>
    <xf numFmtId="168" fontId="14" fillId="0" borderId="1" xfId="40" applyNumberFormat="1" applyFont="1" applyFill="1" applyBorder="1" applyAlignment="1">
      <alignment horizontal="center" vertical="center"/>
    </xf>
    <xf numFmtId="49" fontId="12" fillId="0" borderId="1" xfId="40" applyNumberFormat="1" applyFont="1" applyFill="1" applyBorder="1" applyAlignment="1">
      <alignment horizontal="center" vertical="center"/>
    </xf>
    <xf numFmtId="49" fontId="14" fillId="0" borderId="1" xfId="4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168" fontId="14" fillId="0" borderId="1" xfId="1" applyNumberFormat="1" applyFont="1" applyFill="1" applyBorder="1" applyAlignment="1">
      <alignment horizontal="center" vertical="center" wrapText="1"/>
    </xf>
    <xf numFmtId="171" fontId="14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49" fontId="23" fillId="0" borderId="1" xfId="0" quotePrefix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0" fontId="14" fillId="0" borderId="1" xfId="40" applyNumberFormat="1" applyFont="1" applyFill="1" applyBorder="1" applyAlignment="1">
      <alignment horizontal="left" vertical="center" wrapText="1"/>
    </xf>
    <xf numFmtId="172" fontId="12" fillId="0" borderId="1" xfId="35" applyNumberFormat="1" applyFont="1" applyFill="1" applyBorder="1" applyAlignment="1">
      <alignment horizontal="center" vertical="center"/>
    </xf>
    <xf numFmtId="0" fontId="26" fillId="0" borderId="1" xfId="1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/>
    </xf>
    <xf numFmtId="14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168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2" fontId="12" fillId="0" borderId="2" xfId="1" applyNumberFormat="1" applyFont="1" applyFill="1" applyBorder="1" applyAlignment="1">
      <alignment horizontal="center" vertical="center" wrapText="1"/>
    </xf>
    <xf numFmtId="14" fontId="27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8" fontId="12" fillId="0" borderId="1" xfId="40" applyNumberFormat="1" applyFont="1" applyFill="1" applyBorder="1" applyAlignment="1">
      <alignment horizontal="center" vertical="center"/>
    </xf>
    <xf numFmtId="168" fontId="12" fillId="0" borderId="1" xfId="40" applyNumberFormat="1" applyFont="1" applyFill="1" applyBorder="1" applyAlignment="1">
      <alignment horizontal="center"/>
    </xf>
    <xf numFmtId="49" fontId="29" fillId="0" borderId="1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vertical="center" wrapText="1"/>
    </xf>
    <xf numFmtId="0" fontId="27" fillId="0" borderId="1" xfId="1" applyFont="1" applyFill="1" applyBorder="1" applyAlignment="1">
      <alignment horizontal="center" vertical="center"/>
    </xf>
    <xf numFmtId="2" fontId="27" fillId="0" borderId="1" xfId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26" fillId="0" borderId="1" xfId="0" quotePrefix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9" fontId="25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4" fontId="29" fillId="0" borderId="1" xfId="1" applyNumberFormat="1" applyFont="1" applyFill="1" applyBorder="1" applyAlignment="1">
      <alignment horizontal="center" vertical="center" wrapText="1"/>
    </xf>
    <xf numFmtId="2" fontId="12" fillId="0" borderId="1" xfId="40" applyNumberFormat="1" applyFont="1" applyFill="1" applyBorder="1" applyAlignment="1">
      <alignment horizontal="center" vertical="center"/>
    </xf>
    <xf numFmtId="0" fontId="32" fillId="0" borderId="0" xfId="6" applyFont="1" applyFill="1"/>
    <xf numFmtId="0" fontId="33" fillId="0" borderId="0" xfId="6" applyFont="1" applyFill="1"/>
    <xf numFmtId="0" fontId="32" fillId="0" borderId="1" xfId="40" applyFont="1" applyFill="1" applyBorder="1" applyAlignment="1">
      <alignment horizontal="center" vertical="center" wrapText="1"/>
    </xf>
    <xf numFmtId="0" fontId="33" fillId="0" borderId="1" xfId="40" applyFont="1" applyFill="1" applyBorder="1" applyAlignment="1">
      <alignment horizontal="center" vertical="center" wrapText="1"/>
    </xf>
    <xf numFmtId="0" fontId="34" fillId="0" borderId="1" xfId="40" applyFont="1" applyFill="1" applyBorder="1" applyAlignment="1">
      <alignment horizontal="center" vertical="center" wrapText="1"/>
    </xf>
    <xf numFmtId="0" fontId="35" fillId="0" borderId="0" xfId="6" applyFont="1" applyFill="1"/>
    <xf numFmtId="49" fontId="33" fillId="0" borderId="1" xfId="40" applyNumberFormat="1" applyFont="1" applyFill="1" applyBorder="1" applyAlignment="1">
      <alignment horizontal="center" vertical="center" wrapText="1"/>
    </xf>
    <xf numFmtId="0" fontId="33" fillId="0" borderId="1" xfId="40" applyFont="1" applyFill="1" applyBorder="1" applyAlignment="1">
      <alignment vertical="center" wrapText="1"/>
    </xf>
    <xf numFmtId="166" fontId="33" fillId="0" borderId="1" xfId="51" applyNumberFormat="1" applyFont="1" applyFill="1" applyBorder="1" applyAlignment="1">
      <alignment horizontal="center" vertical="center"/>
    </xf>
    <xf numFmtId="0" fontId="32" fillId="0" borderId="1" xfId="40" applyFont="1" applyFill="1" applyBorder="1" applyAlignment="1">
      <alignment horizontal="center" vertical="center"/>
    </xf>
    <xf numFmtId="49" fontId="36" fillId="0" borderId="1" xfId="40" applyNumberFormat="1" applyFont="1" applyFill="1" applyBorder="1" applyAlignment="1">
      <alignment horizontal="center" vertical="center" wrapText="1"/>
    </xf>
    <xf numFmtId="0" fontId="32" fillId="0" borderId="0" xfId="6" applyFont="1" applyFill="1" applyAlignment="1">
      <alignment vertical="center"/>
    </xf>
    <xf numFmtId="0" fontId="36" fillId="0" borderId="1" xfId="40" applyFont="1" applyFill="1" applyBorder="1" applyAlignment="1">
      <alignment vertical="center" wrapText="1"/>
    </xf>
    <xf numFmtId="0" fontId="36" fillId="0" borderId="1" xfId="6" applyFont="1" applyFill="1" applyBorder="1" applyAlignment="1">
      <alignment horizontal="left" vertical="center" wrapText="1"/>
    </xf>
    <xf numFmtId="0" fontId="30" fillId="0" borderId="1" xfId="6" applyFont="1" applyFill="1" applyBorder="1" applyAlignment="1">
      <alignment horizontal="center" vertical="center"/>
    </xf>
    <xf numFmtId="0" fontId="37" fillId="0" borderId="1" xfId="6" applyFont="1" applyFill="1" applyBorder="1" applyAlignment="1">
      <alignment horizontal="center" vertical="center" wrapText="1"/>
    </xf>
    <xf numFmtId="0" fontId="38" fillId="0" borderId="0" xfId="6" applyFont="1" applyFill="1"/>
    <xf numFmtId="0" fontId="36" fillId="0" borderId="1" xfId="6" quotePrefix="1" applyFont="1" applyFill="1" applyBorder="1" applyAlignment="1">
      <alignment horizontal="center" vertical="center" wrapText="1"/>
    </xf>
    <xf numFmtId="0" fontId="30" fillId="0" borderId="1" xfId="6" applyFont="1" applyFill="1" applyBorder="1" applyAlignment="1">
      <alignment vertical="center" wrapText="1"/>
    </xf>
    <xf numFmtId="9" fontId="36" fillId="0" borderId="1" xfId="52" applyFont="1" applyFill="1" applyBorder="1" applyAlignment="1">
      <alignment horizontal="center" vertical="center"/>
    </xf>
    <xf numFmtId="0" fontId="38" fillId="0" borderId="1" xfId="6" applyFont="1" applyFill="1" applyBorder="1" applyAlignment="1">
      <alignment horizontal="center" vertical="center" wrapText="1"/>
    </xf>
    <xf numFmtId="0" fontId="30" fillId="0" borderId="1" xfId="6" applyFont="1" applyFill="1" applyBorder="1" applyAlignment="1">
      <alignment horizontal="left" vertical="center" wrapText="1"/>
    </xf>
    <xf numFmtId="167" fontId="36" fillId="0" borderId="1" xfId="52" applyNumberFormat="1" applyFont="1" applyFill="1" applyBorder="1" applyAlignment="1">
      <alignment horizontal="center" vertical="center" wrapText="1"/>
    </xf>
    <xf numFmtId="0" fontId="33" fillId="0" borderId="1" xfId="6" applyFont="1" applyFill="1" applyBorder="1" applyAlignment="1">
      <alignment horizontal="left" vertical="center" wrapText="1"/>
    </xf>
    <xf numFmtId="0" fontId="33" fillId="0" borderId="1" xfId="5" applyNumberFormat="1" applyFont="1" applyFill="1" applyBorder="1" applyAlignment="1">
      <alignment horizontal="center" vertical="center"/>
    </xf>
    <xf numFmtId="0" fontId="33" fillId="0" borderId="1" xfId="6" applyFont="1" applyFill="1" applyBorder="1" applyAlignment="1">
      <alignment vertical="center" wrapText="1"/>
    </xf>
    <xf numFmtId="2" fontId="33" fillId="0" borderId="1" xfId="6" applyNumberFormat="1" applyFont="1" applyFill="1" applyBorder="1" applyAlignment="1">
      <alignment horizontal="center" vertical="center" wrapText="1"/>
    </xf>
    <xf numFmtId="0" fontId="33" fillId="0" borderId="1" xfId="40" applyFont="1" applyFill="1" applyBorder="1" applyAlignment="1">
      <alignment horizontal="left" vertical="center" wrapText="1"/>
    </xf>
    <xf numFmtId="0" fontId="32" fillId="0" borderId="1" xfId="40" applyFont="1" applyFill="1" applyBorder="1" applyAlignment="1">
      <alignment horizontal="left" vertical="center" wrapText="1"/>
    </xf>
    <xf numFmtId="167" fontId="33" fillId="0" borderId="1" xfId="40" applyNumberFormat="1" applyFont="1" applyFill="1" applyBorder="1" applyAlignment="1">
      <alignment horizontal="center" vertical="center" wrapText="1"/>
    </xf>
    <xf numFmtId="9" fontId="33" fillId="0" borderId="1" xfId="40" quotePrefix="1" applyNumberFormat="1" applyFont="1" applyFill="1" applyBorder="1" applyAlignment="1">
      <alignment horizontal="center" vertical="center" wrapText="1"/>
    </xf>
    <xf numFmtId="9" fontId="33" fillId="0" borderId="1" xfId="40" applyNumberFormat="1" applyFont="1" applyFill="1" applyBorder="1" applyAlignment="1">
      <alignment horizontal="center" vertical="center" wrapText="1"/>
    </xf>
    <xf numFmtId="9" fontId="32" fillId="0" borderId="1" xfId="40" applyNumberFormat="1" applyFont="1" applyFill="1" applyBorder="1" applyAlignment="1">
      <alignment horizontal="center" vertical="center"/>
    </xf>
    <xf numFmtId="0" fontId="35" fillId="0" borderId="1" xfId="40" applyFont="1" applyFill="1" applyBorder="1" applyAlignment="1">
      <alignment horizontal="center" vertical="center" wrapText="1"/>
    </xf>
    <xf numFmtId="49" fontId="33" fillId="0" borderId="1" xfId="6" applyNumberFormat="1" applyFont="1" applyFill="1" applyBorder="1" applyAlignment="1">
      <alignment horizontal="center" vertical="center" wrapText="1"/>
    </xf>
    <xf numFmtId="0" fontId="12" fillId="0" borderId="1" xfId="40" applyNumberFormat="1" applyFont="1" applyFill="1" applyBorder="1" applyAlignment="1">
      <alignment horizontal="left" vertical="center"/>
    </xf>
    <xf numFmtId="0" fontId="12" fillId="0" borderId="1" xfId="40" applyNumberFormat="1" applyFont="1" applyFill="1" applyBorder="1" applyAlignment="1">
      <alignment horizontal="left" vertical="center" wrapText="1"/>
    </xf>
    <xf numFmtId="0" fontId="14" fillId="0" borderId="1" xfId="40" applyNumberFormat="1" applyFont="1" applyFill="1" applyBorder="1" applyAlignment="1">
      <alignment horizontal="center"/>
    </xf>
    <xf numFmtId="0" fontId="14" fillId="0" borderId="1" xfId="40" applyNumberFormat="1" applyFont="1" applyFill="1" applyBorder="1" applyAlignment="1">
      <alignment horizontal="left" wrapText="1"/>
    </xf>
    <xf numFmtId="0" fontId="12" fillId="0" borderId="1" xfId="40" applyNumberFormat="1" applyFont="1" applyFill="1" applyBorder="1" applyAlignment="1">
      <alignment horizontal="center"/>
    </xf>
    <xf numFmtId="0" fontId="12" fillId="0" borderId="1" xfId="40" applyNumberFormat="1" applyFont="1" applyFill="1" applyBorder="1" applyAlignment="1">
      <alignment horizontal="left" wrapText="1"/>
    </xf>
    <xf numFmtId="0" fontId="14" fillId="0" borderId="1" xfId="40" applyNumberFormat="1" applyFont="1" applyFill="1" applyBorder="1" applyAlignment="1">
      <alignment horizontal="left"/>
    </xf>
    <xf numFmtId="0" fontId="10" fillId="0" borderId="1" xfId="1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wrapText="1"/>
    </xf>
    <xf numFmtId="0" fontId="12" fillId="0" borderId="1" xfId="6" applyFont="1" applyFill="1" applyBorder="1" applyAlignment="1">
      <alignment horizontal="center"/>
    </xf>
    <xf numFmtId="2" fontId="12" fillId="0" borderId="1" xfId="6" applyNumberFormat="1" applyFont="1" applyFill="1" applyBorder="1" applyAlignment="1">
      <alignment horizontal="center"/>
    </xf>
    <xf numFmtId="0" fontId="14" fillId="0" borderId="1" xfId="6" applyFont="1" applyFill="1" applyBorder="1" applyAlignment="1">
      <alignment horizontal="center"/>
    </xf>
    <xf numFmtId="0" fontId="14" fillId="0" borderId="1" xfId="6" applyFont="1" applyFill="1" applyBorder="1" applyAlignment="1">
      <alignment vertical="center" wrapText="1"/>
    </xf>
    <xf numFmtId="2" fontId="14" fillId="0" borderId="1" xfId="6" applyNumberFormat="1" applyFont="1" applyFill="1" applyBorder="1" applyAlignment="1">
      <alignment horizontal="center"/>
    </xf>
    <xf numFmtId="0" fontId="14" fillId="0" borderId="1" xfId="6" applyFont="1" applyFill="1" applyBorder="1" applyAlignment="1">
      <alignment wrapText="1"/>
    </xf>
    <xf numFmtId="0" fontId="12" fillId="0" borderId="1" xfId="6" applyFont="1" applyFill="1" applyBorder="1"/>
    <xf numFmtId="0" fontId="39" fillId="0" borderId="1" xfId="6" applyFont="1" applyFill="1" applyBorder="1"/>
    <xf numFmtId="0" fontId="11" fillId="0" borderId="1" xfId="6" applyFont="1" applyFill="1" applyBorder="1" applyAlignment="1">
      <alignment horizontal="center"/>
    </xf>
    <xf numFmtId="0" fontId="11" fillId="0" borderId="1" xfId="6" applyFont="1" applyFill="1" applyBorder="1"/>
    <xf numFmtId="0" fontId="16" fillId="0" borderId="1" xfId="6" applyFont="1" applyFill="1" applyBorder="1"/>
    <xf numFmtId="0" fontId="16" fillId="0" borderId="1" xfId="6" applyFont="1" applyFill="1" applyBorder="1" applyAlignment="1">
      <alignment horizontal="center"/>
    </xf>
    <xf numFmtId="0" fontId="12" fillId="0" borderId="1" xfId="15" applyNumberFormat="1" applyFont="1" applyFill="1" applyBorder="1" applyAlignment="1">
      <alignment horizontal="left" vertical="center" wrapText="1"/>
    </xf>
    <xf numFmtId="0" fontId="12" fillId="0" borderId="1" xfId="15" applyNumberFormat="1" applyFont="1" applyFill="1" applyBorder="1" applyAlignment="1">
      <alignment horizontal="center" vertical="center"/>
    </xf>
    <xf numFmtId="2" fontId="12" fillId="0" borderId="1" xfId="15" applyNumberFormat="1" applyFont="1" applyFill="1" applyBorder="1" applyAlignment="1">
      <alignment horizontal="center" vertical="center"/>
    </xf>
    <xf numFmtId="168" fontId="12" fillId="0" borderId="1" xfId="15" applyNumberFormat="1" applyFont="1" applyFill="1" applyBorder="1" applyAlignment="1">
      <alignment horizontal="center" vertical="center"/>
    </xf>
    <xf numFmtId="49" fontId="23" fillId="0" borderId="1" xfId="1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33" fillId="0" borderId="1" xfId="6" applyFont="1" applyFill="1" applyBorder="1" applyAlignment="1">
      <alignment horizontal="center" vertical="center"/>
    </xf>
    <xf numFmtId="0" fontId="33" fillId="0" borderId="1" xfId="6" applyFont="1" applyFill="1" applyBorder="1" applyAlignment="1">
      <alignment horizontal="center" vertical="center" wrapText="1"/>
    </xf>
    <xf numFmtId="0" fontId="36" fillId="0" borderId="1" xfId="6" applyFont="1" applyFill="1" applyBorder="1" applyAlignment="1">
      <alignment horizontal="center" vertical="center" wrapText="1"/>
    </xf>
    <xf numFmtId="0" fontId="36" fillId="0" borderId="1" xfId="6" applyFont="1" applyFill="1" applyBorder="1" applyAlignment="1">
      <alignment horizontal="center" vertical="center"/>
    </xf>
    <xf numFmtId="0" fontId="31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9" fontId="31" fillId="0" borderId="0" xfId="38" applyNumberFormat="1" applyFont="1" applyFill="1" applyAlignment="1">
      <alignment horizontal="center" vertical="center" wrapText="1" shrinkToFit="1"/>
    </xf>
    <xf numFmtId="0" fontId="16" fillId="0" borderId="1" xfId="6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vertical="center" wrapText="1"/>
    </xf>
    <xf numFmtId="2" fontId="12" fillId="0" borderId="1" xfId="6" applyNumberFormat="1" applyFont="1" applyFill="1" applyBorder="1" applyAlignment="1">
      <alignment horizontal="center" vertical="center" wrapText="1"/>
    </xf>
    <xf numFmtId="0" fontId="12" fillId="0" borderId="1" xfId="38" applyFont="1" applyFill="1" applyBorder="1" applyAlignment="1">
      <alignment horizontal="center" vertical="center"/>
    </xf>
    <xf numFmtId="0" fontId="12" fillId="0" borderId="1" xfId="6" quotePrefix="1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center" vertical="center"/>
    </xf>
    <xf numFmtId="49" fontId="12" fillId="0" borderId="1" xfId="20" applyNumberFormat="1" applyFont="1" applyFill="1" applyBorder="1" applyAlignment="1">
      <alignment horizontal="center" vertical="center" wrapText="1"/>
    </xf>
    <xf numFmtId="0" fontId="12" fillId="0" borderId="1" xfId="21" applyNumberFormat="1" applyFont="1" applyFill="1" applyBorder="1" applyAlignment="1">
      <alignment horizontal="left" vertical="center" wrapText="1"/>
    </xf>
    <xf numFmtId="0" fontId="12" fillId="0" borderId="1" xfId="20" applyFont="1" applyFill="1" applyBorder="1" applyAlignment="1">
      <alignment horizontal="center" vertical="center"/>
    </xf>
    <xf numFmtId="2" fontId="12" fillId="0" borderId="1" xfId="20" applyNumberFormat="1" applyFont="1" applyFill="1" applyBorder="1" applyAlignment="1">
      <alignment horizontal="center" vertical="center"/>
    </xf>
    <xf numFmtId="0" fontId="14" fillId="0" borderId="1" xfId="20" applyFont="1" applyFill="1" applyBorder="1" applyAlignment="1">
      <alignment horizontal="center" vertical="center"/>
    </xf>
    <xf numFmtId="170" fontId="14" fillId="0" borderId="1" xfId="20" applyNumberFormat="1" applyFont="1" applyFill="1" applyBorder="1" applyAlignment="1">
      <alignment horizontal="center" vertical="center"/>
    </xf>
    <xf numFmtId="0" fontId="10" fillId="0" borderId="1" xfId="15" applyFont="1" applyFill="1" applyBorder="1" applyAlignment="1">
      <alignment horizontal="center" vertical="center" wrapText="1"/>
    </xf>
    <xf numFmtId="49" fontId="10" fillId="0" borderId="1" xfId="15" applyNumberFormat="1" applyFont="1" applyFill="1" applyBorder="1" applyAlignment="1">
      <alignment horizontal="center" vertical="center"/>
    </xf>
    <xf numFmtId="0" fontId="12" fillId="0" borderId="1" xfId="22" applyNumberFormat="1" applyFont="1" applyFill="1" applyBorder="1" applyAlignment="1">
      <alignment horizontal="left" vertical="center" wrapText="1"/>
    </xf>
    <xf numFmtId="0" fontId="14" fillId="0" borderId="1" xfId="22" applyNumberFormat="1" applyFont="1" applyFill="1" applyBorder="1" applyAlignment="1">
      <alignment horizontal="left" vertical="center" wrapText="1"/>
    </xf>
    <xf numFmtId="0" fontId="12" fillId="0" borderId="1" xfId="20" applyFont="1" applyFill="1" applyBorder="1" applyAlignment="1">
      <alignment horizontal="left" vertical="center" wrapText="1"/>
    </xf>
    <xf numFmtId="0" fontId="12" fillId="0" borderId="1" xfId="5" applyNumberFormat="1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left" vertical="center" wrapText="1"/>
    </xf>
    <xf numFmtId="0" fontId="14" fillId="0" borderId="1" xfId="6" applyFont="1" applyFill="1" applyBorder="1" applyAlignment="1">
      <alignment horizontal="left" vertical="center" wrapText="1"/>
    </xf>
    <xf numFmtId="9" fontId="14" fillId="0" borderId="1" xfId="52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2" fontId="12" fillId="0" borderId="1" xfId="5" applyNumberFormat="1" applyFont="1" applyFill="1" applyBorder="1" applyAlignment="1">
      <alignment horizontal="center" vertical="center"/>
    </xf>
    <xf numFmtId="9" fontId="14" fillId="0" borderId="1" xfId="52" applyFont="1" applyFill="1" applyBorder="1" applyAlignment="1">
      <alignment horizontal="center" vertical="center" wrapText="1"/>
    </xf>
    <xf numFmtId="0" fontId="33" fillId="0" borderId="1" xfId="6" applyFont="1" applyFill="1" applyBorder="1" applyAlignment="1">
      <alignment horizontal="center" vertical="center"/>
    </xf>
    <xf numFmtId="0" fontId="33" fillId="0" borderId="1" xfId="6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12" fillId="0" borderId="1" xfId="40" applyNumberFormat="1" applyFont="1" applyFill="1" applyBorder="1" applyAlignment="1">
      <alignment horizontal="center" vertical="center"/>
    </xf>
    <xf numFmtId="0" fontId="14" fillId="0" borderId="1" xfId="4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9" fontId="26" fillId="0" borderId="1" xfId="0" applyNumberFormat="1" applyFont="1" applyFill="1" applyBorder="1" applyAlignment="1">
      <alignment horizontal="center"/>
    </xf>
    <xf numFmtId="49" fontId="42" fillId="0" borderId="1" xfId="1" applyNumberFormat="1" applyFont="1" applyFill="1" applyBorder="1" applyAlignment="1">
      <alignment horizontal="center" vertical="center" wrapText="1"/>
    </xf>
    <xf numFmtId="14" fontId="42" fillId="0" borderId="1" xfId="1" applyNumberFormat="1" applyFont="1" applyFill="1" applyBorder="1" applyAlignment="1">
      <alignment horizontal="center" vertical="center" wrapText="1"/>
    </xf>
    <xf numFmtId="0" fontId="43" fillId="0" borderId="1" xfId="1" applyFont="1" applyFill="1" applyBorder="1" applyAlignment="1">
      <alignment vertical="center" wrapText="1"/>
    </xf>
    <xf numFmtId="0" fontId="43" fillId="0" borderId="1" xfId="1" applyFont="1" applyFill="1" applyBorder="1" applyAlignment="1">
      <alignment horizontal="center" vertical="center"/>
    </xf>
    <xf numFmtId="2" fontId="43" fillId="0" borderId="1" xfId="1" applyNumberFormat="1" applyFont="1" applyFill="1" applyBorder="1" applyAlignment="1">
      <alignment horizontal="center" vertical="center" wrapText="1"/>
    </xf>
    <xf numFmtId="0" fontId="42" fillId="0" borderId="1" xfId="1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/>
    </xf>
    <xf numFmtId="49" fontId="46" fillId="0" borderId="3" xfId="0" applyNumberFormat="1" applyFont="1" applyFill="1" applyBorder="1" applyAlignment="1">
      <alignment horizontal="center" vertical="center" wrapText="1"/>
    </xf>
    <xf numFmtId="0" fontId="42" fillId="0" borderId="3" xfId="0" applyNumberFormat="1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0" fontId="42" fillId="0" borderId="1" xfId="0" quotePrefix="1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vertical="center" wrapText="1"/>
    </xf>
    <xf numFmtId="9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center" wrapText="1"/>
    </xf>
    <xf numFmtId="167" fontId="46" fillId="0" borderId="1" xfId="0" applyNumberFormat="1" applyFont="1" applyFill="1" applyBorder="1" applyAlignment="1">
      <alignment horizontal="center" vertical="center" wrapText="1"/>
    </xf>
    <xf numFmtId="2" fontId="12" fillId="2" borderId="1" xfId="6" applyNumberFormat="1" applyFont="1" applyFill="1" applyBorder="1" applyAlignment="1">
      <alignment horizontal="center" vertical="center" wrapText="1"/>
    </xf>
    <xf numFmtId="0" fontId="33" fillId="0" borderId="1" xfId="6" applyFont="1" applyFill="1" applyBorder="1" applyAlignment="1">
      <alignment horizontal="center" vertical="center" wrapText="1"/>
    </xf>
    <xf numFmtId="49" fontId="31" fillId="0" borderId="6" xfId="38" applyNumberFormat="1" applyFont="1" applyFill="1" applyBorder="1" applyAlignment="1">
      <alignment horizontal="center" vertical="center" wrapText="1" shrinkToFit="1"/>
    </xf>
    <xf numFmtId="0" fontId="12" fillId="0" borderId="4" xfId="40" applyNumberFormat="1" applyFont="1" applyFill="1" applyBorder="1" applyAlignment="1">
      <alignment horizontal="center" vertical="center"/>
    </xf>
    <xf numFmtId="0" fontId="12" fillId="0" borderId="5" xfId="4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/>
    </xf>
    <xf numFmtId="0" fontId="33" fillId="0" borderId="0" xfId="6" applyFont="1" applyFill="1" applyAlignment="1">
      <alignment horizontal="center"/>
    </xf>
    <xf numFmtId="49" fontId="15" fillId="0" borderId="6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/>
    </xf>
    <xf numFmtId="49" fontId="10" fillId="0" borderId="6" xfId="0" applyNumberFormat="1" applyFont="1" applyFill="1" applyBorder="1" applyAlignment="1">
      <alignment horizontal="center" vertical="center"/>
    </xf>
    <xf numFmtId="0" fontId="12" fillId="0" borderId="0" xfId="40" applyNumberFormat="1" applyFont="1" applyFill="1" applyAlignment="1">
      <alignment horizontal="center" vertical="center"/>
    </xf>
    <xf numFmtId="0" fontId="12" fillId="0" borderId="0" xfId="6" applyFont="1" applyFill="1" applyAlignment="1">
      <alignment horizontal="center" vertical="center" wrapText="1"/>
    </xf>
  </cellXfs>
  <cellStyles count="219">
    <cellStyle name="Comma 10" xfId="5"/>
    <cellStyle name="Comma 10 2" xfId="59"/>
    <cellStyle name="Comma 10 2 2" xfId="83"/>
    <cellStyle name="Comma 10 2 2 2" xfId="185"/>
    <cellStyle name="Comma 10 2 2 3" xfId="142"/>
    <cellStyle name="Comma 10 2 3" xfId="104"/>
    <cellStyle name="Comma 10 2 3 2" xfId="201"/>
    <cellStyle name="Comma 10 2 3 3" xfId="158"/>
    <cellStyle name="Comma 10 2 4" xfId="171"/>
    <cellStyle name="Comma 10 2 5" xfId="128"/>
    <cellStyle name="Comma 10 3" xfId="7"/>
    <cellStyle name="Comma 10 3 2" xfId="84"/>
    <cellStyle name="Comma 10 3 2 2" xfId="105"/>
    <cellStyle name="Comma 10 3 2 2 2" xfId="202"/>
    <cellStyle name="Comma 10 3 2 2 3" xfId="159"/>
    <cellStyle name="Comma 10 3 2 3" xfId="186"/>
    <cellStyle name="Comma 10 3 2 4" xfId="143"/>
    <cellStyle name="Comma 10 3 3" xfId="76"/>
    <cellStyle name="Comma 10 3 3 2" xfId="179"/>
    <cellStyle name="Comma 10 3 3 3" xfId="136"/>
    <cellStyle name="Comma 10 4" xfId="58"/>
    <cellStyle name="Comma 10 4 2" xfId="170"/>
    <cellStyle name="Comma 10 4 3" xfId="127"/>
    <cellStyle name="Comma 11" xfId="114"/>
    <cellStyle name="Comma 11 2" xfId="210"/>
    <cellStyle name="Comma 11 3" xfId="214"/>
    <cellStyle name="Comma 12" xfId="122"/>
    <cellStyle name="Comma 12 2" xfId="213"/>
    <cellStyle name="Comma 13" xfId="167"/>
    <cellStyle name="Comma 14" xfId="123"/>
    <cellStyle name="Comma 19" xfId="21"/>
    <cellStyle name="Comma 2" xfId="37"/>
    <cellStyle name="Comma 2 2" xfId="35"/>
    <cellStyle name="Comma 2 2 2" xfId="61"/>
    <cellStyle name="Comma 2 2 2 2" xfId="93"/>
    <cellStyle name="Comma 2 2 2 2 2" xfId="190"/>
    <cellStyle name="Comma 2 2 2 2 3" xfId="147"/>
    <cellStyle name="Comma 2 2 2 3" xfId="109"/>
    <cellStyle name="Comma 2 2 2 3 2" xfId="206"/>
    <cellStyle name="Comma 2 2 2 3 3" xfId="163"/>
    <cellStyle name="Comma 2 2 2 4" xfId="173"/>
    <cellStyle name="Comma 2 2 2 5" xfId="130"/>
    <cellStyle name="Comma 2 3" xfId="62"/>
    <cellStyle name="Comma 2 3 2" xfId="13"/>
    <cellStyle name="Comma 2 3 2 2" xfId="88"/>
    <cellStyle name="Comma 2 3 2 2 2" xfId="107"/>
    <cellStyle name="Comma 2 3 2 2 2 2" xfId="204"/>
    <cellStyle name="Comma 2 3 2 2 2 3" xfId="161"/>
    <cellStyle name="Comma 2 3 2 2 3" xfId="188"/>
    <cellStyle name="Comma 2 3 2 2 4" xfId="145"/>
    <cellStyle name="Comma 2 3 2 3" xfId="79"/>
    <cellStyle name="Comma 2 3 2 3 2" xfId="181"/>
    <cellStyle name="Comma 2 3 2 3 3" xfId="138"/>
    <cellStyle name="Comma 2 3 3" xfId="94"/>
    <cellStyle name="Comma 2 3 3 2" xfId="191"/>
    <cellStyle name="Comma 2 3 3 3" xfId="148"/>
    <cellStyle name="Comma 2 3 4" xfId="110"/>
    <cellStyle name="Comma 2 3 4 2" xfId="207"/>
    <cellStyle name="Comma 2 3 4 3" xfId="164"/>
    <cellStyle name="Comma 2 3 5" xfId="174"/>
    <cellStyle name="Comma 2 3 6" xfId="131"/>
    <cellStyle name="Comma 2 4" xfId="22"/>
    <cellStyle name="Comma 2 5" xfId="60"/>
    <cellStyle name="Comma 2 5 2" xfId="172"/>
    <cellStyle name="Comma 2 5 3" xfId="129"/>
    <cellStyle name="Comma 2 6" xfId="80"/>
    <cellStyle name="Comma 2 6 2" xfId="182"/>
    <cellStyle name="Comma 2 6 3" xfId="139"/>
    <cellStyle name="Comma 20" xfId="17"/>
    <cellStyle name="Comma 20 2" xfId="51"/>
    <cellStyle name="Comma 20 2 2" xfId="96"/>
    <cellStyle name="Comma 20 2 2 2" xfId="193"/>
    <cellStyle name="Comma 20 2 2 3" xfId="150"/>
    <cellStyle name="Comma 20 2 3" xfId="112"/>
    <cellStyle name="Comma 20 2 3 2" xfId="209"/>
    <cellStyle name="Comma 20 2 3 3" xfId="166"/>
    <cellStyle name="Comma 20 3" xfId="63"/>
    <cellStyle name="Comma 20 3 2" xfId="89"/>
    <cellStyle name="Comma 20 3 2 2" xfId="189"/>
    <cellStyle name="Comma 20 3 2 3" xfId="146"/>
    <cellStyle name="Comma 20 3 3" xfId="108"/>
    <cellStyle name="Comma 20 3 3 2" xfId="205"/>
    <cellStyle name="Comma 20 3 3 3" xfId="162"/>
    <cellStyle name="Comma 20 3 4" xfId="175"/>
    <cellStyle name="Comma 20 3 5" xfId="132"/>
    <cellStyle name="Comma 3" xfId="64"/>
    <cellStyle name="Comma 3 2" xfId="82"/>
    <cellStyle name="Comma 3 2 2" xfId="184"/>
    <cellStyle name="Comma 3 2 3" xfId="141"/>
    <cellStyle name="Comma 3 3" xfId="103"/>
    <cellStyle name="Comma 3 3 2" xfId="200"/>
    <cellStyle name="Comma 3 3 3" xfId="157"/>
    <cellStyle name="Comma 3 4" xfId="176"/>
    <cellStyle name="Comma 3 5" xfId="133"/>
    <cellStyle name="Comma 4" xfId="65"/>
    <cellStyle name="Comma 5" xfId="10"/>
    <cellStyle name="Comma 5 2" xfId="66"/>
    <cellStyle name="Comma 5 2 2" xfId="86"/>
    <cellStyle name="Comma 5 2 2 2" xfId="187"/>
    <cellStyle name="Comma 5 2 2 3" xfId="144"/>
    <cellStyle name="Comma 5 2 3" xfId="106"/>
    <cellStyle name="Comma 5 2 3 2" xfId="203"/>
    <cellStyle name="Comma 5 2 3 3" xfId="160"/>
    <cellStyle name="Comma 5 2 4" xfId="177"/>
    <cellStyle name="Comma 5 2 5" xfId="134"/>
    <cellStyle name="Comma 5 3" xfId="78"/>
    <cellStyle name="Comma 5 3 2" xfId="115"/>
    <cellStyle name="Comma 5 3 3" xfId="180"/>
    <cellStyle name="Comma 5 3 4" xfId="137"/>
    <cellStyle name="Comma 5 3 5" xfId="218"/>
    <cellStyle name="Comma 5 4" xfId="100"/>
    <cellStyle name="Comma 5 4 2" xfId="197"/>
    <cellStyle name="Comma 5 4 3" xfId="154"/>
    <cellStyle name="Comma 6" xfId="57"/>
    <cellStyle name="Comma 6 2" xfId="116"/>
    <cellStyle name="Comma 6 2 2" xfId="211"/>
    <cellStyle name="Comma 6 2 3" xfId="215"/>
    <cellStyle name="Comma 6 3" xfId="169"/>
    <cellStyle name="Comma 6 4" xfId="126"/>
    <cellStyle name="Comma 7" xfId="75"/>
    <cellStyle name="Comma 7 2" xfId="178"/>
    <cellStyle name="Comma 7 3" xfId="135"/>
    <cellStyle name="Comma 8" xfId="98"/>
    <cellStyle name="Comma 8 2" xfId="195"/>
    <cellStyle name="Comma 8 3" xfId="152"/>
    <cellStyle name="Comma 9" xfId="101"/>
    <cellStyle name="Comma 9 2" xfId="198"/>
    <cellStyle name="Comma 9 3" xfId="155"/>
    <cellStyle name="Normal" xfId="0" builtinId="0"/>
    <cellStyle name="Normal 10" xfId="6"/>
    <cellStyle name="Normal 11" xfId="49"/>
    <cellStyle name="Normal 12" xfId="97"/>
    <cellStyle name="Normal 12 2" xfId="194"/>
    <cellStyle name="Normal 12 3" xfId="151"/>
    <cellStyle name="Normal 13" xfId="113"/>
    <cellStyle name="Normal 13 2" xfId="125"/>
    <cellStyle name="Normal 13 3 4" xfId="30"/>
    <cellStyle name="Normal 13 5 3" xfId="29"/>
    <cellStyle name="Normal 14" xfId="3"/>
    <cellStyle name="Normal 14 3" xfId="40"/>
    <cellStyle name="Normal 14 3 2" xfId="32"/>
    <cellStyle name="Normal 14 3 2 2" xfId="55"/>
    <cellStyle name="Normal 14 3 2 3" xfId="91"/>
    <cellStyle name="Normal 15" xfId="41"/>
    <cellStyle name="Normal 16_axalqalaqis skola " xfId="4"/>
    <cellStyle name="Normal 2" xfId="1"/>
    <cellStyle name="Normal 2 2" xfId="14"/>
    <cellStyle name="Normal 2 2 2" xfId="67"/>
    <cellStyle name="Normal 2 2_MCXETA yazarma- Copy" xfId="68"/>
    <cellStyle name="Normal 2 3" xfId="42"/>
    <cellStyle name="Normal 2_---SUL--- GORI-HOSPITALI-BOLO" xfId="69"/>
    <cellStyle name="Normal 3" xfId="12"/>
    <cellStyle name="Normal 3 2" xfId="36"/>
    <cellStyle name="Normal 3 3" xfId="43"/>
    <cellStyle name="Normal 3 5" xfId="18"/>
    <cellStyle name="Normal 35 2" xfId="33"/>
    <cellStyle name="Normal 35 2 2" xfId="56"/>
    <cellStyle name="Normal 35 2 3" xfId="92"/>
    <cellStyle name="Normal 37" xfId="50"/>
    <cellStyle name="Normal 37 2" xfId="95"/>
    <cellStyle name="Normal 37 2 2" xfId="111"/>
    <cellStyle name="Normal 37 2 2 2" xfId="208"/>
    <cellStyle name="Normal 37 2 2 3" xfId="165"/>
    <cellStyle name="Normal 37 2 3" xfId="192"/>
    <cellStyle name="Normal 37 2 4" xfId="149"/>
    <cellStyle name="Normal 37 3" xfId="81"/>
    <cellStyle name="Normal 37 3 2" xfId="183"/>
    <cellStyle name="Normal 37 3 3" xfId="140"/>
    <cellStyle name="Normal 37 4" xfId="102"/>
    <cellStyle name="Normal 37 4 2" xfId="199"/>
    <cellStyle name="Normal 37 4 3" xfId="156"/>
    <cellStyle name="Normal 37 5" xfId="121"/>
    <cellStyle name="Normal 37 5 2" xfId="212"/>
    <cellStyle name="Normal 37 6" xfId="168"/>
    <cellStyle name="Normal 37 7" xfId="124"/>
    <cellStyle name="Normal 4" xfId="44"/>
    <cellStyle name="Normal 4 2" xfId="45"/>
    <cellStyle name="Normal 4 3" xfId="70"/>
    <cellStyle name="Normal 49" xfId="31"/>
    <cellStyle name="Normal 5" xfId="19"/>
    <cellStyle name="Normal 5 4 2" xfId="20"/>
    <cellStyle name="Normal 50" xfId="9"/>
    <cellStyle name="Normal 50 2" xfId="54"/>
    <cellStyle name="Normal 51" xfId="8"/>
    <cellStyle name="Normal 51 2" xfId="85"/>
    <cellStyle name="Normal 51 3" xfId="77"/>
    <cellStyle name="Normal 6" xfId="39"/>
    <cellStyle name="Normal 6 2" xfId="71"/>
    <cellStyle name="Normal 7" xfId="46"/>
    <cellStyle name="Normal 7 2" xfId="72"/>
    <cellStyle name="Normal 7 3" xfId="16"/>
    <cellStyle name="Normal 8" xfId="47"/>
    <cellStyle name="Normal 8 2" xfId="73"/>
    <cellStyle name="Normal 9" xfId="48"/>
    <cellStyle name="Percent 2" xfId="11"/>
    <cellStyle name="Percent 2 2" xfId="52"/>
    <cellStyle name="Percent 2 3" xfId="74"/>
    <cellStyle name="Percent 2 3 2" xfId="87"/>
    <cellStyle name="Percent 3" xfId="99"/>
    <cellStyle name="Percent 3 2" xfId="118"/>
    <cellStyle name="Percent 3 2 2" xfId="217"/>
    <cellStyle name="Percent 3 3" xfId="196"/>
    <cellStyle name="Percent 3 4" xfId="153"/>
    <cellStyle name="Percent 4" xfId="119"/>
    <cellStyle name="Percent 5" xfId="117"/>
    <cellStyle name="Percent 5 2" xfId="216"/>
    <cellStyle name="Style 1" xfId="34"/>
    <cellStyle name="Обычный 2" xfId="25"/>
    <cellStyle name="Обычный 2 2" xfId="23"/>
    <cellStyle name="Обычный 3" xfId="24"/>
    <cellStyle name="Обычный 4" xfId="26"/>
    <cellStyle name="Обычный 4 2" xfId="53"/>
    <cellStyle name="Обычный 4 3" xfId="90"/>
    <cellStyle name="Обычный_SAN2008-I" xfId="120"/>
    <cellStyle name="Обычный_Лист1" xfId="2"/>
    <cellStyle name="Обычный_Лист1 2" xfId="15"/>
    <cellStyle name="Обычный_Лист1 3" xfId="38"/>
    <cellStyle name="ჩვეულებრივი 2" xfId="27"/>
    <cellStyle name="ჩვეულებრივი 2 2 2" xfId="28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80"/>
  <sheetViews>
    <sheetView tabSelected="1" topLeftCell="A163" zoomScale="120" zoomScaleNormal="120" zoomScaleSheetLayoutView="130" workbookViewId="0">
      <selection activeCell="I8" sqref="I8"/>
    </sheetView>
  </sheetViews>
  <sheetFormatPr defaultRowHeight="12.75"/>
  <cols>
    <col min="1" max="1" width="3.85546875" style="79" customWidth="1"/>
    <col min="2" max="2" width="10.28515625" style="80" customWidth="1"/>
    <col min="3" max="3" width="50.140625" style="79" customWidth="1"/>
    <col min="4" max="4" width="10.5703125" style="79" customWidth="1"/>
    <col min="5" max="5" width="9.7109375" style="79" customWidth="1"/>
    <col min="6" max="242" width="9.140625" style="79"/>
    <col min="243" max="243" width="3.85546875" style="79" customWidth="1"/>
    <col min="244" max="244" width="14.28515625" style="79" customWidth="1"/>
    <col min="245" max="245" width="33.5703125" style="79" customWidth="1"/>
    <col min="246" max="246" width="9.28515625" style="79" customWidth="1"/>
    <col min="247" max="247" width="8.42578125" style="79" customWidth="1"/>
    <col min="248" max="248" width="9.7109375" style="79" customWidth="1"/>
    <col min="249" max="255" width="11.42578125" style="79" customWidth="1"/>
    <col min="256" max="498" width="9.140625" style="79"/>
    <col min="499" max="499" width="3.85546875" style="79" customWidth="1"/>
    <col min="500" max="500" width="14.28515625" style="79" customWidth="1"/>
    <col min="501" max="501" width="33.5703125" style="79" customWidth="1"/>
    <col min="502" max="502" width="9.28515625" style="79" customWidth="1"/>
    <col min="503" max="503" width="8.42578125" style="79" customWidth="1"/>
    <col min="504" max="504" width="9.7109375" style="79" customWidth="1"/>
    <col min="505" max="511" width="11.42578125" style="79" customWidth="1"/>
    <col min="512" max="754" width="9.140625" style="79"/>
    <col min="755" max="755" width="3.85546875" style="79" customWidth="1"/>
    <col min="756" max="756" width="14.28515625" style="79" customWidth="1"/>
    <col min="757" max="757" width="33.5703125" style="79" customWidth="1"/>
    <col min="758" max="758" width="9.28515625" style="79" customWidth="1"/>
    <col min="759" max="759" width="8.42578125" style="79" customWidth="1"/>
    <col min="760" max="760" width="9.7109375" style="79" customWidth="1"/>
    <col min="761" max="767" width="11.42578125" style="79" customWidth="1"/>
    <col min="768" max="1010" width="9.140625" style="79"/>
    <col min="1011" max="1011" width="3.85546875" style="79" customWidth="1"/>
    <col min="1012" max="1012" width="14.28515625" style="79" customWidth="1"/>
    <col min="1013" max="1013" width="33.5703125" style="79" customWidth="1"/>
    <col min="1014" max="1014" width="9.28515625" style="79" customWidth="1"/>
    <col min="1015" max="1015" width="8.42578125" style="79" customWidth="1"/>
    <col min="1016" max="1016" width="9.7109375" style="79" customWidth="1"/>
    <col min="1017" max="1023" width="11.42578125" style="79" customWidth="1"/>
    <col min="1024" max="1266" width="9.140625" style="79"/>
    <col min="1267" max="1267" width="3.85546875" style="79" customWidth="1"/>
    <col min="1268" max="1268" width="14.28515625" style="79" customWidth="1"/>
    <col min="1269" max="1269" width="33.5703125" style="79" customWidth="1"/>
    <col min="1270" max="1270" width="9.28515625" style="79" customWidth="1"/>
    <col min="1271" max="1271" width="8.42578125" style="79" customWidth="1"/>
    <col min="1272" max="1272" width="9.7109375" style="79" customWidth="1"/>
    <col min="1273" max="1279" width="11.42578125" style="79" customWidth="1"/>
    <col min="1280" max="1522" width="9.140625" style="79"/>
    <col min="1523" max="1523" width="3.85546875" style="79" customWidth="1"/>
    <col min="1524" max="1524" width="14.28515625" style="79" customWidth="1"/>
    <col min="1525" max="1525" width="33.5703125" style="79" customWidth="1"/>
    <col min="1526" max="1526" width="9.28515625" style="79" customWidth="1"/>
    <col min="1527" max="1527" width="8.42578125" style="79" customWidth="1"/>
    <col min="1528" max="1528" width="9.7109375" style="79" customWidth="1"/>
    <col min="1529" max="1535" width="11.42578125" style="79" customWidth="1"/>
    <col min="1536" max="1778" width="9.140625" style="79"/>
    <col min="1779" max="1779" width="3.85546875" style="79" customWidth="1"/>
    <col min="1780" max="1780" width="14.28515625" style="79" customWidth="1"/>
    <col min="1781" max="1781" width="33.5703125" style="79" customWidth="1"/>
    <col min="1782" max="1782" width="9.28515625" style="79" customWidth="1"/>
    <col min="1783" max="1783" width="8.42578125" style="79" customWidth="1"/>
    <col min="1784" max="1784" width="9.7109375" style="79" customWidth="1"/>
    <col min="1785" max="1791" width="11.42578125" style="79" customWidth="1"/>
    <col min="1792" max="2034" width="9.140625" style="79"/>
    <col min="2035" max="2035" width="3.85546875" style="79" customWidth="1"/>
    <col min="2036" max="2036" width="14.28515625" style="79" customWidth="1"/>
    <col min="2037" max="2037" width="33.5703125" style="79" customWidth="1"/>
    <col min="2038" max="2038" width="9.28515625" style="79" customWidth="1"/>
    <col min="2039" max="2039" width="8.42578125" style="79" customWidth="1"/>
    <col min="2040" max="2040" width="9.7109375" style="79" customWidth="1"/>
    <col min="2041" max="2047" width="11.42578125" style="79" customWidth="1"/>
    <col min="2048" max="2290" width="9.140625" style="79"/>
    <col min="2291" max="2291" width="3.85546875" style="79" customWidth="1"/>
    <col min="2292" max="2292" width="14.28515625" style="79" customWidth="1"/>
    <col min="2293" max="2293" width="33.5703125" style="79" customWidth="1"/>
    <col min="2294" max="2294" width="9.28515625" style="79" customWidth="1"/>
    <col min="2295" max="2295" width="8.42578125" style="79" customWidth="1"/>
    <col min="2296" max="2296" width="9.7109375" style="79" customWidth="1"/>
    <col min="2297" max="2303" width="11.42578125" style="79" customWidth="1"/>
    <col min="2304" max="2546" width="9.140625" style="79"/>
    <col min="2547" max="2547" width="3.85546875" style="79" customWidth="1"/>
    <col min="2548" max="2548" width="14.28515625" style="79" customWidth="1"/>
    <col min="2549" max="2549" width="33.5703125" style="79" customWidth="1"/>
    <col min="2550" max="2550" width="9.28515625" style="79" customWidth="1"/>
    <col min="2551" max="2551" width="8.42578125" style="79" customWidth="1"/>
    <col min="2552" max="2552" width="9.7109375" style="79" customWidth="1"/>
    <col min="2553" max="2559" width="11.42578125" style="79" customWidth="1"/>
    <col min="2560" max="2802" width="9.140625" style="79"/>
    <col min="2803" max="2803" width="3.85546875" style="79" customWidth="1"/>
    <col min="2804" max="2804" width="14.28515625" style="79" customWidth="1"/>
    <col min="2805" max="2805" width="33.5703125" style="79" customWidth="1"/>
    <col min="2806" max="2806" width="9.28515625" style="79" customWidth="1"/>
    <col min="2807" max="2807" width="8.42578125" style="79" customWidth="1"/>
    <col min="2808" max="2808" width="9.7109375" style="79" customWidth="1"/>
    <col min="2809" max="2815" width="11.42578125" style="79" customWidth="1"/>
    <col min="2816" max="3058" width="9.140625" style="79"/>
    <col min="3059" max="3059" width="3.85546875" style="79" customWidth="1"/>
    <col min="3060" max="3060" width="14.28515625" style="79" customWidth="1"/>
    <col min="3061" max="3061" width="33.5703125" style="79" customWidth="1"/>
    <col min="3062" max="3062" width="9.28515625" style="79" customWidth="1"/>
    <col min="3063" max="3063" width="8.42578125" style="79" customWidth="1"/>
    <col min="3064" max="3064" width="9.7109375" style="79" customWidth="1"/>
    <col min="3065" max="3071" width="11.42578125" style="79" customWidth="1"/>
    <col min="3072" max="3314" width="9.140625" style="79"/>
    <col min="3315" max="3315" width="3.85546875" style="79" customWidth="1"/>
    <col min="3316" max="3316" width="14.28515625" style="79" customWidth="1"/>
    <col min="3317" max="3317" width="33.5703125" style="79" customWidth="1"/>
    <col min="3318" max="3318" width="9.28515625" style="79" customWidth="1"/>
    <col min="3319" max="3319" width="8.42578125" style="79" customWidth="1"/>
    <col min="3320" max="3320" width="9.7109375" style="79" customWidth="1"/>
    <col min="3321" max="3327" width="11.42578125" style="79" customWidth="1"/>
    <col min="3328" max="3570" width="9.140625" style="79"/>
    <col min="3571" max="3571" width="3.85546875" style="79" customWidth="1"/>
    <col min="3572" max="3572" width="14.28515625" style="79" customWidth="1"/>
    <col min="3573" max="3573" width="33.5703125" style="79" customWidth="1"/>
    <col min="3574" max="3574" width="9.28515625" style="79" customWidth="1"/>
    <col min="3575" max="3575" width="8.42578125" style="79" customWidth="1"/>
    <col min="3576" max="3576" width="9.7109375" style="79" customWidth="1"/>
    <col min="3577" max="3583" width="11.42578125" style="79" customWidth="1"/>
    <col min="3584" max="3826" width="9.140625" style="79"/>
    <col min="3827" max="3827" width="3.85546875" style="79" customWidth="1"/>
    <col min="3828" max="3828" width="14.28515625" style="79" customWidth="1"/>
    <col min="3829" max="3829" width="33.5703125" style="79" customWidth="1"/>
    <col min="3830" max="3830" width="9.28515625" style="79" customWidth="1"/>
    <col min="3831" max="3831" width="8.42578125" style="79" customWidth="1"/>
    <col min="3832" max="3832" width="9.7109375" style="79" customWidth="1"/>
    <col min="3833" max="3839" width="11.42578125" style="79" customWidth="1"/>
    <col min="3840" max="4082" width="9.140625" style="79"/>
    <col min="4083" max="4083" width="3.85546875" style="79" customWidth="1"/>
    <col min="4084" max="4084" width="14.28515625" style="79" customWidth="1"/>
    <col min="4085" max="4085" width="33.5703125" style="79" customWidth="1"/>
    <col min="4086" max="4086" width="9.28515625" style="79" customWidth="1"/>
    <col min="4087" max="4087" width="8.42578125" style="79" customWidth="1"/>
    <col min="4088" max="4088" width="9.7109375" style="79" customWidth="1"/>
    <col min="4089" max="4095" width="11.42578125" style="79" customWidth="1"/>
    <col min="4096" max="4338" width="9.140625" style="79"/>
    <col min="4339" max="4339" width="3.85546875" style="79" customWidth="1"/>
    <col min="4340" max="4340" width="14.28515625" style="79" customWidth="1"/>
    <col min="4341" max="4341" width="33.5703125" style="79" customWidth="1"/>
    <col min="4342" max="4342" width="9.28515625" style="79" customWidth="1"/>
    <col min="4343" max="4343" width="8.42578125" style="79" customWidth="1"/>
    <col min="4344" max="4344" width="9.7109375" style="79" customWidth="1"/>
    <col min="4345" max="4351" width="11.42578125" style="79" customWidth="1"/>
    <col min="4352" max="4594" width="9.140625" style="79"/>
    <col min="4595" max="4595" width="3.85546875" style="79" customWidth="1"/>
    <col min="4596" max="4596" width="14.28515625" style="79" customWidth="1"/>
    <col min="4597" max="4597" width="33.5703125" style="79" customWidth="1"/>
    <col min="4598" max="4598" width="9.28515625" style="79" customWidth="1"/>
    <col min="4599" max="4599" width="8.42578125" style="79" customWidth="1"/>
    <col min="4600" max="4600" width="9.7109375" style="79" customWidth="1"/>
    <col min="4601" max="4607" width="11.42578125" style="79" customWidth="1"/>
    <col min="4608" max="4850" width="9.140625" style="79"/>
    <col min="4851" max="4851" width="3.85546875" style="79" customWidth="1"/>
    <col min="4852" max="4852" width="14.28515625" style="79" customWidth="1"/>
    <col min="4853" max="4853" width="33.5703125" style="79" customWidth="1"/>
    <col min="4854" max="4854" width="9.28515625" style="79" customWidth="1"/>
    <col min="4855" max="4855" width="8.42578125" style="79" customWidth="1"/>
    <col min="4856" max="4856" width="9.7109375" style="79" customWidth="1"/>
    <col min="4857" max="4863" width="11.42578125" style="79" customWidth="1"/>
    <col min="4864" max="5106" width="9.140625" style="79"/>
    <col min="5107" max="5107" width="3.85546875" style="79" customWidth="1"/>
    <col min="5108" max="5108" width="14.28515625" style="79" customWidth="1"/>
    <col min="5109" max="5109" width="33.5703125" style="79" customWidth="1"/>
    <col min="5110" max="5110" width="9.28515625" style="79" customWidth="1"/>
    <col min="5111" max="5111" width="8.42578125" style="79" customWidth="1"/>
    <col min="5112" max="5112" width="9.7109375" style="79" customWidth="1"/>
    <col min="5113" max="5119" width="11.42578125" style="79" customWidth="1"/>
    <col min="5120" max="5362" width="9.140625" style="79"/>
    <col min="5363" max="5363" width="3.85546875" style="79" customWidth="1"/>
    <col min="5364" max="5364" width="14.28515625" style="79" customWidth="1"/>
    <col min="5365" max="5365" width="33.5703125" style="79" customWidth="1"/>
    <col min="5366" max="5366" width="9.28515625" style="79" customWidth="1"/>
    <col min="5367" max="5367" width="8.42578125" style="79" customWidth="1"/>
    <col min="5368" max="5368" width="9.7109375" style="79" customWidth="1"/>
    <col min="5369" max="5375" width="11.42578125" style="79" customWidth="1"/>
    <col min="5376" max="5618" width="9.140625" style="79"/>
    <col min="5619" max="5619" width="3.85546875" style="79" customWidth="1"/>
    <col min="5620" max="5620" width="14.28515625" style="79" customWidth="1"/>
    <col min="5621" max="5621" width="33.5703125" style="79" customWidth="1"/>
    <col min="5622" max="5622" width="9.28515625" style="79" customWidth="1"/>
    <col min="5623" max="5623" width="8.42578125" style="79" customWidth="1"/>
    <col min="5624" max="5624" width="9.7109375" style="79" customWidth="1"/>
    <col min="5625" max="5631" width="11.42578125" style="79" customWidth="1"/>
    <col min="5632" max="5874" width="9.140625" style="79"/>
    <col min="5875" max="5875" width="3.85546875" style="79" customWidth="1"/>
    <col min="5876" max="5876" width="14.28515625" style="79" customWidth="1"/>
    <col min="5877" max="5877" width="33.5703125" style="79" customWidth="1"/>
    <col min="5878" max="5878" width="9.28515625" style="79" customWidth="1"/>
    <col min="5879" max="5879" width="8.42578125" style="79" customWidth="1"/>
    <col min="5880" max="5880" width="9.7109375" style="79" customWidth="1"/>
    <col min="5881" max="5887" width="11.42578125" style="79" customWidth="1"/>
    <col min="5888" max="6130" width="9.140625" style="79"/>
    <col min="6131" max="6131" width="3.85546875" style="79" customWidth="1"/>
    <col min="6132" max="6132" width="14.28515625" style="79" customWidth="1"/>
    <col min="6133" max="6133" width="33.5703125" style="79" customWidth="1"/>
    <col min="6134" max="6134" width="9.28515625" style="79" customWidth="1"/>
    <col min="6135" max="6135" width="8.42578125" style="79" customWidth="1"/>
    <col min="6136" max="6136" width="9.7109375" style="79" customWidth="1"/>
    <col min="6137" max="6143" width="11.42578125" style="79" customWidth="1"/>
    <col min="6144" max="6386" width="9.140625" style="79"/>
    <col min="6387" max="6387" width="3.85546875" style="79" customWidth="1"/>
    <col min="6388" max="6388" width="14.28515625" style="79" customWidth="1"/>
    <col min="6389" max="6389" width="33.5703125" style="79" customWidth="1"/>
    <col min="6390" max="6390" width="9.28515625" style="79" customWidth="1"/>
    <col min="6391" max="6391" width="8.42578125" style="79" customWidth="1"/>
    <col min="6392" max="6392" width="9.7109375" style="79" customWidth="1"/>
    <col min="6393" max="6399" width="11.42578125" style="79" customWidth="1"/>
    <col min="6400" max="6642" width="9.140625" style="79"/>
    <col min="6643" max="6643" width="3.85546875" style="79" customWidth="1"/>
    <col min="6644" max="6644" width="14.28515625" style="79" customWidth="1"/>
    <col min="6645" max="6645" width="33.5703125" style="79" customWidth="1"/>
    <col min="6646" max="6646" width="9.28515625" style="79" customWidth="1"/>
    <col min="6647" max="6647" width="8.42578125" style="79" customWidth="1"/>
    <col min="6648" max="6648" width="9.7109375" style="79" customWidth="1"/>
    <col min="6649" max="6655" width="11.42578125" style="79" customWidth="1"/>
    <col min="6656" max="6898" width="9.140625" style="79"/>
    <col min="6899" max="6899" width="3.85546875" style="79" customWidth="1"/>
    <col min="6900" max="6900" width="14.28515625" style="79" customWidth="1"/>
    <col min="6901" max="6901" width="33.5703125" style="79" customWidth="1"/>
    <col min="6902" max="6902" width="9.28515625" style="79" customWidth="1"/>
    <col min="6903" max="6903" width="8.42578125" style="79" customWidth="1"/>
    <col min="6904" max="6904" width="9.7109375" style="79" customWidth="1"/>
    <col min="6905" max="6911" width="11.42578125" style="79" customWidth="1"/>
    <col min="6912" max="7154" width="9.140625" style="79"/>
    <col min="7155" max="7155" width="3.85546875" style="79" customWidth="1"/>
    <col min="7156" max="7156" width="14.28515625" style="79" customWidth="1"/>
    <col min="7157" max="7157" width="33.5703125" style="79" customWidth="1"/>
    <col min="7158" max="7158" width="9.28515625" style="79" customWidth="1"/>
    <col min="7159" max="7159" width="8.42578125" style="79" customWidth="1"/>
    <col min="7160" max="7160" width="9.7109375" style="79" customWidth="1"/>
    <col min="7161" max="7167" width="11.42578125" style="79" customWidth="1"/>
    <col min="7168" max="7410" width="9.140625" style="79"/>
    <col min="7411" max="7411" width="3.85546875" style="79" customWidth="1"/>
    <col min="7412" max="7412" width="14.28515625" style="79" customWidth="1"/>
    <col min="7413" max="7413" width="33.5703125" style="79" customWidth="1"/>
    <col min="7414" max="7414" width="9.28515625" style="79" customWidth="1"/>
    <col min="7415" max="7415" width="8.42578125" style="79" customWidth="1"/>
    <col min="7416" max="7416" width="9.7109375" style="79" customWidth="1"/>
    <col min="7417" max="7423" width="11.42578125" style="79" customWidth="1"/>
    <col min="7424" max="7666" width="9.140625" style="79"/>
    <col min="7667" max="7667" width="3.85546875" style="79" customWidth="1"/>
    <col min="7668" max="7668" width="14.28515625" style="79" customWidth="1"/>
    <col min="7669" max="7669" width="33.5703125" style="79" customWidth="1"/>
    <col min="7670" max="7670" width="9.28515625" style="79" customWidth="1"/>
    <col min="7671" max="7671" width="8.42578125" style="79" customWidth="1"/>
    <col min="7672" max="7672" width="9.7109375" style="79" customWidth="1"/>
    <col min="7673" max="7679" width="11.42578125" style="79" customWidth="1"/>
    <col min="7680" max="7922" width="9.140625" style="79"/>
    <col min="7923" max="7923" width="3.85546875" style="79" customWidth="1"/>
    <col min="7924" max="7924" width="14.28515625" style="79" customWidth="1"/>
    <col min="7925" max="7925" width="33.5703125" style="79" customWidth="1"/>
    <col min="7926" max="7926" width="9.28515625" style="79" customWidth="1"/>
    <col min="7927" max="7927" width="8.42578125" style="79" customWidth="1"/>
    <col min="7928" max="7928" width="9.7109375" style="79" customWidth="1"/>
    <col min="7929" max="7935" width="11.42578125" style="79" customWidth="1"/>
    <col min="7936" max="8178" width="9.140625" style="79"/>
    <col min="8179" max="8179" width="3.85546875" style="79" customWidth="1"/>
    <col min="8180" max="8180" width="14.28515625" style="79" customWidth="1"/>
    <col min="8181" max="8181" width="33.5703125" style="79" customWidth="1"/>
    <col min="8182" max="8182" width="9.28515625" style="79" customWidth="1"/>
    <col min="8183" max="8183" width="8.42578125" style="79" customWidth="1"/>
    <col min="8184" max="8184" width="9.7109375" style="79" customWidth="1"/>
    <col min="8185" max="8191" width="11.42578125" style="79" customWidth="1"/>
    <col min="8192" max="8434" width="9.140625" style="79"/>
    <col min="8435" max="8435" width="3.85546875" style="79" customWidth="1"/>
    <col min="8436" max="8436" width="14.28515625" style="79" customWidth="1"/>
    <col min="8437" max="8437" width="33.5703125" style="79" customWidth="1"/>
    <col min="8438" max="8438" width="9.28515625" style="79" customWidth="1"/>
    <col min="8439" max="8439" width="8.42578125" style="79" customWidth="1"/>
    <col min="8440" max="8440" width="9.7109375" style="79" customWidth="1"/>
    <col min="8441" max="8447" width="11.42578125" style="79" customWidth="1"/>
    <col min="8448" max="8690" width="9.140625" style="79"/>
    <col min="8691" max="8691" width="3.85546875" style="79" customWidth="1"/>
    <col min="8692" max="8692" width="14.28515625" style="79" customWidth="1"/>
    <col min="8693" max="8693" width="33.5703125" style="79" customWidth="1"/>
    <col min="8694" max="8694" width="9.28515625" style="79" customWidth="1"/>
    <col min="8695" max="8695" width="8.42578125" style="79" customWidth="1"/>
    <col min="8696" max="8696" width="9.7109375" style="79" customWidth="1"/>
    <col min="8697" max="8703" width="11.42578125" style="79" customWidth="1"/>
    <col min="8704" max="8946" width="9.140625" style="79"/>
    <col min="8947" max="8947" width="3.85546875" style="79" customWidth="1"/>
    <col min="8948" max="8948" width="14.28515625" style="79" customWidth="1"/>
    <col min="8949" max="8949" width="33.5703125" style="79" customWidth="1"/>
    <col min="8950" max="8950" width="9.28515625" style="79" customWidth="1"/>
    <col min="8951" max="8951" width="8.42578125" style="79" customWidth="1"/>
    <col min="8952" max="8952" width="9.7109375" style="79" customWidth="1"/>
    <col min="8953" max="8959" width="11.42578125" style="79" customWidth="1"/>
    <col min="8960" max="9202" width="9.140625" style="79"/>
    <col min="9203" max="9203" width="3.85546875" style="79" customWidth="1"/>
    <col min="9204" max="9204" width="14.28515625" style="79" customWidth="1"/>
    <col min="9205" max="9205" width="33.5703125" style="79" customWidth="1"/>
    <col min="9206" max="9206" width="9.28515625" style="79" customWidth="1"/>
    <col min="9207" max="9207" width="8.42578125" style="79" customWidth="1"/>
    <col min="9208" max="9208" width="9.7109375" style="79" customWidth="1"/>
    <col min="9209" max="9215" width="11.42578125" style="79" customWidth="1"/>
    <col min="9216" max="9458" width="9.140625" style="79"/>
    <col min="9459" max="9459" width="3.85546875" style="79" customWidth="1"/>
    <col min="9460" max="9460" width="14.28515625" style="79" customWidth="1"/>
    <col min="9461" max="9461" width="33.5703125" style="79" customWidth="1"/>
    <col min="9462" max="9462" width="9.28515625" style="79" customWidth="1"/>
    <col min="9463" max="9463" width="8.42578125" style="79" customWidth="1"/>
    <col min="9464" max="9464" width="9.7109375" style="79" customWidth="1"/>
    <col min="9465" max="9471" width="11.42578125" style="79" customWidth="1"/>
    <col min="9472" max="9714" width="9.140625" style="79"/>
    <col min="9715" max="9715" width="3.85546875" style="79" customWidth="1"/>
    <col min="9716" max="9716" width="14.28515625" style="79" customWidth="1"/>
    <col min="9717" max="9717" width="33.5703125" style="79" customWidth="1"/>
    <col min="9718" max="9718" width="9.28515625" style="79" customWidth="1"/>
    <col min="9719" max="9719" width="8.42578125" style="79" customWidth="1"/>
    <col min="9720" max="9720" width="9.7109375" style="79" customWidth="1"/>
    <col min="9721" max="9727" width="11.42578125" style="79" customWidth="1"/>
    <col min="9728" max="9970" width="9.140625" style="79"/>
    <col min="9971" max="9971" width="3.85546875" style="79" customWidth="1"/>
    <col min="9972" max="9972" width="14.28515625" style="79" customWidth="1"/>
    <col min="9973" max="9973" width="33.5703125" style="79" customWidth="1"/>
    <col min="9974" max="9974" width="9.28515625" style="79" customWidth="1"/>
    <col min="9975" max="9975" width="8.42578125" style="79" customWidth="1"/>
    <col min="9976" max="9976" width="9.7109375" style="79" customWidth="1"/>
    <col min="9977" max="9983" width="11.42578125" style="79" customWidth="1"/>
    <col min="9984" max="10226" width="9.140625" style="79"/>
    <col min="10227" max="10227" width="3.85546875" style="79" customWidth="1"/>
    <col min="10228" max="10228" width="14.28515625" style="79" customWidth="1"/>
    <col min="10229" max="10229" width="33.5703125" style="79" customWidth="1"/>
    <col min="10230" max="10230" width="9.28515625" style="79" customWidth="1"/>
    <col min="10231" max="10231" width="8.42578125" style="79" customWidth="1"/>
    <col min="10232" max="10232" width="9.7109375" style="79" customWidth="1"/>
    <col min="10233" max="10239" width="11.42578125" style="79" customWidth="1"/>
    <col min="10240" max="10482" width="9.140625" style="79"/>
    <col min="10483" max="10483" width="3.85546875" style="79" customWidth="1"/>
    <col min="10484" max="10484" width="14.28515625" style="79" customWidth="1"/>
    <col min="10485" max="10485" width="33.5703125" style="79" customWidth="1"/>
    <col min="10486" max="10486" width="9.28515625" style="79" customWidth="1"/>
    <col min="10487" max="10487" width="8.42578125" style="79" customWidth="1"/>
    <col min="10488" max="10488" width="9.7109375" style="79" customWidth="1"/>
    <col min="10489" max="10495" width="11.42578125" style="79" customWidth="1"/>
    <col min="10496" max="10738" width="9.140625" style="79"/>
    <col min="10739" max="10739" width="3.85546875" style="79" customWidth="1"/>
    <col min="10740" max="10740" width="14.28515625" style="79" customWidth="1"/>
    <col min="10741" max="10741" width="33.5703125" style="79" customWidth="1"/>
    <col min="10742" max="10742" width="9.28515625" style="79" customWidth="1"/>
    <col min="10743" max="10743" width="8.42578125" style="79" customWidth="1"/>
    <col min="10744" max="10744" width="9.7109375" style="79" customWidth="1"/>
    <col min="10745" max="10751" width="11.42578125" style="79" customWidth="1"/>
    <col min="10752" max="10994" width="9.140625" style="79"/>
    <col min="10995" max="10995" width="3.85546875" style="79" customWidth="1"/>
    <col min="10996" max="10996" width="14.28515625" style="79" customWidth="1"/>
    <col min="10997" max="10997" width="33.5703125" style="79" customWidth="1"/>
    <col min="10998" max="10998" width="9.28515625" style="79" customWidth="1"/>
    <col min="10999" max="10999" width="8.42578125" style="79" customWidth="1"/>
    <col min="11000" max="11000" width="9.7109375" style="79" customWidth="1"/>
    <col min="11001" max="11007" width="11.42578125" style="79" customWidth="1"/>
    <col min="11008" max="11250" width="9.140625" style="79"/>
    <col min="11251" max="11251" width="3.85546875" style="79" customWidth="1"/>
    <col min="11252" max="11252" width="14.28515625" style="79" customWidth="1"/>
    <col min="11253" max="11253" width="33.5703125" style="79" customWidth="1"/>
    <col min="11254" max="11254" width="9.28515625" style="79" customWidth="1"/>
    <col min="11255" max="11255" width="8.42578125" style="79" customWidth="1"/>
    <col min="11256" max="11256" width="9.7109375" style="79" customWidth="1"/>
    <col min="11257" max="11263" width="11.42578125" style="79" customWidth="1"/>
    <col min="11264" max="11506" width="9.140625" style="79"/>
    <col min="11507" max="11507" width="3.85546875" style="79" customWidth="1"/>
    <col min="11508" max="11508" width="14.28515625" style="79" customWidth="1"/>
    <col min="11509" max="11509" width="33.5703125" style="79" customWidth="1"/>
    <col min="11510" max="11510" width="9.28515625" style="79" customWidth="1"/>
    <col min="11511" max="11511" width="8.42578125" style="79" customWidth="1"/>
    <col min="11512" max="11512" width="9.7109375" style="79" customWidth="1"/>
    <col min="11513" max="11519" width="11.42578125" style="79" customWidth="1"/>
    <col min="11520" max="11762" width="9.140625" style="79"/>
    <col min="11763" max="11763" width="3.85546875" style="79" customWidth="1"/>
    <col min="11764" max="11764" width="14.28515625" style="79" customWidth="1"/>
    <col min="11765" max="11765" width="33.5703125" style="79" customWidth="1"/>
    <col min="11766" max="11766" width="9.28515625" style="79" customWidth="1"/>
    <col min="11767" max="11767" width="8.42578125" style="79" customWidth="1"/>
    <col min="11768" max="11768" width="9.7109375" style="79" customWidth="1"/>
    <col min="11769" max="11775" width="11.42578125" style="79" customWidth="1"/>
    <col min="11776" max="12018" width="9.140625" style="79"/>
    <col min="12019" max="12019" width="3.85546875" style="79" customWidth="1"/>
    <col min="12020" max="12020" width="14.28515625" style="79" customWidth="1"/>
    <col min="12021" max="12021" width="33.5703125" style="79" customWidth="1"/>
    <col min="12022" max="12022" width="9.28515625" style="79" customWidth="1"/>
    <col min="12023" max="12023" width="8.42578125" style="79" customWidth="1"/>
    <col min="12024" max="12024" width="9.7109375" style="79" customWidth="1"/>
    <col min="12025" max="12031" width="11.42578125" style="79" customWidth="1"/>
    <col min="12032" max="12274" width="9.140625" style="79"/>
    <col min="12275" max="12275" width="3.85546875" style="79" customWidth="1"/>
    <col min="12276" max="12276" width="14.28515625" style="79" customWidth="1"/>
    <col min="12277" max="12277" width="33.5703125" style="79" customWidth="1"/>
    <col min="12278" max="12278" width="9.28515625" style="79" customWidth="1"/>
    <col min="12279" max="12279" width="8.42578125" style="79" customWidth="1"/>
    <col min="12280" max="12280" width="9.7109375" style="79" customWidth="1"/>
    <col min="12281" max="12287" width="11.42578125" style="79" customWidth="1"/>
    <col min="12288" max="12530" width="9.140625" style="79"/>
    <col min="12531" max="12531" width="3.85546875" style="79" customWidth="1"/>
    <col min="12532" max="12532" width="14.28515625" style="79" customWidth="1"/>
    <col min="12533" max="12533" width="33.5703125" style="79" customWidth="1"/>
    <col min="12534" max="12534" width="9.28515625" style="79" customWidth="1"/>
    <col min="12535" max="12535" width="8.42578125" style="79" customWidth="1"/>
    <col min="12536" max="12536" width="9.7109375" style="79" customWidth="1"/>
    <col min="12537" max="12543" width="11.42578125" style="79" customWidth="1"/>
    <col min="12544" max="12786" width="9.140625" style="79"/>
    <col min="12787" max="12787" width="3.85546875" style="79" customWidth="1"/>
    <col min="12788" max="12788" width="14.28515625" style="79" customWidth="1"/>
    <col min="12789" max="12789" width="33.5703125" style="79" customWidth="1"/>
    <col min="12790" max="12790" width="9.28515625" style="79" customWidth="1"/>
    <col min="12791" max="12791" width="8.42578125" style="79" customWidth="1"/>
    <col min="12792" max="12792" width="9.7109375" style="79" customWidth="1"/>
    <col min="12793" max="12799" width="11.42578125" style="79" customWidth="1"/>
    <col min="12800" max="13042" width="9.140625" style="79"/>
    <col min="13043" max="13043" width="3.85546875" style="79" customWidth="1"/>
    <col min="13044" max="13044" width="14.28515625" style="79" customWidth="1"/>
    <col min="13045" max="13045" width="33.5703125" style="79" customWidth="1"/>
    <col min="13046" max="13046" width="9.28515625" style="79" customWidth="1"/>
    <col min="13047" max="13047" width="8.42578125" style="79" customWidth="1"/>
    <col min="13048" max="13048" width="9.7109375" style="79" customWidth="1"/>
    <col min="13049" max="13055" width="11.42578125" style="79" customWidth="1"/>
    <col min="13056" max="13298" width="9.140625" style="79"/>
    <col min="13299" max="13299" width="3.85546875" style="79" customWidth="1"/>
    <col min="13300" max="13300" width="14.28515625" style="79" customWidth="1"/>
    <col min="13301" max="13301" width="33.5703125" style="79" customWidth="1"/>
    <col min="13302" max="13302" width="9.28515625" style="79" customWidth="1"/>
    <col min="13303" max="13303" width="8.42578125" style="79" customWidth="1"/>
    <col min="13304" max="13304" width="9.7109375" style="79" customWidth="1"/>
    <col min="13305" max="13311" width="11.42578125" style="79" customWidth="1"/>
    <col min="13312" max="13554" width="9.140625" style="79"/>
    <col min="13555" max="13555" width="3.85546875" style="79" customWidth="1"/>
    <col min="13556" max="13556" width="14.28515625" style="79" customWidth="1"/>
    <col min="13557" max="13557" width="33.5703125" style="79" customWidth="1"/>
    <col min="13558" max="13558" width="9.28515625" style="79" customWidth="1"/>
    <col min="13559" max="13559" width="8.42578125" style="79" customWidth="1"/>
    <col min="13560" max="13560" width="9.7109375" style="79" customWidth="1"/>
    <col min="13561" max="13567" width="11.42578125" style="79" customWidth="1"/>
    <col min="13568" max="13810" width="9.140625" style="79"/>
    <col min="13811" max="13811" width="3.85546875" style="79" customWidth="1"/>
    <col min="13812" max="13812" width="14.28515625" style="79" customWidth="1"/>
    <col min="13813" max="13813" width="33.5703125" style="79" customWidth="1"/>
    <col min="13814" max="13814" width="9.28515625" style="79" customWidth="1"/>
    <col min="13815" max="13815" width="8.42578125" style="79" customWidth="1"/>
    <col min="13816" max="13816" width="9.7109375" style="79" customWidth="1"/>
    <col min="13817" max="13823" width="11.42578125" style="79" customWidth="1"/>
    <col min="13824" max="14066" width="9.140625" style="79"/>
    <col min="14067" max="14067" width="3.85546875" style="79" customWidth="1"/>
    <col min="14068" max="14068" width="14.28515625" style="79" customWidth="1"/>
    <col min="14069" max="14069" width="33.5703125" style="79" customWidth="1"/>
    <col min="14070" max="14070" width="9.28515625" style="79" customWidth="1"/>
    <col min="14071" max="14071" width="8.42578125" style="79" customWidth="1"/>
    <col min="14072" max="14072" width="9.7109375" style="79" customWidth="1"/>
    <col min="14073" max="14079" width="11.42578125" style="79" customWidth="1"/>
    <col min="14080" max="14322" width="9.140625" style="79"/>
    <col min="14323" max="14323" width="3.85546875" style="79" customWidth="1"/>
    <col min="14324" max="14324" width="14.28515625" style="79" customWidth="1"/>
    <col min="14325" max="14325" width="33.5703125" style="79" customWidth="1"/>
    <col min="14326" max="14326" width="9.28515625" style="79" customWidth="1"/>
    <col min="14327" max="14327" width="8.42578125" style="79" customWidth="1"/>
    <col min="14328" max="14328" width="9.7109375" style="79" customWidth="1"/>
    <col min="14329" max="14335" width="11.42578125" style="79" customWidth="1"/>
    <col min="14336" max="14578" width="9.140625" style="79"/>
    <col min="14579" max="14579" width="3.85546875" style="79" customWidth="1"/>
    <col min="14580" max="14580" width="14.28515625" style="79" customWidth="1"/>
    <col min="14581" max="14581" width="33.5703125" style="79" customWidth="1"/>
    <col min="14582" max="14582" width="9.28515625" style="79" customWidth="1"/>
    <col min="14583" max="14583" width="8.42578125" style="79" customWidth="1"/>
    <col min="14584" max="14584" width="9.7109375" style="79" customWidth="1"/>
    <col min="14585" max="14591" width="11.42578125" style="79" customWidth="1"/>
    <col min="14592" max="14834" width="9.140625" style="79"/>
    <col min="14835" max="14835" width="3.85546875" style="79" customWidth="1"/>
    <col min="14836" max="14836" width="14.28515625" style="79" customWidth="1"/>
    <col min="14837" max="14837" width="33.5703125" style="79" customWidth="1"/>
    <col min="14838" max="14838" width="9.28515625" style="79" customWidth="1"/>
    <col min="14839" max="14839" width="8.42578125" style="79" customWidth="1"/>
    <col min="14840" max="14840" width="9.7109375" style="79" customWidth="1"/>
    <col min="14841" max="14847" width="11.42578125" style="79" customWidth="1"/>
    <col min="14848" max="15090" width="9.140625" style="79"/>
    <col min="15091" max="15091" width="3.85546875" style="79" customWidth="1"/>
    <col min="15092" max="15092" width="14.28515625" style="79" customWidth="1"/>
    <col min="15093" max="15093" width="33.5703125" style="79" customWidth="1"/>
    <col min="15094" max="15094" width="9.28515625" style="79" customWidth="1"/>
    <col min="15095" max="15095" width="8.42578125" style="79" customWidth="1"/>
    <col min="15096" max="15096" width="9.7109375" style="79" customWidth="1"/>
    <col min="15097" max="15103" width="11.42578125" style="79" customWidth="1"/>
    <col min="15104" max="15346" width="9.140625" style="79"/>
    <col min="15347" max="15347" width="3.85546875" style="79" customWidth="1"/>
    <col min="15348" max="15348" width="14.28515625" style="79" customWidth="1"/>
    <col min="15349" max="15349" width="33.5703125" style="79" customWidth="1"/>
    <col min="15350" max="15350" width="9.28515625" style="79" customWidth="1"/>
    <col min="15351" max="15351" width="8.42578125" style="79" customWidth="1"/>
    <col min="15352" max="15352" width="9.7109375" style="79" customWidth="1"/>
    <col min="15353" max="15359" width="11.42578125" style="79" customWidth="1"/>
    <col min="15360" max="15602" width="9.140625" style="79"/>
    <col min="15603" max="15603" width="3.85546875" style="79" customWidth="1"/>
    <col min="15604" max="15604" width="14.28515625" style="79" customWidth="1"/>
    <col min="15605" max="15605" width="33.5703125" style="79" customWidth="1"/>
    <col min="15606" max="15606" width="9.28515625" style="79" customWidth="1"/>
    <col min="15607" max="15607" width="8.42578125" style="79" customWidth="1"/>
    <col min="15608" max="15608" width="9.7109375" style="79" customWidth="1"/>
    <col min="15609" max="15615" width="11.42578125" style="79" customWidth="1"/>
    <col min="15616" max="15858" width="9.140625" style="79"/>
    <col min="15859" max="15859" width="3.85546875" style="79" customWidth="1"/>
    <col min="15860" max="15860" width="14.28515625" style="79" customWidth="1"/>
    <col min="15861" max="15861" width="33.5703125" style="79" customWidth="1"/>
    <col min="15862" max="15862" width="9.28515625" style="79" customWidth="1"/>
    <col min="15863" max="15863" width="8.42578125" style="79" customWidth="1"/>
    <col min="15864" max="15864" width="9.7109375" style="79" customWidth="1"/>
    <col min="15865" max="15871" width="11.42578125" style="79" customWidth="1"/>
    <col min="15872" max="16114" width="9.140625" style="79"/>
    <col min="16115" max="16115" width="3.85546875" style="79" customWidth="1"/>
    <col min="16116" max="16116" width="14.28515625" style="79" customWidth="1"/>
    <col min="16117" max="16117" width="33.5703125" style="79" customWidth="1"/>
    <col min="16118" max="16118" width="9.28515625" style="79" customWidth="1"/>
    <col min="16119" max="16119" width="8.42578125" style="79" customWidth="1"/>
    <col min="16120" max="16120" width="9.7109375" style="79" customWidth="1"/>
    <col min="16121" max="16127" width="11.42578125" style="79" customWidth="1"/>
    <col min="16128" max="16384" width="9.140625" style="79"/>
  </cols>
  <sheetData>
    <row r="1" spans="1:5" ht="29.25" customHeight="1">
      <c r="A1" s="225" t="s">
        <v>216</v>
      </c>
      <c r="B1" s="225"/>
      <c r="C1" s="225"/>
      <c r="D1" s="225"/>
      <c r="E1" s="225"/>
    </row>
    <row r="2" spans="1:5" ht="22.5" customHeight="1">
      <c r="A2" s="148"/>
      <c r="B2" s="216" t="s">
        <v>215</v>
      </c>
      <c r="C2" s="216"/>
      <c r="D2" s="216"/>
      <c r="E2" s="216"/>
    </row>
    <row r="3" spans="1:5" s="80" customFormat="1" ht="12.75" customHeight="1">
      <c r="A3" s="215" t="s">
        <v>42</v>
      </c>
      <c r="B3" s="215" t="s">
        <v>43</v>
      </c>
      <c r="C3" s="215" t="s">
        <v>44</v>
      </c>
      <c r="D3" s="215" t="s">
        <v>45</v>
      </c>
      <c r="E3" s="215" t="s">
        <v>46</v>
      </c>
    </row>
    <row r="4" spans="1:5" s="80" customFormat="1">
      <c r="A4" s="215"/>
      <c r="B4" s="215"/>
      <c r="C4" s="215"/>
      <c r="D4" s="215"/>
      <c r="E4" s="215"/>
    </row>
    <row r="5" spans="1:5" s="80" customFormat="1">
      <c r="A5" s="143">
        <v>1</v>
      </c>
      <c r="B5" s="143">
        <v>2</v>
      </c>
      <c r="C5" s="143">
        <v>3</v>
      </c>
      <c r="D5" s="143">
        <v>4</v>
      </c>
      <c r="E5" s="143">
        <v>5</v>
      </c>
    </row>
    <row r="6" spans="1:5" s="84" customFormat="1">
      <c r="A6" s="81"/>
      <c r="B6" s="82"/>
      <c r="C6" s="82" t="s">
        <v>77</v>
      </c>
      <c r="D6" s="83"/>
      <c r="E6" s="83"/>
    </row>
    <row r="7" spans="1:5" s="80" customFormat="1" ht="25.5">
      <c r="A7" s="82">
        <v>1</v>
      </c>
      <c r="B7" s="85" t="s">
        <v>164</v>
      </c>
      <c r="C7" s="86" t="s">
        <v>165</v>
      </c>
      <c r="D7" s="82" t="s">
        <v>55</v>
      </c>
      <c r="E7" s="87">
        <v>0.3</v>
      </c>
    </row>
    <row r="8" spans="1:5" s="90" customFormat="1" ht="25.5">
      <c r="A8" s="82">
        <v>2</v>
      </c>
      <c r="B8" s="85" t="s">
        <v>164</v>
      </c>
      <c r="C8" s="86" t="s">
        <v>166</v>
      </c>
      <c r="D8" s="82" t="s">
        <v>55</v>
      </c>
      <c r="E8" s="87">
        <v>0.3</v>
      </c>
    </row>
    <row r="9" spans="1:5" s="80" customFormat="1" ht="25.5">
      <c r="A9" s="82">
        <v>3</v>
      </c>
      <c r="B9" s="89" t="s">
        <v>167</v>
      </c>
      <c r="C9" s="86" t="s">
        <v>168</v>
      </c>
      <c r="D9" s="82" t="s">
        <v>55</v>
      </c>
      <c r="E9" s="87">
        <v>0.2</v>
      </c>
    </row>
    <row r="10" spans="1:5" s="80" customFormat="1" ht="25.5">
      <c r="A10" s="82">
        <v>5</v>
      </c>
      <c r="B10" s="89" t="s">
        <v>169</v>
      </c>
      <c r="C10" s="86" t="s">
        <v>170</v>
      </c>
      <c r="D10" s="82" t="s">
        <v>55</v>
      </c>
      <c r="E10" s="87">
        <v>0.2</v>
      </c>
    </row>
    <row r="11" spans="1:5" s="80" customFormat="1" ht="25.5">
      <c r="A11" s="82">
        <v>6</v>
      </c>
      <c r="B11" s="89" t="s">
        <v>132</v>
      </c>
      <c r="C11" s="86" t="s">
        <v>171</v>
      </c>
      <c r="D11" s="82" t="s">
        <v>55</v>
      </c>
      <c r="E11" s="87">
        <v>0.51</v>
      </c>
    </row>
    <row r="12" spans="1:5" s="80" customFormat="1" ht="25.5">
      <c r="A12" s="82">
        <v>7</v>
      </c>
      <c r="B12" s="89" t="s">
        <v>132</v>
      </c>
      <c r="C12" s="86" t="s">
        <v>172</v>
      </c>
      <c r="D12" s="82" t="s">
        <v>55</v>
      </c>
      <c r="E12" s="87">
        <v>0.5</v>
      </c>
    </row>
    <row r="13" spans="1:5" s="90" customFormat="1">
      <c r="A13" s="82">
        <v>10</v>
      </c>
      <c r="B13" s="89" t="s">
        <v>78</v>
      </c>
      <c r="C13" s="86" t="s">
        <v>79</v>
      </c>
      <c r="D13" s="82" t="s">
        <v>80</v>
      </c>
      <c r="E13" s="87">
        <v>10</v>
      </c>
    </row>
    <row r="14" spans="1:5" s="80" customFormat="1" ht="25.5">
      <c r="A14" s="82">
        <v>11</v>
      </c>
      <c r="B14" s="89" t="s">
        <v>81</v>
      </c>
      <c r="C14" s="86" t="s">
        <v>131</v>
      </c>
      <c r="D14" s="82" t="s">
        <v>1</v>
      </c>
      <c r="E14" s="87">
        <f>(((((3.14*0.295*0.295)-(3.14*0.219*0.219)))*100))</f>
        <v>12.266096000000001</v>
      </c>
    </row>
    <row r="15" spans="1:5" s="84" customFormat="1" ht="25.5">
      <c r="A15" s="82">
        <v>12</v>
      </c>
      <c r="B15" s="89" t="s">
        <v>82</v>
      </c>
      <c r="C15" s="91" t="s">
        <v>128</v>
      </c>
      <c r="D15" s="82" t="s">
        <v>83</v>
      </c>
      <c r="E15" s="87">
        <v>3</v>
      </c>
    </row>
    <row r="16" spans="1:5" s="95" customFormat="1">
      <c r="A16" s="144"/>
      <c r="B16" s="144"/>
      <c r="C16" s="92" t="s">
        <v>47</v>
      </c>
      <c r="D16" s="93"/>
      <c r="E16" s="94"/>
    </row>
    <row r="17" spans="1:5" s="95" customFormat="1">
      <c r="A17" s="144"/>
      <c r="B17" s="96"/>
      <c r="C17" s="97" t="s">
        <v>48</v>
      </c>
      <c r="D17" s="98"/>
      <c r="E17" s="99"/>
    </row>
    <row r="18" spans="1:5" s="95" customFormat="1">
      <c r="A18" s="144"/>
      <c r="B18" s="144"/>
      <c r="C18" s="92" t="s">
        <v>47</v>
      </c>
      <c r="D18" s="145"/>
      <c r="E18" s="94"/>
    </row>
    <row r="19" spans="1:5" s="95" customFormat="1">
      <c r="A19" s="144"/>
      <c r="B19" s="144"/>
      <c r="C19" s="100" t="s">
        <v>130</v>
      </c>
      <c r="D19" s="101"/>
      <c r="E19" s="99"/>
    </row>
    <row r="20" spans="1:5" s="95" customFormat="1">
      <c r="A20" s="144"/>
      <c r="B20" s="144"/>
      <c r="C20" s="92" t="s">
        <v>47</v>
      </c>
      <c r="D20" s="93"/>
      <c r="E20" s="94"/>
    </row>
    <row r="21" spans="1:5" s="84" customFormat="1" ht="25.5">
      <c r="A21" s="143">
        <v>13</v>
      </c>
      <c r="B21" s="144" t="s">
        <v>84</v>
      </c>
      <c r="C21" s="102" t="s">
        <v>85</v>
      </c>
      <c r="D21" s="142" t="s">
        <v>1</v>
      </c>
      <c r="E21" s="103">
        <v>2.5</v>
      </c>
    </row>
    <row r="22" spans="1:5" s="84" customFormat="1" ht="25.5">
      <c r="A22" s="143">
        <v>14</v>
      </c>
      <c r="B22" s="144" t="s">
        <v>116</v>
      </c>
      <c r="C22" s="104" t="s">
        <v>86</v>
      </c>
      <c r="D22" s="143" t="s">
        <v>1</v>
      </c>
      <c r="E22" s="143">
        <v>1.5</v>
      </c>
    </row>
    <row r="23" spans="1:5" s="84" customFormat="1" ht="25.5">
      <c r="A23" s="143">
        <v>16</v>
      </c>
      <c r="B23" s="144" t="s">
        <v>87</v>
      </c>
      <c r="C23" s="104" t="s">
        <v>88</v>
      </c>
      <c r="D23" s="143" t="s">
        <v>1</v>
      </c>
      <c r="E23" s="103">
        <v>0.5</v>
      </c>
    </row>
    <row r="24" spans="1:5" s="84" customFormat="1">
      <c r="A24" s="81"/>
      <c r="B24" s="82"/>
      <c r="C24" s="106" t="s">
        <v>41</v>
      </c>
      <c r="D24" s="88"/>
      <c r="E24" s="83"/>
    </row>
    <row r="25" spans="1:5" s="95" customFormat="1">
      <c r="A25" s="144"/>
      <c r="B25" s="96"/>
      <c r="C25" s="97" t="s">
        <v>48</v>
      </c>
      <c r="D25" s="98"/>
      <c r="E25" s="99"/>
    </row>
    <row r="26" spans="1:5" s="95" customFormat="1">
      <c r="A26" s="144"/>
      <c r="B26" s="144"/>
      <c r="C26" s="92" t="s">
        <v>47</v>
      </c>
      <c r="D26" s="145"/>
      <c r="E26" s="94"/>
    </row>
    <row r="27" spans="1:5" s="84" customFormat="1">
      <c r="A27" s="81"/>
      <c r="B27" s="82"/>
      <c r="C27" s="107" t="s">
        <v>129</v>
      </c>
      <c r="D27" s="108"/>
      <c r="E27" s="99"/>
    </row>
    <row r="28" spans="1:5" s="84" customFormat="1">
      <c r="A28" s="81"/>
      <c r="B28" s="82"/>
      <c r="C28" s="106" t="s">
        <v>47</v>
      </c>
      <c r="D28" s="145"/>
      <c r="E28" s="94"/>
    </row>
    <row r="29" spans="1:5" s="84" customFormat="1">
      <c r="A29" s="81"/>
      <c r="B29" s="109"/>
      <c r="C29" s="106" t="s">
        <v>173</v>
      </c>
      <c r="D29" s="88"/>
      <c r="E29" s="83"/>
    </row>
    <row r="30" spans="1:5" s="84" customFormat="1">
      <c r="A30" s="81"/>
      <c r="B30" s="110"/>
      <c r="C30" s="107" t="s">
        <v>50</v>
      </c>
      <c r="D30" s="111"/>
      <c r="E30" s="112"/>
    </row>
    <row r="31" spans="1:5" s="84" customFormat="1">
      <c r="A31" s="81"/>
      <c r="B31" s="82"/>
      <c r="C31" s="106" t="s">
        <v>51</v>
      </c>
      <c r="D31" s="83"/>
      <c r="E31" s="83"/>
    </row>
    <row r="32" spans="1:5" s="84" customFormat="1">
      <c r="A32" s="220" t="s">
        <v>217</v>
      </c>
      <c r="B32" s="220"/>
      <c r="C32" s="220"/>
      <c r="D32" s="220"/>
      <c r="E32" s="220"/>
    </row>
    <row r="34" spans="1:5" ht="13.5">
      <c r="A34" s="175"/>
      <c r="B34" s="175"/>
      <c r="C34" s="175" t="s">
        <v>92</v>
      </c>
      <c r="D34" s="149"/>
      <c r="E34" s="149"/>
    </row>
    <row r="35" spans="1:5" ht="40.5">
      <c r="A35" s="175">
        <v>1</v>
      </c>
      <c r="B35" s="7" t="s">
        <v>117</v>
      </c>
      <c r="C35" s="150" t="s">
        <v>89</v>
      </c>
      <c r="D35" s="176" t="s">
        <v>31</v>
      </c>
      <c r="E35" s="151">
        <v>6</v>
      </c>
    </row>
    <row r="36" spans="1:5" ht="40.5">
      <c r="A36" s="154">
        <v>2</v>
      </c>
      <c r="B36" s="155" t="s">
        <v>115</v>
      </c>
      <c r="C36" s="156" t="s">
        <v>181</v>
      </c>
      <c r="D36" s="157" t="s">
        <v>54</v>
      </c>
      <c r="E36" s="158">
        <f>3.14*0.076*E35</f>
        <v>1.43184</v>
      </c>
    </row>
    <row r="37" spans="1:5" ht="27">
      <c r="A37" s="162" t="s">
        <v>16</v>
      </c>
      <c r="B37" s="155" t="s">
        <v>118</v>
      </c>
      <c r="C37" s="163" t="s">
        <v>120</v>
      </c>
      <c r="D37" s="157" t="s">
        <v>34</v>
      </c>
      <c r="E37" s="158">
        <v>1</v>
      </c>
    </row>
    <row r="38" spans="1:5" ht="27">
      <c r="A38" s="162"/>
      <c r="B38" s="157" t="s">
        <v>182</v>
      </c>
      <c r="C38" s="164" t="s">
        <v>174</v>
      </c>
      <c r="D38" s="159" t="s">
        <v>34</v>
      </c>
      <c r="E38" s="160">
        <v>0.5</v>
      </c>
    </row>
    <row r="39" spans="1:5" ht="15">
      <c r="A39" s="162"/>
      <c r="B39" s="175" t="s">
        <v>104</v>
      </c>
      <c r="C39" s="164" t="s">
        <v>90</v>
      </c>
      <c r="D39" s="159" t="s">
        <v>31</v>
      </c>
      <c r="E39" s="160">
        <v>1</v>
      </c>
    </row>
    <row r="40" spans="1:5" ht="15">
      <c r="A40" s="162"/>
      <c r="B40" s="157" t="s">
        <v>182</v>
      </c>
      <c r="C40" s="164" t="s">
        <v>183</v>
      </c>
      <c r="D40" s="159" t="s">
        <v>34</v>
      </c>
      <c r="E40" s="160">
        <v>3</v>
      </c>
    </row>
    <row r="41" spans="1:5" ht="15">
      <c r="A41" s="162"/>
      <c r="B41" s="175" t="s">
        <v>184</v>
      </c>
      <c r="C41" s="164" t="s">
        <v>185</v>
      </c>
      <c r="D41" s="159" t="s">
        <v>34</v>
      </c>
      <c r="E41" s="160">
        <v>1</v>
      </c>
    </row>
    <row r="42" spans="1:5" ht="30">
      <c r="A42" s="162"/>
      <c r="B42" s="161" t="s">
        <v>186</v>
      </c>
      <c r="C42" s="164" t="s">
        <v>187</v>
      </c>
      <c r="D42" s="159" t="s">
        <v>34</v>
      </c>
      <c r="E42" s="160">
        <v>1</v>
      </c>
    </row>
    <row r="43" spans="1:5" ht="30">
      <c r="A43" s="162"/>
      <c r="B43" s="161" t="s">
        <v>188</v>
      </c>
      <c r="C43" s="164" t="s">
        <v>189</v>
      </c>
      <c r="D43" s="159"/>
      <c r="E43" s="160">
        <v>0.2</v>
      </c>
    </row>
    <row r="44" spans="1:5" ht="15">
      <c r="A44" s="162"/>
      <c r="B44" s="175" t="s">
        <v>190</v>
      </c>
      <c r="C44" s="164" t="s">
        <v>191</v>
      </c>
      <c r="D44" s="159" t="s">
        <v>31</v>
      </c>
      <c r="E44" s="160">
        <v>0.2</v>
      </c>
    </row>
    <row r="45" spans="1:5" ht="15">
      <c r="A45" s="162"/>
      <c r="B45" s="161" t="s">
        <v>102</v>
      </c>
      <c r="C45" s="164" t="s">
        <v>192</v>
      </c>
      <c r="D45" s="159" t="s">
        <v>34</v>
      </c>
      <c r="E45" s="160">
        <v>8</v>
      </c>
    </row>
    <row r="46" spans="1:5" ht="15">
      <c r="A46" s="162"/>
      <c r="B46" s="161" t="s">
        <v>102</v>
      </c>
      <c r="C46" s="164" t="s">
        <v>193</v>
      </c>
      <c r="D46" s="159" t="s">
        <v>34</v>
      </c>
      <c r="E46" s="160">
        <v>53</v>
      </c>
    </row>
    <row r="47" spans="1:5" ht="40.5">
      <c r="A47" s="175">
        <v>4</v>
      </c>
      <c r="B47" s="7" t="s">
        <v>117</v>
      </c>
      <c r="C47" s="150" t="s">
        <v>194</v>
      </c>
      <c r="D47" s="176" t="s">
        <v>31</v>
      </c>
      <c r="E47" s="151">
        <v>72</v>
      </c>
    </row>
    <row r="48" spans="1:5" ht="54">
      <c r="A48" s="154">
        <v>7</v>
      </c>
      <c r="B48" s="155" t="s">
        <v>115</v>
      </c>
      <c r="C48" s="156" t="s">
        <v>195</v>
      </c>
      <c r="D48" s="157" t="s">
        <v>54</v>
      </c>
      <c r="E48" s="158">
        <v>1</v>
      </c>
    </row>
    <row r="49" spans="1:5" ht="27">
      <c r="A49" s="154">
        <v>8</v>
      </c>
      <c r="B49" s="157" t="s">
        <v>57</v>
      </c>
      <c r="C49" s="165" t="s">
        <v>93</v>
      </c>
      <c r="D49" s="157" t="s">
        <v>5</v>
      </c>
      <c r="E49" s="158">
        <f>0.025*1</f>
        <v>2.5000000000000001E-2</v>
      </c>
    </row>
    <row r="50" spans="1:5" ht="40.5">
      <c r="A50" s="154">
        <v>9</v>
      </c>
      <c r="B50" s="155" t="s">
        <v>115</v>
      </c>
      <c r="C50" s="156" t="s">
        <v>196</v>
      </c>
      <c r="D50" s="157" t="s">
        <v>54</v>
      </c>
      <c r="E50" s="158">
        <f>1*0.14</f>
        <v>0.14000000000000001</v>
      </c>
    </row>
    <row r="51" spans="1:5" ht="40.5">
      <c r="A51" s="154">
        <v>10</v>
      </c>
      <c r="B51" s="157" t="s">
        <v>57</v>
      </c>
      <c r="C51" s="165" t="s">
        <v>94</v>
      </c>
      <c r="D51" s="157" t="s">
        <v>5</v>
      </c>
      <c r="E51" s="158">
        <f>0.025*3</f>
        <v>7.5000000000000011E-2</v>
      </c>
    </row>
    <row r="52" spans="1:5" ht="40.5">
      <c r="A52" s="154">
        <v>11</v>
      </c>
      <c r="B52" s="155" t="s">
        <v>115</v>
      </c>
      <c r="C52" s="156" t="s">
        <v>95</v>
      </c>
      <c r="D52" s="157" t="s">
        <v>54</v>
      </c>
      <c r="E52" s="158">
        <f>3*0.14</f>
        <v>0.42000000000000004</v>
      </c>
    </row>
    <row r="53" spans="1:5" ht="27">
      <c r="A53" s="162" t="s">
        <v>22</v>
      </c>
      <c r="B53" s="155" t="s">
        <v>103</v>
      </c>
      <c r="C53" s="163" t="s">
        <v>218</v>
      </c>
      <c r="D53" s="157" t="s">
        <v>34</v>
      </c>
      <c r="E53" s="158">
        <v>3</v>
      </c>
    </row>
    <row r="54" spans="1:5" ht="27">
      <c r="A54" s="162" t="s">
        <v>23</v>
      </c>
      <c r="B54" s="155" t="s">
        <v>103</v>
      </c>
      <c r="C54" s="163" t="s">
        <v>219</v>
      </c>
      <c r="D54" s="157" t="s">
        <v>34</v>
      </c>
      <c r="E54" s="158">
        <v>1</v>
      </c>
    </row>
    <row r="55" spans="1:5" ht="54">
      <c r="A55" s="152">
        <v>15</v>
      </c>
      <c r="B55" s="155" t="s">
        <v>33</v>
      </c>
      <c r="C55" s="150" t="s">
        <v>197</v>
      </c>
      <c r="D55" s="176" t="s">
        <v>31</v>
      </c>
      <c r="E55" s="214">
        <f>E35+E47</f>
        <v>78</v>
      </c>
    </row>
    <row r="56" spans="1:5" ht="27">
      <c r="A56" s="175">
        <v>17</v>
      </c>
      <c r="B56" s="155" t="s">
        <v>87</v>
      </c>
      <c r="C56" s="150" t="s">
        <v>175</v>
      </c>
      <c r="D56" s="175" t="s">
        <v>1</v>
      </c>
      <c r="E56" s="166">
        <v>0.98</v>
      </c>
    </row>
    <row r="57" spans="1:5" ht="27">
      <c r="A57" s="175">
        <v>19</v>
      </c>
      <c r="B57" s="175" t="s">
        <v>114</v>
      </c>
      <c r="C57" s="167" t="s">
        <v>126</v>
      </c>
      <c r="D57" s="175" t="s">
        <v>53</v>
      </c>
      <c r="E57" s="151">
        <v>1</v>
      </c>
    </row>
    <row r="58" spans="1:5" ht="13.5">
      <c r="A58" s="175"/>
      <c r="B58" s="175"/>
      <c r="C58" s="167" t="s">
        <v>47</v>
      </c>
      <c r="D58" s="38"/>
      <c r="E58" s="149"/>
    </row>
    <row r="59" spans="1:5" ht="13.5">
      <c r="A59" s="175"/>
      <c r="B59" s="153"/>
      <c r="C59" s="126" t="s">
        <v>48</v>
      </c>
      <c r="D59" s="169"/>
      <c r="E59" s="170"/>
    </row>
    <row r="60" spans="1:5" ht="13.5">
      <c r="A60" s="175"/>
      <c r="B60" s="175"/>
      <c r="C60" s="167" t="s">
        <v>47</v>
      </c>
      <c r="D60" s="38"/>
      <c r="E60" s="149"/>
    </row>
    <row r="61" spans="1:5" ht="13.5">
      <c r="A61" s="175"/>
      <c r="B61" s="175"/>
      <c r="C61" s="168" t="s">
        <v>49</v>
      </c>
      <c r="D61" s="169"/>
      <c r="E61" s="170"/>
    </row>
    <row r="62" spans="1:5" ht="13.5">
      <c r="A62" s="175"/>
      <c r="B62" s="175"/>
      <c r="C62" s="167" t="s">
        <v>47</v>
      </c>
      <c r="D62" s="38"/>
      <c r="E62" s="149"/>
    </row>
    <row r="63" spans="1:5" ht="13.5">
      <c r="A63" s="175"/>
      <c r="B63" s="175"/>
      <c r="C63" s="168" t="s">
        <v>50</v>
      </c>
      <c r="D63" s="169"/>
      <c r="E63" s="170"/>
    </row>
    <row r="64" spans="1:5" ht="13.5">
      <c r="A64" s="175"/>
      <c r="B64" s="175"/>
      <c r="C64" s="167" t="s">
        <v>96</v>
      </c>
      <c r="D64" s="149"/>
      <c r="E64" s="149"/>
    </row>
    <row r="65" spans="1:5" ht="13.5">
      <c r="A65" s="175"/>
      <c r="B65" s="175"/>
      <c r="C65" s="175" t="s">
        <v>97</v>
      </c>
      <c r="D65" s="149"/>
      <c r="E65" s="149"/>
    </row>
    <row r="66" spans="1:5" ht="54">
      <c r="A66" s="175">
        <v>1</v>
      </c>
      <c r="B66" s="175" t="s">
        <v>119</v>
      </c>
      <c r="C66" s="150" t="s">
        <v>220</v>
      </c>
      <c r="D66" s="175" t="s">
        <v>98</v>
      </c>
      <c r="E66" s="171">
        <f>1</f>
        <v>1</v>
      </c>
    </row>
    <row r="67" spans="1:5" ht="40.5">
      <c r="A67" s="176">
        <v>3</v>
      </c>
      <c r="B67" s="18" t="s">
        <v>52</v>
      </c>
      <c r="C67" s="23" t="s">
        <v>176</v>
      </c>
      <c r="D67" s="17" t="s">
        <v>1</v>
      </c>
      <c r="E67" s="50">
        <f>0.4*0.4*0.6</f>
        <v>9.6000000000000016E-2</v>
      </c>
    </row>
    <row r="68" spans="1:5" ht="13.5">
      <c r="A68" s="176">
        <v>5</v>
      </c>
      <c r="B68" s="39" t="s">
        <v>63</v>
      </c>
      <c r="C68" s="52" t="s">
        <v>177</v>
      </c>
      <c r="D68" s="17" t="s">
        <v>39</v>
      </c>
      <c r="E68" s="53">
        <v>1</v>
      </c>
    </row>
    <row r="69" spans="1:5" ht="13.5">
      <c r="A69" s="175"/>
      <c r="B69" s="175"/>
      <c r="C69" s="167" t="s">
        <v>47</v>
      </c>
      <c r="D69" s="38"/>
      <c r="E69" s="149"/>
    </row>
    <row r="70" spans="1:5" ht="13.5">
      <c r="A70" s="175"/>
      <c r="B70" s="153"/>
      <c r="C70" s="126" t="s">
        <v>48</v>
      </c>
      <c r="D70" s="169"/>
      <c r="E70" s="170"/>
    </row>
    <row r="71" spans="1:5" ht="13.5">
      <c r="A71" s="175"/>
      <c r="B71" s="175"/>
      <c r="C71" s="167" t="s">
        <v>47</v>
      </c>
      <c r="D71" s="38"/>
      <c r="E71" s="149"/>
    </row>
    <row r="72" spans="1:5" ht="13.5">
      <c r="A72" s="175"/>
      <c r="B72" s="175"/>
      <c r="C72" s="168" t="s">
        <v>99</v>
      </c>
      <c r="D72" s="172"/>
      <c r="E72" s="170"/>
    </row>
    <row r="73" spans="1:5" ht="13.5">
      <c r="A73" s="175"/>
      <c r="B73" s="175"/>
      <c r="C73" s="167" t="s">
        <v>47</v>
      </c>
      <c r="D73" s="38"/>
      <c r="E73" s="149"/>
    </row>
    <row r="74" spans="1:5" ht="13.5">
      <c r="A74" s="175"/>
      <c r="B74" s="175"/>
      <c r="C74" s="168" t="s">
        <v>100</v>
      </c>
      <c r="D74" s="169"/>
      <c r="E74" s="170"/>
    </row>
    <row r="75" spans="1:5" ht="13.5">
      <c r="A75" s="175"/>
      <c r="B75" s="175"/>
      <c r="C75" s="167" t="s">
        <v>91</v>
      </c>
      <c r="D75" s="38"/>
      <c r="E75" s="149"/>
    </row>
    <row r="76" spans="1:5" ht="13.5">
      <c r="A76" s="175"/>
      <c r="B76" s="175"/>
      <c r="C76" s="167" t="s">
        <v>232</v>
      </c>
      <c r="D76" s="38"/>
      <c r="E76" s="149"/>
    </row>
    <row r="77" spans="1:5" ht="15">
      <c r="A77" s="221" t="s">
        <v>221</v>
      </c>
      <c r="B77" s="221"/>
      <c r="C77" s="221"/>
      <c r="D77" s="221"/>
      <c r="E77" s="221"/>
    </row>
    <row r="79" spans="1:5" ht="30">
      <c r="A79" s="59" t="s">
        <v>14</v>
      </c>
      <c r="B79" s="77" t="s">
        <v>101</v>
      </c>
      <c r="C79" s="60" t="s">
        <v>76</v>
      </c>
      <c r="D79" s="61" t="s">
        <v>4</v>
      </c>
      <c r="E79" s="62">
        <v>33.75</v>
      </c>
    </row>
    <row r="80" spans="1:5" ht="30">
      <c r="A80" s="59" t="s">
        <v>15</v>
      </c>
      <c r="B80" s="36" t="s">
        <v>3</v>
      </c>
      <c r="C80" s="60" t="s">
        <v>25</v>
      </c>
      <c r="D80" s="61" t="s">
        <v>4</v>
      </c>
      <c r="E80" s="62">
        <v>1.01</v>
      </c>
    </row>
    <row r="81" spans="1:5" ht="30">
      <c r="A81" s="59" t="s">
        <v>16</v>
      </c>
      <c r="B81" s="36" t="s">
        <v>26</v>
      </c>
      <c r="C81" s="60" t="s">
        <v>10</v>
      </c>
      <c r="D81" s="61" t="s">
        <v>4</v>
      </c>
      <c r="E81" s="62">
        <v>41.25</v>
      </c>
    </row>
    <row r="82" spans="1:5" ht="30">
      <c r="A82" s="59" t="s">
        <v>17</v>
      </c>
      <c r="B82" s="36" t="s">
        <v>24</v>
      </c>
      <c r="C82" s="60" t="s">
        <v>11</v>
      </c>
      <c r="D82" s="61" t="s">
        <v>4</v>
      </c>
      <c r="E82" s="62">
        <v>1.24</v>
      </c>
    </row>
    <row r="83" spans="1:5" ht="30">
      <c r="A83" s="59" t="s">
        <v>28</v>
      </c>
      <c r="B83" s="36" t="s">
        <v>27</v>
      </c>
      <c r="C83" s="60" t="s">
        <v>12</v>
      </c>
      <c r="D83" s="61" t="s">
        <v>4</v>
      </c>
      <c r="E83" s="62">
        <v>3.5</v>
      </c>
    </row>
    <row r="84" spans="1:5" ht="45">
      <c r="A84" s="141" t="s">
        <v>18</v>
      </c>
      <c r="B84" s="146" t="s">
        <v>198</v>
      </c>
      <c r="C84" s="147" t="s">
        <v>199</v>
      </c>
      <c r="D84" s="40" t="s">
        <v>4</v>
      </c>
      <c r="E84" s="41">
        <v>26.25</v>
      </c>
    </row>
    <row r="85" spans="1:5" ht="30">
      <c r="A85" s="59" t="s">
        <v>19</v>
      </c>
      <c r="B85" s="36" t="s">
        <v>2</v>
      </c>
      <c r="C85" s="60" t="s">
        <v>127</v>
      </c>
      <c r="D85" s="61" t="s">
        <v>4</v>
      </c>
      <c r="E85" s="62">
        <v>47.5</v>
      </c>
    </row>
    <row r="86" spans="1:5" ht="15">
      <c r="A86" s="59" t="s">
        <v>20</v>
      </c>
      <c r="B86" s="36" t="s">
        <v>30</v>
      </c>
      <c r="C86" s="60" t="s">
        <v>13</v>
      </c>
      <c r="D86" s="61" t="s">
        <v>4</v>
      </c>
      <c r="E86" s="62">
        <v>47.5</v>
      </c>
    </row>
    <row r="87" spans="1:5" ht="15">
      <c r="A87" s="59" t="s">
        <v>21</v>
      </c>
      <c r="B87" s="36"/>
      <c r="C87" s="60" t="s">
        <v>29</v>
      </c>
      <c r="D87" s="61" t="s">
        <v>5</v>
      </c>
      <c r="E87" s="62">
        <v>6.65</v>
      </c>
    </row>
    <row r="88" spans="1:5" ht="15">
      <c r="A88" s="64"/>
      <c r="B88" s="65"/>
      <c r="C88" s="66" t="s">
        <v>0</v>
      </c>
      <c r="D88" s="67"/>
      <c r="E88" s="68"/>
    </row>
    <row r="89" spans="1:5" ht="15">
      <c r="A89" s="69"/>
      <c r="B89" s="70"/>
      <c r="C89" s="71" t="s">
        <v>6</v>
      </c>
      <c r="D89" s="72"/>
      <c r="E89" s="63"/>
    </row>
    <row r="90" spans="1:5" ht="15">
      <c r="A90" s="69"/>
      <c r="B90" s="178"/>
      <c r="C90" s="73" t="s">
        <v>0</v>
      </c>
      <c r="D90" s="74"/>
      <c r="E90" s="177"/>
    </row>
    <row r="91" spans="1:5" ht="15">
      <c r="A91" s="69"/>
      <c r="B91" s="178"/>
      <c r="C91" s="75" t="s">
        <v>7</v>
      </c>
      <c r="D91" s="76"/>
      <c r="E91" s="63"/>
    </row>
    <row r="92" spans="1:5" ht="15">
      <c r="A92" s="69"/>
      <c r="B92" s="178"/>
      <c r="C92" s="73" t="s">
        <v>0</v>
      </c>
      <c r="D92" s="74"/>
      <c r="E92" s="177"/>
    </row>
    <row r="93" spans="1:5" ht="15">
      <c r="A93" s="69"/>
      <c r="B93" s="178"/>
      <c r="C93" s="75" t="s">
        <v>8</v>
      </c>
      <c r="D93" s="72"/>
      <c r="E93" s="63"/>
    </row>
    <row r="94" spans="1:5" ht="15">
      <c r="A94" s="69"/>
      <c r="B94" s="178"/>
      <c r="C94" s="73" t="s">
        <v>233</v>
      </c>
      <c r="D94" s="177"/>
      <c r="E94" s="177"/>
    </row>
    <row r="95" spans="1:5" ht="15">
      <c r="A95" s="222" t="s">
        <v>222</v>
      </c>
      <c r="B95" s="222"/>
      <c r="C95" s="222"/>
      <c r="D95" s="222"/>
      <c r="E95" s="222"/>
    </row>
    <row r="96" spans="1:5" ht="46.5">
      <c r="A96" s="190" t="s">
        <v>14</v>
      </c>
      <c r="B96" s="191" t="s">
        <v>206</v>
      </c>
      <c r="C96" s="192" t="s">
        <v>234</v>
      </c>
      <c r="D96" s="193" t="s">
        <v>31</v>
      </c>
      <c r="E96" s="194">
        <v>125</v>
      </c>
    </row>
    <row r="97" spans="1:5" ht="31.5">
      <c r="A97" s="190" t="s">
        <v>15</v>
      </c>
      <c r="B97" s="195" t="s">
        <v>207</v>
      </c>
      <c r="C97" s="196" t="s">
        <v>205</v>
      </c>
      <c r="D97" s="197" t="s">
        <v>31</v>
      </c>
      <c r="E97" s="194">
        <f>E96</f>
        <v>125</v>
      </c>
    </row>
    <row r="98" spans="1:5" ht="15">
      <c r="A98" s="198"/>
      <c r="B98" s="199"/>
      <c r="C98" s="200" t="s">
        <v>0</v>
      </c>
      <c r="D98" s="201"/>
      <c r="E98" s="202"/>
    </row>
    <row r="99" spans="1:5" ht="15">
      <c r="A99" s="203"/>
      <c r="B99" s="204"/>
      <c r="C99" s="205" t="s">
        <v>6</v>
      </c>
      <c r="D99" s="206"/>
      <c r="E99" s="207"/>
    </row>
    <row r="100" spans="1:5" ht="15">
      <c r="A100" s="203"/>
      <c r="B100" s="208"/>
      <c r="C100" s="209" t="s">
        <v>0</v>
      </c>
      <c r="D100" s="210"/>
      <c r="E100" s="211"/>
    </row>
    <row r="101" spans="1:5" ht="15">
      <c r="A101" s="203"/>
      <c r="B101" s="208"/>
      <c r="C101" s="212" t="s">
        <v>7</v>
      </c>
      <c r="D101" s="213"/>
      <c r="E101" s="207"/>
    </row>
    <row r="102" spans="1:5" ht="15">
      <c r="A102" s="203"/>
      <c r="B102" s="208"/>
      <c r="C102" s="209" t="s">
        <v>0</v>
      </c>
      <c r="D102" s="210"/>
      <c r="E102" s="211"/>
    </row>
    <row r="103" spans="1:5" ht="15">
      <c r="A103" s="203"/>
      <c r="B103" s="208"/>
      <c r="C103" s="212" t="s">
        <v>8</v>
      </c>
      <c r="D103" s="206"/>
      <c r="E103" s="207"/>
    </row>
    <row r="104" spans="1:5" ht="15">
      <c r="A104" s="203"/>
      <c r="B104" s="208"/>
      <c r="C104" s="209" t="s">
        <v>233</v>
      </c>
      <c r="D104" s="211"/>
      <c r="E104" s="211"/>
    </row>
    <row r="105" spans="1:5" ht="15">
      <c r="A105" s="223" t="s">
        <v>223</v>
      </c>
      <c r="B105" s="223"/>
      <c r="C105" s="223"/>
      <c r="D105" s="223"/>
      <c r="E105" s="223"/>
    </row>
    <row r="106" spans="1:5" ht="40.5">
      <c r="A106" s="55">
        <v>1</v>
      </c>
      <c r="B106" s="56" t="s">
        <v>38</v>
      </c>
      <c r="C106" s="8" t="s">
        <v>213</v>
      </c>
      <c r="D106" s="12" t="s">
        <v>34</v>
      </c>
      <c r="E106" s="13">
        <v>1</v>
      </c>
    </row>
    <row r="107" spans="1:5" ht="29.25">
      <c r="A107" s="55">
        <v>2</v>
      </c>
      <c r="B107" s="56" t="s">
        <v>37</v>
      </c>
      <c r="C107" s="8" t="s">
        <v>214</v>
      </c>
      <c r="D107" s="12" t="s">
        <v>34</v>
      </c>
      <c r="E107" s="13">
        <v>2</v>
      </c>
    </row>
    <row r="108" spans="1:5" ht="27">
      <c r="A108" s="55">
        <v>7</v>
      </c>
      <c r="B108" s="56" t="s">
        <v>37</v>
      </c>
      <c r="C108" s="8" t="s">
        <v>178</v>
      </c>
      <c r="D108" s="12" t="s">
        <v>34</v>
      </c>
      <c r="E108" s="13">
        <v>2</v>
      </c>
    </row>
    <row r="109" spans="1:5" ht="15">
      <c r="A109" s="43"/>
      <c r="B109" s="44"/>
      <c r="C109" s="45" t="s">
        <v>0</v>
      </c>
      <c r="D109" s="46"/>
      <c r="E109" s="47"/>
    </row>
    <row r="110" spans="1:5" ht="15">
      <c r="A110" s="28"/>
      <c r="B110" s="25"/>
      <c r="C110" s="30" t="s">
        <v>6</v>
      </c>
      <c r="D110" s="31"/>
      <c r="E110" s="29"/>
    </row>
    <row r="111" spans="1:5" ht="15">
      <c r="A111" s="28"/>
      <c r="B111" s="180"/>
      <c r="C111" s="48" t="s">
        <v>0</v>
      </c>
      <c r="D111" s="49"/>
      <c r="E111" s="179"/>
    </row>
    <row r="112" spans="1:5" ht="15">
      <c r="A112" s="28"/>
      <c r="B112" s="180"/>
      <c r="C112" s="32" t="s">
        <v>7</v>
      </c>
      <c r="D112" s="33"/>
      <c r="E112" s="29"/>
    </row>
    <row r="113" spans="1:5" ht="15">
      <c r="A113" s="28"/>
      <c r="B113" s="180"/>
      <c r="C113" s="48" t="s">
        <v>0</v>
      </c>
      <c r="D113" s="49"/>
      <c r="E113" s="179"/>
    </row>
    <row r="114" spans="1:5" ht="15">
      <c r="A114" s="28"/>
      <c r="B114" s="180"/>
      <c r="C114" s="32" t="s">
        <v>8</v>
      </c>
      <c r="D114" s="31"/>
      <c r="E114" s="29"/>
    </row>
    <row r="115" spans="1:5" ht="15">
      <c r="A115" s="28"/>
      <c r="B115" s="180"/>
      <c r="C115" s="48" t="s">
        <v>9</v>
      </c>
      <c r="D115" s="179"/>
      <c r="E115" s="179"/>
    </row>
    <row r="116" spans="1:5" ht="13.5">
      <c r="A116" s="224" t="s">
        <v>224</v>
      </c>
      <c r="B116" s="224"/>
      <c r="C116" s="224"/>
      <c r="D116" s="224"/>
      <c r="E116" s="224"/>
    </row>
    <row r="117" spans="1:5" ht="27">
      <c r="A117" s="181">
        <v>1</v>
      </c>
      <c r="B117" s="15" t="s">
        <v>133</v>
      </c>
      <c r="C117" s="135" t="s">
        <v>134</v>
      </c>
      <c r="D117" s="136" t="s">
        <v>1</v>
      </c>
      <c r="E117" s="137">
        <v>95.1</v>
      </c>
    </row>
    <row r="118" spans="1:5" ht="27">
      <c r="A118" s="181">
        <v>3</v>
      </c>
      <c r="B118" s="15" t="s">
        <v>135</v>
      </c>
      <c r="C118" s="115" t="s">
        <v>136</v>
      </c>
      <c r="D118" s="181" t="s">
        <v>1</v>
      </c>
      <c r="E118" s="57">
        <f>E117*3%</f>
        <v>2.8529999999999998</v>
      </c>
    </row>
    <row r="119" spans="1:5" ht="13.5">
      <c r="A119" s="181">
        <v>5</v>
      </c>
      <c r="B119" s="15" t="s">
        <v>137</v>
      </c>
      <c r="C119" s="115" t="s">
        <v>138</v>
      </c>
      <c r="D119" s="136" t="s">
        <v>1</v>
      </c>
      <c r="E119" s="138">
        <f>E117+E118-E121</f>
        <v>91.952999999999989</v>
      </c>
    </row>
    <row r="120" spans="1:5" ht="15">
      <c r="A120" s="139" t="s">
        <v>18</v>
      </c>
      <c r="B120" s="121" t="s">
        <v>30</v>
      </c>
      <c r="C120" s="115" t="s">
        <v>139</v>
      </c>
      <c r="D120" s="40" t="s">
        <v>4</v>
      </c>
      <c r="E120" s="41">
        <f>E119</f>
        <v>91.952999999999989</v>
      </c>
    </row>
    <row r="121" spans="1:5" ht="13.5">
      <c r="A121" s="181">
        <v>7</v>
      </c>
      <c r="B121" s="15" t="s">
        <v>140</v>
      </c>
      <c r="C121" s="115" t="s">
        <v>141</v>
      </c>
      <c r="D121" s="181" t="s">
        <v>1</v>
      </c>
      <c r="E121" s="57">
        <v>6</v>
      </c>
    </row>
    <row r="122" spans="1:5" ht="13.5">
      <c r="A122" s="217" t="s">
        <v>142</v>
      </c>
      <c r="B122" s="218"/>
      <c r="C122" s="218"/>
      <c r="D122" s="218"/>
      <c r="E122" s="218"/>
    </row>
    <row r="123" spans="1:5" ht="13.5">
      <c r="A123" s="181">
        <v>8</v>
      </c>
      <c r="B123" s="15" t="s">
        <v>143</v>
      </c>
      <c r="C123" s="114" t="s">
        <v>144</v>
      </c>
      <c r="D123" s="181" t="s">
        <v>1</v>
      </c>
      <c r="E123" s="78">
        <v>2.8</v>
      </c>
    </row>
    <row r="124" spans="1:5" ht="13.5">
      <c r="A124" s="181">
        <v>9</v>
      </c>
      <c r="B124" s="15" t="s">
        <v>52</v>
      </c>
      <c r="C124" s="115" t="s">
        <v>200</v>
      </c>
      <c r="D124" s="181" t="s">
        <v>1</v>
      </c>
      <c r="E124" s="181">
        <v>1</v>
      </c>
    </row>
    <row r="125" spans="1:5" ht="13.5">
      <c r="A125" s="181">
        <v>10</v>
      </c>
      <c r="B125" s="15" t="s">
        <v>145</v>
      </c>
      <c r="C125" s="115" t="s">
        <v>201</v>
      </c>
      <c r="D125" s="181" t="s">
        <v>1</v>
      </c>
      <c r="E125" s="181">
        <v>8.6999999999999993</v>
      </c>
    </row>
    <row r="126" spans="1:5" ht="15.75">
      <c r="A126" s="118">
        <v>12</v>
      </c>
      <c r="B126" s="15" t="s">
        <v>148</v>
      </c>
      <c r="C126" s="119" t="s">
        <v>180</v>
      </c>
      <c r="D126" s="118" t="s">
        <v>35</v>
      </c>
      <c r="E126" s="118">
        <v>4.2</v>
      </c>
    </row>
    <row r="127" spans="1:5" ht="13.5">
      <c r="A127" s="118">
        <v>13</v>
      </c>
      <c r="B127" s="15" t="s">
        <v>75</v>
      </c>
      <c r="C127" s="119" t="s">
        <v>151</v>
      </c>
      <c r="D127" s="181" t="s">
        <v>152</v>
      </c>
      <c r="E127" s="181">
        <v>0.25</v>
      </c>
    </row>
    <row r="128" spans="1:5" ht="27">
      <c r="A128" s="118">
        <v>14</v>
      </c>
      <c r="B128" s="15" t="s">
        <v>153</v>
      </c>
      <c r="C128" s="119" t="s">
        <v>202</v>
      </c>
      <c r="D128" s="181" t="s">
        <v>35</v>
      </c>
      <c r="E128" s="181">
        <v>3.4820000000000002</v>
      </c>
    </row>
    <row r="129" spans="1:5" ht="13.5">
      <c r="A129" s="116"/>
      <c r="B129" s="16" t="s">
        <v>149</v>
      </c>
      <c r="C129" s="117" t="s">
        <v>154</v>
      </c>
      <c r="D129" s="116" t="s">
        <v>35</v>
      </c>
      <c r="E129" s="116">
        <v>1</v>
      </c>
    </row>
    <row r="130" spans="1:5" ht="13.5">
      <c r="A130" s="116"/>
      <c r="B130" s="16" t="s">
        <v>149</v>
      </c>
      <c r="C130" s="120" t="s">
        <v>150</v>
      </c>
      <c r="D130" s="116" t="s">
        <v>36</v>
      </c>
      <c r="E130" s="116">
        <v>3.7</v>
      </c>
    </row>
    <row r="131" spans="1:5" ht="13.5">
      <c r="A131" s="116"/>
      <c r="B131" s="16" t="s">
        <v>146</v>
      </c>
      <c r="C131" s="120" t="s">
        <v>147</v>
      </c>
      <c r="D131" s="116" t="s">
        <v>36</v>
      </c>
      <c r="E131" s="116">
        <v>2.2999999999999998</v>
      </c>
    </row>
    <row r="132" spans="1:5" ht="13.5">
      <c r="A132" s="116"/>
      <c r="B132" s="16" t="s">
        <v>155</v>
      </c>
      <c r="C132" s="120" t="s">
        <v>156</v>
      </c>
      <c r="D132" s="116" t="s">
        <v>36</v>
      </c>
      <c r="E132" s="116">
        <v>1.6</v>
      </c>
    </row>
    <row r="133" spans="1:5" ht="27">
      <c r="A133" s="181">
        <v>18</v>
      </c>
      <c r="B133" s="15" t="s">
        <v>157</v>
      </c>
      <c r="C133" s="119" t="s">
        <v>203</v>
      </c>
      <c r="D133" s="181" t="s">
        <v>54</v>
      </c>
      <c r="E133" s="57">
        <v>137.6</v>
      </c>
    </row>
    <row r="134" spans="1:5" ht="27">
      <c r="A134" s="118">
        <v>19</v>
      </c>
      <c r="B134" s="15" t="s">
        <v>158</v>
      </c>
      <c r="C134" s="119" t="s">
        <v>159</v>
      </c>
      <c r="D134" s="118" t="s">
        <v>1</v>
      </c>
      <c r="E134" s="58">
        <f>58*0.06</f>
        <v>3.48</v>
      </c>
    </row>
    <row r="135" spans="1:5" ht="40.5">
      <c r="A135" s="174">
        <v>1</v>
      </c>
      <c r="B135" s="113" t="s">
        <v>117</v>
      </c>
      <c r="C135" s="115" t="s">
        <v>212</v>
      </c>
      <c r="D135" s="173" t="s">
        <v>31</v>
      </c>
      <c r="E135" s="105">
        <v>30</v>
      </c>
    </row>
    <row r="136" spans="1:5" ht="13.5">
      <c r="A136" s="181">
        <v>21</v>
      </c>
      <c r="B136" s="15" t="s">
        <v>32</v>
      </c>
      <c r="C136" s="115" t="s">
        <v>210</v>
      </c>
      <c r="D136" s="181" t="s">
        <v>31</v>
      </c>
      <c r="E136" s="181">
        <f>E135</f>
        <v>30</v>
      </c>
    </row>
    <row r="137" spans="1:5" ht="40.5">
      <c r="A137" s="181">
        <v>27</v>
      </c>
      <c r="B137" s="15" t="s">
        <v>57</v>
      </c>
      <c r="C137" s="115" t="s">
        <v>204</v>
      </c>
      <c r="D137" s="181" t="s">
        <v>35</v>
      </c>
      <c r="E137" s="57">
        <v>0.18</v>
      </c>
    </row>
    <row r="138" spans="1:5" ht="13.5">
      <c r="A138" s="182"/>
      <c r="B138" s="16" t="s">
        <v>160</v>
      </c>
      <c r="C138" s="34" t="s">
        <v>208</v>
      </c>
      <c r="D138" s="182" t="s">
        <v>34</v>
      </c>
      <c r="E138" s="14">
        <v>15</v>
      </c>
    </row>
    <row r="139" spans="1:5" ht="13.5">
      <c r="A139" s="182"/>
      <c r="B139" s="16"/>
      <c r="C139" s="34" t="s">
        <v>209</v>
      </c>
      <c r="D139" s="182" t="s">
        <v>34</v>
      </c>
      <c r="E139" s="14">
        <v>3</v>
      </c>
    </row>
    <row r="140" spans="1:5" ht="13.5">
      <c r="A140" s="181">
        <v>28</v>
      </c>
      <c r="B140" s="15" t="s">
        <v>157</v>
      </c>
      <c r="C140" s="119" t="s">
        <v>161</v>
      </c>
      <c r="D140" s="181" t="s">
        <v>54</v>
      </c>
      <c r="E140" s="57">
        <v>12.2</v>
      </c>
    </row>
    <row r="141" spans="1:5" ht="13.5">
      <c r="A141" s="6">
        <v>1</v>
      </c>
      <c r="B141" s="56" t="s">
        <v>103</v>
      </c>
      <c r="C141" s="8" t="s">
        <v>211</v>
      </c>
      <c r="D141" s="55" t="s">
        <v>34</v>
      </c>
      <c r="E141" s="140">
        <v>4</v>
      </c>
    </row>
    <row r="142" spans="1:5" ht="27">
      <c r="A142" s="55">
        <v>8</v>
      </c>
      <c r="B142" s="56" t="s">
        <v>40</v>
      </c>
      <c r="C142" s="8" t="s">
        <v>179</v>
      </c>
      <c r="D142" s="12" t="s">
        <v>34</v>
      </c>
      <c r="E142" s="13">
        <v>47</v>
      </c>
    </row>
    <row r="143" spans="1:5" ht="13.5">
      <c r="A143" s="175"/>
      <c r="B143" s="7"/>
      <c r="C143" s="122" t="s">
        <v>47</v>
      </c>
      <c r="D143" s="123"/>
      <c r="E143" s="123"/>
    </row>
    <row r="144" spans="1:5" ht="13.5">
      <c r="A144" s="123"/>
      <c r="B144" s="125"/>
      <c r="C144" s="126" t="s">
        <v>225</v>
      </c>
      <c r="D144" s="127"/>
      <c r="E144" s="125"/>
    </row>
    <row r="145" spans="1:5" ht="13.5">
      <c r="A145" s="123"/>
      <c r="B145" s="123"/>
      <c r="C145" s="122" t="s">
        <v>47</v>
      </c>
      <c r="D145" s="124"/>
      <c r="E145" s="123"/>
    </row>
    <row r="146" spans="1:5" ht="13.5">
      <c r="A146" s="123"/>
      <c r="B146" s="125"/>
      <c r="C146" s="128" t="s">
        <v>49</v>
      </c>
      <c r="D146" s="127"/>
      <c r="E146" s="125"/>
    </row>
    <row r="147" spans="1:5" ht="13.5">
      <c r="A147" s="123"/>
      <c r="B147" s="123"/>
      <c r="C147" s="122" t="s">
        <v>162</v>
      </c>
      <c r="D147" s="123"/>
      <c r="E147" s="123"/>
    </row>
    <row r="148" spans="1:5" ht="13.5">
      <c r="A148" s="130"/>
      <c r="B148" s="131"/>
      <c r="C148" s="128" t="s">
        <v>226</v>
      </c>
      <c r="D148" s="132"/>
      <c r="E148" s="132"/>
    </row>
    <row r="149" spans="1:5" ht="13.5">
      <c r="A149" s="133"/>
      <c r="B149" s="134"/>
      <c r="C149" s="129" t="s">
        <v>0</v>
      </c>
      <c r="D149" s="133"/>
      <c r="E149" s="133"/>
    </row>
    <row r="150" spans="1:5" ht="15">
      <c r="A150" s="219" t="s">
        <v>227</v>
      </c>
      <c r="B150" s="219"/>
      <c r="C150" s="219"/>
      <c r="D150" s="219"/>
      <c r="E150" s="219"/>
    </row>
    <row r="151" spans="1:5" ht="27">
      <c r="A151" s="176">
        <v>1</v>
      </c>
      <c r="B151" s="18" t="s">
        <v>58</v>
      </c>
      <c r="C151" s="42" t="s">
        <v>59</v>
      </c>
      <c r="D151" s="40" t="s">
        <v>1</v>
      </c>
      <c r="E151" s="50">
        <v>6.15</v>
      </c>
    </row>
    <row r="152" spans="1:5" ht="27">
      <c r="A152" s="18">
        <v>2</v>
      </c>
      <c r="B152" s="18" t="s">
        <v>106</v>
      </c>
      <c r="C152" s="51" t="s">
        <v>60</v>
      </c>
      <c r="D152" s="18" t="s">
        <v>1</v>
      </c>
      <c r="E152" s="18" t="s">
        <v>163</v>
      </c>
    </row>
    <row r="153" spans="1:5" ht="27">
      <c r="A153" s="176">
        <v>3</v>
      </c>
      <c r="B153" s="18" t="s">
        <v>52</v>
      </c>
      <c r="C153" s="23" t="s">
        <v>61</v>
      </c>
      <c r="D153" s="17" t="s">
        <v>1</v>
      </c>
      <c r="E153" s="50">
        <v>3.07</v>
      </c>
    </row>
    <row r="154" spans="1:5" ht="27">
      <c r="A154" s="38">
        <v>4</v>
      </c>
      <c r="B154" s="18" t="s">
        <v>52</v>
      </c>
      <c r="C154" s="23" t="s">
        <v>62</v>
      </c>
      <c r="D154" s="17" t="s">
        <v>1</v>
      </c>
      <c r="E154" s="50">
        <v>4.4000000000000004</v>
      </c>
    </row>
    <row r="155" spans="1:5" ht="27">
      <c r="A155" s="176">
        <v>5</v>
      </c>
      <c r="B155" s="39" t="s">
        <v>63</v>
      </c>
      <c r="C155" s="52" t="s">
        <v>64</v>
      </c>
      <c r="D155" s="17" t="s">
        <v>31</v>
      </c>
      <c r="E155" s="53">
        <v>55</v>
      </c>
    </row>
    <row r="156" spans="1:5" ht="13.5">
      <c r="A156" s="38"/>
      <c r="B156" s="39" t="s">
        <v>107</v>
      </c>
      <c r="C156" s="19" t="s">
        <v>108</v>
      </c>
      <c r="D156" s="26" t="s">
        <v>56</v>
      </c>
      <c r="E156" s="20">
        <v>80</v>
      </c>
    </row>
    <row r="157" spans="1:5" ht="13.5">
      <c r="A157" s="38"/>
      <c r="B157" s="39" t="s">
        <v>105</v>
      </c>
      <c r="C157" s="19" t="s">
        <v>65</v>
      </c>
      <c r="D157" s="26" t="s">
        <v>35</v>
      </c>
      <c r="E157" s="21">
        <v>0.129</v>
      </c>
    </row>
    <row r="158" spans="1:5" ht="27">
      <c r="A158" s="38"/>
      <c r="B158" s="40" t="s">
        <v>122</v>
      </c>
      <c r="C158" s="19" t="s">
        <v>111</v>
      </c>
      <c r="D158" s="26" t="s">
        <v>54</v>
      </c>
      <c r="E158" s="27">
        <v>82.5</v>
      </c>
    </row>
    <row r="159" spans="1:5" ht="27">
      <c r="A159" s="17">
        <v>6</v>
      </c>
      <c r="B159" s="18" t="s">
        <v>66</v>
      </c>
      <c r="C159" s="42" t="s">
        <v>67</v>
      </c>
      <c r="D159" s="17" t="s">
        <v>34</v>
      </c>
      <c r="E159" s="41">
        <v>1</v>
      </c>
    </row>
    <row r="160" spans="1:5" ht="13.5">
      <c r="A160" s="38"/>
      <c r="B160" s="54" t="s">
        <v>109</v>
      </c>
      <c r="C160" s="19" t="s">
        <v>112</v>
      </c>
      <c r="D160" s="26" t="s">
        <v>56</v>
      </c>
      <c r="E160" s="20">
        <v>21</v>
      </c>
    </row>
    <row r="161" spans="1:5" ht="13.5">
      <c r="A161" s="176"/>
      <c r="B161" s="54" t="s">
        <v>125</v>
      </c>
      <c r="C161" s="19" t="s">
        <v>68</v>
      </c>
      <c r="D161" s="26" t="s">
        <v>35</v>
      </c>
      <c r="E161" s="20">
        <v>3.056E-2</v>
      </c>
    </row>
    <row r="162" spans="1:5" ht="13.5">
      <c r="A162" s="38"/>
      <c r="B162" s="54" t="s">
        <v>110</v>
      </c>
      <c r="C162" s="19" t="s">
        <v>113</v>
      </c>
      <c r="D162" s="26" t="s">
        <v>35</v>
      </c>
      <c r="E162" s="22">
        <v>3.0000000000000001E-3</v>
      </c>
    </row>
    <row r="163" spans="1:5" ht="13.5">
      <c r="A163" s="38"/>
      <c r="B163" s="39" t="s">
        <v>121</v>
      </c>
      <c r="C163" s="19" t="s">
        <v>69</v>
      </c>
      <c r="D163" s="26" t="s">
        <v>35</v>
      </c>
      <c r="E163" s="22">
        <v>3.2000000000000002E-3</v>
      </c>
    </row>
    <row r="164" spans="1:5" ht="13.5">
      <c r="A164" s="38"/>
      <c r="B164" s="39" t="s">
        <v>105</v>
      </c>
      <c r="C164" s="19" t="s">
        <v>65</v>
      </c>
      <c r="D164" s="26" t="s">
        <v>35</v>
      </c>
      <c r="E164" s="22">
        <v>6.0000000000000001E-3</v>
      </c>
    </row>
    <row r="165" spans="1:5" ht="27">
      <c r="A165" s="38"/>
      <c r="B165" s="40" t="s">
        <v>122</v>
      </c>
      <c r="C165" s="19" t="s">
        <v>111</v>
      </c>
      <c r="D165" s="26" t="s">
        <v>54</v>
      </c>
      <c r="E165" s="27">
        <v>7.14</v>
      </c>
    </row>
    <row r="166" spans="1:5" ht="13.5">
      <c r="A166" s="38"/>
      <c r="B166" s="39" t="s">
        <v>123</v>
      </c>
      <c r="C166" s="19" t="s">
        <v>70</v>
      </c>
      <c r="D166" s="26" t="s">
        <v>34</v>
      </c>
      <c r="E166" s="27">
        <v>2</v>
      </c>
    </row>
    <row r="167" spans="1:5" ht="13.5">
      <c r="A167" s="38"/>
      <c r="B167" s="40" t="s">
        <v>124</v>
      </c>
      <c r="C167" s="19" t="s">
        <v>71</v>
      </c>
      <c r="D167" s="26" t="s">
        <v>34</v>
      </c>
      <c r="E167" s="27">
        <v>6</v>
      </c>
    </row>
    <row r="168" spans="1:5" ht="13.5">
      <c r="A168" s="38">
        <v>7</v>
      </c>
      <c r="B168" s="18" t="s">
        <v>72</v>
      </c>
      <c r="C168" s="42" t="s">
        <v>73</v>
      </c>
      <c r="D168" s="40" t="s">
        <v>74</v>
      </c>
      <c r="E168" s="35">
        <f>0.45*1.5*3</f>
        <v>2.0250000000000004</v>
      </c>
    </row>
    <row r="169" spans="1:5" ht="15">
      <c r="A169" s="11"/>
      <c r="B169" s="37"/>
      <c r="C169" s="10" t="s">
        <v>0</v>
      </c>
      <c r="D169" s="9"/>
      <c r="E169" s="10"/>
    </row>
    <row r="170" spans="1:5" ht="15">
      <c r="A170" s="1"/>
      <c r="B170" s="24"/>
      <c r="C170" s="3" t="s">
        <v>6</v>
      </c>
      <c r="D170" s="4"/>
      <c r="E170" s="3"/>
    </row>
    <row r="171" spans="1:5" ht="15">
      <c r="A171" s="1"/>
      <c r="B171" s="185"/>
      <c r="C171" s="183" t="s">
        <v>0</v>
      </c>
      <c r="D171" s="2"/>
      <c r="E171" s="183"/>
    </row>
    <row r="172" spans="1:5" ht="15">
      <c r="A172" s="1"/>
      <c r="B172" s="185"/>
      <c r="C172" s="3" t="s">
        <v>7</v>
      </c>
      <c r="D172" s="5"/>
      <c r="E172" s="3"/>
    </row>
    <row r="173" spans="1:5" ht="15">
      <c r="A173" s="185"/>
      <c r="B173" s="185"/>
      <c r="C173" s="183" t="s">
        <v>0</v>
      </c>
      <c r="D173" s="184"/>
      <c r="E173" s="183"/>
    </row>
    <row r="174" spans="1:5" ht="15">
      <c r="A174" s="185"/>
      <c r="B174" s="185"/>
      <c r="C174" s="183" t="s">
        <v>8</v>
      </c>
      <c r="D174" s="186"/>
      <c r="E174" s="183"/>
    </row>
    <row r="175" spans="1:5" ht="15">
      <c r="A175" s="185"/>
      <c r="B175" s="185"/>
      <c r="C175" s="183" t="s">
        <v>9</v>
      </c>
      <c r="D175" s="183"/>
      <c r="E175" s="183"/>
    </row>
    <row r="176" spans="1:5" ht="15">
      <c r="A176" s="187"/>
      <c r="B176" s="187"/>
      <c r="C176" s="188" t="s">
        <v>228</v>
      </c>
      <c r="D176" s="188"/>
      <c r="E176" s="188"/>
    </row>
    <row r="177" spans="1:5" ht="15">
      <c r="A177" s="187"/>
      <c r="B177" s="187"/>
      <c r="C177" s="188" t="s">
        <v>231</v>
      </c>
      <c r="D177" s="189">
        <v>0.03</v>
      </c>
      <c r="E177" s="188"/>
    </row>
    <row r="178" spans="1:5" ht="15">
      <c r="A178" s="187"/>
      <c r="B178" s="187"/>
      <c r="C178" s="188" t="s">
        <v>0</v>
      </c>
      <c r="D178" s="188"/>
      <c r="E178" s="188"/>
    </row>
    <row r="179" spans="1:5" ht="15">
      <c r="A179" s="187"/>
      <c r="B179" s="187"/>
      <c r="C179" s="188" t="s">
        <v>229</v>
      </c>
      <c r="D179" s="189">
        <v>0.18</v>
      </c>
      <c r="E179" s="188"/>
    </row>
    <row r="180" spans="1:5" ht="15">
      <c r="A180" s="187"/>
      <c r="B180" s="187"/>
      <c r="C180" s="188" t="s">
        <v>230</v>
      </c>
      <c r="D180" s="188"/>
      <c r="E180" s="188"/>
    </row>
  </sheetData>
  <mergeCells count="14">
    <mergeCell ref="A122:E122"/>
    <mergeCell ref="A150:E150"/>
    <mergeCell ref="A32:E32"/>
    <mergeCell ref="A77:E77"/>
    <mergeCell ref="A95:E95"/>
    <mergeCell ref="A105:E105"/>
    <mergeCell ref="A116:E116"/>
    <mergeCell ref="A1:E1"/>
    <mergeCell ref="A3:A4"/>
    <mergeCell ref="B3:B4"/>
    <mergeCell ref="C3:C4"/>
    <mergeCell ref="D3:D4"/>
    <mergeCell ref="E3:E4"/>
    <mergeCell ref="B2:E2"/>
  </mergeCells>
  <conditionalFormatting sqref="B48:D48 C36:E46 B49:E50 B51:B52 C51:E54 A68:E68 B155:B164 A154:A168 C158:E160">
    <cfRule type="cellIs" dxfId="9" priority="17" stopIfTrue="1" operator="equal">
      <formula>8223.307275</formula>
    </cfRule>
  </conditionalFormatting>
  <conditionalFormatting sqref="B36">
    <cfRule type="cellIs" dxfId="8" priority="16" stopIfTrue="1" operator="equal">
      <formula>8223.307275</formula>
    </cfRule>
  </conditionalFormatting>
  <conditionalFormatting sqref="B38">
    <cfRule type="cellIs" dxfId="7" priority="14" stopIfTrue="1" operator="equal">
      <formula>8223.307275</formula>
    </cfRule>
  </conditionalFormatting>
  <conditionalFormatting sqref="E48">
    <cfRule type="cellIs" dxfId="6" priority="13" stopIfTrue="1" operator="equal">
      <formula>8223.307275</formula>
    </cfRule>
  </conditionalFormatting>
  <conditionalFormatting sqref="B40">
    <cfRule type="cellIs" dxfId="5" priority="10" stopIfTrue="1" operator="equal">
      <formula>8223.307275</formula>
    </cfRule>
  </conditionalFormatting>
  <conditionalFormatting sqref="B121 B118 A136:C136 A117:E117 A119:E120 B123:B134 C137:C139 D136:E139 B137:B140 E141:E142 B141:C142 D140:D142 A137:A142">
    <cfRule type="cellIs" dxfId="4" priority="9" stopIfTrue="1" operator="equal">
      <formula>8223.307275</formula>
    </cfRule>
  </conditionalFormatting>
  <conditionalFormatting sqref="C135">
    <cfRule type="cellIs" dxfId="3" priority="8" stopIfTrue="1" operator="equal">
      <formula>8223.307275</formula>
    </cfRule>
  </conditionalFormatting>
  <conditionalFormatting sqref="C161:E164 D165:E165 C155:E157 B166:E168">
    <cfRule type="cellIs" dxfId="2" priority="7" stopIfTrue="1" operator="equal">
      <formula>8223.307275</formula>
    </cfRule>
  </conditionalFormatting>
  <conditionalFormatting sqref="C165">
    <cfRule type="cellIs" dxfId="1" priority="2" stopIfTrue="1" operator="equal">
      <formula>8223.307275</formula>
    </cfRule>
  </conditionalFormatting>
  <conditionalFormatting sqref="B165">
    <cfRule type="cellIs" dxfId="0" priority="1" stopIfTrue="1" operator="equal">
      <formula>8223.307275</formula>
    </cfRule>
  </conditionalFormatting>
  <printOptions horizontalCentered="1"/>
  <pageMargins left="0.31496062992125984" right="0.11811023622047245" top="0.35433070866141736" bottom="0.35433070866141736" header="0.31496062992125984" footer="0.31496062992125984"/>
  <pageSetup paperSize="9" scale="76" fitToHeight="0" orientation="landscape" horizontalDpi="1200" verticalDpi="1200" r:id="rId1"/>
  <headerFooter alignWithMargins="0">
    <oddFooter>Page &amp;P</oddFooter>
  </headerFooter>
  <rowBreaks count="1" manualBreakCount="1">
    <brk id="1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B-1.1.1</vt:lpstr>
      <vt:lpstr>'B-1.1.1'!Print_Area</vt:lpstr>
      <vt:lpstr>'B-1.1.1'!Print_Titles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2021-04-23T07:57:44Z</dcterms:modified>
</cp:coreProperties>
</file>