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o\Desktop\"/>
    </mc:Choice>
  </mc:AlternateContent>
  <xr:revisionPtr revIDLastSave="0" documentId="13_ncr:1_{728C1D42-E188-4745-80D8-25EBCF9282F1}" xr6:coauthVersionLast="46" xr6:coauthVersionMax="46" xr10:uidLastSave="{00000000-0000-0000-0000-000000000000}"/>
  <bookViews>
    <workbookView xWindow="-120" yWindow="-120" windowWidth="29040" windowHeight="15840" tabRatio="969" firstSheet="7" activeTab="13" xr2:uid="{00000000-000D-0000-FFFF-FFFF00000000}"/>
  </bookViews>
  <sheets>
    <sheet name="კრებსითი ხარჯთაღრიცხვა" sheetId="30" r:id="rId1"/>
    <sheet name="ობიექ#1ძირითადი კორპუსი" sheetId="21" r:id="rId2"/>
    <sheet name="ლოკ#1-1 სარემ. სამ" sheetId="10" r:id="rId3"/>
    <sheet name="ლოკ#1-2 ელსამონტაჟო სამუშაოები" sheetId="22" r:id="rId4"/>
    <sheet name="ლოკ#1-3 სან.ტექნიკა" sheetId="23" r:id="rId5"/>
    <sheet name="ლოკ#1-4 გათბობა" sheetId="24" r:id="rId6"/>
    <sheet name="ლოკ#1-5 სუსტი დენ." sheetId="33" r:id="rId7"/>
    <sheet name="ობიექ#2 ტერიტ.კეთილმოწყობა" sheetId="12" r:id="rId8"/>
    <sheet name="ლოკ#2-1 დემონტაჟი" sheetId="11" r:id="rId9"/>
    <sheet name="ლოკ.2-2 ფანჩატური" sheetId="34" r:id="rId10"/>
    <sheet name="ლოკ#2-3 მოედნები და ბილიკები" sheetId="13" r:id="rId11"/>
    <sheet name="ლოკ. #2-4  საბავშვო ატრაქციონებ" sheetId="35" r:id="rId12"/>
    <sheet name="ლოკ #2- 5 სამოედნო ელ ქსელი" sheetId="25" r:id="rId13"/>
    <sheet name="ლოკ. #2-6  სამოედნო წყალსადენი" sheetId="36" r:id="rId14"/>
    <sheet name="ლოკ.#2-7 შემოღობვა" sheetId="17" r:id="rId15"/>
  </sheets>
  <definedNames>
    <definedName name="_xlnm._FilterDatabase" localSheetId="12" hidden="1">'ლოკ #2- 5 სამოედნო ელ ქსელი'!$A$8:$M$63</definedName>
    <definedName name="_xlnm._FilterDatabase" localSheetId="2" hidden="1">'ლოკ#1-1 სარემ. სამ'!$A$9:$M$495</definedName>
    <definedName name="_xlnm._FilterDatabase" localSheetId="3" hidden="1">'ლოკ#1-2 ელსამონტაჟო სამუშაოები'!$A$9:$M$196</definedName>
    <definedName name="_xlnm._FilterDatabase" localSheetId="4" hidden="1">'ლოკ#1-3 სან.ტექნიკა'!$A$15:$M$266</definedName>
    <definedName name="_xlnm._FilterDatabase" localSheetId="5" hidden="1">'ლოკ#1-4 გათბობა'!$A$7:$M$45</definedName>
    <definedName name="_xlnm._FilterDatabase" localSheetId="6" hidden="1">'ლოკ#1-5 სუსტი დენ.'!$A$15:$M$49</definedName>
    <definedName name="_xlnm._FilterDatabase" localSheetId="8" hidden="1">'ლოკ#2-1 დემონტაჟი'!$A$8:$M$27</definedName>
    <definedName name="_xlnm._FilterDatabase" localSheetId="10" hidden="1">'ლოკ#2-3 მოედნები და ბილიკები'!$A$8:$M$142</definedName>
    <definedName name="_xlnm._FilterDatabase" localSheetId="11" hidden="1">'ლოკ. #2-4  საბავშვო ატრაქციონებ'!$A$10:$M$21</definedName>
    <definedName name="_xlnm._FilterDatabase" localSheetId="13" hidden="1">'ლოკ. #2-6  სამოედნო წყალსადენი'!$A$11:$M$55</definedName>
    <definedName name="_xlnm._FilterDatabase" localSheetId="14" hidden="1">'ლოკ.#2-7 შემოღობვა'!$A$10:$M$105</definedName>
    <definedName name="_xlnm._FilterDatabase" localSheetId="9" hidden="1">'ლოკ.2-2 ფანჩატური'!$A$15:$M$80</definedName>
    <definedName name="_xlnm.Print_Area" localSheetId="0">'კრებსითი ხარჯთაღრიცხვა'!$A$1:$F$13</definedName>
    <definedName name="_xlnm.Print_Area" localSheetId="12">'ლოკ #2- 5 სამოედნო ელ ქსელი'!$A$1:$M$63</definedName>
    <definedName name="_xlnm.Print_Area" localSheetId="2">'ლოკ#1-1 სარემ. სამ'!$A$1:$M$495</definedName>
    <definedName name="_xlnm.Print_Area" localSheetId="3">'ლოკ#1-2 ელსამონტაჟო სამუშაოები'!$A$1:$M$197</definedName>
    <definedName name="_xlnm.Print_Area" localSheetId="4">'ლოკ#1-3 სან.ტექნიკა'!$A$1:$M$268</definedName>
    <definedName name="_xlnm.Print_Area" localSheetId="5">'ლოკ#1-4 გათბობა'!$A$1:$M$45</definedName>
    <definedName name="_xlnm.Print_Area" localSheetId="6">'ლოკ#1-5 სუსტი დენ.'!$A$1:$M$49</definedName>
    <definedName name="_xlnm.Print_Area" localSheetId="8">'ლოკ#2-1 დემონტაჟი'!$A$1:$M$27</definedName>
    <definedName name="_xlnm.Print_Area" localSheetId="10">'ლოკ#2-3 მოედნები და ბილიკები'!$A$1:$M$142</definedName>
    <definedName name="_xlnm.Print_Area" localSheetId="11">'ლოკ. #2-4  საბავშვო ატრაქციონებ'!$A$1:$N$22</definedName>
    <definedName name="_xlnm.Print_Area" localSheetId="13">'ლოკ. #2-6  სამოედნო წყალსადენი'!$A$1:$M$60</definedName>
    <definedName name="_xlnm.Print_Area" localSheetId="14">'ლოკ.#2-7 შემოღობვა'!$A$1:$M$105</definedName>
    <definedName name="_xlnm.Print_Area" localSheetId="9">'ლოკ.2-2 ფანჩატური'!$A$1:$M$91</definedName>
    <definedName name="_xlnm.Print_Area" localSheetId="1">'ობიექ#1ძირითადი კორპუსი'!$A$1:$F$9</definedName>
    <definedName name="_xlnm.Print_Area" localSheetId="7">'ობიექ#2 ტერიტ.კეთილმოწყობა'!$A$1:$F$11</definedName>
    <definedName name="_xlnm.Print_Titles" localSheetId="2">'ლოკ#1-1 სარემ. სამ'!$9:$9</definedName>
    <definedName name="_xlnm.Print_Titles" localSheetId="3">'ლოკ#1-2 ელსამონტაჟო სამუშაოები'!$9:$9</definedName>
    <definedName name="_xlnm.Print_Titles" localSheetId="4">'ლოკ#1-3 სან.ტექნიკა'!$15:$15</definedName>
    <definedName name="_xlnm.Print_Titles" localSheetId="5">'ლოკ#1-4 გათბობა'!$7:$7</definedName>
    <definedName name="_xlnm.Print_Titles" localSheetId="6">'ლოკ#1-5 სუსტი დენ.'!$15:$15</definedName>
    <definedName name="_xlnm.Print_Titles" localSheetId="8">'ლოკ#2-1 დემონტაჟი'!$8:$8</definedName>
    <definedName name="_xlnm.Print_Titles" localSheetId="10">'ლოკ#2-3 მოედნები და ბილიკები'!$8:$8</definedName>
    <definedName name="_xlnm.Print_Titles" localSheetId="11">'ლოკ. #2-4  საბავშვო ატრაქციონებ'!$10:$10</definedName>
    <definedName name="_xlnm.Print_Titles" localSheetId="13">'ლოკ. #2-6  სამოედნო წყალსადენი'!$11:$11</definedName>
    <definedName name="_xlnm.Print_Titles" localSheetId="14">'ლოკ.#2-7 შემოღობვა'!$10:$10</definedName>
    <definedName name="_xlnm.Print_Titles" localSheetId="9">'ლოკ.2-2 ფანჩატური'!$15:$15</definedName>
  </definedNames>
  <calcPr calcId="181029"/>
</workbook>
</file>

<file path=xl/calcChain.xml><?xml version="1.0" encoding="utf-8"?>
<calcChain xmlns="http://schemas.openxmlformats.org/spreadsheetml/2006/main">
  <c r="C27" i="30" l="1"/>
  <c r="C29" i="30" s="1"/>
  <c r="B26" i="30"/>
  <c r="F10" i="12" l="1"/>
  <c r="E10" i="12"/>
  <c r="E7" i="21"/>
  <c r="M160" i="22" l="1"/>
  <c r="M35" i="22"/>
  <c r="M486" i="10"/>
  <c r="M492" i="10" s="1"/>
  <c r="M127" i="10"/>
  <c r="M126" i="10"/>
  <c r="M125" i="10"/>
  <c r="M124" i="10"/>
  <c r="M123" i="10"/>
  <c r="M32" i="24" l="1"/>
  <c r="M36" i="24"/>
  <c r="M24" i="24"/>
  <c r="M19" i="24"/>
  <c r="M161" i="22"/>
  <c r="M22" i="24"/>
  <c r="M25" i="24"/>
  <c r="M34" i="24"/>
  <c r="M31" i="24"/>
  <c r="M35" i="24"/>
  <c r="M23" i="24"/>
  <c r="M28" i="24"/>
  <c r="M33" i="24"/>
  <c r="M37" i="24"/>
  <c r="M21" i="24"/>
  <c r="M18" i="24"/>
  <c r="M17" i="24"/>
  <c r="M26" i="24"/>
  <c r="M164" i="22"/>
  <c r="M162" i="22" l="1"/>
  <c r="M30" i="24"/>
  <c r="M27" i="24"/>
  <c r="M38" i="24"/>
  <c r="M29" i="24"/>
  <c r="M163" i="22"/>
  <c r="M165" i="22"/>
  <c r="M20" i="24"/>
  <c r="Z14" i="25" l="1"/>
  <c r="Z54" i="25" l="1"/>
  <c r="AB54" i="25" s="1"/>
  <c r="AF53" i="25"/>
  <c r="AG53" i="25" s="1"/>
  <c r="AD53" i="25"/>
  <c r="AB53" i="25"/>
  <c r="AF52" i="25"/>
  <c r="AD52" i="25"/>
  <c r="AB52" i="25"/>
  <c r="AF51" i="25"/>
  <c r="AD51" i="25"/>
  <c r="AB51" i="25"/>
  <c r="Z50" i="25"/>
  <c r="AF50" i="25" s="1"/>
  <c r="Z49" i="25"/>
  <c r="AB49" i="25" s="1"/>
  <c r="AF48" i="25"/>
  <c r="AD48" i="25"/>
  <c r="AB48" i="25"/>
  <c r="AF47" i="25"/>
  <c r="AD47" i="25"/>
  <c r="Z47" i="25"/>
  <c r="AB47" i="25" s="1"/>
  <c r="Z46" i="25"/>
  <c r="AF46" i="25" s="1"/>
  <c r="AF45" i="25"/>
  <c r="AD45" i="25"/>
  <c r="Z45" i="25"/>
  <c r="AB45" i="25" s="1"/>
  <c r="Z44" i="25"/>
  <c r="AF44" i="25" s="1"/>
  <c r="AF43" i="25"/>
  <c r="AD43" i="25"/>
  <c r="AB43" i="25"/>
  <c r="AF42" i="25"/>
  <c r="AD42" i="25"/>
  <c r="AB42" i="25"/>
  <c r="AF41" i="25"/>
  <c r="AD41" i="25"/>
  <c r="Z41" i="25"/>
  <c r="AB41" i="25" s="1"/>
  <c r="AF40" i="25"/>
  <c r="AD40" i="25"/>
  <c r="AB40" i="25"/>
  <c r="AF39" i="25"/>
  <c r="AD39" i="25"/>
  <c r="AB39" i="25"/>
  <c r="AD38" i="25"/>
  <c r="AB38" i="25"/>
  <c r="Z38" i="25"/>
  <c r="AF38" i="25" s="1"/>
  <c r="Z37" i="25"/>
  <c r="AF37" i="25" s="1"/>
  <c r="AF36" i="25"/>
  <c r="AD36" i="25"/>
  <c r="AB36" i="25"/>
  <c r="Z35" i="25"/>
  <c r="AF35" i="25" s="1"/>
  <c r="AG34" i="25"/>
  <c r="AF34" i="25"/>
  <c r="AD34" i="25"/>
  <c r="AB34" i="25"/>
  <c r="AF33" i="25"/>
  <c r="AG33" i="25" s="1"/>
  <c r="AD33" i="25"/>
  <c r="AB33" i="25"/>
  <c r="Z32" i="25"/>
  <c r="AD32" i="25" s="1"/>
  <c r="Z31" i="25"/>
  <c r="AD31" i="25" s="1"/>
  <c r="AG31" i="25" s="1"/>
  <c r="Z26" i="25"/>
  <c r="AD26" i="25" s="1"/>
  <c r="AG26" i="25" s="1"/>
  <c r="AD25" i="25"/>
  <c r="AG25" i="25" s="1"/>
  <c r="Z24" i="25"/>
  <c r="AD24" i="25" s="1"/>
  <c r="AG24" i="25" s="1"/>
  <c r="AG23" i="25"/>
  <c r="AD23" i="25"/>
  <c r="AD22" i="25"/>
  <c r="AG22" i="25" s="1"/>
  <c r="AD21" i="25"/>
  <c r="Z21" i="25"/>
  <c r="AB21" i="25" s="1"/>
  <c r="AB27" i="25" s="1"/>
  <c r="AD20" i="25"/>
  <c r="AG20" i="25" s="1"/>
  <c r="Z20" i="25"/>
  <c r="AB20" i="25" s="1"/>
  <c r="AF19" i="25"/>
  <c r="AF27" i="25" s="1"/>
  <c r="AD19" i="25"/>
  <c r="Z19" i="25"/>
  <c r="Z18" i="25"/>
  <c r="AD18" i="25" s="1"/>
  <c r="AG18" i="25" s="1"/>
  <c r="AD17" i="25"/>
  <c r="AG17" i="25" s="1"/>
  <c r="Z16" i="25"/>
  <c r="AD16" i="25" s="1"/>
  <c r="AG16" i="25" s="1"/>
  <c r="AD15" i="25"/>
  <c r="AG15" i="25" s="1"/>
  <c r="AD14" i="25"/>
  <c r="AG14" i="25" s="1"/>
  <c r="AD13" i="25"/>
  <c r="AG13" i="25" s="1"/>
  <c r="Z12" i="25"/>
  <c r="AD12" i="25" s="1"/>
  <c r="P54" i="25"/>
  <c r="V54" i="25" s="1"/>
  <c r="V53" i="25"/>
  <c r="T53" i="25"/>
  <c r="R53" i="25"/>
  <c r="V52" i="25"/>
  <c r="T52" i="25"/>
  <c r="R52" i="25"/>
  <c r="V51" i="25"/>
  <c r="T51" i="25"/>
  <c r="R51" i="25"/>
  <c r="P50" i="25"/>
  <c r="V50" i="25" s="1"/>
  <c r="T49" i="25"/>
  <c r="P49" i="25"/>
  <c r="R49" i="25" s="1"/>
  <c r="V48" i="25"/>
  <c r="T48" i="25"/>
  <c r="R48" i="25"/>
  <c r="P47" i="25"/>
  <c r="R47" i="25" s="1"/>
  <c r="P46" i="25"/>
  <c r="V46" i="25" s="1"/>
  <c r="P45" i="25"/>
  <c r="V45" i="25" s="1"/>
  <c r="P44" i="25"/>
  <c r="V44" i="25" s="1"/>
  <c r="V43" i="25"/>
  <c r="T43" i="25"/>
  <c r="R43" i="25"/>
  <c r="V42" i="25"/>
  <c r="T42" i="25"/>
  <c r="R42" i="25"/>
  <c r="P41" i="25"/>
  <c r="V41" i="25" s="1"/>
  <c r="V40" i="25"/>
  <c r="T40" i="25"/>
  <c r="R40" i="25"/>
  <c r="V39" i="25"/>
  <c r="T39" i="25"/>
  <c r="R39" i="25"/>
  <c r="W39" i="25" s="1"/>
  <c r="V36" i="25"/>
  <c r="T36" i="25"/>
  <c r="R36" i="25"/>
  <c r="P38" i="25"/>
  <c r="V34" i="25"/>
  <c r="W34" i="25" s="1"/>
  <c r="T34" i="25"/>
  <c r="R34" i="25"/>
  <c r="V33" i="25"/>
  <c r="T33" i="25"/>
  <c r="R33" i="25"/>
  <c r="P32" i="25"/>
  <c r="T25" i="25"/>
  <c r="W25" i="25" s="1"/>
  <c r="P26" i="25"/>
  <c r="T26" i="25" s="1"/>
  <c r="W26" i="25" s="1"/>
  <c r="P24" i="25"/>
  <c r="T24" i="25" s="1"/>
  <c r="W24" i="25" s="1"/>
  <c r="T22" i="25"/>
  <c r="W22" i="25" s="1"/>
  <c r="R21" i="25"/>
  <c r="P21" i="25"/>
  <c r="T21" i="25" s="1"/>
  <c r="P20" i="25"/>
  <c r="T20" i="25" s="1"/>
  <c r="P19" i="25"/>
  <c r="V19" i="25" s="1"/>
  <c r="P18" i="25"/>
  <c r="T18" i="25" s="1"/>
  <c r="W18" i="25" s="1"/>
  <c r="W17" i="25"/>
  <c r="T17" i="25"/>
  <c r="P16" i="25"/>
  <c r="T16" i="25" s="1"/>
  <c r="W16" i="25" s="1"/>
  <c r="W13" i="25"/>
  <c r="T13" i="25"/>
  <c r="P14" i="25"/>
  <c r="T14" i="25" s="1"/>
  <c r="W14" i="25" s="1"/>
  <c r="P12" i="25"/>
  <c r="T12" i="25" s="1"/>
  <c r="AG21" i="25" l="1"/>
  <c r="AG44" i="25"/>
  <c r="W40" i="25"/>
  <c r="AG47" i="25"/>
  <c r="AB50" i="25"/>
  <c r="AG38" i="25"/>
  <c r="AG40" i="25"/>
  <c r="AD44" i="25"/>
  <c r="AD49" i="25"/>
  <c r="AD50" i="25"/>
  <c r="AG50" i="25" s="1"/>
  <c r="AG51" i="25"/>
  <c r="AD54" i="25"/>
  <c r="AF32" i="25"/>
  <c r="AG32" i="25" s="1"/>
  <c r="AB44" i="25"/>
  <c r="AG52" i="25"/>
  <c r="T44" i="25"/>
  <c r="T47" i="25"/>
  <c r="AG39" i="25"/>
  <c r="AG41" i="25"/>
  <c r="AG45" i="25"/>
  <c r="AF49" i="25"/>
  <c r="AF54" i="25"/>
  <c r="AG54" i="25" s="1"/>
  <c r="AG12" i="25"/>
  <c r="AD27" i="25"/>
  <c r="AG49" i="25"/>
  <c r="AG19" i="25"/>
  <c r="AB46" i="25"/>
  <c r="AB35" i="25"/>
  <c r="AB37" i="25"/>
  <c r="AD46" i="25"/>
  <c r="AD35" i="25"/>
  <c r="AD37" i="25"/>
  <c r="W52" i="25"/>
  <c r="W53" i="25"/>
  <c r="W51" i="25"/>
  <c r="V49" i="25"/>
  <c r="W49" i="25" s="1"/>
  <c r="R50" i="25"/>
  <c r="V47" i="25"/>
  <c r="W47" i="25" s="1"/>
  <c r="R44" i="25"/>
  <c r="W44" i="25" s="1"/>
  <c r="W33" i="25"/>
  <c r="W20" i="25"/>
  <c r="T19" i="25"/>
  <c r="R20" i="25"/>
  <c r="R27" i="25" s="1"/>
  <c r="W21" i="25"/>
  <c r="V27" i="25"/>
  <c r="W19" i="25"/>
  <c r="V32" i="25"/>
  <c r="T32" i="25"/>
  <c r="V38" i="25"/>
  <c r="T38" i="25"/>
  <c r="R38" i="25"/>
  <c r="W12" i="25"/>
  <c r="T15" i="25"/>
  <c r="W15" i="25" s="1"/>
  <c r="P35" i="25"/>
  <c r="T23" i="25"/>
  <c r="W23" i="25" s="1"/>
  <c r="P31" i="25"/>
  <c r="T31" i="25" s="1"/>
  <c r="P37" i="25"/>
  <c r="R46" i="25"/>
  <c r="T46" i="25"/>
  <c r="R41" i="25"/>
  <c r="R45" i="25"/>
  <c r="T50" i="25"/>
  <c r="W50" i="25" s="1"/>
  <c r="R54" i="25"/>
  <c r="T41" i="25"/>
  <c r="T45" i="25"/>
  <c r="W45" i="25" s="1"/>
  <c r="T54" i="25"/>
  <c r="W54" i="25" s="1"/>
  <c r="W41" i="25" l="1"/>
  <c r="AG37" i="25"/>
  <c r="AF55" i="25"/>
  <c r="AF56" i="25" s="1"/>
  <c r="W46" i="25"/>
  <c r="AD55" i="25"/>
  <c r="AG60" i="25" s="1"/>
  <c r="AG46" i="25"/>
  <c r="AD56" i="25"/>
  <c r="AG27" i="25"/>
  <c r="AG59" i="25" s="1"/>
  <c r="AB55" i="25"/>
  <c r="AB56" i="25" s="1"/>
  <c r="AG57" i="25" s="1"/>
  <c r="AG35" i="25"/>
  <c r="AG55" i="25" s="1"/>
  <c r="T27" i="25"/>
  <c r="W38" i="25"/>
  <c r="W27" i="25"/>
  <c r="W59" i="25" s="1"/>
  <c r="W32" i="25"/>
  <c r="V35" i="25"/>
  <c r="T35" i="25"/>
  <c r="R35" i="25"/>
  <c r="V37" i="25"/>
  <c r="T37" i="25"/>
  <c r="R37" i="25"/>
  <c r="W31" i="25"/>
  <c r="T55" i="25" l="1"/>
  <c r="AG56" i="25"/>
  <c r="AG58" i="25" s="1"/>
  <c r="AG61" i="25" s="1"/>
  <c r="AG62" i="25" s="1"/>
  <c r="AG63" i="25" s="1"/>
  <c r="R55" i="25"/>
  <c r="R56" i="25" s="1"/>
  <c r="W57" i="25" s="1"/>
  <c r="V55" i="25"/>
  <c r="V56" i="25" s="1"/>
  <c r="T56" i="25"/>
  <c r="W60" i="25"/>
  <c r="W35" i="25"/>
  <c r="W37" i="25"/>
  <c r="W55" i="25" s="1"/>
  <c r="W56" i="25" s="1"/>
  <c r="F8" i="12" l="1"/>
  <c r="W58" i="25"/>
  <c r="W61" i="25" s="1"/>
  <c r="F6" i="12" l="1"/>
  <c r="F5" i="21"/>
  <c r="W62" i="25"/>
  <c r="W63" i="25" s="1"/>
  <c r="E8" i="12" s="1"/>
  <c r="E5" i="21"/>
  <c r="F7" i="21" l="1"/>
  <c r="E6" i="12"/>
  <c r="E4" i="12"/>
  <c r="F4" i="12" l="1"/>
  <c r="F11" i="12" s="1"/>
  <c r="F7" i="30" s="1"/>
  <c r="E11" i="12"/>
  <c r="E7" i="30" s="1"/>
  <c r="E4" i="21" l="1"/>
  <c r="E9" i="21" s="1"/>
  <c r="M490" i="10"/>
  <c r="M27" i="22"/>
  <c r="H483" i="10" l="1"/>
  <c r="H487" i="10"/>
  <c r="E6" i="30"/>
  <c r="E8" i="30" s="1"/>
  <c r="E11" i="30" s="1"/>
  <c r="E12" i="30" s="1"/>
  <c r="E13" i="30" s="1"/>
  <c r="F4" i="21"/>
  <c r="F9" i="21" s="1"/>
  <c r="L135" i="13"/>
  <c r="J487" i="10"/>
  <c r="J483" i="10"/>
  <c r="F6" i="30" l="1"/>
  <c r="F8" i="30" s="1"/>
  <c r="F11" i="30" s="1"/>
  <c r="F12" i="30" s="1"/>
  <c r="F13" i="30" s="1"/>
  <c r="M483" i="10"/>
  <c r="M487" i="10"/>
  <c r="H15" i="35"/>
  <c r="M16" i="35" s="1"/>
  <c r="J15" i="35"/>
  <c r="M10" i="24"/>
  <c r="M14" i="24"/>
  <c r="M15" i="24"/>
  <c r="M11" i="24"/>
  <c r="M134" i="22"/>
  <c r="J188" i="22"/>
  <c r="M15" i="35"/>
  <c r="L188" i="22"/>
  <c r="M93" i="22"/>
  <c r="H188" i="22"/>
  <c r="M90" i="22"/>
  <c r="M91" i="22"/>
  <c r="M87" i="22"/>
  <c r="M51" i="22"/>
  <c r="M17" i="35" l="1"/>
  <c r="M18" i="35" s="1"/>
  <c r="M19" i="35" s="1"/>
  <c r="M20" i="35" s="1"/>
  <c r="M21" i="35" s="1"/>
  <c r="M193" i="22"/>
  <c r="M240" i="10"/>
  <c r="M241" i="10"/>
  <c r="M242" i="10"/>
  <c r="M48" i="10"/>
  <c r="M50" i="10"/>
  <c r="M51" i="10"/>
  <c r="M52" i="10"/>
  <c r="M58" i="10"/>
  <c r="M59" i="10"/>
  <c r="M60" i="10"/>
  <c r="M47" i="10"/>
  <c r="M376" i="10" l="1"/>
  <c r="M401" i="10"/>
  <c r="M400" i="10"/>
  <c r="M399" i="10"/>
  <c r="M398" i="10"/>
  <c r="M397" i="10"/>
  <c r="M396" i="10"/>
  <c r="M395" i="10"/>
  <c r="M394" i="10"/>
  <c r="M393" i="10"/>
  <c r="M424" i="10"/>
  <c r="M443" i="10"/>
  <c r="M442" i="10"/>
  <c r="M441" i="10"/>
  <c r="M452" i="10"/>
  <c r="M468" i="10"/>
  <c r="M467" i="10"/>
  <c r="M466" i="10"/>
  <c r="M465" i="10"/>
  <c r="M464" i="10"/>
  <c r="M463" i="10"/>
  <c r="M462" i="10"/>
  <c r="M461" i="10"/>
  <c r="M460" i="10"/>
  <c r="M361" i="10"/>
  <c r="M360" i="10"/>
  <c r="M359" i="10"/>
  <c r="M358" i="10"/>
  <c r="M351" i="10"/>
  <c r="M479" i="10"/>
  <c r="M239" i="10"/>
  <c r="M238" i="10"/>
  <c r="M237" i="10"/>
  <c r="M231" i="10"/>
  <c r="M230" i="10"/>
  <c r="M229" i="10"/>
  <c r="M228" i="10"/>
  <c r="M222" i="10"/>
  <c r="M221" i="10"/>
  <c r="M220" i="10"/>
  <c r="M219" i="10"/>
  <c r="M218" i="10"/>
  <c r="M217" i="10"/>
  <c r="M216" i="10" l="1"/>
  <c r="M187" i="22" l="1"/>
  <c r="M186" i="22"/>
  <c r="M185" i="22"/>
  <c r="L42" i="22"/>
  <c r="M40" i="22"/>
  <c r="M39" i="22"/>
  <c r="M38" i="22"/>
  <c r="M37" i="22"/>
  <c r="M36" i="22"/>
  <c r="M34" i="22"/>
  <c r="M32" i="22"/>
  <c r="M28" i="22"/>
  <c r="M29" i="22"/>
  <c r="M43" i="22"/>
  <c r="M44" i="22"/>
  <c r="M45" i="22"/>
  <c r="M120" i="22"/>
  <c r="M121" i="22"/>
  <c r="M188" i="22" l="1"/>
  <c r="M33" i="22"/>
  <c r="M374" i="10" l="1"/>
  <c r="M405" i="10"/>
  <c r="M407" i="10"/>
  <c r="M408" i="10"/>
  <c r="M409" i="10"/>
  <c r="M410" i="10"/>
  <c r="M411" i="10"/>
  <c r="M388" i="10"/>
  <c r="M380" i="10"/>
  <c r="M377" i="10"/>
  <c r="M369" i="10"/>
  <c r="M368" i="10"/>
  <c r="M367" i="10"/>
  <c r="M366" i="10"/>
  <c r="M385" i="10" l="1"/>
  <c r="M404" i="10"/>
  <c r="M387" i="10"/>
  <c r="M386" i="10"/>
  <c r="M373" i="10"/>
  <c r="M402" i="10"/>
  <c r="M403" i="10"/>
  <c r="M371" i="10"/>
  <c r="M391" i="10"/>
  <c r="M390" i="10"/>
  <c r="M392" i="10"/>
  <c r="M378" i="10"/>
  <c r="M382" i="10"/>
  <c r="M375" i="10"/>
  <c r="M372" i="10"/>
  <c r="M381" i="10"/>
  <c r="M383" i="10"/>
  <c r="M472" i="10" l="1"/>
  <c r="M434" i="10"/>
  <c r="M440" i="10"/>
  <c r="M431" i="10"/>
  <c r="M422" i="10"/>
  <c r="M478" i="10"/>
  <c r="M477" i="10"/>
  <c r="M476" i="10"/>
  <c r="M475" i="10"/>
  <c r="M474" i="10"/>
  <c r="M455" i="10"/>
  <c r="M454" i="10"/>
  <c r="M453" i="10"/>
  <c r="M451" i="10"/>
  <c r="M450" i="10"/>
  <c r="M449" i="10"/>
  <c r="M425" i="10"/>
  <c r="M417" i="10"/>
  <c r="M416" i="10"/>
  <c r="M415" i="10"/>
  <c r="M414" i="10"/>
  <c r="M444" i="10" l="1"/>
  <c r="M458" i="10"/>
  <c r="M436" i="10"/>
  <c r="M435" i="10"/>
  <c r="M433" i="10"/>
  <c r="M470" i="10"/>
  <c r="M469" i="10"/>
  <c r="M457" i="10"/>
  <c r="M459" i="10"/>
  <c r="M471" i="10"/>
  <c r="M426" i="10"/>
  <c r="M423" i="10"/>
  <c r="M419" i="10"/>
  <c r="M430" i="10"/>
  <c r="M420" i="10"/>
  <c r="M438" i="10"/>
  <c r="M421" i="10"/>
  <c r="M428" i="10"/>
  <c r="M446" i="10"/>
  <c r="M429" i="10"/>
  <c r="M439" i="10"/>
  <c r="M445" i="10"/>
  <c r="M447" i="10"/>
  <c r="M53" i="10" l="1"/>
  <c r="M122" i="22" l="1"/>
  <c r="M325" i="10"/>
  <c r="M322" i="10"/>
  <c r="M321" i="10"/>
  <c r="M320" i="10"/>
  <c r="M316" i="10"/>
  <c r="M315" i="10"/>
  <c r="M314" i="10"/>
  <c r="M313" i="10"/>
  <c r="M312" i="10"/>
  <c r="M308" i="10"/>
  <c r="M345" i="10"/>
  <c r="M344" i="10"/>
  <c r="M343" i="10"/>
  <c r="M342" i="10"/>
  <c r="M341" i="10"/>
  <c r="M340" i="10"/>
  <c r="M339" i="10"/>
  <c r="M337" i="10"/>
  <c r="M336" i="10"/>
  <c r="M335" i="10"/>
  <c r="M334" i="10"/>
  <c r="M333" i="10"/>
  <c r="M331" i="10"/>
  <c r="M330" i="10"/>
  <c r="M329" i="10"/>
  <c r="M328" i="10"/>
  <c r="M327" i="10"/>
  <c r="M304" i="10"/>
  <c r="M303" i="10"/>
  <c r="M302" i="10"/>
  <c r="M301" i="10"/>
  <c r="M300" i="10"/>
  <c r="M299" i="10"/>
  <c r="M298" i="10"/>
  <c r="M281" i="10"/>
  <c r="M280" i="10"/>
  <c r="M279" i="10"/>
  <c r="M270" i="10"/>
  <c r="M273" i="10"/>
  <c r="M271" i="10"/>
  <c r="M274" i="10"/>
  <c r="M272" i="10"/>
  <c r="M267" i="10"/>
  <c r="M13" i="24" l="1"/>
  <c r="M16" i="24"/>
  <c r="M148" i="22"/>
  <c r="M12" i="24"/>
  <c r="M53" i="22"/>
  <c r="M123" i="22"/>
  <c r="M128" i="22"/>
  <c r="M154" i="22"/>
  <c r="M142" i="22"/>
  <c r="M310" i="10"/>
  <c r="M307" i="10"/>
  <c r="M324" i="10"/>
  <c r="M319" i="10"/>
  <c r="M311" i="10"/>
  <c r="M323" i="10"/>
  <c r="M318" i="10"/>
  <c r="M275" i="10"/>
  <c r="M269" i="10"/>
  <c r="M266" i="10"/>
  <c r="M203" i="10"/>
  <c r="M200" i="10"/>
  <c r="M145" i="22" l="1"/>
  <c r="M124" i="22"/>
  <c r="M143" i="22"/>
  <c r="M146" i="22"/>
  <c r="M147" i="22"/>
  <c r="M127" i="22"/>
  <c r="M125" i="22"/>
  <c r="M126" i="22"/>
  <c r="M144" i="22"/>
  <c r="M202" i="10"/>
  <c r="M201" i="10"/>
  <c r="M198" i="10"/>
  <c r="M197" i="10"/>
  <c r="M196" i="10"/>
  <c r="M195" i="10"/>
  <c r="M194" i="10"/>
  <c r="D9" i="12" l="1"/>
  <c r="K8" i="36"/>
  <c r="M69" i="22" l="1"/>
  <c r="M63" i="22"/>
  <c r="M75" i="22"/>
  <c r="M168" i="22"/>
  <c r="M81" i="22"/>
  <c r="M349" i="10"/>
  <c r="M78" i="22" l="1"/>
  <c r="M84" i="22"/>
  <c r="M171" i="22"/>
  <c r="M173" i="22"/>
  <c r="M85" i="22"/>
  <c r="M170" i="22"/>
  <c r="M76" i="22"/>
  <c r="M79" i="22"/>
  <c r="M169" i="22"/>
  <c r="M86" i="22"/>
  <c r="M77" i="22"/>
  <c r="M83" i="22"/>
  <c r="M172" i="22"/>
  <c r="M80" i="22"/>
  <c r="M357" i="10"/>
  <c r="M362" i="10"/>
  <c r="M363" i="10"/>
  <c r="M352" i="10"/>
  <c r="M348" i="10"/>
  <c r="M356" i="10"/>
  <c r="M354" i="10"/>
  <c r="M350" i="10"/>
  <c r="M353" i="10"/>
  <c r="M82" i="22" l="1"/>
  <c r="M66" i="10"/>
  <c r="M146" i="10" l="1"/>
  <c r="M64" i="10"/>
  <c r="M63" i="10"/>
  <c r="M65" i="10"/>
  <c r="M145" i="10" l="1"/>
  <c r="M147" i="10"/>
  <c r="M70" i="10"/>
  <c r="M69" i="10"/>
  <c r="M68" i="10"/>
  <c r="M296" i="10" l="1"/>
  <c r="M295" i="10"/>
  <c r="M294" i="10"/>
  <c r="M293" i="10"/>
  <c r="M292" i="10"/>
  <c r="M290" i="10"/>
  <c r="M289" i="10"/>
  <c r="M288" i="10"/>
  <c r="M287" i="10"/>
  <c r="M286" i="10"/>
  <c r="M284" i="10"/>
  <c r="M283" i="10"/>
  <c r="M282" i="10"/>
  <c r="M278" i="10"/>
  <c r="M277" i="10"/>
  <c r="M37" i="10" l="1"/>
  <c r="M38" i="10" l="1"/>
  <c r="M232" i="10"/>
  <c r="M250" i="10"/>
  <c r="M249" i="10"/>
  <c r="M248" i="10"/>
  <c r="M247" i="10"/>
  <c r="M246" i="10"/>
  <c r="M223" i="10" l="1"/>
  <c r="M121" i="10"/>
  <c r="M36" i="10"/>
  <c r="M35" i="10"/>
  <c r="M235" i="10"/>
  <c r="M118" i="10"/>
  <c r="M120" i="10"/>
  <c r="M244" i="10"/>
  <c r="M236" i="10"/>
  <c r="M243" i="10"/>
  <c r="M226" i="10"/>
  <c r="M233" i="10"/>
  <c r="M227" i="10"/>
  <c r="M224" i="10"/>
  <c r="M215" i="10" l="1"/>
  <c r="M119" i="10"/>
  <c r="M214" i="10"/>
  <c r="M103" i="10" l="1"/>
  <c r="M88" i="10"/>
  <c r="M104" i="10" l="1"/>
  <c r="M90" i="10"/>
  <c r="M92" i="10"/>
  <c r="M89" i="10"/>
  <c r="M91" i="10"/>
  <c r="M29" i="10"/>
  <c r="M114" i="10"/>
  <c r="M113" i="10"/>
  <c r="M112" i="10"/>
  <c r="M111" i="10"/>
  <c r="M17" i="10" l="1"/>
  <c r="M18" i="10"/>
  <c r="M19" i="10" l="1"/>
  <c r="M174" i="22" l="1"/>
  <c r="M88" i="22"/>
  <c r="M107" i="22"/>
  <c r="M59" i="22"/>
  <c r="M95" i="22"/>
  <c r="M94" i="22"/>
  <c r="M180" i="22"/>
  <c r="M113" i="22"/>
  <c r="M136" i="22"/>
  <c r="M101" i="22"/>
  <c r="M89" i="22"/>
  <c r="M92" i="22"/>
  <c r="H75" i="34"/>
  <c r="M177" i="22" l="1"/>
  <c r="M118" i="22"/>
  <c r="M96" i="22"/>
  <c r="M99" i="22"/>
  <c r="M110" i="22"/>
  <c r="M111" i="22"/>
  <c r="M102" i="22"/>
  <c r="M104" i="22"/>
  <c r="M109" i="22"/>
  <c r="M115" i="22"/>
  <c r="M116" i="22"/>
  <c r="M112" i="22"/>
  <c r="M103" i="22"/>
  <c r="M114" i="22"/>
  <c r="M98" i="22"/>
  <c r="M179" i="22"/>
  <c r="M97" i="22"/>
  <c r="M100" i="22"/>
  <c r="M105" i="22"/>
  <c r="M175" i="22"/>
  <c r="M106" i="22"/>
  <c r="M178" i="22"/>
  <c r="M108" i="22"/>
  <c r="M117" i="22"/>
  <c r="M176" i="22"/>
  <c r="M75" i="34"/>
  <c r="H23" i="11" l="1"/>
  <c r="N14" i="35"/>
  <c r="N13" i="35"/>
  <c r="D7" i="12" l="1"/>
  <c r="K7" i="35"/>
  <c r="H76" i="34" l="1"/>
  <c r="M77" i="34" s="1"/>
  <c r="J76" i="34"/>
  <c r="M76" i="34" l="1"/>
  <c r="L76" i="34"/>
  <c r="N76" i="34" s="1"/>
  <c r="N70" i="34" l="1"/>
  <c r="M78" i="34"/>
  <c r="M79" i="34" l="1"/>
  <c r="M80" i="34" s="1"/>
  <c r="H43" i="33"/>
  <c r="M44" i="33" s="1"/>
  <c r="J43" i="33" l="1"/>
  <c r="M46" i="33" s="1"/>
  <c r="M81" i="34"/>
  <c r="M82" i="34" s="1"/>
  <c r="L43" i="33"/>
  <c r="M8" i="24"/>
  <c r="D5" i="12" l="1"/>
  <c r="K12" i="34"/>
  <c r="M43" i="33"/>
  <c r="M45" i="33" s="1"/>
  <c r="M47" i="33" s="1"/>
  <c r="M48" i="33" s="1"/>
  <c r="M49" i="33" l="1"/>
  <c r="K12" i="33" l="1"/>
  <c r="D8" i="21"/>
  <c r="L20" i="22" l="1"/>
  <c r="H20" i="22"/>
  <c r="M21" i="22" s="1"/>
  <c r="M20" i="22"/>
  <c r="J20" i="22"/>
  <c r="M150" i="22" l="1"/>
  <c r="M22" i="22"/>
  <c r="M158" i="22"/>
  <c r="M109" i="10"/>
  <c r="M82" i="10"/>
  <c r="M151" i="22" l="1"/>
  <c r="M153" i="22"/>
  <c r="M149" i="22"/>
  <c r="M23" i="22"/>
  <c r="M24" i="22" s="1"/>
  <c r="M152" i="22"/>
  <c r="M155" i="22"/>
  <c r="M156" i="22"/>
  <c r="M159" i="22"/>
  <c r="M157" i="22"/>
  <c r="M108" i="10"/>
  <c r="M107" i="10"/>
  <c r="M25" i="22" l="1"/>
  <c r="M26" i="22" s="1"/>
  <c r="M13" i="10"/>
  <c r="M12" i="10"/>
  <c r="M15" i="10" l="1"/>
  <c r="M40" i="10" l="1"/>
  <c r="M161" i="10" l="1"/>
  <c r="M152" i="10" l="1"/>
  <c r="M256" i="10" l="1"/>
  <c r="M254" i="10" l="1"/>
  <c r="M253" i="10"/>
  <c r="M255" i="10"/>
  <c r="M262" i="10"/>
  <c r="M261" i="10"/>
  <c r="M260" i="10"/>
  <c r="M259" i="10"/>
  <c r="M257" i="10"/>
  <c r="M480" i="10" l="1"/>
  <c r="H480" i="10"/>
  <c r="L480" i="10"/>
  <c r="J480" i="10"/>
  <c r="M34" i="10" l="1"/>
  <c r="M41" i="10"/>
  <c r="M39" i="10" l="1"/>
  <c r="M42" i="10" s="1"/>
  <c r="M180" i="10" l="1"/>
  <c r="M178" i="10" l="1"/>
  <c r="M176" i="10"/>
  <c r="M179" i="10"/>
  <c r="M177" i="10"/>
  <c r="M181" i="10"/>
  <c r="M171" i="10" l="1"/>
  <c r="D8" i="12"/>
  <c r="M160" i="10"/>
  <c r="M158" i="10"/>
  <c r="M157" i="10"/>
  <c r="M156" i="10"/>
  <c r="M155" i="10"/>
  <c r="M61" i="10"/>
  <c r="M26" i="10"/>
  <c r="M24" i="10"/>
  <c r="M153" i="10" l="1"/>
  <c r="M159" i="10"/>
  <c r="M28" i="10"/>
  <c r="M57" i="10"/>
  <c r="M207" i="10" l="1"/>
  <c r="M208" i="10"/>
  <c r="M192" i="10"/>
  <c r="M190" i="10"/>
  <c r="M186" i="10"/>
  <c r="M185" i="10"/>
  <c r="M184" i="10"/>
  <c r="M173" i="10"/>
  <c r="M140" i="10"/>
  <c r="M132" i="10"/>
  <c r="M105" i="10"/>
  <c r="M102" i="10"/>
  <c r="M101" i="10"/>
  <c r="M100" i="10"/>
  <c r="M99" i="10"/>
  <c r="M85" i="10"/>
  <c r="M80" i="10"/>
  <c r="M79" i="10"/>
  <c r="M77" i="10"/>
  <c r="M55" i="10"/>
  <c r="M54" i="10"/>
  <c r="M75" i="10" l="1"/>
  <c r="M165" i="10"/>
  <c r="M46" i="10"/>
  <c r="M150" i="10"/>
  <c r="M172" i="10"/>
  <c r="M76" i="10"/>
  <c r="M49" i="10"/>
  <c r="M151" i="10"/>
  <c r="M174" i="10"/>
  <c r="M45" i="10"/>
  <c r="M129" i="10"/>
  <c r="M131" i="10"/>
  <c r="M183" i="10"/>
  <c r="M189" i="10"/>
  <c r="M209" i="10"/>
  <c r="M188" i="10"/>
  <c r="M191" i="10"/>
  <c r="M206" i="10"/>
  <c r="M205" i="10"/>
  <c r="M167" i="10"/>
  <c r="M136" i="10"/>
  <c r="M139" i="10"/>
  <c r="M133" i="10"/>
  <c r="M164" i="10"/>
  <c r="M135" i="10"/>
  <c r="M141" i="10"/>
  <c r="M163" i="10"/>
  <c r="M166" i="10"/>
  <c r="M138" i="10"/>
  <c r="M137" i="10"/>
  <c r="M95" i="10"/>
  <c r="M94" i="10"/>
  <c r="M84" i="10"/>
  <c r="M96" i="10"/>
  <c r="M83" i="10"/>
  <c r="M86" i="10"/>
  <c r="M130" i="10" l="1"/>
  <c r="M142" i="10" s="1"/>
  <c r="M210" i="10"/>
  <c r="M71" i="10"/>
  <c r="M148" i="10"/>
  <c r="M74" i="10"/>
  <c r="M97" i="10"/>
  <c r="M115" i="10" l="1"/>
  <c r="H484" i="10"/>
  <c r="M488" i="10" s="1"/>
  <c r="M168" i="10"/>
  <c r="M22" i="10"/>
  <c r="M21" i="10"/>
  <c r="M9" i="24" l="1"/>
  <c r="J39" i="24" l="1"/>
  <c r="H39" i="24"/>
  <c r="M40" i="24" s="1"/>
  <c r="L39" i="24"/>
  <c r="J42" i="22"/>
  <c r="M39" i="24" l="1"/>
  <c r="M41" i="24" s="1"/>
  <c r="M42" i="24" s="1"/>
  <c r="M43" i="24" s="1"/>
  <c r="M44" i="24" s="1"/>
  <c r="M45" i="24" s="1"/>
  <c r="H42" i="22"/>
  <c r="L259" i="23"/>
  <c r="M30" i="22"/>
  <c r="M31" i="22"/>
  <c r="M41" i="22"/>
  <c r="M46" i="22"/>
  <c r="M42" i="22" l="1"/>
  <c r="M131" i="22"/>
  <c r="M183" i="22"/>
  <c r="M49" i="22"/>
  <c r="M72" i="22"/>
  <c r="M62" i="22"/>
  <c r="M57" i="22"/>
  <c r="M139" i="22"/>
  <c r="J259" i="23"/>
  <c r="H259" i="23"/>
  <c r="H119" i="22" l="1"/>
  <c r="M71" i="22"/>
  <c r="M67" i="22"/>
  <c r="M181" i="22"/>
  <c r="M52" i="22"/>
  <c r="M54" i="22"/>
  <c r="M47" i="22"/>
  <c r="M65" i="22"/>
  <c r="M66" i="22"/>
  <c r="M135" i="22"/>
  <c r="M137" i="22"/>
  <c r="M130" i="22"/>
  <c r="M73" i="22"/>
  <c r="M64" i="22"/>
  <c r="M58" i="22"/>
  <c r="M74" i="22"/>
  <c r="M50" i="22"/>
  <c r="D7" i="21"/>
  <c r="M129" i="22"/>
  <c r="M60" i="22"/>
  <c r="M56" i="22"/>
  <c r="M140" i="22"/>
  <c r="M138" i="22"/>
  <c r="L119" i="22"/>
  <c r="M68" i="22"/>
  <c r="M61" i="22"/>
  <c r="M55" i="22"/>
  <c r="J119" i="22"/>
  <c r="M141" i="22"/>
  <c r="M132" i="22"/>
  <c r="M182" i="22"/>
  <c r="M133" i="22"/>
  <c r="M70" i="22"/>
  <c r="M48" i="22"/>
  <c r="M259" i="23"/>
  <c r="J260" i="23" l="1"/>
  <c r="H189" i="22"/>
  <c r="M190" i="22" s="1"/>
  <c r="L260" i="23"/>
  <c r="M119" i="22"/>
  <c r="L189" i="22"/>
  <c r="J189" i="22"/>
  <c r="M192" i="22" s="1"/>
  <c r="M184" i="22"/>
  <c r="H260" i="23"/>
  <c r="M261" i="23" s="1"/>
  <c r="M260" i="23" l="1"/>
  <c r="M262" i="23" s="1"/>
  <c r="M263" i="23" s="1"/>
  <c r="M264" i="23" s="1"/>
  <c r="M189" i="22"/>
  <c r="M191" i="22" s="1"/>
  <c r="M194" i="22" s="1"/>
  <c r="N260" i="23"/>
  <c r="J23" i="11" l="1"/>
  <c r="M195" i="22"/>
  <c r="M196" i="22" s="1"/>
  <c r="M197" i="22" s="1"/>
  <c r="D5" i="21" s="1"/>
  <c r="M265" i="23"/>
  <c r="M266" i="23" s="1"/>
  <c r="M23" i="11" l="1"/>
  <c r="L23" i="11"/>
  <c r="D6" i="21"/>
  <c r="K12" i="23"/>
  <c r="M98" i="17" l="1"/>
  <c r="J98" i="17"/>
  <c r="L98" i="17"/>
  <c r="H98" i="17"/>
  <c r="L99" i="17" l="1"/>
  <c r="J99" i="17"/>
  <c r="M99" i="17"/>
  <c r="H99" i="17"/>
  <c r="M100" i="17" s="1"/>
  <c r="M101" i="17" l="1"/>
  <c r="H135" i="13"/>
  <c r="M135" i="13"/>
  <c r="J135" i="13"/>
  <c r="M102" i="17" l="1"/>
  <c r="M103" i="17" s="1"/>
  <c r="M104" i="17" s="1"/>
  <c r="M105" i="17" s="1"/>
  <c r="M30" i="10"/>
  <c r="J484" i="10"/>
  <c r="L136" i="13" l="1"/>
  <c r="J136" i="13"/>
  <c r="H136" i="13"/>
  <c r="M137" i="13" s="1"/>
  <c r="D10" i="12"/>
  <c r="L484" i="10"/>
  <c r="M484" i="10"/>
  <c r="M491" i="10" s="1"/>
  <c r="M489" i="10" l="1"/>
  <c r="M493" i="10" s="1"/>
  <c r="M136" i="13"/>
  <c r="M138" i="13" s="1"/>
  <c r="M139" i="13" s="1"/>
  <c r="M494" i="10" l="1"/>
  <c r="M495" i="10" s="1"/>
  <c r="M140" i="13"/>
  <c r="M141" i="13" s="1"/>
  <c r="M142" i="13" s="1"/>
  <c r="D6" i="12" l="1"/>
  <c r="D4" i="12"/>
  <c r="D11" i="12" l="1"/>
  <c r="D4" i="21"/>
  <c r="D9" i="21" s="1"/>
  <c r="D6" i="30" s="1"/>
  <c r="D7" i="30" l="1"/>
  <c r="D8" i="30" l="1"/>
  <c r="D9" i="30" s="1"/>
  <c r="D11" i="30" l="1"/>
  <c r="D12" i="30" l="1"/>
  <c r="D13" i="30" l="1"/>
</calcChain>
</file>

<file path=xl/sharedStrings.xml><?xml version="1.0" encoding="utf-8"?>
<sst xmlns="http://schemas.openxmlformats.org/spreadsheetml/2006/main" count="4044" uniqueCount="1125">
  <si>
    <t>safuZveli</t>
  </si>
  <si>
    <t>samuSaos dasaxeleba</t>
  </si>
  <si>
    <t>normatiuli resursi</t>
  </si>
  <si>
    <t>xelfasi</t>
  </si>
  <si>
    <t>masala</t>
  </si>
  <si>
    <t>jami</t>
  </si>
  <si>
    <t>ganz.erTeuli</t>
  </si>
  <si>
    <t>sul</t>
  </si>
  <si>
    <t>erT.</t>
  </si>
  <si>
    <t>manqana-meqanizmebi</t>
  </si>
  <si>
    <t>Sromis danaxarji</t>
  </si>
  <si>
    <t>#</t>
  </si>
  <si>
    <t>Rirebuleba :</t>
  </si>
  <si>
    <t>lari</t>
  </si>
  <si>
    <t>Sedgenilia:</t>
  </si>
  <si>
    <t>saproeqto dokumentaciis mixedviT</t>
  </si>
  <si>
    <t>kac/sT</t>
  </si>
  <si>
    <t>Tavi I. miwis samuSaoebi</t>
  </si>
  <si>
    <t>100m3</t>
  </si>
  <si>
    <t>sn da w
1-80-3</t>
  </si>
  <si>
    <t>sn da w
1-81-3</t>
  </si>
  <si>
    <t>m3</t>
  </si>
  <si>
    <t>tona</t>
  </si>
  <si>
    <t>sul Tavi I-s jami</t>
  </si>
  <si>
    <t>sxva manqanebi</t>
  </si>
  <si>
    <t>kub.m</t>
  </si>
  <si>
    <t>sxva masalebi</t>
  </si>
  <si>
    <t>sn da w
11-1-6</t>
  </si>
  <si>
    <t>sn da w
6-1-22</t>
  </si>
  <si>
    <t>manqanebi</t>
  </si>
  <si>
    <t>sayalibe fari 25mm</t>
  </si>
  <si>
    <t>kv.m</t>
  </si>
  <si>
    <t>sxva masala</t>
  </si>
  <si>
    <t>proeqtiT</t>
  </si>
  <si>
    <t>srf 1.1-26</t>
  </si>
  <si>
    <t>srf 5-144</t>
  </si>
  <si>
    <t>srf 5-22</t>
  </si>
  <si>
    <t>sul Tavi II-s jami</t>
  </si>
  <si>
    <t>kg</t>
  </si>
  <si>
    <t>srf 5-37</t>
  </si>
  <si>
    <t>sul jami</t>
  </si>
  <si>
    <t>saobieqto xarjTaRricxva # 2</t>
  </si>
  <si>
    <t>dasaxeleba</t>
  </si>
  <si>
    <t>Rirebuleba
lari</t>
  </si>
  <si>
    <t>sul:</t>
  </si>
  <si>
    <t>100m2</t>
  </si>
  <si>
    <t>qviSa-cementis xsnari</t>
  </si>
  <si>
    <t>srf 13-191</t>
  </si>
  <si>
    <t>srf 4.1-375</t>
  </si>
  <si>
    <t>SromiTi resursebi</t>
  </si>
  <si>
    <t>manq/sT</t>
  </si>
  <si>
    <t>srf 1.10-14</t>
  </si>
  <si>
    <t>eleqtrodi</t>
  </si>
  <si>
    <t>100 m2</t>
  </si>
  <si>
    <t xml:space="preserve"> m2</t>
  </si>
  <si>
    <t>kub.m.</t>
  </si>
  <si>
    <t>cali</t>
  </si>
  <si>
    <t xml:space="preserve"> manqanebi</t>
  </si>
  <si>
    <t>srf 1.5-15</t>
  </si>
  <si>
    <t>m2</t>
  </si>
  <si>
    <t>webo-emulsia</t>
  </si>
  <si>
    <t>sabazro</t>
  </si>
  <si>
    <t xml:space="preserve">SromiTi resursebi </t>
  </si>
  <si>
    <t xml:space="preserve">zeTovani saRebavi </t>
  </si>
  <si>
    <t>olifa</t>
  </si>
  <si>
    <t>srf 4.2-16</t>
  </si>
  <si>
    <t>sn da w
16-6-2</t>
  </si>
  <si>
    <t>100m</t>
  </si>
  <si>
    <t>el.samontaJo samuSaoebi</t>
  </si>
  <si>
    <t>kompl.</t>
  </si>
  <si>
    <t>srf 8.14-53</t>
  </si>
  <si>
    <r>
      <t xml:space="preserve">avtomaturi amomrTveli </t>
    </r>
    <r>
      <rPr>
        <sz val="10"/>
        <rFont val="Sylfaen"/>
        <family val="2"/>
        <charset val="204"/>
        <scheme val="minor"/>
      </rPr>
      <t>C 16A</t>
    </r>
  </si>
  <si>
    <t>sul I Tavis jami</t>
  </si>
  <si>
    <t>sn da w IV 2-82
21-16-1</t>
  </si>
  <si>
    <t>100 grZ.m</t>
  </si>
  <si>
    <t>anZuri amwe, tvirTamweobiT 0.5t</t>
  </si>
  <si>
    <t>srf 13-98</t>
  </si>
  <si>
    <t>avtohidroamwe</t>
  </si>
  <si>
    <t>plastmasis gofrirebuli, araaalebadi milebi d=20 mm</t>
  </si>
  <si>
    <t>m</t>
  </si>
  <si>
    <t>milis samagri detalebi, d=20 mm</t>
  </si>
  <si>
    <t>sakomutacio kolofebi, CaZiruli montaJis, hermetuli</t>
  </si>
  <si>
    <t>sn da w IV 2-82
21-17-2</t>
  </si>
  <si>
    <t>spilenZis sadenis gayvana plastmasis damcav milebSi, ganivkveTiT 3X1,5mm2</t>
  </si>
  <si>
    <t>anZuri amwevi, 0,5t.</t>
  </si>
  <si>
    <t xml:space="preserve">avtohidroamwevi  </t>
  </si>
  <si>
    <t>srf 8.3-60</t>
  </si>
  <si>
    <t>sn da w IV 2-82
21-23-2</t>
  </si>
  <si>
    <t xml:space="preserve">CamrTvelebis montaJi, erT-polusiani                                                 </t>
  </si>
  <si>
    <t>100 c.</t>
  </si>
  <si>
    <t xml:space="preserve">erT-polusiani  CamrTveli, CaZiruli montaJis, samontaJo kolofiT </t>
  </si>
  <si>
    <t>sul II Tavis jami</t>
  </si>
  <si>
    <t>100 grZ.m.</t>
  </si>
  <si>
    <t>sn da w IV 2-82
21-17-3</t>
  </si>
  <si>
    <t>spilenZis sadenis gayvana plastmasis damcav milebSi, ganivkveTiT 3X2,5mm2</t>
  </si>
  <si>
    <t>srf 8.3-61</t>
  </si>
  <si>
    <t>sn da w IV 2-82
21-23-8</t>
  </si>
  <si>
    <t xml:space="preserve">saStefselo rozetebis montaJi kedlebze, CaZiruli montaJis                                                                    </t>
  </si>
  <si>
    <t xml:space="preserve">saStefselo rozeti 3 polusisni,damiwebiT, CaZiruli montaJis, samontaJo kolofiT </t>
  </si>
  <si>
    <t>sul III Tavis jami</t>
  </si>
  <si>
    <t>komp.</t>
  </si>
  <si>
    <t>grZ.m</t>
  </si>
  <si>
    <t>samkapi 32-25-32</t>
  </si>
  <si>
    <t>srf 2.6-48</t>
  </si>
  <si>
    <t>srf 2.6-47</t>
  </si>
  <si>
    <t>srf 6-214</t>
  </si>
  <si>
    <t>srf 6-213</t>
  </si>
  <si>
    <t>srf 6-212</t>
  </si>
  <si>
    <t>srf 6-517</t>
  </si>
  <si>
    <t>srf 6-515</t>
  </si>
  <si>
    <t>t</t>
  </si>
  <si>
    <t>sareabilitacio samuSaoebi</t>
  </si>
  <si>
    <t>lokaluri xarjTaRricxva #2-2</t>
  </si>
  <si>
    <t>lokaluri xarjTaRricxva #2-4</t>
  </si>
  <si>
    <t>sademontaJo samuSaoebi</t>
  </si>
  <si>
    <t>100c</t>
  </si>
  <si>
    <t>dazianebuli betonis bordiuris demontaJi</t>
  </si>
  <si>
    <t>sn da w
27-9-7</t>
  </si>
  <si>
    <t>sn daw
27-7-2</t>
  </si>
  <si>
    <t>avtogreideri saS.tipis 79kvt (108 cx.Z)</t>
  </si>
  <si>
    <t>sarwyavi manqana 6000l</t>
  </si>
  <si>
    <t>wyali</t>
  </si>
  <si>
    <t>sn daw
27-7-4</t>
  </si>
  <si>
    <t>sagzao satkepni pnevmosvlaze 18t</t>
  </si>
  <si>
    <t>sagzao satkepni TviTmavali gluvi 5t</t>
  </si>
  <si>
    <t>sagzao satkepni TviTmavali gluvi 10t</t>
  </si>
  <si>
    <t>Tavi II. asfaltobetonis moedani</t>
  </si>
  <si>
    <t>m/sT</t>
  </si>
  <si>
    <t>srf 13-218</t>
  </si>
  <si>
    <t>srf 13-219</t>
  </si>
  <si>
    <t>srf 13-200</t>
  </si>
  <si>
    <t>srf 13-220</t>
  </si>
  <si>
    <t>srf 13-229</t>
  </si>
  <si>
    <t>srf 13-142</t>
  </si>
  <si>
    <t>srf 4.1-242</t>
  </si>
  <si>
    <t>buldozeri 79kvt</t>
  </si>
  <si>
    <t>sn da w
11-1-5</t>
  </si>
  <si>
    <t>safuZvlis mowyoba qviSa-xreSovani narevisagan farq. 0-40mm  sisq 100mm</t>
  </si>
  <si>
    <t>qviSa-xreSovani narevi fraq 0-40mm</t>
  </si>
  <si>
    <t>sn da w
6-1-16
(gamoyeneba)</t>
  </si>
  <si>
    <t xml:space="preserve">monoliT. rkinabetonis  filis mowyoba, safuzvelze, sisq. 10 sm,                                                                           </t>
  </si>
  <si>
    <r>
      <t xml:space="preserve">armatura </t>
    </r>
    <r>
      <rPr>
        <sz val="10"/>
        <rFont val="Calibri"/>
        <family val="2"/>
        <charset val="204"/>
      </rPr>
      <t>Ø</t>
    </r>
    <r>
      <rPr>
        <sz val="10"/>
        <rFont val="Arachveulebrivi Thin"/>
        <family val="2"/>
      </rPr>
      <t>6</t>
    </r>
    <r>
      <rPr>
        <sz val="10"/>
        <rFont val="Arial"/>
        <family val="2"/>
        <charset val="204"/>
      </rPr>
      <t xml:space="preserve"> A240C</t>
    </r>
  </si>
  <si>
    <t>yalibis fari, sisq. 40mm</t>
  </si>
  <si>
    <t>m²</t>
  </si>
  <si>
    <t xml:space="preserve"> ficari Camoganili IIIx. sisq. 40mm </t>
  </si>
  <si>
    <t>m³</t>
  </si>
  <si>
    <t>sul Tavi III-is jami</t>
  </si>
  <si>
    <t>sul Tavi II-is jami</t>
  </si>
  <si>
    <t>Tavi III. Senobebis irgvliv Semonakirwyvlis  mowyoba</t>
  </si>
  <si>
    <t xml:space="preserve">sn da w
11-49
(gamoyeneba)
</t>
  </si>
  <si>
    <t>srf 4.7-4</t>
  </si>
  <si>
    <r>
      <t xml:space="preserve">kauCukis fila sisq </t>
    </r>
    <r>
      <rPr>
        <sz val="10"/>
        <rFont val="Calibri"/>
        <family val="2"/>
        <charset val="204"/>
      </rPr>
      <t>δ</t>
    </r>
    <r>
      <rPr>
        <sz val="10"/>
        <rFont val="Arachveulebrivi Thin"/>
        <family val="2"/>
      </rPr>
      <t>=30mm</t>
    </r>
  </si>
  <si>
    <t>srf 4.7-10</t>
  </si>
  <si>
    <t>webo</t>
  </si>
  <si>
    <t>sul Tavi IV-is jami</t>
  </si>
  <si>
    <t>sn da w 
27-19-2</t>
  </si>
  <si>
    <t>sn da w
48-3-2</t>
  </si>
  <si>
    <t xml:space="preserve">gazonebis mosawyobad tiritoriis moSandakeba xeliT </t>
  </si>
  <si>
    <t xml:space="preserve">sn da w
48-18-4;6
</t>
  </si>
  <si>
    <t>Cveulebrivi gazonebis mowyoba(koindari) nayofieri miwis SetaniT sisq. 20sm</t>
  </si>
  <si>
    <t>Sromis danaxarji 38.3+4.39=</t>
  </si>
  <si>
    <t>balaxis Tesli (koindari)</t>
  </si>
  <si>
    <t xml:space="preserve">Sromis danaxarjebi </t>
  </si>
  <si>
    <t>sul Tavi VI-is jami</t>
  </si>
  <si>
    <t>Tavi I.miwis samuSaoebi</t>
  </si>
  <si>
    <t>sn da w
1-23-6</t>
  </si>
  <si>
    <t>III jg.gruntis damuSaveba eqkavatoriT avToTviTmclelebze datvirTviT. cicxvis moc.0.25kub.m</t>
  </si>
  <si>
    <t>1000m3</t>
  </si>
  <si>
    <t>srf 13-125</t>
  </si>
  <si>
    <t>eqskavatori pnevmosvlaze. cicxvis moc.0.25kub.m</t>
  </si>
  <si>
    <t>sn da w
1-78-3</t>
  </si>
  <si>
    <t>III kat.gruntis damuSaveba xeliT qvabulSi</t>
  </si>
  <si>
    <t>srf</t>
  </si>
  <si>
    <t>gruntis transportireba nayarSi 5km-ze</t>
  </si>
  <si>
    <t>sul Tavi I-is jami</t>
  </si>
  <si>
    <t>moednebi da bilikebi</t>
  </si>
  <si>
    <t>fanCaturi</t>
  </si>
  <si>
    <t xml:space="preserve"> fanCaturis mowyoba</t>
  </si>
  <si>
    <t>sn da w 
6-1-2</t>
  </si>
  <si>
    <t>ficari IIIx 40mm</t>
  </si>
  <si>
    <t>srf 2.2-1</t>
  </si>
  <si>
    <t>sn da w
10-62
(gamoyeneba)</t>
  </si>
  <si>
    <t>fanCaturis xis konstruqciebis montaJi</t>
  </si>
  <si>
    <t>srf 5-10</t>
  </si>
  <si>
    <t>SemaerTebeli detalebi</t>
  </si>
  <si>
    <t>saxuravis mowyoba feradi Tunuqis profilirebuli fenilisagan, mza gadaficvraze</t>
  </si>
  <si>
    <t>srf 1.5-34</t>
  </si>
  <si>
    <t xml:space="preserve">profilirebuli fenili, feradi moTuTiebuli Tunuqis, sisqiT 0.5mm, wibos simaRliT aranakleb_35mm </t>
  </si>
  <si>
    <t>srf 1.10-24</t>
  </si>
  <si>
    <t>TviTmWreli "Surupi", rezinis sayeluriT</t>
  </si>
  <si>
    <t>15-164-8 gam.</t>
  </si>
  <si>
    <t xml:space="preserve"> xis detalebis galaqva (orjer)</t>
  </si>
  <si>
    <t>srf 4.2.1</t>
  </si>
  <si>
    <t xml:space="preserve">xis wyalmedegi laqi </t>
  </si>
  <si>
    <t>sn da w
8-3-2</t>
  </si>
  <si>
    <r>
      <t>m</t>
    </r>
    <r>
      <rPr>
        <b/>
        <i/>
        <vertAlign val="superscript"/>
        <sz val="10"/>
        <color theme="1"/>
        <rFont val="Arachveulebrivi Thin"/>
        <family val="2"/>
      </rPr>
      <t>3</t>
    </r>
  </si>
  <si>
    <t>srf 4.1-244</t>
  </si>
  <si>
    <t>100 m³</t>
  </si>
  <si>
    <t>yalibis fari, sisq. 25mm</t>
  </si>
  <si>
    <t xml:space="preserve">ficari Camoganuli IIIx. sisq. 40mm </t>
  </si>
  <si>
    <t>armatura klasi A-I</t>
  </si>
  <si>
    <t>armatura klasi A-III</t>
  </si>
  <si>
    <t>Sesakravi mavTuli</t>
  </si>
  <si>
    <t>sn da w
6-9-8</t>
  </si>
  <si>
    <t>Casayolebeli detalebis montaJi lentur saZirkvlebSi</t>
  </si>
  <si>
    <t>srf 1.9-78</t>
  </si>
  <si>
    <t>Casayolebeli detali</t>
  </si>
  <si>
    <t>kompl</t>
  </si>
  <si>
    <t>saparke skamebis montaJi</t>
  </si>
  <si>
    <t>saparke skami ix. eskizi (masalisa da samuSaos gaTvaliswinebiT)</t>
  </si>
  <si>
    <t>teritoriis SemoRobva</t>
  </si>
  <si>
    <t>III kat. gruntis ukuCayra xeliT, saZirkvlebSi</t>
  </si>
  <si>
    <t>100 m3</t>
  </si>
  <si>
    <t>Tavi II. saZirkveli</t>
  </si>
  <si>
    <t>RorRis sagebi fenis mowyoba saZirkvlebis qveS. sisq 20sm</t>
  </si>
  <si>
    <t>RorRi, fraqciiT 20-40mm</t>
  </si>
  <si>
    <r>
      <t xml:space="preserve"> monoliTuri rk/betonis lenturi saZirkvlis mowyoba. betoni </t>
    </r>
    <r>
      <rPr>
        <b/>
        <i/>
        <sz val="10"/>
        <color theme="1"/>
        <rFont val="Arial"/>
        <family val="2"/>
        <charset val="204"/>
      </rPr>
      <t>B</t>
    </r>
    <r>
      <rPr>
        <b/>
        <i/>
        <sz val="10"/>
        <color theme="1"/>
        <rFont val="Arachveulebrivi Thin"/>
        <family val="2"/>
      </rPr>
      <t>-25</t>
    </r>
  </si>
  <si>
    <r>
      <t>betoni ~</t>
    </r>
    <r>
      <rPr>
        <sz val="10"/>
        <rFont val="Arial"/>
        <family val="2"/>
        <charset val="204"/>
      </rPr>
      <t>B</t>
    </r>
    <r>
      <rPr>
        <sz val="10"/>
        <rFont val="Arachveulebrivi Thin"/>
        <family val="2"/>
      </rPr>
      <t>-25~</t>
    </r>
  </si>
  <si>
    <t>srf   5-22</t>
  </si>
  <si>
    <t>Tavi III Robis paneluri seqciebis montaJi</t>
  </si>
  <si>
    <t>sn da w
7-21-11
(gamoyeneba)</t>
  </si>
  <si>
    <t>srf 13-44</t>
  </si>
  <si>
    <t>amwe saavtomobilo svlaze. tvirT amw. 10t</t>
  </si>
  <si>
    <t>Tavi IV WiSkris mowyoba</t>
  </si>
  <si>
    <t>sn da w
6-1-5</t>
  </si>
  <si>
    <t>wertilovani saZirkvlebis mowyoba</t>
  </si>
  <si>
    <t>sn sa w
7-22-1</t>
  </si>
  <si>
    <t>liTonis WiSkris montaJi</t>
  </si>
  <si>
    <t>milkvadrati 50X4</t>
  </si>
  <si>
    <t>milkvdrati 20X1</t>
  </si>
  <si>
    <t>srf1.10-14</t>
  </si>
  <si>
    <t>elqtrodi</t>
  </si>
  <si>
    <t>sn daw
15-164-8</t>
  </si>
  <si>
    <t>liTonis WiSkris konstruqciebis SeRebva</t>
  </si>
  <si>
    <t>srf 4.2-30</t>
  </si>
  <si>
    <t>zeTovani saRebavi</t>
  </si>
  <si>
    <t>sul IV -is jami</t>
  </si>
  <si>
    <r>
      <t>sul Tavi I</t>
    </r>
    <r>
      <rPr>
        <b/>
        <i/>
        <sz val="10"/>
        <color theme="1"/>
        <rFont val="Arial"/>
        <family val="2"/>
        <charset val="204"/>
      </rPr>
      <t xml:space="preserve">÷IV </t>
    </r>
    <r>
      <rPr>
        <b/>
        <i/>
        <sz val="10"/>
        <color theme="1"/>
        <rFont val="Arachveulebrivi Thin"/>
        <family val="2"/>
      </rPr>
      <t>-is jami</t>
    </r>
  </si>
  <si>
    <t>RorRis sagebi fenis mowyoba saZirkvlebis qveS. sisq 10sm</t>
  </si>
  <si>
    <t>qviSa-xreSovani narevi</t>
  </si>
  <si>
    <t>kv.m.</t>
  </si>
  <si>
    <t>sn da w
9-38-6</t>
  </si>
  <si>
    <t>samSeneblo nagvis datvirTva avtoTviTmclelebze eqskavatoriT, cicxvis moc 0.25kub.m</t>
  </si>
  <si>
    <t>eqskavatori pnevmosvlaze . cicxvis moc 0.25kub.m</t>
  </si>
  <si>
    <t xml:space="preserve">srf </t>
  </si>
  <si>
    <t>samSeneblo nagvis transportireba 5km-ze</t>
  </si>
  <si>
    <t>III kat. gruntis damuSaveba xeliT tranSeaSi</t>
  </si>
  <si>
    <t>srf 2.6-46</t>
  </si>
  <si>
    <t>ZiriTadi korpusi</t>
  </si>
  <si>
    <t>lokaluri xarjTaRricxva
#1-1</t>
  </si>
  <si>
    <t>proeqti</t>
  </si>
  <si>
    <r>
      <t xml:space="preserve">avtomaturi amomrTveli </t>
    </r>
    <r>
      <rPr>
        <sz val="10"/>
        <rFont val="Sylfaen"/>
        <family val="2"/>
        <charset val="204"/>
        <scheme val="minor"/>
      </rPr>
      <t>C 10A</t>
    </r>
  </si>
  <si>
    <t xml:space="preserve">sn da w IV 2-82
21-26-5
</t>
  </si>
  <si>
    <t>sn da w 
21-7-1</t>
  </si>
  <si>
    <t>sn da w 
21-16-1</t>
  </si>
  <si>
    <t>lokaluri xarjTaRricxva
#1-2</t>
  </si>
  <si>
    <t>Sida santeqnikuri samuSaoebi</t>
  </si>
  <si>
    <t>I Tavi Sida civi wyalsadeni</t>
  </si>
  <si>
    <t>100 m.</t>
  </si>
  <si>
    <t>srf 2.6-1</t>
  </si>
  <si>
    <t>grZ.m.</t>
  </si>
  <si>
    <t xml:space="preserve">samkapi 20-20-20 </t>
  </si>
  <si>
    <t>muxli 20</t>
  </si>
  <si>
    <t xml:space="preserve">quro  20  </t>
  </si>
  <si>
    <t xml:space="preserve">Tbosaiz. milisebri SaliTa Ø=20mm </t>
  </si>
  <si>
    <t>milebis samagrebi d=20</t>
  </si>
  <si>
    <t>srf 2.6-2</t>
  </si>
  <si>
    <t>muxli 25</t>
  </si>
  <si>
    <t xml:space="preserve">quro  25  </t>
  </si>
  <si>
    <t xml:space="preserve">Tbosaiz. milisebri SaliTa Ø=25mm </t>
  </si>
  <si>
    <t>milebis samagrebi d=25</t>
  </si>
  <si>
    <t>II Tavi Sida cxeli wyalsadeni</t>
  </si>
  <si>
    <t>plastm. sakanalizacio milebis mowyoba Ø=100mm</t>
  </si>
  <si>
    <t>mili plastm. sakanalizacio Ø=100mm</t>
  </si>
  <si>
    <t>milebis samagrebi</t>
  </si>
  <si>
    <t>plastmasis sakanalizac. milebis mowyoba Ø=50mm</t>
  </si>
  <si>
    <t>mili plastm. sakanalizacio Ø=50mm</t>
  </si>
  <si>
    <t xml:space="preserve">milebis samagrebi </t>
  </si>
  <si>
    <t xml:space="preserve"> fasonuri nawilebis mowyoba</t>
  </si>
  <si>
    <t>muxli Ø100 pirdapiri</t>
  </si>
  <si>
    <t>muxli Ø100 iribi</t>
  </si>
  <si>
    <t>muxli Ø50 pirdapiri</t>
  </si>
  <si>
    <t>muxli Ø50 iribi</t>
  </si>
  <si>
    <t>unitazis gofrirebuli mili Ø100</t>
  </si>
  <si>
    <t>Semrevebis montaJi xelsabanebTan da sarecxelasTan</t>
  </si>
  <si>
    <t>Tavi V.  ventilebi da sxv.</t>
  </si>
  <si>
    <t xml:space="preserve">ventilebis mowyoba </t>
  </si>
  <si>
    <t>ventili polipropilenis Ø=25 mm</t>
  </si>
  <si>
    <t>adgil. kuTxis ventili Ø=1/2"(arko)</t>
  </si>
  <si>
    <t>wyalsad. Ddrekadi milebis mowyoba</t>
  </si>
  <si>
    <t>wyalsad. Ddrekadi milebi, d=1/2", sigrZiT_50sm, gofrirebuli liTonis</t>
  </si>
  <si>
    <t>sul IV Tavis jami</t>
  </si>
  <si>
    <t>lokaluri xarjTaRricxva #1-3</t>
  </si>
  <si>
    <t>lokaluri xarjTaRricxva
#1-3</t>
  </si>
  <si>
    <t>samkapi 25-20-25</t>
  </si>
  <si>
    <t xml:space="preserve">quro  32 </t>
  </si>
  <si>
    <t xml:space="preserve">Tbosaiz. milisebri SaliTa Ø=32mm </t>
  </si>
  <si>
    <t>gadamyvani 25-20</t>
  </si>
  <si>
    <t>muxli 32</t>
  </si>
  <si>
    <t>milebis samagrebi d=32</t>
  </si>
  <si>
    <t>srf 2.6-3</t>
  </si>
  <si>
    <t>muxli kuTxviliT 20_1/2"  S.x</t>
  </si>
  <si>
    <t>srf 2.8-45</t>
  </si>
  <si>
    <t>srf 2.8-25</t>
  </si>
  <si>
    <t>srf 6-217</t>
  </si>
  <si>
    <t>srf 6-219</t>
  </si>
  <si>
    <r>
      <t xml:space="preserve">revizia </t>
    </r>
    <r>
      <rPr>
        <sz val="10"/>
        <rFont val="Calibri"/>
        <family val="2"/>
        <charset val="204"/>
      </rPr>
      <t>Ø</t>
    </r>
    <r>
      <rPr>
        <sz val="10"/>
        <rFont val="Arachveulebrivi Thin"/>
        <family val="2"/>
      </rPr>
      <t xml:space="preserve">100 </t>
    </r>
  </si>
  <si>
    <t>sabavSvo unitazis  montaJi</t>
  </si>
  <si>
    <t xml:space="preserve">sn da w
16-24-2
</t>
  </si>
  <si>
    <t xml:space="preserve">sn da w
16-24-3
</t>
  </si>
  <si>
    <t xml:space="preserve">sn da w
16-24-4
</t>
  </si>
  <si>
    <t xml:space="preserve">sn da w 
16-24-2
</t>
  </si>
  <si>
    <t>sn da w 
16-6-1</t>
  </si>
  <si>
    <t>sn da w
16-11-2
(gamoyeneba)</t>
  </si>
  <si>
    <t>sn da w
17-1-5</t>
  </si>
  <si>
    <t>sn da w
17-3-3</t>
  </si>
  <si>
    <t>sn da w
17-4-1</t>
  </si>
  <si>
    <t>sn da w
16-12-1</t>
  </si>
  <si>
    <t>sn da w
17-6-2</t>
  </si>
  <si>
    <t>srf 6-26</t>
  </si>
  <si>
    <t>srf 6-13</t>
  </si>
  <si>
    <t>Semrevebi qveda ganawilebis</t>
  </si>
  <si>
    <t>srf 6-8,9</t>
  </si>
  <si>
    <t>samzareulos niJara, uJangavi foladis, or Caniani</t>
  </si>
  <si>
    <t>srf 6-21</t>
  </si>
  <si>
    <t>srf 6-122</t>
  </si>
  <si>
    <t>milebis samagrebi d=40</t>
  </si>
  <si>
    <r>
      <t>radiatoris kuTxixs ventili 1/2</t>
    </r>
    <r>
      <rPr>
        <sz val="10"/>
        <rFont val="Arial"/>
        <family val="2"/>
        <charset val="204"/>
      </rPr>
      <t xml:space="preserve">D </t>
    </r>
    <r>
      <rPr>
        <sz val="10"/>
        <rFont val="Arachveulebrivi Thin"/>
        <family val="2"/>
      </rPr>
      <t>mqnevariani</t>
    </r>
  </si>
  <si>
    <r>
      <t>radiatoris kuTxixs ventili 1/2</t>
    </r>
    <r>
      <rPr>
        <sz val="10"/>
        <rFont val="Arial"/>
        <family val="2"/>
        <charset val="204"/>
      </rPr>
      <t>D</t>
    </r>
  </si>
  <si>
    <t>srf 6-100</t>
  </si>
  <si>
    <t>srf 6-101</t>
  </si>
  <si>
    <t>Sida gaTbobis samuSoebi</t>
  </si>
  <si>
    <t>ЕНиР
Е20-1-256-2</t>
  </si>
  <si>
    <t>ЕНиР
Е20-1-255-1</t>
  </si>
  <si>
    <t>betonis anakrefi bordiuris mowyoba zomiT 100X200mm</t>
  </si>
  <si>
    <t>betonis bordiuri zomiT 100X200mm</t>
  </si>
  <si>
    <t>sn da w
46-23-4</t>
  </si>
  <si>
    <t>sxva maslebi</t>
  </si>
  <si>
    <t xml:space="preserve"> samSeneblo samuSaoebi</t>
  </si>
  <si>
    <t xml:space="preserve">`mdf~ karis blokebis montaJi </t>
  </si>
  <si>
    <t>100kv.m</t>
  </si>
  <si>
    <t>ficari IIIx; 25-32mm</t>
  </si>
  <si>
    <t>saketi kompleqtSi</t>
  </si>
  <si>
    <t>komp</t>
  </si>
  <si>
    <t>anjamebi</t>
  </si>
  <si>
    <t>ankerebi gafarToebadi boloebiT sigrZiT 10sm</t>
  </si>
  <si>
    <t>samontaJo qafi</t>
  </si>
  <si>
    <t>qila</t>
  </si>
  <si>
    <t>sn da w
10-20-1 (gamoyeneba)</t>
  </si>
  <si>
    <t>sn da w
9-14-5</t>
  </si>
  <si>
    <t>hidroizolaciis mowyoba 2 fena wasasmeli, orkomponentiani, hidrosaizolacio webo-cementiT, kedlebze asvliT 20 sm-ze (keramikuli  iatakebis qveS, san. kvanZebSi)</t>
  </si>
  <si>
    <t>kv,m</t>
  </si>
  <si>
    <t xml:space="preserve"> wasasmeli, orkomponentiani, hidrosaizolacio webo-cementi, lateqsis gamxsneliTa da bzarebis sawinaaRmdego badiT</t>
  </si>
  <si>
    <t>xelovnuri granitis (keramograniti) fila</t>
  </si>
  <si>
    <t xml:space="preserve">webocementi </t>
  </si>
  <si>
    <t xml:space="preserve"> plintusebis mowyoba xelovnuri granitis filebiT, xelovnuri granitis iatakebTan, simaRliT 10 sm</t>
  </si>
  <si>
    <t>100grZ.m</t>
  </si>
  <si>
    <t>srf 4.3-16</t>
  </si>
  <si>
    <t>sn da w 
11-20-3
(gamoyeneba)</t>
  </si>
  <si>
    <t>sn da w 
11-36-3</t>
  </si>
  <si>
    <t>xsnaris tumbo 3 kub.m/sT</t>
  </si>
  <si>
    <t>TabaSirmuyaos sistemebi: filebi, moTuTiebuli Tunuqis profilebi, Surupebi, samagri detalebi, bzarebis sawinaaRmdego bade</t>
  </si>
  <si>
    <t>fiTxi</t>
  </si>
  <si>
    <t>srf 4.2-48</t>
  </si>
  <si>
    <t>wyalemusiuri saRebavi</t>
  </si>
  <si>
    <t>TabaSir-muyaos Werebis  SefiTxvna da SeRebva wyalemulsiuri saRebaviT</t>
  </si>
  <si>
    <t>srf 4.3-17</t>
  </si>
  <si>
    <t>moWiquli filebi, keramikuli, kedlis</t>
  </si>
  <si>
    <t xml:space="preserve"> kuTxis mosap. profili, plastmasis</t>
  </si>
  <si>
    <t>dekoratiuli cementi</t>
  </si>
  <si>
    <t>sxva xarjebi</t>
  </si>
  <si>
    <t xml:space="preserve">plastmasis Sekiduli Weris profilebi, siganiT 20-25 sm, feradi </t>
  </si>
  <si>
    <t>srf 10.4-7</t>
  </si>
  <si>
    <t>plastmasis Sek. Weris kuTxis profilebi</t>
  </si>
  <si>
    <t>moTuTiebuli Tunuqis karkasis profilebi da samagri detalebi (TabaSirmuyaos sistemebis)</t>
  </si>
  <si>
    <t>Surupebi uJangavi 30X2,5</t>
  </si>
  <si>
    <t>kg.</t>
  </si>
  <si>
    <t>sn da w
34-58-1</t>
  </si>
  <si>
    <t>sn da w
15-168-7</t>
  </si>
  <si>
    <t>sn da w
15-14-1</t>
  </si>
  <si>
    <t>sul Tavi V-is jami</t>
  </si>
  <si>
    <t>qviSa-cemetis xanari 1:3</t>
  </si>
  <si>
    <t>100kv.m.</t>
  </si>
  <si>
    <t>srf 4.2-54</t>
  </si>
  <si>
    <t>fasadis wyalemulsiuri saRebavi</t>
  </si>
  <si>
    <t>sWvali profilirebuli fenilis</t>
  </si>
  <si>
    <t xml:space="preserve">gare inventaruli xaraCoebis mowyoba </t>
  </si>
  <si>
    <t>xaraCos liTonis elementebi</t>
  </si>
  <si>
    <t>xaraCos xis elementebi</t>
  </si>
  <si>
    <t>fenilis fari</t>
  </si>
  <si>
    <t>sn da w
8-22-1</t>
  </si>
  <si>
    <t>sn da w 
12-8-5</t>
  </si>
  <si>
    <t>sn da w
15-168-7 (gamoyeneba)</t>
  </si>
  <si>
    <t>sn da w
15-52-1</t>
  </si>
  <si>
    <t>srf 5-19</t>
  </si>
  <si>
    <t>en da g
Е20-1-255.1</t>
  </si>
  <si>
    <t>en da g
Е1-22-1.a</t>
  </si>
  <si>
    <t>sxeluri</t>
  </si>
  <si>
    <t>srf 5-173</t>
  </si>
  <si>
    <t>srf 5-176</t>
  </si>
  <si>
    <t>srf 169</t>
  </si>
  <si>
    <t>srf 10.3-7</t>
  </si>
  <si>
    <t>metaloplastikis  karebis  montaJi (saketebiT da anjamebiT )</t>
  </si>
  <si>
    <t>srf 4.1-325</t>
  </si>
  <si>
    <t>srf 4.1-204</t>
  </si>
  <si>
    <t>srf 10.4-5</t>
  </si>
  <si>
    <t>srf 4.2-84</t>
  </si>
  <si>
    <t>fasadis maRalxarisxovani  lesva qviSa-cementis xsnariT</t>
  </si>
  <si>
    <t>r11-161</t>
  </si>
  <si>
    <t>m-s</t>
  </si>
  <si>
    <t>portlandcementi m-400</t>
  </si>
  <si>
    <t>qviSa</t>
  </si>
  <si>
    <r>
      <t>xsnaris tumbo 3 m</t>
    </r>
    <r>
      <rPr>
        <vertAlign val="superscript"/>
        <sz val="10"/>
        <rFont val="Arachveulebrivi Thin"/>
        <family val="2"/>
      </rPr>
      <t>3</t>
    </r>
    <r>
      <rPr>
        <sz val="10"/>
        <rFont val="Arachveulebrivi Thin"/>
        <family val="2"/>
      </rPr>
      <t>/sT</t>
    </r>
  </si>
  <si>
    <t>srf 4.2-116</t>
  </si>
  <si>
    <t>fasadis SeRebva wyalmedegi saRebaviT</t>
  </si>
  <si>
    <t>100 cali</t>
  </si>
  <si>
    <t xml:space="preserve">samkapi 50/50/50  ά=45º  </t>
  </si>
  <si>
    <t xml:space="preserve">sabavSvo xelsabanebi faiansis  montaJi </t>
  </si>
  <si>
    <t>sabavSvo xelsabanebi faiansis sadgamი fexiT, sifoniT, samagri detalebiT qveda ganawilebiT</t>
  </si>
  <si>
    <t>srf 6-24</t>
  </si>
  <si>
    <t>unitazebi faiansis   sabavSvo     (sruli kompleqtaciiT)</t>
  </si>
  <si>
    <r>
      <t xml:space="preserve">paneluri radiatoris </t>
    </r>
    <r>
      <rPr>
        <b/>
        <i/>
        <sz val="11"/>
        <color theme="1"/>
        <rFont val="Calibri"/>
        <family val="2"/>
        <charset val="204"/>
      </rPr>
      <t>H=0.6</t>
    </r>
    <r>
      <rPr>
        <b/>
        <i/>
        <sz val="10"/>
        <color theme="1"/>
        <rFont val="Arachveulebrivi Thin"/>
        <family val="2"/>
      </rPr>
      <t>m</t>
    </r>
    <r>
      <rPr>
        <b/>
        <i/>
        <sz val="10"/>
        <color theme="1"/>
        <rFont val="Calibri"/>
        <family val="2"/>
        <charset val="204"/>
      </rPr>
      <t>.</t>
    </r>
    <r>
      <rPr>
        <b/>
        <i/>
        <sz val="10"/>
        <color theme="1"/>
        <rFont val="Arachveulebrivi Thin"/>
        <family val="2"/>
      </rPr>
      <t xml:space="preserve"> montaJi</t>
    </r>
  </si>
  <si>
    <r>
      <t xml:space="preserve">avtomaturi amomrTveli </t>
    </r>
    <r>
      <rPr>
        <sz val="10"/>
        <rFont val="Sylfaen"/>
        <family val="2"/>
        <charset val="204"/>
        <scheme val="minor"/>
      </rPr>
      <t>C 6A</t>
    </r>
  </si>
  <si>
    <t>srf 2.6-4</t>
  </si>
  <si>
    <t>Sidasamoedno infrastruqtura</t>
  </si>
  <si>
    <t>sn da w
1-80-3.</t>
  </si>
  <si>
    <t>qviSis baliSis mowyoba</t>
  </si>
  <si>
    <t>sn da w
8-3-1</t>
  </si>
  <si>
    <t>srf 8.3-62</t>
  </si>
  <si>
    <t>Tavi II-is jami</t>
  </si>
  <si>
    <t>Sidasamoedno Zalovani qseli</t>
  </si>
  <si>
    <t>Rirebuleba, lari</t>
  </si>
  <si>
    <t>Tavi I.</t>
  </si>
  <si>
    <t>mSeneblobis ZiriTadi obieqtebi</t>
  </si>
  <si>
    <r>
      <t xml:space="preserve">saobieqto xarjTaRricxva # </t>
    </r>
    <r>
      <rPr>
        <b/>
        <sz val="12"/>
        <rFont val="AcadMtavr"/>
      </rPr>
      <t>1</t>
    </r>
  </si>
  <si>
    <t>sul, Tavi II</t>
  </si>
  <si>
    <t>sul, Tavi I da II</t>
  </si>
  <si>
    <t>d. R. g.      18.0%</t>
  </si>
  <si>
    <t>sruli saxarjTaRricxvo Rirebuleba</t>
  </si>
  <si>
    <t xml:space="preserve">s.n.R. 
1969w    </t>
  </si>
  <si>
    <t>sn da w
8-17-3</t>
  </si>
  <si>
    <t>tixrebis wyoba mcire zomis betonis blokiT san.kvanZebSi sisq.10sm</t>
  </si>
  <si>
    <t>xis Zelaki IIIx 50-60mm</t>
  </si>
  <si>
    <t>samSeneblo naWedi</t>
  </si>
  <si>
    <t>toli</t>
  </si>
  <si>
    <t xml:space="preserve">mcire zomis betonis bloki  40X10X20sm </t>
  </si>
  <si>
    <t>srf 4.1-39</t>
  </si>
  <si>
    <t>srf 1.9-71</t>
  </si>
  <si>
    <t>srf 4.1-379</t>
  </si>
  <si>
    <t>sn da w 
15-168-10</t>
  </si>
  <si>
    <t>sn da w
11-20-1</t>
  </si>
  <si>
    <t>sn da w
46-14-2</t>
  </si>
  <si>
    <t>kibis dazianebuli safexurebis gamocvla</t>
  </si>
  <si>
    <t>100safe.</t>
  </si>
  <si>
    <t>sul Tavi VII-is jami</t>
  </si>
  <si>
    <t xml:space="preserve">samSeneblo nagavis mogroveba </t>
  </si>
  <si>
    <t>samSeneblo nagavis datvirTva avtoTviTmclelebze xeliT</t>
  </si>
  <si>
    <t>samSeneblo nagavis tarnsportireba 5km-ze</t>
  </si>
  <si>
    <t xml:space="preserve"> ZiriTadi korpusi</t>
  </si>
  <si>
    <t>demontaJis Sedegad warmoqmnili samSeneblo nagvis Segroveba xeliT</t>
  </si>
  <si>
    <t>srf 7-25</t>
  </si>
  <si>
    <t>sul Tavi I -s jami</t>
  </si>
  <si>
    <t xml:space="preserve"> manqanebi 0.95+4X0.23=</t>
  </si>
  <si>
    <t xml:space="preserve">safuZvlis mowyobaRorRiT 
farq. 0-18mm   sisq 50mm </t>
  </si>
  <si>
    <t>q. duSeTis #3 sabavSvo baRis Senobis reabilitacia da ezos keTilmowyoba</t>
  </si>
  <si>
    <t>duSeTis municipaliteti</t>
  </si>
  <si>
    <t>q. duSeTis #3 sabavSvo baRis Senobis reabilitacia 
da ezos keTilmowyoba</t>
  </si>
  <si>
    <t>parketis iatakis demontaJi</t>
  </si>
  <si>
    <t>sn da w
46-30-3</t>
  </si>
  <si>
    <t>sn da w
46-31-14
(gamoyeneba)</t>
  </si>
  <si>
    <t>100
 grZ.m</t>
  </si>
  <si>
    <t>en da g
Е19-46-2</t>
  </si>
  <si>
    <t>samontaJo webo (0.31 kg -an qilebSi)</t>
  </si>
  <si>
    <t>100
kv.m</t>
  </si>
  <si>
    <t xml:space="preserve">kedlebis mopirkeTeba moWiquli filebiT </t>
  </si>
  <si>
    <t>gaji</t>
  </si>
  <si>
    <t>en da g
Е20-1-218
1-b</t>
  </si>
  <si>
    <t>kedlebSi Rarebis mowyoba el.sadenebis montaJisaTvis</t>
  </si>
  <si>
    <t>en da g
Е20-1-175
1-a</t>
  </si>
  <si>
    <t>Rarebis Selesva gajiT</t>
  </si>
  <si>
    <t>sul I -is Tavis jami</t>
  </si>
  <si>
    <t>el.gamawilebeli yuTi liTonis 38 adgilze</t>
  </si>
  <si>
    <t xml:space="preserve">plastmasis damcavi milebis montaJi, d=16 mm. </t>
  </si>
  <si>
    <r>
      <rPr>
        <sz val="10"/>
        <rFont val="Arial"/>
        <family val="2"/>
        <charset val="204"/>
      </rPr>
      <t xml:space="preserve">LED </t>
    </r>
    <r>
      <rPr>
        <sz val="10"/>
        <rFont val="Arachveulebrivi Thin"/>
        <family val="2"/>
      </rPr>
      <t>sanaTi avariuli warweriT `</t>
    </r>
    <r>
      <rPr>
        <sz val="10"/>
        <rFont val="Arial"/>
        <family val="2"/>
        <charset val="204"/>
      </rPr>
      <t>EXIT</t>
    </r>
    <r>
      <rPr>
        <sz val="10"/>
        <rFont val="Arachveulebrivi Thin"/>
        <family val="2"/>
      </rPr>
      <t>~damuxtvadi akumliatoriT simZ. 20</t>
    </r>
    <r>
      <rPr>
        <sz val="10"/>
        <rFont val="Arial"/>
        <family val="2"/>
        <charset val="204"/>
      </rPr>
      <t>w</t>
    </r>
  </si>
  <si>
    <r>
      <rPr>
        <sz val="10"/>
        <rFont val="Arial"/>
        <family val="2"/>
        <charset val="204"/>
      </rPr>
      <t xml:space="preserve">LED </t>
    </r>
    <r>
      <rPr>
        <sz val="10"/>
        <rFont val="Arachveulebrivi Thin"/>
        <family val="2"/>
      </rPr>
      <t>sanaTi daxuruli, hermetuli</t>
    </r>
    <r>
      <rPr>
        <sz val="10"/>
        <rFont val="Arachveulebrivi Thin"/>
        <family val="2"/>
        <charset val="204"/>
      </rPr>
      <t xml:space="preserve"> simZ. 6</t>
    </r>
    <r>
      <rPr>
        <sz val="10"/>
        <rFont val="Arial"/>
        <family val="2"/>
        <charset val="204"/>
      </rPr>
      <t>w</t>
    </r>
  </si>
  <si>
    <t xml:space="preserve">plastmasis damcavi milebis montaJi, d=20 mm. </t>
  </si>
  <si>
    <t>spilenZis sadenis gayvana plastmasis damcav milebSi, ganivkveTiT 3X4.0mm2</t>
  </si>
  <si>
    <t>sn da w IV 2-82
21-17-5</t>
  </si>
  <si>
    <t>sul samSeneblo da el,
samontaJo samuSaoebis jami</t>
  </si>
  <si>
    <t>gadamyvani 32-25</t>
  </si>
  <si>
    <t xml:space="preserve">sn da w
16-24-5
</t>
  </si>
  <si>
    <t>muxli 40</t>
  </si>
  <si>
    <t>samkapi 40-32-40</t>
  </si>
  <si>
    <t xml:space="preserve">quro  40 </t>
  </si>
  <si>
    <t>gadamyvani 40-32</t>
  </si>
  <si>
    <t>srf 8.14-312</t>
  </si>
  <si>
    <t>srf 13-100</t>
  </si>
  <si>
    <t>srf 8.14-362</t>
  </si>
  <si>
    <t>plastmasis gofrirebuli, araaalebadi milebi d=16 mm</t>
  </si>
  <si>
    <t>milis samagri detalebi, d=16 mm</t>
  </si>
  <si>
    <t>srf 8.14-355</t>
  </si>
  <si>
    <t>srf 8.14-19</t>
  </si>
  <si>
    <t>srf 8.14-248</t>
  </si>
  <si>
    <t>sul samSeneblo samuSaoebis
  jami</t>
  </si>
  <si>
    <t>samSeneblo samuSaoebi</t>
  </si>
  <si>
    <t>Tavi I.sadenebis  Rarebi</t>
  </si>
  <si>
    <t xml:space="preserve">samkapi 100/50/100  ά=45º  </t>
  </si>
  <si>
    <t xml:space="preserve">samkapi 100/100/100  ά=45º  </t>
  </si>
  <si>
    <t xml:space="preserve">samkapi 100/100/100  ά=90º  </t>
  </si>
  <si>
    <t xml:space="preserve">samkapi 100/100/100  ά=135º  </t>
  </si>
  <si>
    <t xml:space="preserve">jvaredini 100/100/100  ά=45º  </t>
  </si>
  <si>
    <t xml:space="preserve"> faiansis standartuli xelsabanis  montaJi</t>
  </si>
  <si>
    <t>xelsabani faiansis standartuli</t>
  </si>
  <si>
    <t>saSxapis Ziris montaJi</t>
  </si>
  <si>
    <t>sn da w
17-1-8</t>
  </si>
  <si>
    <t>sn da w
17-1-9</t>
  </si>
  <si>
    <r>
      <t xml:space="preserve">trapi </t>
    </r>
    <r>
      <rPr>
        <sz val="10"/>
        <rFont val="Calibri"/>
        <family val="2"/>
        <charset val="204"/>
      </rPr>
      <t>Ø</t>
    </r>
    <r>
      <rPr>
        <sz val="10"/>
        <rFont val="Arachveulebrivi Thin"/>
        <family val="2"/>
      </rPr>
      <t>50mm</t>
    </r>
  </si>
  <si>
    <t>samzareulos niJaris, or Caniani, montaJi</t>
  </si>
  <si>
    <t>Sxapis Semrevis montaJi</t>
  </si>
  <si>
    <t>Sxapis Semrevi telefoniT da samagri ZeliT</t>
  </si>
  <si>
    <t>ventili polipropilenis Ø=40 mm</t>
  </si>
  <si>
    <t>srf 2.6-50</t>
  </si>
  <si>
    <t>srf 6.1-74</t>
  </si>
  <si>
    <t>srf 6-757</t>
  </si>
  <si>
    <t>srf 6-755</t>
  </si>
  <si>
    <t>srf 6-752</t>
  </si>
  <si>
    <t>srf 6-770</t>
  </si>
  <si>
    <t>srf 6-825</t>
  </si>
  <si>
    <t>srf 6-500</t>
  </si>
  <si>
    <t>saSxapes Ziri</t>
  </si>
  <si>
    <t>srf 6-60</t>
  </si>
  <si>
    <t>srf 6-58</t>
  </si>
  <si>
    <t>srf 6-491</t>
  </si>
  <si>
    <t>srf 6-492</t>
  </si>
  <si>
    <t>srf 6-493</t>
  </si>
  <si>
    <t>srf 6-494</t>
  </si>
  <si>
    <t>srf 6-378</t>
  </si>
  <si>
    <t>srf 6-380</t>
  </si>
  <si>
    <t>srf 6-383</t>
  </si>
  <si>
    <t xml:space="preserve">gadamyvani 25-20  </t>
  </si>
  <si>
    <t>srf 6-731</t>
  </si>
  <si>
    <t>srf 6-740</t>
  </si>
  <si>
    <t>srf 6-741</t>
  </si>
  <si>
    <t>srf 6-743</t>
  </si>
  <si>
    <t>srf 6-470</t>
  </si>
  <si>
    <t>srf 6-648</t>
  </si>
  <si>
    <t>srf 6-649</t>
  </si>
  <si>
    <t>srf 6-650</t>
  </si>
  <si>
    <t>srf 6-651</t>
  </si>
  <si>
    <t>srf 6.1-99</t>
  </si>
  <si>
    <t>srf 6.1-101</t>
  </si>
  <si>
    <t xml:space="preserve">Tbosaiz. milisebri SaliTa Ø=40mm </t>
  </si>
  <si>
    <t>srf 6.1-103</t>
  </si>
  <si>
    <t>srf 6.1-104</t>
  </si>
  <si>
    <t>srf 4.1-211</t>
  </si>
  <si>
    <t>srf 4.1-324</t>
  </si>
  <si>
    <t>srf 4.2-45</t>
  </si>
  <si>
    <t>srf 4.1-199</t>
  </si>
  <si>
    <r>
      <t>paneluri orSriani radiatori, 22</t>
    </r>
    <r>
      <rPr>
        <sz val="10"/>
        <rFont val="Arial"/>
        <family val="2"/>
        <charset val="204"/>
      </rPr>
      <t xml:space="preserve"> PKKP, 
h</t>
    </r>
    <r>
      <rPr>
        <sz val="10"/>
        <rFont val="Arachveulebrivi Thin"/>
        <family val="2"/>
      </rPr>
      <t>=0,6 m. L=0.8 m.</t>
    </r>
  </si>
  <si>
    <t>metaloplastikis erTfrTiani karebi (saketiT,anjamiT plasmasis lambris SevsebiT)</t>
  </si>
  <si>
    <t>Sida sustdeniani qselebi</t>
  </si>
  <si>
    <t>Tavi I. saxanZro signalizaciis qseli</t>
  </si>
  <si>
    <t>kvamlis deteqtorebis montaJi Werze</t>
  </si>
  <si>
    <t>saxanZro signalizaciis Rilakis montaJi kedelze</t>
  </si>
  <si>
    <t>signalizaciis Rilaki damcav  yuTSi</t>
  </si>
  <si>
    <t>saxanZro signalizaciis sirena</t>
  </si>
  <si>
    <t>marTvis blokis montaJi damatebiTi paneliT</t>
  </si>
  <si>
    <t>marTvis blokis damatebiTi paneli 8 zonaze</t>
  </si>
  <si>
    <t>sn da w
21-17-2
(gamoyeneba)</t>
  </si>
  <si>
    <r>
      <t xml:space="preserve"> sadenis (</t>
    </r>
    <r>
      <rPr>
        <b/>
        <i/>
        <sz val="10"/>
        <rFont val="Arial"/>
        <family val="2"/>
      </rPr>
      <t>JYSTY</t>
    </r>
    <r>
      <rPr>
        <b/>
        <i/>
        <sz val="10"/>
        <rFont val="Arachveulebrivi Thin"/>
        <family val="2"/>
      </rPr>
      <t xml:space="preserve"> 2X1,5 mm2) gayvana plastmasis damcav milebSi</t>
    </r>
  </si>
  <si>
    <r>
      <t>sadeni_</t>
    </r>
    <r>
      <rPr>
        <b/>
        <sz val="9"/>
        <rFont val="Arial"/>
        <family val="2"/>
      </rPr>
      <t>JSTY</t>
    </r>
    <r>
      <rPr>
        <b/>
        <sz val="9"/>
        <rFont val="Arachveulebrivi Thin"/>
        <family val="2"/>
      </rPr>
      <t xml:space="preserve"> 2X1,5 mm2</t>
    </r>
  </si>
  <si>
    <t>sn da w
21-16-1</t>
  </si>
  <si>
    <r>
      <t xml:space="preserve">plastmasis damcavi milebis montaJi, </t>
    </r>
    <r>
      <rPr>
        <b/>
        <sz val="11"/>
        <rFont val="Calibri"/>
        <family val="2"/>
        <charset val="204"/>
      </rPr>
      <t>Ø</t>
    </r>
    <r>
      <rPr>
        <b/>
        <i/>
        <sz val="11"/>
        <rFont val="Arachveulebrivi Thin"/>
        <family val="2"/>
      </rPr>
      <t>16 mm.</t>
    </r>
  </si>
  <si>
    <t>srf 12-69</t>
  </si>
  <si>
    <t>srf 12-65</t>
  </si>
  <si>
    <t>srf 12-57</t>
  </si>
  <si>
    <t>lokaluri xarjTaRricxva
#1-4</t>
  </si>
  <si>
    <t>lokaluri xarjTaRricxva
#1-5</t>
  </si>
  <si>
    <t>lokaluri xarjTaRricxva #1-5</t>
  </si>
  <si>
    <t>sn da w
1-81-3.</t>
  </si>
  <si>
    <t>gruntis ukuCayra xeliT</t>
  </si>
  <si>
    <t>zedmeti gruntis gaSla teritoriaze xeliT</t>
  </si>
  <si>
    <t>sn da w
1-80-2.</t>
  </si>
  <si>
    <t>aluminis  kabelis montaJi tranSeaSi</t>
  </si>
  <si>
    <t>sn da w
8-141-1</t>
  </si>
  <si>
    <t xml:space="preserve">Tavi I. miwis samuSaoebi </t>
  </si>
  <si>
    <t>a. Zalovani qselisaTvis</t>
  </si>
  <si>
    <t>b. damiwebis konturisaTvis</t>
  </si>
  <si>
    <t>srf 4.1-240</t>
  </si>
  <si>
    <t>a. Zalovani qseli</t>
  </si>
  <si>
    <t>Tavi II samontaJo samuSaoebi</t>
  </si>
  <si>
    <r>
      <t>zolovani foladi 4</t>
    </r>
    <r>
      <rPr>
        <sz val="10"/>
        <rFont val="Calibri"/>
        <family val="2"/>
        <charset val="204"/>
      </rPr>
      <t>X</t>
    </r>
    <r>
      <rPr>
        <sz val="10"/>
        <rFont val="Arachveulebrivi Thin"/>
        <family val="2"/>
      </rPr>
      <t>40mm</t>
    </r>
  </si>
  <si>
    <t>srf 1.6-59</t>
  </si>
  <si>
    <t>8.14-430</t>
  </si>
  <si>
    <r>
      <t>betoni</t>
    </r>
    <r>
      <rPr>
        <sz val="10"/>
        <rFont val="Arial"/>
        <family val="2"/>
        <charset val="204"/>
      </rPr>
      <t xml:space="preserve"> B-25</t>
    </r>
  </si>
  <si>
    <t>srf 5-149</t>
  </si>
  <si>
    <t>sn da w
9-2-5</t>
  </si>
  <si>
    <t>fanCaturis liTonis svetebis montaJi</t>
  </si>
  <si>
    <t xml:space="preserve">srf 13-44 </t>
  </si>
  <si>
    <t>saavtomobilo amwe 10t</t>
  </si>
  <si>
    <t>TviTmWreli Surufi L=65mm</t>
  </si>
  <si>
    <t>liTonis samontaJo konstruqcia</t>
  </si>
  <si>
    <t>xis koWi 100X40  L=2800mm</t>
  </si>
  <si>
    <t>xis lartya 76X25mm L=96m</t>
  </si>
  <si>
    <t xml:space="preserve">fanCaturis liTonis elementebis SeRebva antikoroziuli saRdaviT </t>
  </si>
  <si>
    <t>III kat.gruntis damuSaveba xeliT qvabulSi fanCaturis svetebis saZirkvlisaTvis</t>
  </si>
  <si>
    <t>srf 4.1-339</t>
  </si>
  <si>
    <t>Tavi I sabavSvo atraqcionebi</t>
  </si>
  <si>
    <r>
      <rPr>
        <b/>
        <i/>
        <sz val="9"/>
        <color theme="1"/>
        <rFont val="Arachveulebrivi Thin"/>
        <family val="2"/>
      </rPr>
      <t>sasrialo qarxnuli warmoebis tipi 1</t>
    </r>
    <r>
      <rPr>
        <sz val="9"/>
        <color theme="1"/>
        <rFont val="Arachveulebrivi Thin"/>
        <family val="2"/>
      </rPr>
      <t>. Sesabamisi sertifikatiT. ix.eskizi (masalisa da samuSoebis gaTvaliswinebiT)</t>
    </r>
  </si>
  <si>
    <r>
      <rPr>
        <b/>
        <i/>
        <sz val="9"/>
        <rFont val="Arachveulebrivi Thin"/>
        <family val="2"/>
      </rPr>
      <t xml:space="preserve">saqanela qarxnuli warmoebis tipi 2. </t>
    </r>
    <r>
      <rPr>
        <i/>
        <sz val="9"/>
        <rFont val="Arachveulebrivi Thin"/>
        <family val="2"/>
      </rPr>
      <t xml:space="preserve"> Sesabamisi sertifikatiT ix. eskizi (masalisa da samuSaos gaTvaliswinebiT)</t>
    </r>
  </si>
  <si>
    <r>
      <rPr>
        <b/>
        <i/>
        <sz val="9"/>
        <color theme="1"/>
        <rFont val="Arachveulebrivi Thin"/>
        <family val="2"/>
      </rPr>
      <t>aiwona-daiwona  qarxnuli warmoebis tipi 3</t>
    </r>
    <r>
      <rPr>
        <sz val="9"/>
        <color theme="1"/>
        <rFont val="Arachveulebrivi Thin"/>
        <family val="2"/>
      </rPr>
      <t xml:space="preserve"> Sesabamisi sertifikatiT. Ix eskizi (masalisa da samuSaos gaTvaliswinebiT)</t>
    </r>
  </si>
  <si>
    <t>sabavSvo antraqcionebi</t>
  </si>
  <si>
    <t>sabavSvo  atraqcionebi</t>
  </si>
  <si>
    <t>ankeri M10   L=150mm</t>
  </si>
  <si>
    <t>srf 4.1-174</t>
  </si>
  <si>
    <t>sn da w
1-25-2</t>
  </si>
  <si>
    <t>gruntis damuSaveba nayarSi</t>
  </si>
  <si>
    <t>RorRi</t>
  </si>
  <si>
    <t>kub/m</t>
  </si>
  <si>
    <t>srf 4.1-246</t>
  </si>
  <si>
    <t>muSaoba nayarSi</t>
  </si>
  <si>
    <t>ЕНиР
Е1-21-2</t>
  </si>
  <si>
    <t>demontaJis Sedegad warmoqmnili samSeneblo nagvis datvirTva xelis urikebze da gadadgileba 50m</t>
  </si>
  <si>
    <t>Sromis danaxarji 0.77+0.09X2=</t>
  </si>
  <si>
    <t>srf 1.1-42</t>
  </si>
  <si>
    <t>Tavi V.qvafenilis safaris mowyoba</t>
  </si>
  <si>
    <t>betonis filebis safaris mowyoba</t>
  </si>
  <si>
    <t>SromiTi resursi</t>
  </si>
  <si>
    <t>Tavi VI bordiurebi</t>
  </si>
  <si>
    <t xml:space="preserve">sul Tavi VI-is jami </t>
  </si>
  <si>
    <t>Tavi VII gazonis mowyoba</t>
  </si>
  <si>
    <t xml:space="preserve">Sromis resursebi </t>
  </si>
  <si>
    <t>Tavi III.  Sida sakanalizacio qseli</t>
  </si>
  <si>
    <t>Tavi IV.  santeqnikuri mowyobilobis montaJi</t>
  </si>
  <si>
    <t>sul V Tavis jami</t>
  </si>
  <si>
    <r>
      <t>fanCaturis svetebisaTvis mon. betonis saZirkvlis mowyoba. betoni</t>
    </r>
    <r>
      <rPr>
        <b/>
        <i/>
        <sz val="10"/>
        <color theme="1"/>
        <rFont val="Arial"/>
        <family val="2"/>
        <charset val="204"/>
      </rPr>
      <t xml:space="preserve"> B-20</t>
    </r>
  </si>
  <si>
    <t xml:space="preserve">safuZvlis mowyoba RorRi farq. 0-18mm   sisq 50mm </t>
  </si>
  <si>
    <t>III jg.gruntis damuSaveba eqkavatoriT gverdze dayriT. cicxvis moc.0.25kub.m</t>
  </si>
  <si>
    <t>sn da w
1-12-6</t>
  </si>
  <si>
    <t>zedmeti gruntis datvirTva avtoTviTmclelebze  eqkavatoriT  cicxvis moc.0.25kub.m</t>
  </si>
  <si>
    <t>srf 4.1-248</t>
  </si>
  <si>
    <t>srf  4.1-339</t>
  </si>
  <si>
    <t>srf 1.1-2</t>
  </si>
  <si>
    <t>srf 1.1-38</t>
  </si>
  <si>
    <t>arsebuli (demontirebuli) Robis  paneluri seqciebis montaJi</t>
  </si>
  <si>
    <t>dgari 100X100X3</t>
  </si>
  <si>
    <t>furclovani foladi 120X3</t>
  </si>
  <si>
    <t>srf 1.6-20</t>
  </si>
  <si>
    <t>srf1.1-1</t>
  </si>
  <si>
    <t>milkvadrati 100X3</t>
  </si>
  <si>
    <r>
      <t xml:space="preserve">armatura </t>
    </r>
    <r>
      <rPr>
        <sz val="10"/>
        <rFont val="Calibri"/>
        <family val="2"/>
        <charset val="204"/>
      </rPr>
      <t>Ø</t>
    </r>
    <r>
      <rPr>
        <sz val="10"/>
        <rFont val="Arachveulebrivi Thin"/>
        <family val="2"/>
      </rPr>
      <t>8mm</t>
    </r>
    <r>
      <rPr>
        <sz val="10"/>
        <rFont val="Arial"/>
        <family val="2"/>
        <charset val="204"/>
      </rPr>
      <t xml:space="preserve"> A</t>
    </r>
    <r>
      <rPr>
        <sz val="10"/>
        <rFont val="Arachveulebrivi Thin"/>
        <family val="2"/>
      </rPr>
      <t>500</t>
    </r>
    <r>
      <rPr>
        <sz val="10"/>
        <rFont val="Arial"/>
        <family val="2"/>
        <charset val="204"/>
      </rPr>
      <t>C</t>
    </r>
  </si>
  <si>
    <t>Robis panelebis  SeRebva</t>
  </si>
  <si>
    <t>srf 1.9-40</t>
  </si>
  <si>
    <t>sul I _ II Tavebis jami</t>
  </si>
  <si>
    <t>a.ganaTebis qseli</t>
  </si>
  <si>
    <t xml:space="preserve">sn da w IV 2-82
20-22-1
</t>
  </si>
  <si>
    <t>RerZuli ventilatorebis montaJi</t>
  </si>
  <si>
    <t>venti.</t>
  </si>
  <si>
    <t>srf 7-7</t>
  </si>
  <si>
    <r>
      <t>RerZuli ventilatori 100</t>
    </r>
    <r>
      <rPr>
        <sz val="10"/>
        <rFont val="Arial"/>
        <family val="2"/>
        <charset val="204"/>
      </rPr>
      <t>w</t>
    </r>
  </si>
  <si>
    <t>srf 7-8</t>
  </si>
  <si>
    <t>b.avariuli ganaTebis qseli</t>
  </si>
  <si>
    <r>
      <rPr>
        <sz val="10"/>
        <rFont val="Arial"/>
        <family val="2"/>
        <charset val="204"/>
      </rPr>
      <t xml:space="preserve">LED </t>
    </r>
    <r>
      <rPr>
        <sz val="10"/>
        <rFont val="Arachveulebrivi Thin"/>
        <family val="2"/>
      </rPr>
      <t>avariuli</t>
    </r>
    <r>
      <rPr>
        <sz val="10"/>
        <rFont val="Arial"/>
        <family val="2"/>
        <charset val="204"/>
      </rPr>
      <t xml:space="preserve">  </t>
    </r>
    <r>
      <rPr>
        <sz val="10"/>
        <rFont val="Arachveulebrivi Thin"/>
        <family val="2"/>
      </rPr>
      <t>sanaTi,damuxtvadi akumlatoriT 20</t>
    </r>
    <r>
      <rPr>
        <sz val="10"/>
        <rFont val="Arial"/>
        <family val="2"/>
        <charset val="204"/>
      </rPr>
      <t>w</t>
    </r>
  </si>
  <si>
    <t>srf 8.2-4</t>
  </si>
  <si>
    <r>
      <t>gadamyvani</t>
    </r>
    <r>
      <rPr>
        <sz val="10"/>
        <rFont val="Calibri"/>
        <family val="2"/>
        <charset val="204"/>
      </rPr>
      <t>Ø100-50</t>
    </r>
    <r>
      <rPr>
        <sz val="10"/>
        <rFont val="Arachveulebrivi Thin"/>
        <family val="2"/>
      </rPr>
      <t xml:space="preserve"> </t>
    </r>
  </si>
  <si>
    <t>srf 6.1-388</t>
  </si>
  <si>
    <t>srf 6.1-39</t>
  </si>
  <si>
    <t>sahermetizacio `limonka~</t>
  </si>
  <si>
    <t>standartuli unitazis  montaJi</t>
  </si>
  <si>
    <t>unitazebi faiansis   standartuli     (sruli kompleqtaciiT)</t>
  </si>
  <si>
    <t>samisamarTo kvalis deteqtori baziT</t>
  </si>
  <si>
    <t>srf 12-59</t>
  </si>
  <si>
    <t>saxanZro signalizaciis sirenis montaJi kedelze</t>
  </si>
  <si>
    <t>srf 12-61</t>
  </si>
  <si>
    <t xml:space="preserve"> samisamarTo marTvis bloki , 8 zonaze, samontaJo liTonis yuTiT, kvebis blokiT, akumulatoriT, klaviaturiT</t>
  </si>
  <si>
    <t>unitazebi faiansis   sabavSvo  SSp-tvis   (sruli kompleqtaciiT)</t>
  </si>
  <si>
    <t>srf 6-29</t>
  </si>
  <si>
    <t>SSp-Ta  aqsesuarebis    montaJi</t>
  </si>
  <si>
    <t>sn da w
17-3-4
(gamoyeneba)</t>
  </si>
  <si>
    <t>srf 6-30</t>
  </si>
  <si>
    <t>SSp-Ta xelCasavlebi aqsesuarebi</t>
  </si>
  <si>
    <r>
      <t xml:space="preserve">spilenZis sadeni ormagi izolaciiT, ganivkveTiT </t>
    </r>
    <r>
      <rPr>
        <sz val="10"/>
        <rFont val="Arial"/>
        <family val="2"/>
        <charset val="204"/>
      </rPr>
      <t xml:space="preserve">CYKY </t>
    </r>
    <r>
      <rPr>
        <sz val="10"/>
        <rFont val="Arachveulebrivi Thin"/>
        <family val="2"/>
      </rPr>
      <t xml:space="preserve"> 3X4.0mm2</t>
    </r>
  </si>
  <si>
    <r>
      <t xml:space="preserve">spilenZis sadeni ormagi izolaciiT, ganivkveTiT </t>
    </r>
    <r>
      <rPr>
        <sz val="10"/>
        <rFont val="Aarial"/>
      </rPr>
      <t>CYKY</t>
    </r>
    <r>
      <rPr>
        <sz val="10"/>
        <rFont val="Arachveulebrivi Thin"/>
        <family val="2"/>
      </rPr>
      <t xml:space="preserve"> 3X2,5mm2</t>
    </r>
  </si>
  <si>
    <r>
      <t xml:space="preserve">spilenZis sadeni ormagi izolaciiT, ganivkveTiT </t>
    </r>
    <r>
      <rPr>
        <sz val="10"/>
        <rFont val="Arial"/>
        <family val="2"/>
        <charset val="204"/>
      </rPr>
      <t xml:space="preserve">CYKY </t>
    </r>
    <r>
      <rPr>
        <sz val="10"/>
        <rFont val="Arachveulebrivi Thin"/>
        <family val="2"/>
      </rPr>
      <t>3X1,5mm2</t>
    </r>
  </si>
  <si>
    <t>sasignalo lenti</t>
  </si>
  <si>
    <t>b. damiwebis konturi</t>
  </si>
  <si>
    <t>sn da w
8-471-4</t>
  </si>
  <si>
    <t>vertikaluri damamiweblebis  montaJi</t>
  </si>
  <si>
    <r>
      <t xml:space="preserve">Ddamamiwebeli Rero, foladis </t>
    </r>
    <r>
      <rPr>
        <sz val="10"/>
        <rFont val="Calibri"/>
        <family val="2"/>
        <charset val="204"/>
      </rPr>
      <t>Ø</t>
    </r>
    <r>
      <rPr>
        <sz val="10"/>
        <rFont val="Arachveulebrivi Thin"/>
        <family val="2"/>
      </rPr>
      <t xml:space="preserve">18mm </t>
    </r>
    <r>
      <rPr>
        <sz val="10"/>
        <rFont val="Arial"/>
        <family val="2"/>
        <charset val="204"/>
      </rPr>
      <t>L=1.5</t>
    </r>
    <r>
      <rPr>
        <sz val="10"/>
        <rFont val="Arachveulebrivi Thin"/>
        <family val="2"/>
      </rPr>
      <t>m</t>
    </r>
  </si>
  <si>
    <t>sn da w
8-472-2</t>
  </si>
  <si>
    <t>horizontaluri damamiweblis  montaJi</t>
  </si>
  <si>
    <t>proeqt.</t>
  </si>
  <si>
    <t>WanWikebi qanCiT da sayeluriT</t>
  </si>
  <si>
    <t>fanCaturebi da skamebi</t>
  </si>
  <si>
    <t>Tavi I fanCaturebi (4 cali)</t>
  </si>
  <si>
    <t>srf 2.1-50</t>
  </si>
  <si>
    <r>
      <t xml:space="preserve">liTonis mili </t>
    </r>
    <r>
      <rPr>
        <sz val="10"/>
        <rFont val="Calibri"/>
        <family val="2"/>
        <charset val="204"/>
      </rPr>
      <t>Ø</t>
    </r>
    <r>
      <rPr>
        <sz val="10"/>
        <rFont val="Arial"/>
        <family val="2"/>
        <charset val="204"/>
      </rPr>
      <t>102X3.0 L=3000mm*6/1000</t>
    </r>
  </si>
  <si>
    <r>
      <t xml:space="preserve">liTonis mili </t>
    </r>
    <r>
      <rPr>
        <sz val="10"/>
        <rFont val="Calibri"/>
        <family val="2"/>
        <charset val="204"/>
      </rPr>
      <t>Ø</t>
    </r>
    <r>
      <rPr>
        <sz val="10"/>
        <rFont val="Arial"/>
        <family val="2"/>
        <charset val="204"/>
      </rPr>
      <t>102X3.0 L=500mm*1/1000</t>
    </r>
  </si>
  <si>
    <t>srf 2.1-95</t>
  </si>
  <si>
    <r>
      <t xml:space="preserve">liTonis mili </t>
    </r>
    <r>
      <rPr>
        <sz val="10"/>
        <rFont val="Arial"/>
        <family val="2"/>
        <charset val="204"/>
      </rPr>
      <t>Ø324X6.0 L=80mm*1/1000</t>
    </r>
  </si>
  <si>
    <r>
      <t>armatura</t>
    </r>
    <r>
      <rPr>
        <sz val="10"/>
        <rFont val="Arial"/>
        <family val="2"/>
        <charset val="204"/>
      </rPr>
      <t xml:space="preserve"> Ø10 A500c L=400mm*24/1000</t>
    </r>
  </si>
  <si>
    <t>srf 1.6-32</t>
  </si>
  <si>
    <r>
      <t>liT.furceli</t>
    </r>
    <r>
      <rPr>
        <sz val="10"/>
        <rFont val="Arial"/>
        <family val="2"/>
        <charset val="204"/>
      </rPr>
      <t xml:space="preserve"> 6 mm, 200X100mm*6</t>
    </r>
  </si>
  <si>
    <r>
      <t>liT.furceli</t>
    </r>
    <r>
      <rPr>
        <sz val="10"/>
        <rFont val="Arial"/>
        <family val="2"/>
        <charset val="204"/>
      </rPr>
      <t xml:space="preserve"> 6mm, 70x150mm*12</t>
    </r>
  </si>
  <si>
    <t>srf 1.6-29</t>
  </si>
  <si>
    <r>
      <t xml:space="preserve">liTonis furceli </t>
    </r>
    <r>
      <rPr>
        <sz val="10"/>
        <rFont val="Arial"/>
        <family val="2"/>
        <charset val="204"/>
      </rPr>
      <t>3.0 mm, Ø102mm*6</t>
    </r>
  </si>
  <si>
    <t>srf 1.4-52</t>
  </si>
  <si>
    <r>
      <t xml:space="preserve">kuTxovana </t>
    </r>
    <r>
      <rPr>
        <sz val="10"/>
        <rFont val="Arial"/>
        <family val="2"/>
        <charset val="204"/>
      </rPr>
      <t>50X50X4, L=80mm*12</t>
    </r>
  </si>
  <si>
    <r>
      <t>WAanWiki</t>
    </r>
    <r>
      <rPr>
        <sz val="10"/>
        <rFont val="Arial"/>
        <family val="2"/>
        <charset val="204"/>
      </rPr>
      <t xml:space="preserve"> d=10 mm, L=230 mm </t>
    </r>
  </si>
  <si>
    <r>
      <t>sayeluri</t>
    </r>
    <r>
      <rPr>
        <sz val="10"/>
        <rFont val="Arial"/>
        <family val="2"/>
        <charset val="204"/>
      </rPr>
      <t xml:space="preserve"> Ø</t>
    </r>
    <r>
      <rPr>
        <sz val="10"/>
        <rFont val="Arachveulebrivi Thin"/>
        <family val="2"/>
      </rPr>
      <t>30X10</t>
    </r>
    <r>
      <rPr>
        <sz val="10"/>
        <rFont val="Arial"/>
        <family val="2"/>
        <charset val="204"/>
      </rPr>
      <t>mm</t>
    </r>
  </si>
  <si>
    <r>
      <t>qanCi</t>
    </r>
    <r>
      <rPr>
        <sz val="10"/>
        <rFont val="Arial"/>
        <family val="2"/>
        <charset val="204"/>
      </rPr>
      <t xml:space="preserve"> Ø</t>
    </r>
    <r>
      <rPr>
        <sz val="10"/>
        <rFont val="Arachveulebrivi Thin"/>
        <family val="2"/>
      </rPr>
      <t>10</t>
    </r>
    <r>
      <rPr>
        <sz val="10"/>
        <rFont val="Arial"/>
        <family val="2"/>
        <charset val="204"/>
      </rPr>
      <t>mm</t>
    </r>
  </si>
  <si>
    <t>srf 1.9-72</t>
  </si>
  <si>
    <t>sul 3 calis Rirebuleba</t>
  </si>
  <si>
    <t>Tavi II. skamebi (30 cali)</t>
  </si>
  <si>
    <t>Tavebi I da II-is jami</t>
  </si>
  <si>
    <t xml:space="preserve">Tavi IV.  saTamaSo moedani </t>
  </si>
  <si>
    <t>sax. Rirebuleba</t>
  </si>
  <si>
    <t>sn da w
46-27-6
(gamoen.)</t>
  </si>
  <si>
    <t>Sekiduli Weris demontaJi</t>
  </si>
  <si>
    <t>vinilis iatakis  demontaJi</t>
  </si>
  <si>
    <t>kedlebis demontaJi sisq.15sm</t>
  </si>
  <si>
    <t>Tavi I.sademontaJo samuSaoebi</t>
  </si>
  <si>
    <t>kauCukis bordiuri zomiT 100X200mm</t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</si>
  <si>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rachveulebrivi Thin"/>
        <family val="2"/>
      </rPr>
      <t>-25</t>
    </r>
  </si>
  <si>
    <t>kauCukis  anakrebi bordiuris mowyoba zomiT 100X200mm</t>
  </si>
  <si>
    <t>parketis iatakis moxvewa da dafarva laqiT</t>
  </si>
  <si>
    <t>srf 13-330</t>
  </si>
  <si>
    <t>parketis   mosaxvewi manqana</t>
  </si>
  <si>
    <t>srf 4.3-38</t>
  </si>
  <si>
    <t>zumfara</t>
  </si>
  <si>
    <t>srf 4.2-2</t>
  </si>
  <si>
    <t>laqi parketis</t>
  </si>
  <si>
    <t>samSeneblo nagavis datvirTva xelis urikebze da zidva 30 m manZilze (200m3X1.9=380 t)</t>
  </si>
  <si>
    <t>ezos keTilmowyoba</t>
  </si>
  <si>
    <t>keramikuli fila</t>
  </si>
  <si>
    <t xml:space="preserve">sn da w 
11-27-7
</t>
  </si>
  <si>
    <r>
      <t>webo</t>
    </r>
    <r>
      <rPr>
        <sz val="10"/>
        <rFont val="Arial"/>
        <family val="2"/>
        <charset val="204"/>
      </rPr>
      <t xml:space="preserve">  PVA</t>
    </r>
  </si>
  <si>
    <t>srf4.2-115</t>
  </si>
  <si>
    <t>srf 5-124</t>
  </si>
  <si>
    <t>kibebis baqanze mozaikuri betonis filis dageba qviSa-cementis xsnarze</t>
  </si>
  <si>
    <t>betonis fila mozaikuri zedapiriT sisq 3sm</t>
  </si>
  <si>
    <t>srf 4.1-80</t>
  </si>
  <si>
    <t>betonis safexurebi mozaikuri zedpiriT</t>
  </si>
  <si>
    <t>srf 4.1-75</t>
  </si>
  <si>
    <t>xis plintusi</t>
  </si>
  <si>
    <t>kedlebis SefiTxvna da SeRebva wyalemulsiuri saRebaviT</t>
  </si>
  <si>
    <t>plastmasis Sekiduli Weris mowyoba, moTuTiebuli Tunuqis profilebis karkasze (profilebis bijiT_araumetes 60 sm-isa)</t>
  </si>
  <si>
    <t xml:space="preserve">  parketis iataki.</t>
  </si>
  <si>
    <t>xis plintusis montaJi arsebul parketTis iatakTan</t>
  </si>
  <si>
    <t>sn da w
15-164-7
(gamoyeneba)</t>
  </si>
  <si>
    <t xml:space="preserve"> moajiris liTonis konstruqciebis SeRebva zeTovani saRebaviT 2 fenad</t>
  </si>
  <si>
    <t>srf 2.1-16</t>
  </si>
  <si>
    <t>srf 1.6-21</t>
  </si>
  <si>
    <t>kibis moajiris mowyoba
tipi 1 (10 cali)</t>
  </si>
  <si>
    <t>milkvadrati [] 60X20X2</t>
  </si>
  <si>
    <t>molkvadrati []40X20X2</t>
  </si>
  <si>
    <t>molkvadrati []20X20X2</t>
  </si>
  <si>
    <t>milkvadrati [] 60X60X2</t>
  </si>
  <si>
    <r>
      <t xml:space="preserve">liTonis mili </t>
    </r>
    <r>
      <rPr>
        <sz val="10"/>
        <rFont val="Calibri"/>
        <family val="2"/>
        <charset val="204"/>
      </rPr>
      <t>Ø</t>
    </r>
    <r>
      <rPr>
        <sz val="10"/>
        <rFont val="Arachveulebrivi Thin"/>
        <family val="2"/>
        <charset val="204"/>
      </rPr>
      <t>40X2.5</t>
    </r>
  </si>
  <si>
    <t>furclovani foladi -80X10</t>
  </si>
  <si>
    <t>kibis moajiris mowyoba
tipi 2 ( 2 cali)</t>
  </si>
  <si>
    <t>kibis moajiris mowyoba
tipi 3 ( 3 cali)</t>
  </si>
  <si>
    <t>cementis minaSxefis mowyoba fasadze.</t>
  </si>
  <si>
    <t>srf 4.1-196</t>
  </si>
  <si>
    <t>srf 4.1-236</t>
  </si>
  <si>
    <t>wyalsarinebis mowyoba fanjrebTan feradi moTuTiebuli TunuqiT                                                        (122.5grZ.m. X0.2=24.5m2)</t>
  </si>
  <si>
    <t>feradi  Tunuqi, sisq. 0.5 mm</t>
  </si>
  <si>
    <t>Tavi I. kedlebi da tixrebi</t>
  </si>
  <si>
    <t>Tavi II kar-fnjrebi</t>
  </si>
  <si>
    <t>sul Tavi II -is jami</t>
  </si>
  <si>
    <t>Tavi III iatakebi</t>
  </si>
  <si>
    <t>sul Tavi  III-is jami</t>
  </si>
  <si>
    <t>Tavi -V.  Werebis mopirkeTeba</t>
  </si>
  <si>
    <t>Tavi -VI. fasadis mopirkeTeba</t>
  </si>
  <si>
    <t>Tavi - VII. sxvadasxva samSenebli samuSaoebi</t>
  </si>
  <si>
    <t>a. liTonis moajirebi</t>
  </si>
  <si>
    <t>b.kibeebis reabilitacia</t>
  </si>
  <si>
    <t>winafris liTonis konstruqciis montaJi da Rirebuleba</t>
  </si>
  <si>
    <t>liTonis samarjvi konstruqcia</t>
  </si>
  <si>
    <t>winafris liTonis konstruqciebis SeRebva zeTovani saRebaviT 2 fenad</t>
  </si>
  <si>
    <t>plasmasis safarde karnizebi</t>
  </si>
  <si>
    <t>srf 1.10-10</t>
  </si>
  <si>
    <t>dubeli plasmasis budiT</t>
  </si>
  <si>
    <t>srf 1.9-58</t>
  </si>
  <si>
    <t>srf 5-8</t>
  </si>
  <si>
    <t>srf 5-155</t>
  </si>
  <si>
    <t>srf 5-103</t>
  </si>
  <si>
    <t xml:space="preserve">`mdf~ karis bloki ,yru(sapire da gverdiTi ficriT) </t>
  </si>
  <si>
    <t>srf 5-102</t>
  </si>
  <si>
    <t>metaloplastikis erTfrTiani karebi (nawrTobi minpaketiT,saketiT,anjamiT )</t>
  </si>
  <si>
    <t>arsebuli metaloplastikis karebeis plasmasis lambris Secvla nawrTobi minapakeTiT</t>
  </si>
  <si>
    <t>sn da w
15-201-6</t>
  </si>
  <si>
    <t>nawrTobi minapaketi</t>
  </si>
  <si>
    <t>srf 4.3-67</t>
  </si>
  <si>
    <t>Tavi -IV  Sida kedlebis mopirkiTeba</t>
  </si>
  <si>
    <t>kedlebis maRalxarisxovani  lesva qviSa-cementis xsnariT</t>
  </si>
  <si>
    <t>sn da w
34-59-7
34-61-7</t>
  </si>
  <si>
    <t>srf 10.4-2</t>
  </si>
  <si>
    <t>srf 1.10-1</t>
  </si>
  <si>
    <t>lursmani</t>
  </si>
  <si>
    <t>sn da w
12-8-5</t>
  </si>
  <si>
    <t>sn da w
12-8-3
 gamoy.</t>
  </si>
  <si>
    <t xml:space="preserve">vertikaluri wyalgadamyvanebis mowyoba gluvi feradi TunuqiT   </t>
  </si>
  <si>
    <t>100 m</t>
  </si>
  <si>
    <t>srf 1.5-23</t>
  </si>
  <si>
    <t>srf 1.5-19</t>
  </si>
  <si>
    <t>naWedi</t>
  </si>
  <si>
    <t>sn da w
12-8-4
 gamoy.</t>
  </si>
  <si>
    <t>sr1.5-17</t>
  </si>
  <si>
    <t>feradi Tunuqis sawvimari Rari oTxkuTxedi</t>
  </si>
  <si>
    <t>srf1.5-25</t>
  </si>
  <si>
    <t>sawvimari Raris Zabri  oTxkuTxedi</t>
  </si>
  <si>
    <t>srf 1.10-17</t>
  </si>
  <si>
    <t>WanWikebi</t>
  </si>
  <si>
    <t>safarde karnizebis montaJi</t>
  </si>
  <si>
    <t>sn da w
9-7-5
(gamoyeneba)</t>
  </si>
  <si>
    <t>srf 8.14-59</t>
  </si>
  <si>
    <r>
      <rPr>
        <sz val="10"/>
        <rFont val="Arial"/>
        <family val="2"/>
        <charset val="204"/>
      </rPr>
      <t xml:space="preserve">LED </t>
    </r>
    <r>
      <rPr>
        <sz val="10"/>
        <rFont val="Arachveulebrivi Thin"/>
        <family val="2"/>
      </rPr>
      <t>sanaTi, 35</t>
    </r>
    <r>
      <rPr>
        <sz val="10"/>
        <rFont val="Arial"/>
        <family val="2"/>
        <charset val="204"/>
      </rPr>
      <t xml:space="preserve">w, </t>
    </r>
    <r>
      <rPr>
        <sz val="10"/>
        <rFont val="Arachveulebrivi Thin"/>
        <family val="2"/>
      </rPr>
      <t>kvadratuli, 60X60sm, "amstrongi"-is tipis WerisaTvis</t>
    </r>
  </si>
  <si>
    <t>sn da w IV 2-82
21-26-5</t>
  </si>
  <si>
    <r>
      <rPr>
        <sz val="10"/>
        <rFont val="Arial"/>
        <family val="2"/>
        <charset val="204"/>
      </rPr>
      <t xml:space="preserve">LED </t>
    </r>
    <r>
      <rPr>
        <sz val="10"/>
        <rFont val="Arachveulebrivi Thin"/>
        <family val="2"/>
      </rPr>
      <t>sanaTi, 35</t>
    </r>
    <r>
      <rPr>
        <sz val="10"/>
        <rFont val="Arial"/>
        <family val="2"/>
        <charset val="204"/>
      </rPr>
      <t xml:space="preserve">w, </t>
    </r>
    <r>
      <rPr>
        <sz val="10"/>
        <rFont val="Arachveulebrivi Thin"/>
        <family val="2"/>
      </rPr>
      <t>xazovani tipis, daxuruli</t>
    </r>
  </si>
  <si>
    <t>srf 8.3-111</t>
  </si>
  <si>
    <t>Sromis danaxarji (261+82.9)/100</t>
  </si>
  <si>
    <t>manqanebi (3.5+0.39)/100</t>
  </si>
  <si>
    <t>"amstrongis" tipis Sekiduli Weri</t>
  </si>
  <si>
    <t>sxva masalebi (38.9+1.6)/100</t>
  </si>
  <si>
    <t>feradi Tunuqis sawvimAari mili12X12sm</t>
  </si>
  <si>
    <t>feradi Tunuqis sawvimAari mili 8X8sm</t>
  </si>
  <si>
    <t>sawvimari milis muxli 12X12sm</t>
  </si>
  <si>
    <t>sawvimari milis muxli 8X8sm</t>
  </si>
  <si>
    <t>horizontaluri wyalgadamyvanebis mowyoba gluvi feradi Tunuqis RarebiT</t>
  </si>
  <si>
    <t>sn da w 
15-6-5</t>
  </si>
  <si>
    <t>srf 4.1-277</t>
  </si>
  <si>
    <t>bazaltis fila sisq.3sm</t>
  </si>
  <si>
    <t>bazaltis fila sisq. 3sm</t>
  </si>
  <si>
    <t>proeqt</t>
  </si>
  <si>
    <t>sxvadasxva masala</t>
  </si>
  <si>
    <t>wyalamrinis mowyoba bazaltis filebiT cokolis mopirkeTebaze. fila zomiT 70X30mm</t>
  </si>
  <si>
    <t>webocementi yinvagamZle</t>
  </si>
  <si>
    <t>srf 4.1-209</t>
  </si>
  <si>
    <t>sn da w
46-19-1</t>
  </si>
  <si>
    <t>nAAaxvretebis daburRva betonSi sakontaqti detalebis ankerebisaTvis</t>
  </si>
  <si>
    <t>100cali</t>
  </si>
  <si>
    <t>sakontaqto elementebis montaJi</t>
  </si>
  <si>
    <t>sn da w
6-9-1</t>
  </si>
  <si>
    <t>konduqtorebis (Sablonebis amortizacia</t>
  </si>
  <si>
    <t>furclovani foladi -400X20</t>
  </si>
  <si>
    <t>qanCi M20</t>
  </si>
  <si>
    <t>sayeluri M20</t>
  </si>
  <si>
    <t>ankeri M20</t>
  </si>
  <si>
    <t>srf 1.10-21</t>
  </si>
  <si>
    <t>srf 1.10-16</t>
  </si>
  <si>
    <t>Sveleri #18</t>
  </si>
  <si>
    <t>Sveleri #10</t>
  </si>
  <si>
    <t>kvadratuli mili [] 50X30X2</t>
  </si>
  <si>
    <t>srf 1.4-19</t>
  </si>
  <si>
    <t>gluvi feradi TunuqiT saxuravis fenilis  mowyoba</t>
  </si>
  <si>
    <t>tipi I ( 2 cali)</t>
  </si>
  <si>
    <t xml:space="preserve">Tunuqi gluvi,feradi sisqiT 0.5 mm, </t>
  </si>
  <si>
    <r>
      <t xml:space="preserve">dapresili xis burbuSekis fila </t>
    </r>
    <r>
      <rPr>
        <sz val="10"/>
        <rFont val="Arial"/>
        <family val="2"/>
        <charset val="204"/>
      </rPr>
      <t xml:space="preserve">OSB </t>
    </r>
    <r>
      <rPr>
        <sz val="10"/>
        <rFont val="Arachveulebrivi Thin"/>
        <family val="2"/>
      </rPr>
      <t xml:space="preserve">sisq 2sm
</t>
    </r>
  </si>
  <si>
    <t>srf 5-43</t>
  </si>
  <si>
    <t>tipi II ( 5 cali)</t>
  </si>
  <si>
    <t xml:space="preserve">`mdf~ karis bloki Seminuli (sapire da gverdiTi ficriT) </t>
  </si>
  <si>
    <t xml:space="preserve"> SSmp xelsabani faiansis montaJi</t>
  </si>
  <si>
    <t>srf 6-18</t>
  </si>
  <si>
    <t>xelsabani faiansis SSmp, sifoniT, samagri detalebiT, qveda ganawilebiT</t>
  </si>
  <si>
    <t xml:space="preserve">moednis safaris qveda mosamzadebeli fenis mowyoba wviSa-xreSovani nareviT sisq.20sm </t>
  </si>
  <si>
    <t>moednis safaris zeda mosamzadebeli fenis mowyoba RorRisagan, sisq.10sm fraq 0-40mm</t>
  </si>
  <si>
    <t>RorRi fraqc.0-40mm</t>
  </si>
  <si>
    <t xml:space="preserve">qviSa-xreSovani narevi </t>
  </si>
  <si>
    <t>RorRi  fraq 0-40mm</t>
  </si>
  <si>
    <t>safuZvlis mowyoba qviSa-xreSovani narevisagan  sisq 100mm</t>
  </si>
  <si>
    <t xml:space="preserve">safuZvlis mowyoba wvrili qviSa-xreSovani narvisagan  sisq 50mm </t>
  </si>
  <si>
    <t>sn da w
11-16-2
(gamoy.)</t>
  </si>
  <si>
    <t>betonis fila sisq, 5sm</t>
  </si>
  <si>
    <t>qviS, samSeneblo</t>
  </si>
  <si>
    <t>srf 4.1-93</t>
  </si>
  <si>
    <t>nayofieri grunti sisq  15sm</t>
  </si>
  <si>
    <t>spilenZis  kabelis montaJi tranSeaSi</t>
  </si>
  <si>
    <t>spilenZis kabeli, ormagi izolaciiT 4X25.0mm2</t>
  </si>
  <si>
    <t>srf 8.2-111</t>
  </si>
  <si>
    <t>aluminis kabeli 1X25.0mm2</t>
  </si>
  <si>
    <t>srf 8.2-6</t>
  </si>
  <si>
    <t>amstrongis sistemis Sekiduli Weris mowyoba
t-I</t>
  </si>
  <si>
    <t>Sekiduli Weris mowyoba TabaSirmuyaos filebiT(erTi fena TabaSirmuyao)   t-II</t>
  </si>
  <si>
    <t>plastmasis Sekiduli Weris mowyoba, moTuTiebuli Tunuqis profilebis karkasze (profilebis bijiT_araumetes 60 sm-isa)   t-III</t>
  </si>
  <si>
    <t>metaloplastikis orfrTiani karebi (nawrTobi minpaketiT,saketiT,anjamiT )</t>
  </si>
  <si>
    <t>srf 10.3-8</t>
  </si>
  <si>
    <r>
      <t xml:space="preserve">avtomaturi amomrTveli </t>
    </r>
    <r>
      <rPr>
        <sz val="10"/>
        <rFont val="Sylfaen"/>
        <family val="2"/>
        <charset val="204"/>
        <scheme val="minor"/>
      </rPr>
      <t>3C32A</t>
    </r>
  </si>
  <si>
    <t>srf 8.14-57</t>
  </si>
  <si>
    <r>
      <t>RerZuli ventilatori 400</t>
    </r>
    <r>
      <rPr>
        <sz val="10"/>
        <rFont val="Arial"/>
        <family val="2"/>
        <charset val="204"/>
      </rPr>
      <t>w</t>
    </r>
  </si>
  <si>
    <t xml:space="preserve">plastmasis damcavi milebis montaJi, d=25 mm. </t>
  </si>
  <si>
    <t>plastmasis gofrirebuli, araaalebadi milebi d=25 mm</t>
  </si>
  <si>
    <t>milis samagri detalebi, d=25 mm</t>
  </si>
  <si>
    <t>spilenZis sadenis gayvana plastmasis damcav milebSi, ganivkveTiT 5X2.5mm2</t>
  </si>
  <si>
    <r>
      <t xml:space="preserve">spilenZis sadeni ormagi izolaciiT, ganivkveTiT </t>
    </r>
    <r>
      <rPr>
        <sz val="10"/>
        <rFont val="Arial"/>
        <family val="2"/>
        <charset val="204"/>
      </rPr>
      <t xml:space="preserve">CYKY </t>
    </r>
    <r>
      <rPr>
        <sz val="10"/>
        <rFont val="Arachveulebrivi Thin"/>
        <family val="2"/>
      </rPr>
      <t xml:space="preserve"> 5X2.mm2</t>
    </r>
  </si>
  <si>
    <t>srf 8.3-73</t>
  </si>
  <si>
    <t>spilenZis sadenis gayvana plastmasis damcav milebSi, ganivkveTiT 5X6.0mm2</t>
  </si>
  <si>
    <r>
      <t>spilenZis sadeni ormagi izolaciiT, ganivkveTiT</t>
    </r>
    <r>
      <rPr>
        <sz val="10"/>
        <rFont val="Arial"/>
        <family val="2"/>
        <charset val="204"/>
      </rPr>
      <t xml:space="preserve"> CYKY </t>
    </r>
    <r>
      <rPr>
        <sz val="10"/>
        <rFont val="Arachveulebrivi Thin"/>
        <family val="2"/>
      </rPr>
      <t xml:space="preserve"> 5X6.0mm2</t>
    </r>
  </si>
  <si>
    <t>srf 8.3-75</t>
  </si>
  <si>
    <t>Tavi-II sadristribucio fari</t>
  </si>
  <si>
    <t xml:space="preserve"> Tavi -III  ganaTebis qseli</t>
  </si>
  <si>
    <t xml:space="preserve"> IV Tavi Zalovani qseli</t>
  </si>
  <si>
    <t>Tavi V . el.Rumelebi</t>
  </si>
  <si>
    <t>oTx kamforianieleqtro qura el.RumeliT SeZen da montaJi</t>
  </si>
  <si>
    <t>eqvs kamforianieleqtro qura el.RumeliT SeZen da montaJi</t>
  </si>
  <si>
    <t>muxli 50</t>
  </si>
  <si>
    <t xml:space="preserve">quro  50 </t>
  </si>
  <si>
    <t>milebis samagrebi d=50</t>
  </si>
  <si>
    <t>samkapi 50-25-50</t>
  </si>
  <si>
    <t>gadamyvani 50-40</t>
  </si>
  <si>
    <t>srf 6-495</t>
  </si>
  <si>
    <t>srf 6-744</t>
  </si>
  <si>
    <t>srf 6-652</t>
  </si>
  <si>
    <t>srf 6-385</t>
  </si>
  <si>
    <t xml:space="preserve">Tbosaiz. milisebri SaliTa Ø=50mm </t>
  </si>
  <si>
    <t>srf 6.1-106</t>
  </si>
  <si>
    <t>samkapi 40-25-40</t>
  </si>
  <si>
    <t>sn da w
17-6-1</t>
  </si>
  <si>
    <t>samzareulos niJaris, erTnyofilebiani, montaJi</t>
  </si>
  <si>
    <t>samzareulos niJara, uJangavi foladis, erT-ganyofilebiani, sifoniT</t>
  </si>
  <si>
    <t>sn da w
17-1-1</t>
  </si>
  <si>
    <t>abazanis montaJi</t>
  </si>
  <si>
    <t>srf 6-2</t>
  </si>
  <si>
    <t>abazana, sifoniT</t>
  </si>
  <si>
    <t xml:space="preserve">radiatoris ventilebis mowyoba
(axali radiatorebisaTvis) </t>
  </si>
  <si>
    <t>Sidasamoedno wyalsadenis qseli</t>
  </si>
  <si>
    <t xml:space="preserve">a. miwis samuSaoebi </t>
  </si>
  <si>
    <t>b.milsadeni</t>
  </si>
  <si>
    <t>sn da w
22-8-1</t>
  </si>
  <si>
    <t>km</t>
  </si>
  <si>
    <t>srf 6-106</t>
  </si>
  <si>
    <t>xva masalebi</t>
  </si>
  <si>
    <t>polipropilenis milis montaJi d=20mm</t>
  </si>
  <si>
    <t>srf 6-99</t>
  </si>
  <si>
    <t>lokaluri xarjTaRricxva #2-6</t>
  </si>
  <si>
    <t>polipropilenis milis montaJi d=50mm</t>
  </si>
  <si>
    <t>lokaluri xarjTaRricxva
#2-1</t>
  </si>
  <si>
    <t>lokaluri xarjTaRricxva
#2-2</t>
  </si>
  <si>
    <t>lokaluri xarjTaRricxva
#2-3</t>
  </si>
  <si>
    <t>lokaluri xarjTaRricxva
#2-4</t>
  </si>
  <si>
    <t>lokaluri xarjTaRricxva
#2-5</t>
  </si>
  <si>
    <t>lokaluri xarjTaRricxva
#2-6</t>
  </si>
  <si>
    <t>lokaluri xarjTaRricxva
#2-7</t>
  </si>
  <si>
    <t>qviSa-xreSovani  sagebi fenis mowyoba saZirkvlebis qveS. sisq 15sm</t>
  </si>
  <si>
    <t>srf 4.1-243</t>
  </si>
  <si>
    <t>sn da w
6-1-16</t>
  </si>
  <si>
    <t>sn da w
6-9-3</t>
  </si>
  <si>
    <t>ankerebis montaJi</t>
  </si>
  <si>
    <t>ankeriM-20</t>
  </si>
  <si>
    <t>sn da w
9-7-2</t>
  </si>
  <si>
    <t>amwe 16t</t>
  </si>
  <si>
    <t>Sveleri [24</t>
  </si>
  <si>
    <t>Sveleri [5</t>
  </si>
  <si>
    <t>daRaruli furcelovani foladi</t>
  </si>
  <si>
    <t>samontaJo liTonkostruqciebi</t>
  </si>
  <si>
    <t>WanWiki</t>
  </si>
  <si>
    <t>II sarTulis baqnis liTonkonstruqciebis montaJi</t>
  </si>
  <si>
    <t xml:space="preserve">II sarTulis baqnis Semosva qvemodan, aluminis Sekiduli Weris profilebiT </t>
  </si>
  <si>
    <t>srf 3-31</t>
  </si>
  <si>
    <t xml:space="preserve">aluminis Sekiduli Weris profilebi, siganiT 20-25 sm, feradi </t>
  </si>
  <si>
    <t>srf 3-21</t>
  </si>
  <si>
    <t>aluminis Sek. Weris kuTxis profilebi</t>
  </si>
  <si>
    <t xml:space="preserve">sn da w
15-164-7
</t>
  </si>
  <si>
    <t>liTn konstruqciebis SeReva antikoroziuli saRebaviT</t>
  </si>
  <si>
    <t xml:space="preserve">SSp samgzavro liftis da gare SefuTvis konstruqcibis montaJi </t>
  </si>
  <si>
    <t>Sveleri [28</t>
  </si>
  <si>
    <t>sn daw
6-9-8</t>
  </si>
  <si>
    <t>Casayolebeli detalebis montaJi</t>
  </si>
  <si>
    <t>sn da w
9-7-1</t>
  </si>
  <si>
    <t>kibis liTon konstruqciebis montaJi</t>
  </si>
  <si>
    <t>srf 13-46</t>
  </si>
  <si>
    <t>srf 1.4-34</t>
  </si>
  <si>
    <t>Sveleri [18</t>
  </si>
  <si>
    <t>kuTxovana63X63X5</t>
  </si>
  <si>
    <t>milkvadrati [] 150X150X5</t>
  </si>
  <si>
    <t>milkvadrati [] 40X40X2</t>
  </si>
  <si>
    <t>milkvadrati [] 30X20X2</t>
  </si>
  <si>
    <t>milkvadrati [] 20X20X2</t>
  </si>
  <si>
    <t xml:space="preserve">maT Soris </t>
  </si>
  <si>
    <t>liTonkostruqciebi</t>
  </si>
  <si>
    <t>mowyobiloba</t>
  </si>
  <si>
    <t>zednadebi xarjebi samontaJo (lifti) samuSoebze xelfasidan</t>
  </si>
  <si>
    <r>
      <t xml:space="preserve">avtomaturi amomrTveli </t>
    </r>
    <r>
      <rPr>
        <sz val="10"/>
        <rFont val="Sylfaen"/>
        <family val="2"/>
        <charset val="204"/>
        <scheme val="minor"/>
      </rPr>
      <t>3C16A</t>
    </r>
  </si>
  <si>
    <r>
      <t xml:space="preserve">avtomaturi amomrTveli </t>
    </r>
    <r>
      <rPr>
        <sz val="10"/>
        <rFont val="Sylfaen"/>
        <family val="2"/>
        <charset val="204"/>
        <scheme val="minor"/>
      </rPr>
      <t>C25A,δ30mA,AS</t>
    </r>
  </si>
  <si>
    <r>
      <t xml:space="preserve">avtomaturi amomrTveli </t>
    </r>
    <r>
      <rPr>
        <sz val="10"/>
        <rFont val="Sylfaen"/>
        <family val="2"/>
        <charset val="204"/>
        <scheme val="minor"/>
      </rPr>
      <t>C 16A</t>
    </r>
    <r>
      <rPr>
        <sz val="10"/>
        <rFont val="Arachveulebrivi Thin"/>
        <family val="2"/>
      </rPr>
      <t>,</t>
    </r>
    <r>
      <rPr>
        <sz val="10"/>
        <rFont val="Calibri"/>
        <family val="2"/>
        <charset val="204"/>
      </rPr>
      <t>δ</t>
    </r>
    <r>
      <rPr>
        <sz val="10"/>
        <rFont val="Arachveulebrivi Thin"/>
        <family val="2"/>
      </rPr>
      <t>30</t>
    </r>
    <r>
      <rPr>
        <sz val="10"/>
        <rFont val="Arial"/>
        <family val="2"/>
        <charset val="204"/>
      </rPr>
      <t>mA</t>
    </r>
    <r>
      <rPr>
        <sz val="10"/>
        <rFont val="Sylfaen"/>
        <family val="2"/>
        <charset val="204"/>
        <scheme val="minor"/>
      </rPr>
      <t>,AS</t>
    </r>
  </si>
  <si>
    <r>
      <t xml:space="preserve">mili polipropilenis Ø=25mm, </t>
    </r>
    <r>
      <rPr>
        <sz val="10"/>
        <rFont val="Arial"/>
        <family val="2"/>
        <charset val="204"/>
      </rPr>
      <t>PN-16</t>
    </r>
  </si>
  <si>
    <r>
      <t xml:space="preserve">mili polipropilenis Ø=20mm, </t>
    </r>
    <r>
      <rPr>
        <sz val="10"/>
        <rFont val="Arial"/>
        <family val="2"/>
        <charset val="204"/>
      </rPr>
      <t>PN-16</t>
    </r>
    <r>
      <rPr>
        <sz val="10"/>
        <rFont val="Arachveulebrivi Thin"/>
        <family val="2"/>
      </rPr>
      <t xml:space="preserve"> </t>
    </r>
  </si>
  <si>
    <r>
      <t xml:space="preserve">mili polipropilenis Ø=32mm, </t>
    </r>
    <r>
      <rPr>
        <sz val="10"/>
        <rFont val="Arial"/>
        <family val="2"/>
        <charset val="204"/>
      </rPr>
      <t xml:space="preserve">PN-16 </t>
    </r>
  </si>
  <si>
    <r>
      <t xml:space="preserve">mili polipropilenis Ø=50mm, </t>
    </r>
    <r>
      <rPr>
        <sz val="10"/>
        <rFont val="Arial"/>
        <family val="2"/>
        <charset val="204"/>
      </rPr>
      <t>PN-16</t>
    </r>
  </si>
  <si>
    <t xml:space="preserve">16-22 </t>
  </si>
  <si>
    <t xml:space="preserve">milsadenis hidravlikuri gamocda diametriT 50 mm-mde </t>
  </si>
  <si>
    <t>milsadenis SenobaSi SeWris kvanZis mowyoba</t>
  </si>
  <si>
    <t>kvanZi</t>
  </si>
  <si>
    <r>
      <t xml:space="preserve">mili polipropilenis minaboWkovani  Ø=20mm, </t>
    </r>
    <r>
      <rPr>
        <sz val="10"/>
        <rFont val="Arial"/>
        <family val="2"/>
        <charset val="204"/>
      </rPr>
      <t>PN-20</t>
    </r>
    <r>
      <rPr>
        <sz val="10"/>
        <rFont val="Arachveulebrivi Thin"/>
        <family val="2"/>
      </rPr>
      <t xml:space="preserve"> </t>
    </r>
  </si>
  <si>
    <r>
      <t xml:space="preserve">mili polipropilenis minaboWkovani  Ø=25mm, </t>
    </r>
    <r>
      <rPr>
        <sz val="10"/>
        <rFont val="Arial"/>
        <family val="2"/>
        <charset val="204"/>
      </rPr>
      <t>PN-20</t>
    </r>
    <r>
      <rPr>
        <sz val="10"/>
        <rFont val="Arachveulebrivi Thin"/>
        <family val="2"/>
      </rPr>
      <t xml:space="preserve"> </t>
    </r>
  </si>
  <si>
    <r>
      <t xml:space="preserve">milis polipropilenis minaboWkovani Ø=32mm, </t>
    </r>
    <r>
      <rPr>
        <sz val="10"/>
        <rFont val="Arial"/>
        <family val="2"/>
        <charset val="204"/>
      </rPr>
      <t>PN-20</t>
    </r>
    <r>
      <rPr>
        <sz val="10"/>
        <rFont val="Arachveulebrivi Thin"/>
        <family val="2"/>
      </rPr>
      <t xml:space="preserve"> </t>
    </r>
  </si>
  <si>
    <r>
      <t xml:space="preserve">milis polipropilenis minaboWkovani Ø=40mm, </t>
    </r>
    <r>
      <rPr>
        <sz val="10"/>
        <rFont val="Arial"/>
        <family val="2"/>
        <charset val="204"/>
      </rPr>
      <t>PN-20</t>
    </r>
    <r>
      <rPr>
        <sz val="10"/>
        <rFont val="Arachveulebrivi Thin"/>
        <family val="2"/>
      </rPr>
      <t xml:space="preserve"> </t>
    </r>
  </si>
  <si>
    <r>
      <t xml:space="preserve">milis polipropilenis minaboWkovani Ø=50mm, </t>
    </r>
    <r>
      <rPr>
        <sz val="10"/>
        <rFont val="Arial"/>
        <family val="2"/>
        <charset val="204"/>
      </rPr>
      <t>PN-20</t>
    </r>
    <r>
      <rPr>
        <sz val="10"/>
        <rFont val="Arachveulebrivi Thin"/>
        <family val="2"/>
      </rPr>
      <t xml:space="preserve"> </t>
    </r>
  </si>
  <si>
    <r>
      <t xml:space="preserve">milsadenis SenobaSi SeWris kvanZis mowyoba                                                                                            </t>
    </r>
    <r>
      <rPr>
        <i/>
        <sz val="11"/>
        <rFont val="Arachveulebrivi Thin"/>
        <family val="2"/>
      </rPr>
      <t>(cx. Wylis mimwodebeli da sacirkulacio milsadenebi)</t>
    </r>
  </si>
  <si>
    <t>SSmp  unitazis  montaJi</t>
  </si>
  <si>
    <t>srf 2.6-52</t>
  </si>
  <si>
    <t>Tavi I-is jami</t>
  </si>
  <si>
    <t>qviSis baliSis mowyoba rkinabetonis arxebis qveS</t>
  </si>
  <si>
    <t>23-12-1</t>
  </si>
  <si>
    <t>amwe, saavtomobilo svlaze, 16 t.</t>
  </si>
  <si>
    <t xml:space="preserve">sxva manqana </t>
  </si>
  <si>
    <t xml:space="preserve">srf. 4.1-94                              </t>
  </si>
  <si>
    <t xml:space="preserve"> arxis anakrebi rk/betonis varclebi, Sida kveTi 40X40 sm, kedlis sisqiT 10 sm                  </t>
  </si>
  <si>
    <t>varclis gadaxurvis fila</t>
  </si>
  <si>
    <t>srf 4.1-430</t>
  </si>
  <si>
    <t>bitumis mastika</t>
  </si>
  <si>
    <t>srf k=3,20</t>
  </si>
  <si>
    <t xml:space="preserve">sn da w
16-22 </t>
  </si>
  <si>
    <t xml:space="preserve">sn da w
16-23-1 </t>
  </si>
  <si>
    <t xml:space="preserve">sn daw
16-22 </t>
  </si>
  <si>
    <t xml:space="preserve">g. saCrdilobeli 
</t>
  </si>
  <si>
    <t>d. wyalsarinebi</t>
  </si>
  <si>
    <t>e. saxanZro kibebi 
(2 cali)</t>
  </si>
  <si>
    <t>v. lifti da saxanZro kibe</t>
  </si>
  <si>
    <t>gruntis transportireba nayarSi 5kmze</t>
  </si>
  <si>
    <t xml:space="preserve">gegmiuri dagroveba </t>
  </si>
  <si>
    <t>zednadebi xarjebi -</t>
  </si>
  <si>
    <t>zednadebi xarjebi xelfasidan-</t>
  </si>
  <si>
    <r>
      <t xml:space="preserve"> anakrebi rk/betonis Tboqselis arxebi Sida ganivkveTiT 40X40 sm, kedlis sisqiT 10 sm                                           (24 m)                                                                             </t>
    </r>
    <r>
      <rPr>
        <sz val="11"/>
        <color theme="1"/>
        <rFont val="Arachveulebrivi Thin"/>
        <family val="2"/>
      </rPr>
      <t>0.2 m3 X24=4.8 m3</t>
    </r>
  </si>
  <si>
    <r>
      <t xml:space="preserve">minaboWkovani polipropilenis mili d=50mm, </t>
    </r>
    <r>
      <rPr>
        <sz val="11"/>
        <rFont val="Arial"/>
        <family val="2"/>
        <charset val="204"/>
      </rPr>
      <t>PN-20</t>
    </r>
  </si>
  <si>
    <r>
      <t xml:space="preserve">minaboWkovani polipropilenis mili d=20mm, </t>
    </r>
    <r>
      <rPr>
        <sz val="11"/>
        <rFont val="Arial"/>
        <family val="2"/>
        <charset val="204"/>
      </rPr>
      <t>PN-20</t>
    </r>
  </si>
  <si>
    <t xml:space="preserve">gauTvaliswinebeli xarjebi, </t>
  </si>
  <si>
    <r>
      <t xml:space="preserve">civi wyalsadenis plastmasis  milebis
 </t>
    </r>
    <r>
      <rPr>
        <b/>
        <i/>
        <sz val="10"/>
        <rFont val="Calibri"/>
        <family val="2"/>
        <charset val="204"/>
      </rPr>
      <t>Ø</t>
    </r>
    <r>
      <rPr>
        <b/>
        <i/>
        <sz val="10"/>
        <rFont val="Arachveulebrivi Thin"/>
        <family val="2"/>
      </rPr>
      <t>20mm mowyoba</t>
    </r>
  </si>
  <si>
    <r>
      <t xml:space="preserve">civi wyalsadenis plastmasis  milebis 
</t>
    </r>
    <r>
      <rPr>
        <b/>
        <i/>
        <sz val="10"/>
        <rFont val="Calibri"/>
        <family val="2"/>
        <charset val="204"/>
      </rPr>
      <t>Ø</t>
    </r>
    <r>
      <rPr>
        <b/>
        <i/>
        <sz val="10"/>
        <rFont val="Arachveulebrivi Thin"/>
        <family val="2"/>
      </rPr>
      <t>25mm mowyoba</t>
    </r>
  </si>
  <si>
    <r>
      <t xml:space="preserve">civi wyalsadenis plastmasis  milebis 
</t>
    </r>
    <r>
      <rPr>
        <b/>
        <i/>
        <sz val="10"/>
        <rFont val="Calibri"/>
        <family val="2"/>
        <charset val="204"/>
      </rPr>
      <t>Ø32</t>
    </r>
    <r>
      <rPr>
        <b/>
        <i/>
        <sz val="10"/>
        <rFont val="Arachveulebrivi Thin"/>
        <family val="2"/>
      </rPr>
      <t>mm mowyoba</t>
    </r>
  </si>
  <si>
    <r>
      <t xml:space="preserve">civi wyalsadenis plastmasis  milebis 
</t>
    </r>
    <r>
      <rPr>
        <b/>
        <i/>
        <sz val="10"/>
        <rFont val="Calibri"/>
        <family val="2"/>
        <charset val="204"/>
      </rPr>
      <t>Ø40</t>
    </r>
    <r>
      <rPr>
        <b/>
        <i/>
        <sz val="10"/>
        <rFont val="Arachveulebrivi Thin"/>
        <family val="2"/>
      </rPr>
      <t>mm mowyoba</t>
    </r>
  </si>
  <si>
    <r>
      <t xml:space="preserve">civi wyalsadenis plastmasis  milebis 
</t>
    </r>
    <r>
      <rPr>
        <b/>
        <i/>
        <sz val="10"/>
        <rFont val="Calibri"/>
        <family val="2"/>
        <charset val="204"/>
      </rPr>
      <t>Ø50</t>
    </r>
    <r>
      <rPr>
        <b/>
        <i/>
        <sz val="10"/>
        <rFont val="Arachveulebrivi Thin"/>
        <family val="2"/>
      </rPr>
      <t>mm mowyoba</t>
    </r>
  </si>
  <si>
    <r>
      <t xml:space="preserve">cxeli wyalsadenis plastmasis minaboWkovani  milebis </t>
    </r>
    <r>
      <rPr>
        <b/>
        <i/>
        <sz val="10"/>
        <rFont val="Calibri"/>
        <family val="2"/>
        <charset val="204"/>
      </rPr>
      <t>Ø</t>
    </r>
    <r>
      <rPr>
        <b/>
        <i/>
        <sz val="10"/>
        <rFont val="Arachveulebrivi Thin"/>
        <family val="2"/>
      </rPr>
      <t>20mm  mowyoba</t>
    </r>
  </si>
  <si>
    <r>
      <t xml:space="preserve">cxeli wyalsadenis plastmasis minaboWkovani  milebis </t>
    </r>
    <r>
      <rPr>
        <b/>
        <i/>
        <sz val="10"/>
        <rFont val="Calibri"/>
        <family val="2"/>
        <charset val="204"/>
      </rPr>
      <t>Ø</t>
    </r>
    <r>
      <rPr>
        <b/>
        <i/>
        <sz val="10"/>
        <rFont val="Arachveulebrivi Thin"/>
        <family val="2"/>
      </rPr>
      <t>25mm  mowyoba</t>
    </r>
  </si>
  <si>
    <r>
      <t xml:space="preserve">cxeli wyalsadenis plastmasis  minaboWkovani milebis 
</t>
    </r>
    <r>
      <rPr>
        <b/>
        <i/>
        <sz val="10"/>
        <rFont val="Calibri"/>
        <family val="2"/>
        <charset val="204"/>
      </rPr>
      <t>Ø32</t>
    </r>
    <r>
      <rPr>
        <b/>
        <i/>
        <sz val="10"/>
        <rFont val="Arachveulebrivi Thin"/>
        <family val="2"/>
      </rPr>
      <t>mm mowyoba</t>
    </r>
  </si>
  <si>
    <r>
      <t xml:space="preserve">cxeli wyalsadenis plastmasis  minaboWkovani milebis 
</t>
    </r>
    <r>
      <rPr>
        <b/>
        <i/>
        <sz val="10"/>
        <rFont val="Calibri"/>
        <family val="2"/>
        <charset val="204"/>
      </rPr>
      <t>Ø40</t>
    </r>
    <r>
      <rPr>
        <b/>
        <i/>
        <sz val="10"/>
        <rFont val="Arachveulebrivi Thin"/>
        <family val="2"/>
      </rPr>
      <t>mm mowyoba</t>
    </r>
  </si>
  <si>
    <r>
      <t xml:space="preserve">cxeli wyalsadenis plastmasis  minaboWkovani milebis 
</t>
    </r>
    <r>
      <rPr>
        <b/>
        <i/>
        <sz val="10"/>
        <rFont val="Calibri"/>
        <family val="2"/>
        <charset val="204"/>
      </rPr>
      <t>Ø50</t>
    </r>
    <r>
      <rPr>
        <b/>
        <i/>
        <sz val="10"/>
        <rFont val="Arachveulebrivi Thin"/>
        <family val="2"/>
      </rPr>
      <t>mm mowyoba</t>
    </r>
  </si>
  <si>
    <r>
      <t xml:space="preserve">trapis </t>
    </r>
    <r>
      <rPr>
        <b/>
        <sz val="10"/>
        <rFont val="Calibri"/>
        <family val="2"/>
        <charset val="204"/>
      </rPr>
      <t>Ø</t>
    </r>
    <r>
      <rPr>
        <b/>
        <i/>
        <sz val="10"/>
        <rFont val="Arachveulebrivi Thin"/>
        <family val="2"/>
      </rPr>
      <t>50mm montaJi</t>
    </r>
  </si>
  <si>
    <r>
      <t xml:space="preserve">sul I </t>
    </r>
    <r>
      <rPr>
        <b/>
        <i/>
        <sz val="10"/>
        <rFont val="Arial"/>
        <family val="2"/>
        <charset val="204"/>
      </rPr>
      <t>÷</t>
    </r>
    <r>
      <rPr>
        <b/>
        <i/>
        <sz val="10"/>
        <rFont val="Arachveulebrivi Thin"/>
        <family val="2"/>
      </rPr>
      <t xml:space="preserve"> V Tavebis jami</t>
    </r>
  </si>
  <si>
    <r>
      <t>m</t>
    </r>
    <r>
      <rPr>
        <b/>
        <i/>
        <vertAlign val="superscript"/>
        <sz val="10"/>
        <rFont val="Arachveulebrivi Thin"/>
        <family val="2"/>
      </rPr>
      <t>3</t>
    </r>
  </si>
  <si>
    <r>
      <t>iatataki mopirkeTeba xelovnuri granitis (keramograniti) filebiT</t>
    </r>
    <r>
      <rPr>
        <b/>
        <i/>
        <sz val="10"/>
        <rFont val="Arial"/>
        <family val="2"/>
        <charset val="204"/>
      </rPr>
      <t xml:space="preserve"> .</t>
    </r>
  </si>
  <si>
    <r>
      <t>iatataki mopirkeTeba keramikuli filebiT</t>
    </r>
    <r>
      <rPr>
        <b/>
        <i/>
        <sz val="10"/>
        <rFont val="Arial"/>
        <family val="2"/>
        <charset val="204"/>
      </rPr>
      <t>.</t>
    </r>
  </si>
  <si>
    <r>
      <t>cokolis mopirkeTeba bazaltis   filebiT</t>
    </r>
    <r>
      <rPr>
        <b/>
        <i/>
        <sz val="10"/>
        <rFont val="Arial"/>
        <family val="2"/>
        <charset val="204"/>
      </rPr>
      <t xml:space="preserve">  </t>
    </r>
    <r>
      <rPr>
        <b/>
        <i/>
        <sz val="10"/>
        <rFont val="Arachveulebrivi Thin"/>
        <family val="2"/>
      </rPr>
      <t>sisq. 3 sm</t>
    </r>
    <r>
      <rPr>
        <b/>
        <i/>
        <sz val="10"/>
        <rFont val="Arial"/>
        <family val="2"/>
        <charset val="204"/>
      </rPr>
      <t xml:space="preserve">
</t>
    </r>
    <r>
      <rPr>
        <b/>
        <i/>
        <sz val="10"/>
        <rFont val="Arachveulebrivi Thin"/>
        <family val="2"/>
      </rPr>
      <t xml:space="preserve"> t</t>
    </r>
    <r>
      <rPr>
        <b/>
        <i/>
        <sz val="10"/>
        <rFont val="Arial"/>
        <family val="2"/>
        <charset val="204"/>
      </rPr>
      <t>-V</t>
    </r>
    <r>
      <rPr>
        <b/>
        <i/>
        <sz val="10"/>
        <rFont val="Arachveulebrivi Thin"/>
        <family val="2"/>
      </rPr>
      <t xml:space="preserve">I </t>
    </r>
  </si>
  <si>
    <r>
      <t xml:space="preserve">ankeri </t>
    </r>
    <r>
      <rPr>
        <sz val="9"/>
        <rFont val="Calibri"/>
        <family val="2"/>
        <charset val="204"/>
      </rPr>
      <t>Ø</t>
    </r>
    <r>
      <rPr>
        <sz val="9"/>
        <rFont val="Arachveulebrivi Thin"/>
        <family val="2"/>
        <charset val="204"/>
      </rPr>
      <t>10</t>
    </r>
    <r>
      <rPr>
        <sz val="9"/>
        <rFont val="Arial"/>
        <family val="2"/>
        <charset val="204"/>
      </rPr>
      <t>A</t>
    </r>
    <r>
      <rPr>
        <sz val="9"/>
        <rFont val="Arachveulebrivi Thin"/>
        <family val="2"/>
        <charset val="204"/>
      </rPr>
      <t>500</t>
    </r>
    <r>
      <rPr>
        <sz val="9"/>
        <rFont val="Aarial"/>
      </rPr>
      <t>C</t>
    </r>
  </si>
  <si>
    <r>
      <t>100m</t>
    </r>
    <r>
      <rPr>
        <b/>
        <i/>
        <vertAlign val="superscript"/>
        <sz val="10"/>
        <rFont val="Arachveulebrivi Thin"/>
        <family val="2"/>
      </rPr>
      <t>2</t>
    </r>
  </si>
  <si>
    <r>
      <t xml:space="preserve"> saxanZro kibebis saZirkvlis monoliTuri rk/betonis filis  mowyoba. 
( s-I )betoni </t>
    </r>
    <r>
      <rPr>
        <b/>
        <i/>
        <sz val="10"/>
        <rFont val="Arial"/>
        <family val="2"/>
        <charset val="204"/>
      </rPr>
      <t>B</t>
    </r>
    <r>
      <rPr>
        <b/>
        <i/>
        <sz val="10"/>
        <rFont val="Arachveulebrivi Thin"/>
        <family val="2"/>
      </rPr>
      <t>-25</t>
    </r>
  </si>
  <si>
    <r>
      <t>m</t>
    </r>
    <r>
      <rPr>
        <b/>
        <i/>
        <vertAlign val="superscript"/>
        <sz val="10"/>
        <rFont val="Arachveulebrivi Thin"/>
        <family val="2"/>
      </rPr>
      <t>2</t>
    </r>
  </si>
  <si>
    <r>
      <t xml:space="preserve">liftis da saxanZro kibis saZirkvlis monoliTuri rk/betonis filis  mowyoba. 
( s-I; s-II; s-III )betoni </t>
    </r>
    <r>
      <rPr>
        <b/>
        <i/>
        <sz val="10"/>
        <rFont val="Arial"/>
        <family val="2"/>
        <charset val="204"/>
      </rPr>
      <t>B</t>
    </r>
    <r>
      <rPr>
        <b/>
        <i/>
        <sz val="10"/>
        <rFont val="Arachveulebrivi Thin"/>
        <family val="2"/>
      </rPr>
      <t>-25</t>
    </r>
  </si>
  <si>
    <r>
      <t>sul I</t>
    </r>
    <r>
      <rPr>
        <b/>
        <i/>
        <sz val="10"/>
        <rFont val="Calibri"/>
        <family val="2"/>
        <charset val="204"/>
      </rPr>
      <t>÷</t>
    </r>
    <r>
      <rPr>
        <b/>
        <i/>
        <sz val="10"/>
        <rFont val="Arachveulebrivi Thin"/>
        <family val="2"/>
      </rPr>
      <t>VI I-is Tavebis jami</t>
    </r>
  </si>
  <si>
    <t>inspeqtirebis mier gakoreqtirebuli forma #2</t>
  </si>
  <si>
    <t>Sesruleba nazardi jami</t>
  </si>
  <si>
    <t>am etapze Sesrulebuli samuSaoebi</t>
  </si>
  <si>
    <t>am etapze Serulebuli samuSAoebi</t>
  </si>
  <si>
    <t>faruli samuSoebi</t>
  </si>
  <si>
    <t>Sidasamoedno infrastruqtura forma #2</t>
  </si>
  <si>
    <t>sademontaJo samuSaoebi forma #2</t>
  </si>
  <si>
    <r>
      <t xml:space="preserve">kauCukis filebis safaris mowyoba sisq </t>
    </r>
    <r>
      <rPr>
        <b/>
        <i/>
        <sz val="10"/>
        <rFont val="Calibri"/>
        <family val="2"/>
        <charset val="204"/>
      </rPr>
      <t>δ</t>
    </r>
    <r>
      <rPr>
        <b/>
        <i/>
        <sz val="10"/>
        <rFont val="Arachveulebrivi Thin"/>
        <family val="2"/>
      </rPr>
      <t>=30mm</t>
    </r>
  </si>
  <si>
    <r>
      <t>sul I</t>
    </r>
    <r>
      <rPr>
        <b/>
        <i/>
        <sz val="10"/>
        <rFont val="Calibri"/>
        <family val="2"/>
        <charset val="204"/>
      </rPr>
      <t>÷</t>
    </r>
    <r>
      <rPr>
        <b/>
        <i/>
        <sz val="10"/>
        <rFont val="Arachveulebrivi Thin"/>
        <family val="2"/>
      </rPr>
      <t>VIITavebis jami</t>
    </r>
  </si>
  <si>
    <t>Sidasamoedno Zalovani qseli forma #2</t>
  </si>
  <si>
    <r>
      <t xml:space="preserve">sadistribucio faris </t>
    </r>
    <r>
      <rPr>
        <b/>
        <sz val="10"/>
        <rFont val="Arial"/>
        <family val="2"/>
        <charset val="204"/>
      </rPr>
      <t xml:space="preserve">DB </t>
    </r>
    <r>
      <rPr>
        <b/>
        <sz val="10"/>
        <rFont val="Arachveulebrivi Thin"/>
        <family val="2"/>
      </rPr>
      <t xml:space="preserve">montaJi </t>
    </r>
  </si>
  <si>
    <r>
      <rPr>
        <b/>
        <sz val="10"/>
        <rFont val="Arial"/>
        <family val="2"/>
        <charset val="204"/>
      </rPr>
      <t xml:space="preserve">LED </t>
    </r>
    <r>
      <rPr>
        <b/>
        <sz val="10"/>
        <rFont val="Arachveulebrivi Thin"/>
        <family val="2"/>
      </rPr>
      <t xml:space="preserve"> sanaTebis montaJi, 
simZ. 35</t>
    </r>
    <r>
      <rPr>
        <b/>
        <sz val="10"/>
        <rFont val="Arial"/>
        <family val="2"/>
        <charset val="204"/>
      </rPr>
      <t>w</t>
    </r>
    <r>
      <rPr>
        <b/>
        <sz val="10"/>
        <rFont val="Arachveulebrivi Thin"/>
        <family val="2"/>
      </rPr>
      <t>,</t>
    </r>
    <r>
      <rPr>
        <b/>
        <sz val="10"/>
        <rFont val="Arachveulebrivi Thin"/>
        <family val="2"/>
        <charset val="204"/>
      </rPr>
      <t xml:space="preserve"> L-1, kvadratuli, 60X60sm, "armstrongi"-is tipis WerisaTvis, L-1</t>
    </r>
  </si>
  <si>
    <r>
      <rPr>
        <b/>
        <sz val="10"/>
        <rFont val="Arial"/>
        <family val="2"/>
        <charset val="204"/>
      </rPr>
      <t xml:space="preserve">LED </t>
    </r>
    <r>
      <rPr>
        <b/>
        <sz val="10"/>
        <rFont val="Arachveulebrivi Thin"/>
        <family val="2"/>
      </rPr>
      <t xml:space="preserve"> daxuruli tipis hermetuli, sanaTebis montaJi, 
simZ. 12</t>
    </r>
    <r>
      <rPr>
        <b/>
        <sz val="10"/>
        <rFont val="Arial"/>
        <family val="2"/>
        <charset val="204"/>
      </rPr>
      <t>w</t>
    </r>
    <r>
      <rPr>
        <b/>
        <sz val="10"/>
        <rFont val="Arachveulebrivi Thin"/>
        <family val="2"/>
      </rPr>
      <t>,</t>
    </r>
    <r>
      <rPr>
        <b/>
        <sz val="10"/>
        <rFont val="Arachveulebrivi Thin"/>
        <family val="2"/>
        <charset val="204"/>
      </rPr>
      <t xml:space="preserve"> L-2</t>
    </r>
  </si>
  <si>
    <r>
      <rPr>
        <b/>
        <sz val="10"/>
        <rFont val="Arial"/>
        <family val="2"/>
        <charset val="204"/>
      </rPr>
      <t xml:space="preserve">LED </t>
    </r>
    <r>
      <rPr>
        <b/>
        <sz val="10"/>
        <rFont val="Arachveulebrivi Thin"/>
        <family val="2"/>
      </rPr>
      <t xml:space="preserve"> daxuruli tipis hermetuli, sanaTebis montaJi, 
simZ. 6</t>
    </r>
    <r>
      <rPr>
        <b/>
        <sz val="10"/>
        <rFont val="Arial"/>
        <family val="2"/>
        <charset val="204"/>
      </rPr>
      <t>w</t>
    </r>
    <r>
      <rPr>
        <b/>
        <sz val="10"/>
        <rFont val="Arachveulebrivi Thin"/>
        <family val="2"/>
      </rPr>
      <t>,</t>
    </r>
    <r>
      <rPr>
        <b/>
        <sz val="10"/>
        <rFont val="Arachveulebrivi Thin"/>
        <family val="2"/>
        <charset val="204"/>
      </rPr>
      <t xml:space="preserve"> L-3</t>
    </r>
  </si>
  <si>
    <r>
      <rPr>
        <b/>
        <sz val="10"/>
        <rFont val="Arial"/>
        <family val="2"/>
        <charset val="204"/>
      </rPr>
      <t xml:space="preserve">LED </t>
    </r>
    <r>
      <rPr>
        <b/>
        <sz val="10"/>
        <rFont val="Arachveulebrivi Thin"/>
        <family val="2"/>
      </rPr>
      <t xml:space="preserve"> sanaTebis montaJi, 
simZ. 35</t>
    </r>
    <r>
      <rPr>
        <b/>
        <sz val="10"/>
        <rFont val="Arial"/>
        <family val="2"/>
        <charset val="204"/>
      </rPr>
      <t>w</t>
    </r>
    <r>
      <rPr>
        <b/>
        <sz val="10"/>
        <rFont val="Arachveulebrivi Thin"/>
        <family val="2"/>
      </rPr>
      <t>,</t>
    </r>
    <r>
      <rPr>
        <b/>
        <sz val="10"/>
        <rFont val="Arachveulebrivi Thin"/>
        <family val="2"/>
        <charset val="204"/>
      </rPr>
      <t xml:space="preserve"> L-1, xazovani tipis, daxuruli, L-4</t>
    </r>
  </si>
  <si>
    <r>
      <rPr>
        <b/>
        <sz val="10"/>
        <rFont val="Arial"/>
        <family val="2"/>
        <charset val="204"/>
      </rPr>
      <t xml:space="preserve">LED </t>
    </r>
    <r>
      <rPr>
        <b/>
        <sz val="10"/>
        <rFont val="Arachveulebrivi Thin"/>
        <family val="2"/>
      </rPr>
      <t xml:space="preserve"> avariuli sanaTis,damuxtvadi akumlatoriT,  montaJi, 
simZ. 20</t>
    </r>
    <r>
      <rPr>
        <b/>
        <sz val="10"/>
        <rFont val="Arial"/>
        <family val="2"/>
        <charset val="204"/>
      </rPr>
      <t>w</t>
    </r>
    <r>
      <rPr>
        <b/>
        <sz val="10"/>
        <rFont val="Arachveulebrivi Thin"/>
        <family val="2"/>
      </rPr>
      <t>,</t>
    </r>
    <r>
      <rPr>
        <b/>
        <sz val="10"/>
        <rFont val="Arachveulebrivi Thin"/>
        <family val="2"/>
        <charset val="204"/>
      </rPr>
      <t xml:space="preserve"> L-3</t>
    </r>
  </si>
  <si>
    <r>
      <rPr>
        <b/>
        <sz val="10"/>
        <rFont val="Arial"/>
        <family val="2"/>
        <charset val="204"/>
      </rPr>
      <t xml:space="preserve">LED </t>
    </r>
    <r>
      <rPr>
        <b/>
        <sz val="10"/>
        <rFont val="Arachveulebrivi Thin"/>
        <family val="2"/>
      </rPr>
      <t xml:space="preserve"> avariuli, warweriT `</t>
    </r>
    <r>
      <rPr>
        <b/>
        <sz val="10"/>
        <rFont val="Arial"/>
        <family val="2"/>
        <charset val="204"/>
      </rPr>
      <t>EXIT</t>
    </r>
    <r>
      <rPr>
        <b/>
        <sz val="10"/>
        <rFont val="Arachveulebrivi Thin"/>
        <family val="2"/>
      </rPr>
      <t>~,sanaTis montaJi 
simZ. 20</t>
    </r>
    <r>
      <rPr>
        <b/>
        <sz val="10"/>
        <rFont val="Arial"/>
        <family val="2"/>
        <charset val="204"/>
      </rPr>
      <t>w</t>
    </r>
    <r>
      <rPr>
        <b/>
        <sz val="10"/>
        <rFont val="Arachveulebrivi Thin"/>
        <family val="2"/>
      </rPr>
      <t>,</t>
    </r>
    <r>
      <rPr>
        <b/>
        <sz val="10"/>
        <rFont val="Arachveulebrivi Thin"/>
        <family val="2"/>
        <charset val="204"/>
      </rPr>
      <t xml:space="preserve"> L-4</t>
    </r>
  </si>
  <si>
    <r>
      <t xml:space="preserve">sul,  II </t>
    </r>
    <r>
      <rPr>
        <b/>
        <sz val="10"/>
        <rFont val="Arial"/>
        <family val="2"/>
        <charset val="204"/>
      </rPr>
      <t>÷</t>
    </r>
    <r>
      <rPr>
        <b/>
        <sz val="10"/>
        <rFont val="Arachveulebrivi Thin"/>
        <family val="2"/>
      </rPr>
      <t xml:space="preserve"> V Tavebis jami</t>
    </r>
  </si>
  <si>
    <t>srf 5-99</t>
  </si>
  <si>
    <t>parketi laminirebuli</t>
  </si>
  <si>
    <t>srf 5-105</t>
  </si>
  <si>
    <t>plintusi, laminirebuli</t>
  </si>
  <si>
    <t>kedlebis maRalxarisxovani Selesva gajiT</t>
  </si>
  <si>
    <t>avtomaturi amomrTveli 3C100A</t>
  </si>
  <si>
    <t>srf 8.14-97</t>
  </si>
  <si>
    <r>
      <t xml:space="preserve">avtomaturi amomrTveli </t>
    </r>
    <r>
      <rPr>
        <sz val="10"/>
        <rFont val="Sylfaen"/>
        <family val="2"/>
        <charset val="204"/>
        <scheme val="minor"/>
      </rPr>
      <t>C40A,δ30mA,AS</t>
    </r>
  </si>
  <si>
    <t>spilenZis sadenis gayvana plastmasis damcav milebSi, ganivkveTiT 3X10.0mm2</t>
  </si>
  <si>
    <t>srf 8.3-64</t>
  </si>
  <si>
    <r>
      <t>spilenZis sadeni ormagi izolaciiT, ganivkveTiT</t>
    </r>
    <r>
      <rPr>
        <sz val="10"/>
        <color theme="1"/>
        <rFont val="Arial"/>
        <family val="2"/>
        <charset val="204"/>
      </rPr>
      <t xml:space="preserve"> CYKY </t>
    </r>
    <r>
      <rPr>
        <sz val="10"/>
        <color theme="1"/>
        <rFont val="Arachveulebrivi Thin"/>
        <family val="2"/>
      </rPr>
      <t xml:space="preserve"> 3X10.0mm2</t>
    </r>
  </si>
  <si>
    <r>
      <t xml:space="preserve">spilenZis sadenis gayvana plastmasis damcav milebSi, ganivkveTiT </t>
    </r>
    <r>
      <rPr>
        <b/>
        <i/>
        <sz val="10"/>
        <color rgb="FFFF0000"/>
        <rFont val="Arachveulebrivi Thin"/>
        <family val="2"/>
      </rPr>
      <t>4X35.0mm2</t>
    </r>
  </si>
  <si>
    <r>
      <t>spilenZis sadeni ormagi izolaciiT, ganivkveTiT</t>
    </r>
    <r>
      <rPr>
        <sz val="10"/>
        <rFont val="Arial"/>
        <family val="2"/>
        <charset val="204"/>
      </rPr>
      <t xml:space="preserve"> CYKY </t>
    </r>
    <r>
      <rPr>
        <sz val="10"/>
        <rFont val="Arachveulebrivi Thin"/>
        <family val="2"/>
      </rPr>
      <t xml:space="preserve"> </t>
    </r>
    <r>
      <rPr>
        <sz val="10"/>
        <color rgb="FFFF0000"/>
        <rFont val="Arachveulebrivi Thin"/>
        <family val="2"/>
      </rPr>
      <t>4X35.0mm2</t>
    </r>
  </si>
  <si>
    <r>
      <t xml:space="preserve">aliminis sadenis gayvana plastmasis damcav milebSi, ganivkveTiT </t>
    </r>
    <r>
      <rPr>
        <b/>
        <sz val="10"/>
        <color rgb="FFFF0000"/>
        <rFont val="Arachveulebrivi Thin"/>
        <family val="2"/>
      </rPr>
      <t>1X35.0mm2</t>
    </r>
  </si>
  <si>
    <r>
      <t xml:space="preserve">aluminis sadeni  izolaciiT, ganivkveTiT </t>
    </r>
    <r>
      <rPr>
        <sz val="10"/>
        <color rgb="FFFF0000"/>
        <rFont val="Arial"/>
        <family val="2"/>
        <charset val="204"/>
      </rPr>
      <t xml:space="preserve">AL </t>
    </r>
    <r>
      <rPr>
        <sz val="10"/>
        <color rgb="FFFF0000"/>
        <rFont val="Arachveulebrivi Thin"/>
        <family val="2"/>
      </rPr>
      <t>1X35.0mm2</t>
    </r>
  </si>
  <si>
    <t xml:space="preserve">sn da w
16-24-5
</t>
  </si>
  <si>
    <t xml:space="preserve">mili polipropilenis minaboWkovani  Ø=40mm </t>
  </si>
  <si>
    <t>srf 6-734</t>
  </si>
  <si>
    <t>srf 6.1-118</t>
  </si>
  <si>
    <t xml:space="preserve">Tbosaiz. milisebri SaliTa Ø40mm </t>
  </si>
  <si>
    <t>srf 6-215</t>
  </si>
  <si>
    <t xml:space="preserve">mili polipropilenis minaboWkovani  Ø=50mm </t>
  </si>
  <si>
    <t>srf 6-735</t>
  </si>
  <si>
    <t>srf 6-384</t>
  </si>
  <si>
    <t xml:space="preserve">Tbosaiz. milisebri SaliTa Ø50mm </t>
  </si>
  <si>
    <t>srf 6-216</t>
  </si>
  <si>
    <r>
      <t xml:space="preserve">gaTbobis plastmasis,minaboWkovani,milebis
 </t>
    </r>
    <r>
      <rPr>
        <b/>
        <i/>
        <sz val="10"/>
        <rFont val="Calibri"/>
        <family val="2"/>
        <charset val="204"/>
      </rPr>
      <t>Ø40</t>
    </r>
    <r>
      <rPr>
        <b/>
        <i/>
        <sz val="10"/>
        <rFont val="Arachveulebrivi Thin"/>
        <family val="2"/>
      </rPr>
      <t>mm  mowyoba</t>
    </r>
  </si>
  <si>
    <r>
      <t xml:space="preserve">muxli </t>
    </r>
    <r>
      <rPr>
        <sz val="10"/>
        <rFont val="Calibri"/>
        <family val="2"/>
        <charset val="204"/>
      </rPr>
      <t>Ø40</t>
    </r>
    <r>
      <rPr>
        <sz val="10"/>
        <rFont val="Arachveulebrivi Thin"/>
        <family val="2"/>
      </rPr>
      <t>mm</t>
    </r>
  </si>
  <si>
    <r>
      <t xml:space="preserve">samkapi </t>
    </r>
    <r>
      <rPr>
        <sz val="10"/>
        <rFont val="Calibri"/>
        <family val="2"/>
        <charset val="204"/>
      </rPr>
      <t>Ø</t>
    </r>
    <r>
      <rPr>
        <sz val="10"/>
        <rFont val="Arachveulebrivi Thin"/>
        <family val="2"/>
      </rPr>
      <t>40-20-40mm</t>
    </r>
  </si>
  <si>
    <r>
      <t xml:space="preserve">quro  </t>
    </r>
    <r>
      <rPr>
        <sz val="10"/>
        <rFont val="Calibri"/>
        <family val="2"/>
        <charset val="204"/>
      </rPr>
      <t>Ø40</t>
    </r>
    <r>
      <rPr>
        <sz val="10"/>
        <rFont val="Arachveulebrivi Thin"/>
        <family val="2"/>
      </rPr>
      <t xml:space="preserve">mm  </t>
    </r>
  </si>
  <si>
    <r>
      <t xml:space="preserve">gadamyvani </t>
    </r>
    <r>
      <rPr>
        <sz val="10"/>
        <rFont val="Calibri"/>
        <family val="2"/>
        <charset val="204"/>
      </rPr>
      <t>Ø40-32</t>
    </r>
    <r>
      <rPr>
        <sz val="10"/>
        <rFont val="Arachveulebrivi Thin"/>
        <family val="2"/>
      </rPr>
      <t>mm</t>
    </r>
  </si>
  <si>
    <r>
      <t xml:space="preserve">gaTbobis plastmasis,minaboWkovani,milebis
 </t>
    </r>
    <r>
      <rPr>
        <b/>
        <i/>
        <sz val="10"/>
        <rFont val="Calibri"/>
        <family val="2"/>
        <charset val="204"/>
      </rPr>
      <t>Ø50</t>
    </r>
    <r>
      <rPr>
        <b/>
        <i/>
        <sz val="10"/>
        <rFont val="Arachveulebrivi Thin"/>
        <family val="2"/>
      </rPr>
      <t>mm  mowyoba</t>
    </r>
  </si>
  <si>
    <r>
      <t xml:space="preserve">muxli </t>
    </r>
    <r>
      <rPr>
        <sz val="10"/>
        <rFont val="Calibri"/>
        <family val="2"/>
        <charset val="204"/>
      </rPr>
      <t>Ø50</t>
    </r>
    <r>
      <rPr>
        <sz val="10"/>
        <rFont val="Arachveulebrivi Thin"/>
        <family val="2"/>
      </rPr>
      <t>mm</t>
    </r>
  </si>
  <si>
    <r>
      <t xml:space="preserve">samkapi </t>
    </r>
    <r>
      <rPr>
        <sz val="10"/>
        <rFont val="Calibri"/>
        <family val="2"/>
        <charset val="204"/>
      </rPr>
      <t>Ø</t>
    </r>
    <r>
      <rPr>
        <sz val="10"/>
        <rFont val="Arachveulebrivi Thin"/>
        <family val="2"/>
      </rPr>
      <t>50-20-50mm</t>
    </r>
  </si>
  <si>
    <r>
      <t xml:space="preserve">quro  </t>
    </r>
    <r>
      <rPr>
        <sz val="10"/>
        <rFont val="Calibri"/>
        <family val="2"/>
        <charset val="204"/>
      </rPr>
      <t>Ø50</t>
    </r>
    <r>
      <rPr>
        <sz val="10"/>
        <rFont val="Arachveulebrivi Thin"/>
        <family val="2"/>
      </rPr>
      <t xml:space="preserve">mm  </t>
    </r>
  </si>
  <si>
    <r>
      <t xml:space="preserve">gadamyvani </t>
    </r>
    <r>
      <rPr>
        <sz val="10"/>
        <rFont val="Calibri"/>
        <family val="2"/>
        <charset val="204"/>
      </rPr>
      <t>Ø50-40</t>
    </r>
    <r>
      <rPr>
        <sz val="10"/>
        <rFont val="Arachveulebrivi Thin"/>
        <family val="2"/>
      </rPr>
      <t>mm</t>
    </r>
  </si>
  <si>
    <t>Robis mza paneluri seqciebis montaJi</t>
  </si>
  <si>
    <t>Robis mza paneluri seqciebi kompleqtSi(paneluri Robe,liTonis svetebi da samagrebi)</t>
  </si>
  <si>
    <t>kompleqt.</t>
  </si>
  <si>
    <t>mavTulbade liTonis CarCoSi (arsebuli)</t>
  </si>
  <si>
    <t>moWimvis mowyoba betonis xsnariT, sisqiT 10 sm</t>
  </si>
  <si>
    <t>Sromis danaxarji 18.8+4X0.34=</t>
  </si>
  <si>
    <t>betonis xsnari</t>
  </si>
  <si>
    <t>sn da w
11-2;7</t>
  </si>
  <si>
    <t>transportirebis xarjebi masalis Rirebulebidan -</t>
  </si>
  <si>
    <t xml:space="preserve">transportirebis xarjebi masalis Rirebulebidan </t>
  </si>
  <si>
    <t xml:space="preserve">zednadebi xarjebi samSeneblo samuSaoebze                                                                                                   </t>
  </si>
  <si>
    <t>zednadebi xarjebi samSeneblo samuSaoebze -</t>
  </si>
  <si>
    <t xml:space="preserve">zednadebi xarjebi el samontaJo samuSaoebze (II Tavi)  xelfasidan </t>
  </si>
  <si>
    <t>gegmiuri dagroveba</t>
  </si>
  <si>
    <t>gegmiuri dagroveba -</t>
  </si>
  <si>
    <t>transportirebis xarjebi masalis Rirebulebidan</t>
  </si>
  <si>
    <t xml:space="preserve">Sida gaTbobis sitemis samuSaoebi </t>
  </si>
  <si>
    <t xml:space="preserve">Sida el.samontaJo samuSaoebi </t>
  </si>
  <si>
    <t xml:space="preserve">zednadebi xarjebi (xelfasidan)  </t>
  </si>
  <si>
    <t xml:space="preserve">zednadebi xarjebi mowyobilobebis montaJze (xelfasidan)  </t>
  </si>
  <si>
    <t xml:space="preserve">sareabilitacio samuSaoebi </t>
  </si>
  <si>
    <t xml:space="preserve">zednadebi xarjebi liTonkostruqciebze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</si>
</sst>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000"/>
    <numFmt numFmtId="165" formatCode="#,##0.000"/>
    <numFmt numFmtId="166" formatCode="0.000"/>
    <numFmt numFmtId="167" formatCode="#,##0.0000"/>
    <numFmt numFmtId="168" formatCode="#,##0.00000"/>
    <numFmt numFmtId="169" formatCode="0.0"/>
    <numFmt numFmtId="170" formatCode="0.00000"/>
    <numFmt numFmtId="171" formatCode="_-* #,##0.00_р_._-;\-* #,##0.00_р_._-;_-* &quot;-&quot;??_р_._-;_-@_-"/>
    <numFmt numFmtId="172" formatCode="#,##0.000000"/>
  </numFmts>
  <fonts count="103">
    <font>
      <sz val="11"/>
      <color theme="1"/>
      <name val="Sylfaen"/>
      <family val="2"/>
      <scheme val="minor"/>
    </font>
    <font>
      <sz val="10"/>
      <name val="Arial Cyr"/>
    </font>
    <font>
      <sz val="11"/>
      <color theme="1"/>
      <name val="Arachveulebrivi Thin"/>
      <family val="2"/>
    </font>
    <font>
      <sz val="10"/>
      <color theme="1"/>
      <name val="Arachveulebrivi Thin"/>
      <family val="2"/>
    </font>
    <font>
      <sz val="10"/>
      <name val="Arachveulebrivi Thin"/>
      <family val="2"/>
    </font>
    <font>
      <b/>
      <i/>
      <sz val="14"/>
      <color theme="1"/>
      <name val="Arachveulebrivi Thin"/>
      <family val="2"/>
    </font>
    <font>
      <i/>
      <sz val="11"/>
      <color theme="1"/>
      <name val="Arachveulebrivi Thin"/>
      <family val="2"/>
    </font>
    <font>
      <sz val="11"/>
      <color theme="1"/>
      <name val="Sylfaen"/>
      <family val="2"/>
      <scheme val="minor"/>
    </font>
    <font>
      <sz val="14"/>
      <color theme="1"/>
      <name val="Arachveulebrivi Thin"/>
      <family val="2"/>
    </font>
    <font>
      <b/>
      <i/>
      <sz val="10"/>
      <color theme="1"/>
      <name val="Arachveulebrivi Thin"/>
      <family val="2"/>
    </font>
    <font>
      <b/>
      <i/>
      <sz val="16"/>
      <color theme="1"/>
      <name val="Arachveulebrivi Thin"/>
      <family val="2"/>
    </font>
    <font>
      <b/>
      <i/>
      <sz val="11"/>
      <color theme="1"/>
      <name val="Arachveulebrivi Thin"/>
      <family val="2"/>
    </font>
    <font>
      <b/>
      <sz val="10"/>
      <color theme="1"/>
      <name val="Arachveulebrivi Thin"/>
      <family val="2"/>
    </font>
    <font>
      <b/>
      <i/>
      <sz val="10"/>
      <name val="Arachveulebrivi Thin"/>
      <family val="2"/>
    </font>
    <font>
      <sz val="9"/>
      <color theme="1"/>
      <name val="Arachveulebrivi Thin"/>
      <family val="2"/>
    </font>
    <font>
      <sz val="10"/>
      <name val="Arial"/>
      <family val="2"/>
      <charset val="204"/>
    </font>
    <font>
      <sz val="8"/>
      <name val="Sylfaen"/>
      <family val="2"/>
      <scheme val="minor"/>
    </font>
    <font>
      <i/>
      <sz val="10"/>
      <color theme="1"/>
      <name val="Arachveulebrivi Thin"/>
      <family val="2"/>
    </font>
    <font>
      <sz val="10"/>
      <name val="AcadMtavr"/>
    </font>
    <font>
      <sz val="12"/>
      <name val="AcadMtavr"/>
    </font>
    <font>
      <b/>
      <sz val="9"/>
      <color theme="1"/>
      <name val="Arachveulebrivi Thin"/>
      <family val="2"/>
      <charset val="204"/>
    </font>
    <font>
      <sz val="9"/>
      <color theme="1"/>
      <name val="Arachveulebrivi Thin"/>
      <family val="2"/>
      <charset val="204"/>
    </font>
    <font>
      <sz val="9"/>
      <name val="Arachveulebrivi Thin"/>
      <family val="2"/>
    </font>
    <font>
      <b/>
      <i/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vertAlign val="superscript"/>
      <sz val="10"/>
      <name val="Arachveulebrivi Thin"/>
      <family val="2"/>
    </font>
    <font>
      <sz val="10"/>
      <name val="Sylfaen"/>
      <family val="2"/>
      <charset val="204"/>
      <scheme val="minor"/>
    </font>
    <font>
      <sz val="11"/>
      <name val="Arachveulebrivi Thin"/>
      <family val="2"/>
    </font>
    <font>
      <sz val="11"/>
      <color rgb="FFFF0000"/>
      <name val="Arachveulebrivi Thin"/>
      <family val="2"/>
    </font>
    <font>
      <b/>
      <i/>
      <sz val="11"/>
      <name val="Arachveulebrivi Thin"/>
      <family val="2"/>
    </font>
    <font>
      <b/>
      <sz val="11"/>
      <color theme="1"/>
      <name val="Arachveulebrivi Thin"/>
      <family val="2"/>
    </font>
    <font>
      <b/>
      <i/>
      <sz val="10"/>
      <color theme="1"/>
      <name val="Arial"/>
      <family val="2"/>
      <charset val="204"/>
    </font>
    <font>
      <sz val="10"/>
      <name val="Arial"/>
      <family val="2"/>
    </font>
    <font>
      <b/>
      <i/>
      <vertAlign val="superscript"/>
      <sz val="10"/>
      <color theme="1"/>
      <name val="Arachveulebrivi Thin"/>
      <family val="2"/>
    </font>
    <font>
      <sz val="10"/>
      <color theme="1"/>
      <name val="Arachveulebrivi Thin"/>
      <family val="2"/>
      <charset val="204"/>
    </font>
    <font>
      <b/>
      <i/>
      <sz val="10"/>
      <name val="Arachveulebrivi Thin"/>
      <family val="2"/>
      <charset val="204"/>
    </font>
    <font>
      <b/>
      <sz val="10"/>
      <color theme="1"/>
      <name val="Arachveulebrivi Thin"/>
      <family val="2"/>
      <charset val="204"/>
    </font>
    <font>
      <sz val="10"/>
      <name val="Arachveulebrivi Thin"/>
      <family val="2"/>
      <charset val="204"/>
    </font>
    <font>
      <sz val="10"/>
      <name val="AcadNusx"/>
    </font>
    <font>
      <b/>
      <sz val="16"/>
      <name val="AcadMtavr"/>
    </font>
    <font>
      <b/>
      <sz val="12"/>
      <name val="AcadMtavr"/>
    </font>
    <font>
      <sz val="8"/>
      <name val="Arachveulebrivi Thin"/>
      <family val="2"/>
    </font>
    <font>
      <sz val="10"/>
      <name val="Arial CYR"/>
      <charset val="204"/>
    </font>
    <font>
      <sz val="9"/>
      <name val="AcadNusx"/>
    </font>
    <font>
      <b/>
      <i/>
      <sz val="10"/>
      <name val="AcadNusx"/>
    </font>
    <font>
      <b/>
      <i/>
      <sz val="11"/>
      <color theme="1"/>
      <name val="Calibri"/>
      <family val="2"/>
      <charset val="204"/>
    </font>
    <font>
      <b/>
      <i/>
      <sz val="9"/>
      <color theme="1"/>
      <name val="Arachveulebrivi Thin"/>
      <family val="2"/>
    </font>
    <font>
      <sz val="11"/>
      <name val="AcadNusx"/>
    </font>
    <font>
      <b/>
      <sz val="22"/>
      <name val="AcadMtavr"/>
    </font>
    <font>
      <b/>
      <sz val="14"/>
      <name val="AcadMtavr"/>
    </font>
    <font>
      <b/>
      <i/>
      <sz val="9"/>
      <name val="Arachveulebrivi Thin"/>
      <family val="2"/>
    </font>
    <font>
      <b/>
      <sz val="9"/>
      <color theme="1"/>
      <name val="Arachveulebrivi Thin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name val="Arachveulebrivi Thin"/>
      <family val="2"/>
    </font>
    <font>
      <b/>
      <sz val="11"/>
      <name val="Calibri"/>
      <family val="2"/>
      <charset val="204"/>
    </font>
    <font>
      <b/>
      <i/>
      <sz val="11"/>
      <color theme="1"/>
      <name val="Arachveulebrivi Thin"/>
      <family val="2"/>
      <charset val="204"/>
    </font>
    <font>
      <sz val="9"/>
      <color theme="1"/>
      <name val="Sylfaen"/>
      <family val="2"/>
      <scheme val="minor"/>
    </font>
    <font>
      <i/>
      <sz val="9"/>
      <color theme="1"/>
      <name val="Arachveulebrivi Thin"/>
      <family val="2"/>
    </font>
    <font>
      <i/>
      <sz val="9"/>
      <name val="Arachveulebrivi Thin"/>
      <family val="2"/>
    </font>
    <font>
      <sz val="10"/>
      <name val="Aarial"/>
    </font>
    <font>
      <sz val="8"/>
      <color theme="1"/>
      <name val="Arachveulebrivi Thin"/>
      <family val="2"/>
    </font>
    <font>
      <b/>
      <i/>
      <sz val="9"/>
      <color rgb="FFFF0000"/>
      <name val="Arachveulebrivi Thin"/>
      <family val="2"/>
    </font>
    <font>
      <b/>
      <i/>
      <sz val="11"/>
      <color rgb="FFFF0000"/>
      <name val="Arachveulebrivi Thin"/>
      <family val="2"/>
    </font>
    <font>
      <b/>
      <sz val="18"/>
      <color theme="1"/>
      <name val="Arachveulebrivi Thin"/>
      <family val="2"/>
    </font>
    <font>
      <i/>
      <sz val="10"/>
      <name val="Arachveulebrivi Thin"/>
      <family val="2"/>
    </font>
    <font>
      <b/>
      <sz val="10"/>
      <name val="Arachveulebrivi Thin"/>
      <family val="2"/>
    </font>
    <font>
      <b/>
      <sz val="10"/>
      <name val="AcadNusx"/>
    </font>
    <font>
      <i/>
      <sz val="11"/>
      <name val="Arachveulebrivi Thin"/>
      <family val="2"/>
    </font>
    <font>
      <sz val="10"/>
      <name val="Times New Roman"/>
      <family val="1"/>
      <charset val="204"/>
    </font>
    <font>
      <b/>
      <sz val="14"/>
      <color theme="1"/>
      <name val="AcadMtavr"/>
    </font>
    <font>
      <b/>
      <i/>
      <sz val="12"/>
      <color theme="1"/>
      <name val="AcadMtavr"/>
    </font>
    <font>
      <b/>
      <sz val="12"/>
      <color theme="1"/>
      <name val="AcadMtavr"/>
    </font>
    <font>
      <sz val="11"/>
      <color indexed="8"/>
      <name val="Calibri"/>
      <family val="2"/>
    </font>
    <font>
      <b/>
      <i/>
      <sz val="9"/>
      <color theme="1"/>
      <name val="Arachveulebrivi Thin"/>
      <family val="2"/>
      <charset val="204"/>
    </font>
    <font>
      <i/>
      <sz val="9"/>
      <color theme="1"/>
      <name val="Arachveulebrivi Thin"/>
      <family val="2"/>
      <charset val="204"/>
    </font>
    <font>
      <sz val="18"/>
      <color theme="1"/>
      <name val="Arachveulebrivi Thin"/>
      <family val="2"/>
    </font>
    <font>
      <b/>
      <i/>
      <sz val="10"/>
      <color rgb="FFFF0000"/>
      <name val="Arachveulebrivi Thin"/>
      <family val="2"/>
    </font>
    <font>
      <sz val="12"/>
      <color theme="1"/>
      <name val="Arachveulebrivi Thin"/>
      <family val="2"/>
    </font>
    <font>
      <b/>
      <i/>
      <sz val="12"/>
      <color theme="1"/>
      <name val="Arachveulebrivi Thin"/>
      <family val="2"/>
    </font>
    <font>
      <sz val="11"/>
      <name val="Arial"/>
      <family val="2"/>
      <charset val="204"/>
    </font>
    <font>
      <b/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achveulebrivi Thin"/>
      <family val="2"/>
      <charset val="204"/>
    </font>
    <font>
      <sz val="8"/>
      <name val="Arachveulebrivi Thin"/>
      <family val="2"/>
      <charset val="204"/>
    </font>
    <font>
      <b/>
      <i/>
      <vertAlign val="superscript"/>
      <sz val="10"/>
      <name val="Arachveulebrivi Thin"/>
      <family val="2"/>
    </font>
    <font>
      <sz val="9"/>
      <name val="Arachveulebrivi Thin"/>
      <family val="2"/>
      <charset val="204"/>
    </font>
    <font>
      <sz val="9"/>
      <name val="Calibri"/>
      <family val="2"/>
      <charset val="204"/>
    </font>
    <font>
      <sz val="9"/>
      <name val="Arial"/>
      <family val="2"/>
      <charset val="204"/>
    </font>
    <font>
      <sz val="9"/>
      <name val="Aarial"/>
    </font>
    <font>
      <i/>
      <sz val="9"/>
      <name val="Arachveulebrivi Thin"/>
      <family val="2"/>
      <charset val="204"/>
    </font>
    <font>
      <b/>
      <sz val="11"/>
      <name val="AcadMtavr"/>
    </font>
    <font>
      <b/>
      <sz val="11"/>
      <name val="Arachveulebrivi Thin"/>
      <family val="2"/>
    </font>
    <font>
      <b/>
      <sz val="10"/>
      <name val="Arachveulebrivi Thin"/>
      <family val="2"/>
      <charset val="204"/>
    </font>
    <font>
      <b/>
      <sz val="9"/>
      <name val="Arachveulebrivi Thin"/>
      <family val="2"/>
      <charset val="204"/>
    </font>
    <font>
      <b/>
      <sz val="10"/>
      <name val="Arial"/>
      <family val="2"/>
      <charset val="204"/>
    </font>
    <font>
      <b/>
      <sz val="12"/>
      <name val="AcadNusx"/>
    </font>
    <font>
      <sz val="10"/>
      <color rgb="FFFF0000"/>
      <name val="Arachveulebrivi Thin"/>
      <family val="2"/>
    </font>
    <font>
      <b/>
      <i/>
      <sz val="10"/>
      <color theme="1"/>
      <name val="Arachveulebrivi Thin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achveulebrivi Thi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3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2" fillId="0" borderId="0"/>
    <xf numFmtId="0" fontId="15" fillId="0" borderId="0"/>
    <xf numFmtId="0" fontId="42" fillId="0" borderId="0"/>
    <xf numFmtId="9" fontId="15" fillId="0" borderId="0" applyFont="0" applyFill="0" applyBorder="0" applyAlignment="0" applyProtection="0"/>
    <xf numFmtId="0" fontId="32" fillId="0" borderId="0"/>
    <xf numFmtId="171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0" fontId="32" fillId="0" borderId="0"/>
  </cellStyleXfs>
  <cellXfs count="15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0" xfId="0" applyFont="1" applyBorder="1"/>
    <xf numFmtId="0" fontId="2" fillId="0" borderId="31" xfId="0" applyFont="1" applyBorder="1"/>
    <xf numFmtId="0" fontId="3" fillId="0" borderId="37" xfId="0" applyFont="1" applyFill="1" applyBorder="1" applyAlignment="1">
      <alignment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top"/>
    </xf>
    <xf numFmtId="0" fontId="9" fillId="0" borderId="62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top" wrapText="1"/>
    </xf>
    <xf numFmtId="0" fontId="2" fillId="0" borderId="0" xfId="0" applyNumberFormat="1" applyFont="1"/>
    <xf numFmtId="0" fontId="3" fillId="0" borderId="55" xfId="0" applyFont="1" applyBorder="1" applyAlignment="1">
      <alignment horizontal="center" vertical="center"/>
    </xf>
    <xf numFmtId="0" fontId="3" fillId="0" borderId="38" xfId="0" applyFont="1" applyBorder="1"/>
    <xf numFmtId="0" fontId="3" fillId="0" borderId="57" xfId="0" applyFont="1" applyBorder="1" applyAlignment="1">
      <alignment horizontal="center" vertical="center"/>
    </xf>
    <xf numFmtId="0" fontId="3" fillId="0" borderId="23" xfId="0" applyFont="1" applyBorder="1"/>
    <xf numFmtId="0" fontId="9" fillId="0" borderId="5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8" fillId="0" borderId="0" xfId="3" applyFont="1"/>
    <xf numFmtId="0" fontId="5" fillId="0" borderId="0" xfId="0" applyFont="1" applyAlignment="1"/>
    <xf numFmtId="0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12" fillId="0" borderId="23" xfId="0" applyFont="1" applyFill="1" applyBorder="1"/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1" fillId="0" borderId="0" xfId="0" applyFont="1"/>
    <xf numFmtId="0" fontId="14" fillId="0" borderId="55" xfId="0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right" vertical="center"/>
    </xf>
    <xf numFmtId="0" fontId="14" fillId="0" borderId="56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2" fillId="0" borderId="32" xfId="0" applyFont="1" applyBorder="1"/>
    <xf numFmtId="4" fontId="9" fillId="0" borderId="24" xfId="0" applyNumberFormat="1" applyFont="1" applyBorder="1"/>
    <xf numFmtId="4" fontId="9" fillId="0" borderId="20" xfId="0" applyNumberFormat="1" applyFont="1" applyBorder="1"/>
    <xf numFmtId="4" fontId="9" fillId="0" borderId="42" xfId="0" applyNumberFormat="1" applyFont="1" applyBorder="1"/>
    <xf numFmtId="4" fontId="9" fillId="0" borderId="35" xfId="0" applyNumberFormat="1" applyFont="1" applyBorder="1"/>
    <xf numFmtId="4" fontId="3" fillId="0" borderId="15" xfId="0" applyNumberFormat="1" applyFont="1" applyBorder="1" applyAlignment="1">
      <alignment vertical="center"/>
    </xf>
    <xf numFmtId="0" fontId="3" fillId="0" borderId="59" xfId="0" applyFont="1" applyBorder="1" applyAlignment="1">
      <alignment horizontal="center" vertical="top"/>
    </xf>
    <xf numFmtId="0" fontId="3" fillId="0" borderId="6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" fontId="3" fillId="0" borderId="42" xfId="0" applyNumberFormat="1" applyFont="1" applyBorder="1"/>
    <xf numFmtId="4" fontId="3" fillId="0" borderId="35" xfId="0" applyNumberFormat="1" applyFont="1" applyBorder="1"/>
    <xf numFmtId="4" fontId="3" fillId="0" borderId="24" xfId="0" applyNumberFormat="1" applyFont="1" applyBorder="1"/>
    <xf numFmtId="4" fontId="3" fillId="0" borderId="20" xfId="0" applyNumberFormat="1" applyFont="1" applyBorder="1"/>
    <xf numFmtId="4" fontId="3" fillId="0" borderId="49" xfId="0" applyNumberFormat="1" applyFont="1" applyBorder="1"/>
    <xf numFmtId="4" fontId="3" fillId="0" borderId="22" xfId="0" applyNumberFormat="1" applyFont="1" applyBorder="1"/>
    <xf numFmtId="4" fontId="3" fillId="0" borderId="21" xfId="0" applyNumberFormat="1" applyFont="1" applyBorder="1"/>
    <xf numFmtId="4" fontId="3" fillId="0" borderId="15" xfId="0" applyNumberFormat="1" applyFont="1" applyBorder="1"/>
    <xf numFmtId="4" fontId="3" fillId="0" borderId="6" xfId="0" applyNumberFormat="1" applyFont="1" applyBorder="1"/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" fontId="3" fillId="0" borderId="41" xfId="0" applyNumberFormat="1" applyFont="1" applyBorder="1"/>
    <xf numFmtId="4" fontId="3" fillId="0" borderId="34" xfId="0" applyNumberFormat="1" applyFont="1" applyBorder="1"/>
    <xf numFmtId="4" fontId="3" fillId="0" borderId="16" xfId="0" applyNumberFormat="1" applyFont="1" applyBorder="1"/>
    <xf numFmtId="4" fontId="3" fillId="0" borderId="8" xfId="0" applyNumberFormat="1" applyFont="1" applyBorder="1"/>
    <xf numFmtId="4" fontId="3" fillId="0" borderId="48" xfId="0" applyNumberFormat="1" applyFont="1" applyBorder="1"/>
    <xf numFmtId="4" fontId="3" fillId="0" borderId="18" xfId="0" applyNumberFormat="1" applyFont="1" applyBorder="1"/>
    <xf numFmtId="4" fontId="3" fillId="0" borderId="17" xfId="0" applyNumberFormat="1" applyFont="1" applyBorder="1"/>
    <xf numFmtId="4" fontId="3" fillId="0" borderId="14" xfId="0" applyNumberFormat="1" applyFont="1" applyBorder="1"/>
    <xf numFmtId="4" fontId="3" fillId="0" borderId="4" xfId="0" applyNumberFormat="1" applyFont="1" applyBorder="1"/>
    <xf numFmtId="4" fontId="3" fillId="0" borderId="46" xfId="0" applyNumberFormat="1" applyFont="1" applyBorder="1"/>
    <xf numFmtId="4" fontId="3" fillId="0" borderId="42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4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 vertical="top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0" fontId="9" fillId="0" borderId="5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6" fillId="0" borderId="0" xfId="0" applyFont="1"/>
    <xf numFmtId="4" fontId="3" fillId="0" borderId="43" xfId="0" applyNumberFormat="1" applyFont="1" applyBorder="1"/>
    <xf numFmtId="4" fontId="3" fillId="0" borderId="36" xfId="0" applyNumberFormat="1" applyFont="1" applyBorder="1"/>
    <xf numFmtId="4" fontId="3" fillId="0" borderId="25" xfId="0" applyNumberFormat="1" applyFont="1" applyBorder="1"/>
    <xf numFmtId="4" fontId="3" fillId="0" borderId="9" xfId="0" applyNumberFormat="1" applyFont="1" applyBorder="1"/>
    <xf numFmtId="0" fontId="11" fillId="0" borderId="60" xfId="0" applyFont="1" applyBorder="1" applyAlignment="1">
      <alignment horizontal="center" vertical="center"/>
    </xf>
    <xf numFmtId="4" fontId="3" fillId="0" borderId="63" xfId="0" applyNumberFormat="1" applyFont="1" applyBorder="1"/>
    <xf numFmtId="4" fontId="3" fillId="0" borderId="65" xfId="0" applyNumberFormat="1" applyFont="1" applyBorder="1"/>
    <xf numFmtId="4" fontId="3" fillId="0" borderId="64" xfId="0" applyNumberFormat="1" applyFont="1" applyBorder="1"/>
    <xf numFmtId="4" fontId="9" fillId="0" borderId="63" xfId="0" applyNumberFormat="1" applyFont="1" applyBorder="1"/>
    <xf numFmtId="4" fontId="9" fillId="0" borderId="65" xfId="0" applyNumberFormat="1" applyFont="1" applyBorder="1"/>
    <xf numFmtId="4" fontId="9" fillId="0" borderId="61" xfId="0" applyNumberFormat="1" applyFont="1" applyBorder="1"/>
    <xf numFmtId="0" fontId="9" fillId="0" borderId="57" xfId="0" quotePrefix="1" applyFont="1" applyBorder="1" applyAlignment="1">
      <alignment horizontal="center" vertical="center" wrapText="1"/>
    </xf>
    <xf numFmtId="0" fontId="2" fillId="0" borderId="0" xfId="0" applyFont="1" applyFill="1"/>
    <xf numFmtId="0" fontId="3" fillId="0" borderId="30" xfId="0" applyFont="1" applyBorder="1" applyAlignment="1">
      <alignment horizontal="center" vertical="center"/>
    </xf>
    <xf numFmtId="0" fontId="9" fillId="0" borderId="54" xfId="0" quotePrefix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9" fillId="0" borderId="65" xfId="0" applyNumberFormat="1" applyFont="1" applyBorder="1" applyAlignment="1">
      <alignment horizontal="right" vertical="center"/>
    </xf>
    <xf numFmtId="4" fontId="9" fillId="0" borderId="63" xfId="0" applyNumberFormat="1" applyFont="1" applyBorder="1" applyAlignment="1">
      <alignment horizontal="right" vertical="center"/>
    </xf>
    <xf numFmtId="0" fontId="3" fillId="0" borderId="62" xfId="0" applyFont="1" applyBorder="1" applyAlignment="1">
      <alignment horizontal="center"/>
    </xf>
    <xf numFmtId="4" fontId="3" fillId="0" borderId="63" xfId="0" applyNumberFormat="1" applyFont="1" applyBorder="1" applyAlignment="1">
      <alignment horizontal="right" vertical="center"/>
    </xf>
    <xf numFmtId="4" fontId="3" fillId="0" borderId="64" xfId="0" applyNumberFormat="1" applyFont="1" applyBorder="1" applyAlignment="1">
      <alignment horizontal="right" vertical="center"/>
    </xf>
    <xf numFmtId="4" fontId="3" fillId="0" borderId="65" xfId="0" applyNumberFormat="1" applyFont="1" applyBorder="1" applyAlignment="1">
      <alignment horizontal="right" vertical="center"/>
    </xf>
    <xf numFmtId="4" fontId="3" fillId="0" borderId="66" xfId="0" applyNumberFormat="1" applyFont="1" applyBorder="1" applyAlignment="1">
      <alignment horizontal="right" vertical="center"/>
    </xf>
    <xf numFmtId="4" fontId="3" fillId="0" borderId="61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9" fillId="0" borderId="29" xfId="0" quotePrefix="1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wrapText="1"/>
    </xf>
    <xf numFmtId="0" fontId="9" fillId="0" borderId="62" xfId="0" applyFont="1" applyBorder="1" applyAlignment="1">
      <alignment horizontal="center"/>
    </xf>
    <xf numFmtId="4" fontId="9" fillId="0" borderId="42" xfId="0" applyNumberFormat="1" applyFont="1" applyBorder="1" applyAlignment="1">
      <alignment horizontal="right" vertical="center"/>
    </xf>
    <xf numFmtId="4" fontId="9" fillId="0" borderId="3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13" fillId="0" borderId="55" xfId="5" applyFont="1" applyBorder="1" applyAlignment="1">
      <alignment horizontal="center" vertical="center" wrapText="1"/>
    </xf>
    <xf numFmtId="0" fontId="2" fillId="0" borderId="64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0" fontId="2" fillId="0" borderId="59" xfId="0" applyFont="1" applyBorder="1"/>
    <xf numFmtId="0" fontId="3" fillId="0" borderId="58" xfId="0" applyFont="1" applyBorder="1" applyAlignment="1">
      <alignment horizontal="center"/>
    </xf>
    <xf numFmtId="4" fontId="9" fillId="0" borderId="66" xfId="0" applyNumberFormat="1" applyFont="1" applyBorder="1" applyAlignment="1">
      <alignment horizontal="right" vertical="center"/>
    </xf>
    <xf numFmtId="0" fontId="34" fillId="0" borderId="0" xfId="0" applyFont="1"/>
    <xf numFmtId="4" fontId="34" fillId="0" borderId="14" xfId="0" applyNumberFormat="1" applyFont="1" applyBorder="1" applyAlignment="1">
      <alignment horizontal="right" vertical="center"/>
    </xf>
    <xf numFmtId="4" fontId="34" fillId="0" borderId="4" xfId="0" applyNumberFormat="1" applyFont="1" applyBorder="1" applyAlignment="1">
      <alignment horizontal="right" vertical="center"/>
    </xf>
    <xf numFmtId="4" fontId="34" fillId="0" borderId="18" xfId="0" applyNumberFormat="1" applyFont="1" applyBorder="1" applyAlignment="1">
      <alignment horizontal="right" vertical="center"/>
    </xf>
    <xf numFmtId="4" fontId="34" fillId="0" borderId="17" xfId="0" applyNumberFormat="1" applyFont="1" applyBorder="1" applyAlignment="1">
      <alignment horizontal="right" vertical="center"/>
    </xf>
    <xf numFmtId="4" fontId="34" fillId="0" borderId="46" xfId="0" applyNumberFormat="1" applyFont="1" applyBorder="1" applyAlignment="1">
      <alignment horizontal="right" vertical="center"/>
    </xf>
    <xf numFmtId="0" fontId="34" fillId="0" borderId="56" xfId="0" applyFont="1" applyBorder="1" applyAlignment="1">
      <alignment horizontal="center" vertical="center"/>
    </xf>
    <xf numFmtId="4" fontId="34" fillId="0" borderId="16" xfId="0" applyNumberFormat="1" applyFont="1" applyBorder="1" applyAlignment="1">
      <alignment horizontal="right" vertical="center"/>
    </xf>
    <xf numFmtId="0" fontId="34" fillId="0" borderId="55" xfId="0" applyFont="1" applyBorder="1" applyAlignment="1">
      <alignment horizontal="center" vertical="center"/>
    </xf>
    <xf numFmtId="0" fontId="37" fillId="0" borderId="38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left" vertical="top" wrapText="1"/>
    </xf>
    <xf numFmtId="0" fontId="34" fillId="0" borderId="55" xfId="0" applyFont="1" applyBorder="1" applyAlignment="1">
      <alignment horizontal="center"/>
    </xf>
    <xf numFmtId="0" fontId="3" fillId="0" borderId="3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4" fillId="0" borderId="0" xfId="0" applyFont="1"/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2" fillId="0" borderId="0" xfId="0" applyFont="1" applyAlignment="1"/>
    <xf numFmtId="0" fontId="9" fillId="0" borderId="32" xfId="0" quotePrefix="1" applyFont="1" applyBorder="1" applyAlignment="1">
      <alignment horizontal="center" vertical="center" wrapText="1"/>
    </xf>
    <xf numFmtId="0" fontId="11" fillId="0" borderId="60" xfId="0" applyFont="1" applyBorder="1" applyAlignment="1">
      <alignment vertical="center"/>
    </xf>
    <xf numFmtId="0" fontId="46" fillId="0" borderId="5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7" fillId="0" borderId="0" xfId="3" applyFont="1" applyAlignment="1">
      <alignment horizontal="center"/>
    </xf>
    <xf numFmtId="169" fontId="47" fillId="0" borderId="0" xfId="3" applyNumberFormat="1" applyFont="1" applyAlignment="1">
      <alignment horizontal="center"/>
    </xf>
    <xf numFmtId="0" fontId="47" fillId="0" borderId="0" xfId="3" applyFont="1" applyAlignment="1">
      <alignment horizontal="center" vertical="center" wrapText="1"/>
    </xf>
    <xf numFmtId="0" fontId="4" fillId="0" borderId="56" xfId="3" applyFont="1" applyBorder="1" applyAlignment="1">
      <alignment horizontal="center"/>
    </xf>
    <xf numFmtId="0" fontId="4" fillId="0" borderId="56" xfId="3" applyFont="1" applyBorder="1" applyAlignment="1">
      <alignment horizontal="center" vertical="center"/>
    </xf>
    <xf numFmtId="0" fontId="13" fillId="0" borderId="37" xfId="3" applyFont="1" applyBorder="1" applyAlignment="1">
      <alignment horizontal="center" vertical="center" wrapText="1"/>
    </xf>
    <xf numFmtId="0" fontId="13" fillId="0" borderId="54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left" vertical="center"/>
    </xf>
    <xf numFmtId="166" fontId="13" fillId="0" borderId="18" xfId="3" applyNumberFormat="1" applyFont="1" applyBorder="1" applyAlignment="1">
      <alignment horizontal="center" vertical="center"/>
    </xf>
    <xf numFmtId="2" fontId="4" fillId="0" borderId="41" xfId="3" applyNumberFormat="1" applyFont="1" applyBorder="1" applyAlignment="1">
      <alignment horizontal="right" vertical="center"/>
    </xf>
    <xf numFmtId="0" fontId="4" fillId="0" borderId="34" xfId="3" applyNumberFormat="1" applyFont="1" applyBorder="1" applyAlignment="1">
      <alignment horizontal="right" vertical="center"/>
    </xf>
    <xf numFmtId="0" fontId="4" fillId="0" borderId="16" xfId="13" applyFont="1" applyBorder="1" applyAlignment="1">
      <alignment horizontal="right" vertical="center"/>
    </xf>
    <xf numFmtId="0" fontId="4" fillId="0" borderId="8" xfId="13" applyFont="1" applyBorder="1" applyAlignment="1">
      <alignment horizontal="right" vertical="center"/>
    </xf>
    <xf numFmtId="0" fontId="13" fillId="0" borderId="14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2" fontId="13" fillId="0" borderId="18" xfId="3" applyNumberFormat="1" applyFont="1" applyBorder="1" applyAlignment="1">
      <alignment horizontal="center" vertical="center"/>
    </xf>
    <xf numFmtId="0" fontId="13" fillId="0" borderId="46" xfId="3" applyFont="1" applyBorder="1" applyAlignment="1">
      <alignment horizontal="center" vertical="center"/>
    </xf>
    <xf numFmtId="2" fontId="13" fillId="0" borderId="17" xfId="3" applyNumberFormat="1" applyFont="1" applyBorder="1" applyAlignment="1">
      <alignment horizontal="center" vertical="center"/>
    </xf>
    <xf numFmtId="0" fontId="19" fillId="0" borderId="0" xfId="3" applyFont="1" applyAlignment="1">
      <alignment wrapText="1" shrinkToFit="1"/>
    </xf>
    <xf numFmtId="0" fontId="40" fillId="0" borderId="62" xfId="3" applyFont="1" applyBorder="1" applyAlignment="1">
      <alignment horizontal="center" vertical="center" wrapText="1" shrinkToFit="1"/>
    </xf>
    <xf numFmtId="0" fontId="19" fillId="0" borderId="62" xfId="3" applyFont="1" applyBorder="1" applyAlignment="1">
      <alignment horizontal="left" vertical="top" wrapText="1" shrinkToFit="1"/>
    </xf>
    <xf numFmtId="0" fontId="19" fillId="0" borderId="62" xfId="3" applyFont="1" applyBorder="1" applyAlignment="1">
      <alignment wrapText="1" shrinkToFit="1"/>
    </xf>
    <xf numFmtId="0" fontId="49" fillId="0" borderId="62" xfId="3" applyFont="1" applyBorder="1" applyAlignment="1">
      <alignment horizontal="center" wrapText="1" shrinkToFit="1"/>
    </xf>
    <xf numFmtId="0" fontId="19" fillId="0" borderId="62" xfId="3" applyFont="1" applyBorder="1" applyAlignment="1">
      <alignment horizontal="left" vertical="center" wrapText="1" shrinkToFit="1"/>
    </xf>
    <xf numFmtId="0" fontId="19" fillId="0" borderId="62" xfId="3" applyFont="1" applyBorder="1" applyAlignment="1">
      <alignment vertical="center" wrapText="1" shrinkToFit="1"/>
    </xf>
    <xf numFmtId="0" fontId="49" fillId="0" borderId="62" xfId="3" applyFont="1" applyBorder="1" applyAlignment="1">
      <alignment horizontal="left" vertical="center" wrapText="1" shrinkToFit="1"/>
    </xf>
    <xf numFmtId="0" fontId="19" fillId="0" borderId="0" xfId="3" applyFont="1" applyAlignment="1">
      <alignment vertical="top" wrapText="1" shrinkToFit="1"/>
    </xf>
    <xf numFmtId="0" fontId="40" fillId="0" borderId="62" xfId="3" applyFont="1" applyBorder="1" applyAlignment="1">
      <alignment vertical="center" wrapText="1" shrinkToFit="1"/>
    </xf>
    <xf numFmtId="4" fontId="19" fillId="0" borderId="62" xfId="3" applyNumberFormat="1" applyFont="1" applyBorder="1" applyAlignment="1">
      <alignment wrapText="1" shrinkToFit="1"/>
    </xf>
    <xf numFmtId="4" fontId="19" fillId="0" borderId="62" xfId="3" applyNumberFormat="1" applyFont="1" applyBorder="1" applyAlignment="1">
      <alignment vertical="center" wrapText="1" shrinkToFit="1"/>
    </xf>
    <xf numFmtId="4" fontId="40" fillId="0" borderId="62" xfId="3" applyNumberFormat="1" applyFont="1" applyBorder="1" applyAlignment="1">
      <alignment vertical="center" wrapText="1" shrinkToFit="1"/>
    </xf>
    <xf numFmtId="4" fontId="49" fillId="0" borderId="62" xfId="3" applyNumberFormat="1" applyFont="1" applyBorder="1" applyAlignment="1">
      <alignment vertical="center" wrapText="1" shrinkToFit="1"/>
    </xf>
    <xf numFmtId="0" fontId="36" fillId="0" borderId="37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/>
    </xf>
    <xf numFmtId="4" fontId="34" fillId="0" borderId="14" xfId="0" applyNumberFormat="1" applyFont="1" applyBorder="1" applyAlignment="1">
      <alignment vertical="center"/>
    </xf>
    <xf numFmtId="4" fontId="34" fillId="0" borderId="4" xfId="0" applyNumberFormat="1" applyFont="1" applyBorder="1" applyAlignment="1">
      <alignment vertical="center"/>
    </xf>
    <xf numFmtId="4" fontId="34" fillId="0" borderId="18" xfId="0" applyNumberFormat="1" applyFont="1" applyBorder="1" applyAlignment="1">
      <alignment vertical="center"/>
    </xf>
    <xf numFmtId="4" fontId="34" fillId="0" borderId="17" xfId="0" applyNumberFormat="1" applyFont="1" applyBorder="1" applyAlignment="1">
      <alignment vertical="center"/>
    </xf>
    <xf numFmtId="4" fontId="34" fillId="0" borderId="46" xfId="0" applyNumberFormat="1" applyFont="1" applyBorder="1" applyAlignment="1">
      <alignment vertical="center"/>
    </xf>
    <xf numFmtId="164" fontId="34" fillId="0" borderId="22" xfId="0" applyNumberFormat="1" applyFont="1" applyBorder="1" applyAlignment="1">
      <alignment vertical="center"/>
    </xf>
    <xf numFmtId="164" fontId="12" fillId="0" borderId="18" xfId="0" applyNumberFormat="1" applyFont="1" applyBorder="1" applyAlignment="1">
      <alignment vertical="center"/>
    </xf>
    <xf numFmtId="164" fontId="4" fillId="0" borderId="71" xfId="8" applyNumberFormat="1" applyFont="1" applyBorder="1" applyAlignment="1">
      <alignment horizontal="center" vertical="top" wrapText="1"/>
    </xf>
    <xf numFmtId="164" fontId="3" fillId="0" borderId="22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6" fillId="0" borderId="54" xfId="0" quotePrefix="1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0" fontId="13" fillId="0" borderId="51" xfId="4" applyFont="1" applyBorder="1" applyAlignment="1">
      <alignment horizontal="center" wrapText="1"/>
    </xf>
    <xf numFmtId="0" fontId="4" fillId="0" borderId="72" xfId="4" applyFont="1" applyBorder="1" applyAlignment="1">
      <alignment horizontal="left" wrapText="1"/>
    </xf>
    <xf numFmtId="0" fontId="13" fillId="0" borderId="51" xfId="4" applyFont="1" applyBorder="1" applyAlignment="1">
      <alignment horizontal="center" vertical="center" wrapText="1"/>
    </xf>
    <xf numFmtId="0" fontId="22" fillId="0" borderId="55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center" wrapText="1"/>
    </xf>
    <xf numFmtId="0" fontId="22" fillId="0" borderId="55" xfId="4" applyFont="1" applyBorder="1" applyAlignment="1">
      <alignment horizontal="left" wrapText="1"/>
    </xf>
    <xf numFmtId="0" fontId="22" fillId="0" borderId="56" xfId="0" applyFont="1" applyBorder="1" applyAlignment="1">
      <alignment horizontal="left"/>
    </xf>
    <xf numFmtId="0" fontId="9" fillId="0" borderId="4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7" xfId="4" applyFont="1" applyBorder="1" applyAlignment="1">
      <alignment horizontal="left" wrapText="1"/>
    </xf>
    <xf numFmtId="0" fontId="29" fillId="0" borderId="54" xfId="4" applyFont="1" applyBorder="1" applyAlignment="1">
      <alignment horizontal="center" wrapText="1"/>
    </xf>
    <xf numFmtId="0" fontId="4" fillId="0" borderId="72" xfId="0" applyFont="1" applyBorder="1" applyAlignment="1">
      <alignment horizontal="left"/>
    </xf>
    <xf numFmtId="0" fontId="13" fillId="0" borderId="58" xfId="4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3" fillId="0" borderId="60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3" fillId="0" borderId="64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right" vertical="center"/>
    </xf>
    <xf numFmtId="0" fontId="4" fillId="0" borderId="3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3" fillId="0" borderId="54" xfId="8" applyFont="1" applyBorder="1" applyAlignment="1">
      <alignment horizontal="center" vertical="center" wrapText="1"/>
    </xf>
    <xf numFmtId="0" fontId="34" fillId="0" borderId="21" xfId="0" applyFont="1" applyBorder="1" applyAlignment="1">
      <alignment vertical="center"/>
    </xf>
    <xf numFmtId="0" fontId="36" fillId="0" borderId="18" xfId="0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34" fillId="0" borderId="22" xfId="0" applyFont="1" applyBorder="1" applyAlignment="1">
      <alignment horizontal="right" vertical="center"/>
    </xf>
    <xf numFmtId="0" fontId="34" fillId="0" borderId="21" xfId="0" applyFont="1" applyBorder="1" applyAlignment="1">
      <alignment horizontal="right" vertical="center"/>
    </xf>
    <xf numFmtId="0" fontId="37" fillId="0" borderId="39" xfId="0" applyFont="1" applyBorder="1" applyAlignment="1">
      <alignment horizontal="left" vertical="top" wrapText="1"/>
    </xf>
    <xf numFmtId="0" fontId="34" fillId="0" borderId="56" xfId="0" applyFont="1" applyBorder="1" applyAlignment="1">
      <alignment horizontal="center"/>
    </xf>
    <xf numFmtId="0" fontId="34" fillId="0" borderId="41" xfId="0" applyFont="1" applyBorder="1" applyAlignment="1">
      <alignment horizontal="right" vertical="center"/>
    </xf>
    <xf numFmtId="0" fontId="34" fillId="0" borderId="34" xfId="0" applyFont="1" applyBorder="1" applyAlignment="1">
      <alignment horizontal="right" vertical="center"/>
    </xf>
    <xf numFmtId="0" fontId="9" fillId="0" borderId="64" xfId="0" applyFont="1" applyBorder="1" applyAlignment="1">
      <alignment horizontal="right" vertical="center"/>
    </xf>
    <xf numFmtId="0" fontId="9" fillId="0" borderId="38" xfId="0" applyFont="1" applyBorder="1"/>
    <xf numFmtId="0" fontId="9" fillId="0" borderId="39" xfId="0" applyFont="1" applyBorder="1"/>
    <xf numFmtId="0" fontId="57" fillId="0" borderId="0" xfId="0" applyFont="1"/>
    <xf numFmtId="0" fontId="14" fillId="0" borderId="0" xfId="0" applyFont="1" applyAlignment="1">
      <alignment horizontal="center" vertical="center"/>
    </xf>
    <xf numFmtId="0" fontId="14" fillId="0" borderId="57" xfId="0" quotePrefix="1" applyFont="1" applyBorder="1" applyAlignment="1">
      <alignment horizontal="center" vertical="center" wrapText="1"/>
    </xf>
    <xf numFmtId="0" fontId="59" fillId="0" borderId="38" xfId="0" applyFont="1" applyBorder="1" applyAlignment="1">
      <alignment horizontal="left" vertical="top" wrapText="1"/>
    </xf>
    <xf numFmtId="2" fontId="14" fillId="0" borderId="22" xfId="0" applyNumberFormat="1" applyFont="1" applyBorder="1"/>
    <xf numFmtId="2" fontId="14" fillId="0" borderId="21" xfId="0" applyNumberFormat="1" applyFont="1" applyBorder="1"/>
    <xf numFmtId="2" fontId="14" fillId="0" borderId="15" xfId="0" applyNumberFormat="1" applyFont="1" applyBorder="1"/>
    <xf numFmtId="0" fontId="22" fillId="0" borderId="38" xfId="0" applyFont="1" applyBorder="1" applyAlignment="1">
      <alignment horizontal="left" vertical="top" wrapText="1"/>
    </xf>
    <xf numFmtId="2" fontId="46" fillId="0" borderId="42" xfId="0" applyNumberFormat="1" applyFont="1" applyBorder="1" applyAlignment="1">
      <alignment vertical="center"/>
    </xf>
    <xf numFmtId="2" fontId="46" fillId="0" borderId="35" xfId="0" applyNumberFormat="1" applyFont="1" applyBorder="1" applyAlignment="1">
      <alignment vertical="center"/>
    </xf>
    <xf numFmtId="0" fontId="3" fillId="0" borderId="37" xfId="0" applyFont="1" applyBorder="1" applyAlignment="1">
      <alignment wrapText="1"/>
    </xf>
    <xf numFmtId="0" fontId="12" fillId="0" borderId="23" xfId="0" applyFont="1" applyBorder="1"/>
    <xf numFmtId="0" fontId="3" fillId="0" borderId="29" xfId="0" applyFont="1" applyBorder="1" applyAlignment="1">
      <alignment horizontal="center" vertical="top"/>
    </xf>
    <xf numFmtId="0" fontId="61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2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4" fillId="0" borderId="59" xfId="0" applyFont="1" applyBorder="1" applyAlignment="1">
      <alignment horizontal="center" vertical="top"/>
    </xf>
    <xf numFmtId="0" fontId="34" fillId="0" borderId="62" xfId="0" applyFont="1" applyBorder="1" applyAlignment="1">
      <alignment horizontal="center" vertical="center"/>
    </xf>
    <xf numFmtId="0" fontId="46" fillId="0" borderId="57" xfId="0" quotePrefix="1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left" wrapText="1"/>
    </xf>
    <xf numFmtId="0" fontId="9" fillId="0" borderId="64" xfId="0" applyFont="1" applyBorder="1"/>
    <xf numFmtId="0" fontId="2" fillId="0" borderId="62" xfId="0" applyFont="1" applyBorder="1" applyAlignment="1">
      <alignment horizontal="center"/>
    </xf>
    <xf numFmtId="0" fontId="2" fillId="0" borderId="62" xfId="0" applyFont="1" applyBorder="1" applyAlignment="1">
      <alignment vertical="center"/>
    </xf>
    <xf numFmtId="0" fontId="13" fillId="0" borderId="56" xfId="5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7" fillId="0" borderId="0" xfId="3" applyFont="1" applyFill="1" applyAlignment="1">
      <alignment horizontal="center"/>
    </xf>
    <xf numFmtId="0" fontId="47" fillId="0" borderId="0" xfId="3" applyFont="1" applyFill="1" applyAlignment="1">
      <alignment horizontal="center" vertical="center" wrapText="1"/>
    </xf>
    <xf numFmtId="0" fontId="67" fillId="0" borderId="0" xfId="3" applyFont="1" applyFill="1" applyAlignment="1">
      <alignment horizontal="center" vertical="center"/>
    </xf>
    <xf numFmtId="0" fontId="67" fillId="0" borderId="0" xfId="3" applyFont="1" applyFill="1" applyAlignment="1">
      <alignment vertical="center"/>
    </xf>
    <xf numFmtId="0" fontId="38" fillId="0" borderId="0" xfId="3" applyFont="1" applyFill="1" applyAlignment="1">
      <alignment horizontal="center" vertical="center"/>
    </xf>
    <xf numFmtId="0" fontId="38" fillId="0" borderId="0" xfId="3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0" fillId="2" borderId="71" xfId="3" applyFont="1" applyFill="1" applyBorder="1" applyAlignment="1">
      <alignment horizontal="center" vertical="center"/>
    </xf>
    <xf numFmtId="0" fontId="40" fillId="2" borderId="71" xfId="3" applyFont="1" applyFill="1" applyBorder="1" applyAlignment="1">
      <alignment horizontal="center" vertical="center" wrapText="1"/>
    </xf>
    <xf numFmtId="0" fontId="40" fillId="2" borderId="0" xfId="3" applyFont="1" applyFill="1" applyAlignment="1">
      <alignment horizontal="center" vertical="center"/>
    </xf>
    <xf numFmtId="0" fontId="40" fillId="2" borderId="0" xfId="3" applyFont="1" applyFill="1"/>
    <xf numFmtId="0" fontId="71" fillId="2" borderId="0" xfId="0" applyFont="1" applyFill="1" applyAlignment="1"/>
    <xf numFmtId="0" fontId="40" fillId="2" borderId="71" xfId="3" applyFont="1" applyFill="1" applyBorder="1" applyAlignment="1">
      <alignment horizontal="left" vertical="center" wrapText="1"/>
    </xf>
    <xf numFmtId="4" fontId="40" fillId="2" borderId="71" xfId="3" applyNumberFormat="1" applyFont="1" applyFill="1" applyBorder="1" applyAlignment="1">
      <alignment horizontal="center" vertical="center"/>
    </xf>
    <xf numFmtId="0" fontId="40" fillId="2" borderId="22" xfId="3" applyFont="1" applyFill="1" applyBorder="1" applyAlignment="1">
      <alignment horizontal="left" vertical="center" wrapText="1"/>
    </xf>
    <xf numFmtId="0" fontId="72" fillId="2" borderId="0" xfId="0" applyFont="1" applyFill="1" applyAlignment="1"/>
    <xf numFmtId="0" fontId="72" fillId="2" borderId="0" xfId="0" applyFont="1" applyFill="1"/>
    <xf numFmtId="0" fontId="67" fillId="0" borderId="0" xfId="3" applyFont="1" applyFill="1" applyBorder="1" applyAlignment="1">
      <alignment vertical="center"/>
    </xf>
    <xf numFmtId="0" fontId="38" fillId="0" borderId="0" xfId="3" applyFont="1" applyFill="1" applyBorder="1" applyAlignment="1">
      <alignment vertical="center"/>
    </xf>
    <xf numFmtId="0" fontId="2" fillId="0" borderId="0" xfId="0" applyFont="1" applyFill="1" applyBorder="1"/>
    <xf numFmtId="0" fontId="40" fillId="0" borderId="71" xfId="3" applyFont="1" applyFill="1" applyBorder="1" applyAlignment="1">
      <alignment horizontal="center" vertical="center"/>
    </xf>
    <xf numFmtId="0" fontId="40" fillId="0" borderId="71" xfId="3" applyFont="1" applyFill="1" applyBorder="1" applyAlignment="1">
      <alignment horizontal="center" vertical="center" wrapText="1"/>
    </xf>
    <xf numFmtId="0" fontId="49" fillId="0" borderId="71" xfId="3" applyFont="1" applyFill="1" applyBorder="1" applyAlignment="1">
      <alignment horizontal="center" vertical="center"/>
    </xf>
    <xf numFmtId="0" fontId="49" fillId="0" borderId="71" xfId="3" applyFont="1" applyFill="1" applyBorder="1" applyAlignment="1">
      <alignment horizontal="center" vertical="center" wrapText="1"/>
    </xf>
    <xf numFmtId="0" fontId="49" fillId="0" borderId="0" xfId="3" applyFont="1"/>
    <xf numFmtId="4" fontId="40" fillId="0" borderId="71" xfId="3" applyNumberFormat="1" applyFont="1" applyFill="1" applyBorder="1" applyAlignment="1">
      <alignment horizontal="center" vertical="center"/>
    </xf>
    <xf numFmtId="0" fontId="72" fillId="0" borderId="71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8" fillId="0" borderId="0" xfId="0" applyFont="1" applyFill="1"/>
    <xf numFmtId="0" fontId="69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76" fillId="0" borderId="0" xfId="0" applyFont="1" applyFill="1"/>
    <xf numFmtId="0" fontId="76" fillId="0" borderId="0" xfId="0" applyFont="1" applyFill="1" applyAlignment="1">
      <alignment horizontal="center" vertical="center"/>
    </xf>
    <xf numFmtId="9" fontId="74" fillId="3" borderId="18" xfId="2" applyFont="1" applyFill="1" applyBorder="1" applyAlignment="1">
      <alignment horizontal="center"/>
    </xf>
    <xf numFmtId="9" fontId="74" fillId="3" borderId="22" xfId="2" applyFont="1" applyFill="1" applyBorder="1" applyAlignment="1">
      <alignment horizontal="center"/>
    </xf>
    <xf numFmtId="9" fontId="74" fillId="3" borderId="42" xfId="2" applyFont="1" applyFill="1" applyBorder="1" applyAlignment="1">
      <alignment horizontal="center"/>
    </xf>
    <xf numFmtId="2" fontId="34" fillId="0" borderId="0" xfId="0" applyNumberFormat="1" applyFont="1"/>
    <xf numFmtId="2" fontId="2" fillId="0" borderId="0" xfId="0" applyNumberFormat="1" applyFont="1"/>
    <xf numFmtId="4" fontId="21" fillId="3" borderId="17" xfId="0" applyNumberFormat="1" applyFont="1" applyFill="1" applyBorder="1" applyAlignment="1"/>
    <xf numFmtId="4" fontId="21" fillId="3" borderId="35" xfId="0" applyNumberFormat="1" applyFont="1" applyFill="1" applyBorder="1" applyAlignment="1"/>
    <xf numFmtId="0" fontId="74" fillId="3" borderId="35" xfId="0" applyFont="1" applyFill="1" applyBorder="1" applyAlignment="1"/>
    <xf numFmtId="0" fontId="74" fillId="3" borderId="21" xfId="0" applyFont="1" applyFill="1" applyBorder="1" applyAlignment="1"/>
    <xf numFmtId="0" fontId="74" fillId="3" borderId="41" xfId="0" applyFont="1" applyFill="1" applyBorder="1" applyAlignment="1">
      <alignment horizontal="center"/>
    </xf>
    <xf numFmtId="0" fontId="74" fillId="3" borderId="34" xfId="0" applyFont="1" applyFill="1" applyBorder="1" applyAlignment="1"/>
    <xf numFmtId="9" fontId="74" fillId="3" borderId="18" xfId="2" applyFont="1" applyFill="1" applyBorder="1" applyAlignment="1"/>
    <xf numFmtId="4" fontId="20" fillId="3" borderId="17" xfId="0" applyNumberFormat="1" applyFont="1" applyFill="1" applyBorder="1"/>
    <xf numFmtId="9" fontId="74" fillId="3" borderId="42" xfId="2" applyFont="1" applyFill="1" applyBorder="1" applyAlignment="1"/>
    <xf numFmtId="4" fontId="20" fillId="3" borderId="35" xfId="0" applyNumberFormat="1" applyFont="1" applyFill="1" applyBorder="1"/>
    <xf numFmtId="4" fontId="74" fillId="3" borderId="35" xfId="0" applyNumberFormat="1" applyFont="1" applyFill="1" applyBorder="1"/>
    <xf numFmtId="9" fontId="74" fillId="3" borderId="22" xfId="2" applyFont="1" applyFill="1" applyBorder="1" applyAlignment="1"/>
    <xf numFmtId="4" fontId="74" fillId="3" borderId="21" xfId="0" applyNumberFormat="1" applyFont="1" applyFill="1" applyBorder="1"/>
    <xf numFmtId="9" fontId="75" fillId="3" borderId="41" xfId="2" applyFont="1" applyFill="1" applyBorder="1" applyAlignment="1"/>
    <xf numFmtId="4" fontId="74" fillId="3" borderId="34" xfId="0" applyNumberFormat="1" applyFont="1" applyFill="1" applyBorder="1"/>
    <xf numFmtId="4" fontId="3" fillId="0" borderId="48" xfId="0" applyNumberFormat="1" applyFont="1" applyBorder="1" applyAlignment="1">
      <alignment horizontal="right" vertical="center"/>
    </xf>
    <xf numFmtId="4" fontId="3" fillId="0" borderId="47" xfId="0" applyNumberFormat="1" applyFont="1" applyBorder="1"/>
    <xf numFmtId="0" fontId="13" fillId="0" borderId="36" xfId="4" applyFont="1" applyBorder="1" applyAlignment="1">
      <alignment horizontal="center" vertical="center" wrapText="1"/>
    </xf>
    <xf numFmtId="4" fontId="3" fillId="0" borderId="50" xfId="0" applyNumberFormat="1" applyFont="1" applyBorder="1"/>
    <xf numFmtId="4" fontId="9" fillId="0" borderId="46" xfId="0" applyNumberFormat="1" applyFont="1" applyBorder="1"/>
    <xf numFmtId="4" fontId="9" fillId="0" borderId="37" xfId="0" applyNumberFormat="1" applyFont="1" applyBorder="1"/>
    <xf numFmtId="4" fontId="17" fillId="0" borderId="46" xfId="0" applyNumberFormat="1" applyFont="1" applyBorder="1"/>
    <xf numFmtId="4" fontId="9" fillId="0" borderId="49" xfId="0" applyNumberFormat="1" applyFont="1" applyBorder="1"/>
    <xf numFmtId="4" fontId="9" fillId="0" borderId="23" xfId="0" applyNumberFormat="1" applyFont="1" applyBorder="1"/>
    <xf numFmtId="4" fontId="17" fillId="0" borderId="49" xfId="0" applyNumberFormat="1" applyFont="1" applyBorder="1"/>
    <xf numFmtId="4" fontId="9" fillId="0" borderId="15" xfId="0" applyNumberFormat="1" applyFont="1" applyBorder="1"/>
    <xf numFmtId="4" fontId="9" fillId="0" borderId="6" xfId="0" applyNumberFormat="1" applyFont="1" applyBorder="1"/>
    <xf numFmtId="4" fontId="9" fillId="0" borderId="22" xfId="0" applyNumberFormat="1" applyFont="1" applyBorder="1"/>
    <xf numFmtId="4" fontId="9" fillId="0" borderId="21" xfId="0" applyNumberFormat="1" applyFont="1" applyBorder="1"/>
    <xf numFmtId="4" fontId="9" fillId="0" borderId="47" xfId="0" applyNumberFormat="1" applyFont="1" applyBorder="1"/>
    <xf numFmtId="4" fontId="17" fillId="0" borderId="47" xfId="0" applyNumberFormat="1" applyFont="1" applyBorder="1"/>
    <xf numFmtId="4" fontId="9" fillId="0" borderId="16" xfId="0" applyNumberFormat="1" applyFont="1" applyBorder="1"/>
    <xf numFmtId="4" fontId="9" fillId="0" borderId="8" xfId="0" applyNumberFormat="1" applyFont="1" applyBorder="1"/>
    <xf numFmtId="4" fontId="9" fillId="0" borderId="41" xfId="0" applyNumberFormat="1" applyFont="1" applyBorder="1"/>
    <xf numFmtId="4" fontId="9" fillId="0" borderId="34" xfId="0" applyNumberFormat="1" applyFont="1" applyBorder="1"/>
    <xf numFmtId="4" fontId="77" fillId="0" borderId="48" xfId="0" applyNumberFormat="1" applyFont="1" applyBorder="1"/>
    <xf numFmtId="2" fontId="4" fillId="0" borderId="34" xfId="3" applyNumberFormat="1" applyFont="1" applyBorder="1" applyAlignment="1">
      <alignment horizontal="right" vertical="center"/>
    </xf>
    <xf numFmtId="2" fontId="4" fillId="0" borderId="48" xfId="3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/>
    </xf>
    <xf numFmtId="4" fontId="34" fillId="0" borderId="15" xfId="0" applyNumberFormat="1" applyFont="1" applyBorder="1" applyAlignment="1">
      <alignment vertical="center"/>
    </xf>
    <xf numFmtId="4" fontId="34" fillId="0" borderId="6" xfId="0" applyNumberFormat="1" applyFont="1" applyBorder="1" applyAlignment="1">
      <alignment vertical="center"/>
    </xf>
    <xf numFmtId="4" fontId="34" fillId="0" borderId="22" xfId="0" applyNumberFormat="1" applyFont="1" applyBorder="1" applyAlignment="1">
      <alignment vertical="center"/>
    </xf>
    <xf numFmtId="4" fontId="34" fillId="0" borderId="21" xfId="0" applyNumberFormat="1" applyFont="1" applyBorder="1" applyAlignment="1">
      <alignment vertical="center"/>
    </xf>
    <xf numFmtId="4" fontId="34" fillId="0" borderId="47" xfId="0" applyNumberFormat="1" applyFont="1" applyBorder="1" applyAlignment="1">
      <alignment vertical="center"/>
    </xf>
    <xf numFmtId="4" fontId="34" fillId="0" borderId="15" xfId="0" applyNumberFormat="1" applyFont="1" applyBorder="1" applyAlignment="1">
      <alignment horizontal="right" vertical="center"/>
    </xf>
    <xf numFmtId="4" fontId="34" fillId="0" borderId="6" xfId="0" applyNumberFormat="1" applyFont="1" applyBorder="1" applyAlignment="1">
      <alignment horizontal="right" vertical="center"/>
    </xf>
    <xf numFmtId="4" fontId="34" fillId="0" borderId="22" xfId="0" applyNumberFormat="1" applyFont="1" applyBorder="1" applyAlignment="1">
      <alignment horizontal="right" vertical="center"/>
    </xf>
    <xf numFmtId="4" fontId="34" fillId="0" borderId="21" xfId="0" applyNumberFormat="1" applyFont="1" applyBorder="1" applyAlignment="1">
      <alignment horizontal="right" vertical="center"/>
    </xf>
    <xf numFmtId="4" fontId="34" fillId="0" borderId="47" xfId="0" applyNumberFormat="1" applyFont="1" applyBorder="1" applyAlignment="1">
      <alignment horizontal="right" vertical="center"/>
    </xf>
    <xf numFmtId="2" fontId="14" fillId="0" borderId="24" xfId="0" applyNumberFormat="1" applyFont="1" applyBorder="1"/>
    <xf numFmtId="2" fontId="14" fillId="0" borderId="20" xfId="0" applyNumberFormat="1" applyFont="1" applyBorder="1"/>
    <xf numFmtId="2" fontId="14" fillId="0" borderId="42" xfId="0" applyNumberFormat="1" applyFont="1" applyBorder="1"/>
    <xf numFmtId="2" fontId="14" fillId="0" borderId="35" xfId="0" applyNumberFormat="1" applyFont="1" applyBorder="1"/>
    <xf numFmtId="2" fontId="14" fillId="0" borderId="49" xfId="0" applyNumberFormat="1" applyFont="1" applyBorder="1"/>
    <xf numFmtId="2" fontId="14" fillId="0" borderId="6" xfId="0" applyNumberFormat="1" applyFont="1" applyBorder="1"/>
    <xf numFmtId="2" fontId="14" fillId="0" borderId="47" xfId="0" applyNumberFormat="1" applyFont="1" applyBorder="1"/>
    <xf numFmtId="0" fontId="6" fillId="0" borderId="0" xfId="0" applyFont="1" applyFill="1"/>
    <xf numFmtId="4" fontId="19" fillId="0" borderId="0" xfId="3" applyNumberFormat="1" applyFont="1" applyAlignment="1">
      <alignment wrapText="1" shrinkToFit="1"/>
    </xf>
    <xf numFmtId="4" fontId="4" fillId="2" borderId="24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4" fillId="2" borderId="42" xfId="0" applyNumberFormat="1" applyFont="1" applyFill="1" applyBorder="1" applyAlignment="1">
      <alignment horizontal="right" vertical="center"/>
    </xf>
    <xf numFmtId="4" fontId="4" fillId="2" borderId="35" xfId="0" applyNumberFormat="1" applyFont="1" applyFill="1" applyBorder="1" applyAlignment="1">
      <alignment horizontal="right" vertical="center"/>
    </xf>
    <xf numFmtId="4" fontId="4" fillId="2" borderId="49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2" borderId="22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4" fontId="4" fillId="2" borderId="47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 vertical="center"/>
    </xf>
    <xf numFmtId="4" fontId="4" fillId="2" borderId="17" xfId="0" applyNumberFormat="1" applyFont="1" applyFill="1" applyBorder="1" applyAlignment="1">
      <alignment horizontal="right" vertical="center"/>
    </xf>
    <xf numFmtId="4" fontId="4" fillId="2" borderId="46" xfId="0" applyNumberFormat="1" applyFont="1" applyFill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4" fontId="4" fillId="2" borderId="41" xfId="0" applyNumberFormat="1" applyFont="1" applyFill="1" applyBorder="1" applyAlignment="1">
      <alignment horizontal="right" vertical="center"/>
    </xf>
    <xf numFmtId="4" fontId="4" fillId="2" borderId="34" xfId="0" applyNumberFormat="1" applyFont="1" applyFill="1" applyBorder="1" applyAlignment="1">
      <alignment horizontal="right" vertical="center"/>
    </xf>
    <xf numFmtId="4" fontId="4" fillId="2" borderId="48" xfId="0" applyNumberFormat="1" applyFont="1" applyFill="1" applyBorder="1" applyAlignment="1">
      <alignment horizontal="right" vertical="center"/>
    </xf>
    <xf numFmtId="4" fontId="4" fillId="2" borderId="65" xfId="0" applyNumberFormat="1" applyFont="1" applyFill="1" applyBorder="1" applyAlignment="1">
      <alignment horizontal="right" vertical="center"/>
    </xf>
    <xf numFmtId="4" fontId="4" fillId="2" borderId="66" xfId="0" applyNumberFormat="1" applyFont="1" applyFill="1" applyBorder="1" applyAlignment="1">
      <alignment horizontal="right" vertical="center"/>
    </xf>
    <xf numFmtId="4" fontId="4" fillId="2" borderId="63" xfId="0" applyNumberFormat="1" applyFont="1" applyFill="1" applyBorder="1" applyAlignment="1">
      <alignment horizontal="right" vertical="center"/>
    </xf>
    <xf numFmtId="4" fontId="4" fillId="2" borderId="64" xfId="0" applyNumberFormat="1" applyFont="1" applyFill="1" applyBorder="1" applyAlignment="1">
      <alignment horizontal="right" vertical="center"/>
    </xf>
    <xf numFmtId="4" fontId="4" fillId="2" borderId="61" xfId="0" applyNumberFormat="1" applyFont="1" applyFill="1" applyBorder="1" applyAlignment="1">
      <alignment horizontal="right" vertical="center"/>
    </xf>
    <xf numFmtId="4" fontId="13" fillId="2" borderId="70" xfId="0" applyNumberFormat="1" applyFont="1" applyFill="1" applyBorder="1" applyAlignment="1">
      <alignment horizontal="right" vertical="center"/>
    </xf>
    <xf numFmtId="4" fontId="13" fillId="2" borderId="44" xfId="0" applyNumberFormat="1" applyFont="1" applyFill="1" applyBorder="1" applyAlignment="1">
      <alignment horizontal="right" vertical="center"/>
    </xf>
    <xf numFmtId="4" fontId="13" fillId="2" borderId="68" xfId="0" applyNumberFormat="1" applyFont="1" applyFill="1" applyBorder="1" applyAlignment="1">
      <alignment horizontal="right" vertical="center"/>
    </xf>
    <xf numFmtId="4" fontId="13" fillId="2" borderId="19" xfId="0" applyNumberFormat="1" applyFont="1" applyFill="1" applyBorder="1" applyAlignment="1">
      <alignment horizontal="right" vertical="center"/>
    </xf>
    <xf numFmtId="4" fontId="13" fillId="2" borderId="65" xfId="0" applyNumberFormat="1" applyFont="1" applyFill="1" applyBorder="1" applyAlignment="1">
      <alignment horizontal="right" vertical="center"/>
    </xf>
    <xf numFmtId="4" fontId="13" fillId="2" borderId="61" xfId="0" applyNumberFormat="1" applyFont="1" applyFill="1" applyBorder="1" applyAlignment="1">
      <alignment horizontal="right" vertical="center"/>
    </xf>
    <xf numFmtId="4" fontId="13" fillId="2" borderId="63" xfId="0" applyNumberFormat="1" applyFont="1" applyFill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right" vertical="center"/>
    </xf>
    <xf numFmtId="4" fontId="13" fillId="2" borderId="45" xfId="0" applyNumberFormat="1" applyFont="1" applyFill="1" applyBorder="1" applyAlignment="1">
      <alignment horizontal="right" vertical="center"/>
    </xf>
    <xf numFmtId="4" fontId="13" fillId="2" borderId="12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4" fillId="2" borderId="25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/>
    <xf numFmtId="0" fontId="13" fillId="2" borderId="20" xfId="3" applyFont="1" applyFill="1" applyBorder="1" applyAlignment="1">
      <alignment vertical="center" wrapText="1"/>
    </xf>
    <xf numFmtId="0" fontId="66" fillId="2" borderId="42" xfId="3" applyNumberFormat="1" applyFont="1" applyFill="1" applyBorder="1" applyAlignment="1">
      <alignment vertical="center" wrapText="1"/>
    </xf>
    <xf numFmtId="2" fontId="66" fillId="2" borderId="20" xfId="3" applyNumberFormat="1" applyFont="1" applyFill="1" applyBorder="1" applyAlignment="1">
      <alignment vertical="center" wrapText="1"/>
    </xf>
    <xf numFmtId="2" fontId="66" fillId="2" borderId="57" xfId="3" applyNumberFormat="1" applyFont="1" applyFill="1" applyBorder="1" applyAlignment="1">
      <alignment vertical="center" wrapText="1"/>
    </xf>
    <xf numFmtId="0" fontId="65" fillId="2" borderId="6" xfId="3" applyFont="1" applyFill="1" applyBorder="1" applyAlignment="1">
      <alignment wrapText="1"/>
    </xf>
    <xf numFmtId="2" fontId="4" fillId="2" borderId="22" xfId="3" applyNumberFormat="1" applyFont="1" applyFill="1" applyBorder="1" applyAlignment="1">
      <alignment wrapText="1"/>
    </xf>
    <xf numFmtId="2" fontId="4" fillId="2" borderId="6" xfId="3" applyNumberFormat="1" applyFont="1" applyFill="1" applyBorder="1" applyAlignment="1">
      <alignment wrapText="1"/>
    </xf>
    <xf numFmtId="0" fontId="4" fillId="2" borderId="22" xfId="3" applyNumberFormat="1" applyFont="1" applyFill="1" applyBorder="1" applyAlignment="1">
      <alignment wrapText="1"/>
    </xf>
    <xf numFmtId="2" fontId="4" fillId="2" borderId="55" xfId="3" applyNumberFormat="1" applyFont="1" applyFill="1" applyBorder="1" applyAlignment="1">
      <alignment wrapText="1"/>
    </xf>
    <xf numFmtId="2" fontId="4" fillId="2" borderId="9" xfId="3" applyNumberFormat="1" applyFont="1" applyFill="1" applyBorder="1" applyAlignment="1">
      <alignment wrapText="1"/>
    </xf>
    <xf numFmtId="0" fontId="4" fillId="2" borderId="43" xfId="3" applyNumberFormat="1" applyFont="1" applyFill="1" applyBorder="1" applyAlignment="1">
      <alignment wrapText="1"/>
    </xf>
    <xf numFmtId="4" fontId="13" fillId="2" borderId="17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/>
    </xf>
    <xf numFmtId="166" fontId="13" fillId="2" borderId="18" xfId="0" applyNumberFormat="1" applyFont="1" applyFill="1" applyBorder="1" applyAlignment="1">
      <alignment horizontal="right" vertical="center"/>
    </xf>
    <xf numFmtId="4" fontId="13" fillId="2" borderId="14" xfId="0" applyNumberFormat="1" applyFont="1" applyFill="1" applyBorder="1" applyAlignment="1">
      <alignment horizontal="right" vertical="center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8" xfId="0" applyNumberFormat="1" applyFont="1" applyFill="1" applyBorder="1" applyAlignment="1">
      <alignment horizontal="right" vertical="center"/>
    </xf>
    <xf numFmtId="0" fontId="27" fillId="2" borderId="59" xfId="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right" vertical="center"/>
    </xf>
    <xf numFmtId="0" fontId="27" fillId="2" borderId="64" xfId="0" applyNumberFormat="1" applyFont="1" applyFill="1" applyBorder="1" applyAlignment="1">
      <alignment horizontal="right" vertical="center"/>
    </xf>
    <xf numFmtId="0" fontId="27" fillId="2" borderId="65" xfId="0" applyFont="1" applyFill="1" applyBorder="1" applyAlignment="1">
      <alignment horizontal="right" vertical="center"/>
    </xf>
    <xf numFmtId="0" fontId="27" fillId="2" borderId="66" xfId="0" applyFont="1" applyFill="1" applyBorder="1" applyAlignment="1">
      <alignment horizontal="right" vertical="center"/>
    </xf>
    <xf numFmtId="0" fontId="27" fillId="2" borderId="64" xfId="0" applyFont="1" applyFill="1" applyBorder="1" applyAlignment="1">
      <alignment horizontal="right" vertical="center"/>
    </xf>
    <xf numFmtId="0" fontId="27" fillId="2" borderId="61" xfId="0" applyFont="1" applyFill="1" applyBorder="1" applyAlignment="1">
      <alignment horizontal="right" vertical="center"/>
    </xf>
    <xf numFmtId="0" fontId="13" fillId="2" borderId="54" xfId="0" quotePrefix="1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right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2" fontId="4" fillId="2" borderId="22" xfId="0" applyNumberFormat="1" applyFont="1" applyFill="1" applyBorder="1" applyAlignment="1">
      <alignment horizontal="right" vertical="center"/>
    </xf>
    <xf numFmtId="0" fontId="4" fillId="2" borderId="21" xfId="0" applyNumberFormat="1" applyFont="1" applyFill="1" applyBorder="1" applyAlignment="1">
      <alignment horizontal="right" vertical="center"/>
    </xf>
    <xf numFmtId="166" fontId="4" fillId="2" borderId="22" xfId="0" applyNumberFormat="1" applyFont="1" applyFill="1" applyBorder="1" applyAlignment="1">
      <alignment horizontal="right" vertical="center"/>
    </xf>
    <xf numFmtId="0" fontId="4" fillId="2" borderId="6" xfId="0" applyNumberFormat="1" applyFont="1" applyFill="1" applyBorder="1" applyAlignment="1">
      <alignment horizontal="right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 wrapText="1"/>
    </xf>
    <xf numFmtId="166" fontId="4" fillId="2" borderId="41" xfId="0" applyNumberFormat="1" applyFont="1" applyFill="1" applyBorder="1" applyAlignment="1">
      <alignment horizontal="right" vertical="center"/>
    </xf>
    <xf numFmtId="0" fontId="4" fillId="2" borderId="34" xfId="0" applyNumberFormat="1" applyFont="1" applyFill="1" applyBorder="1" applyAlignment="1">
      <alignment horizontal="right" vertical="center"/>
    </xf>
    <xf numFmtId="0" fontId="13" fillId="2" borderId="57" xfId="0" quotePrefix="1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/>
    </xf>
    <xf numFmtId="166" fontId="13" fillId="2" borderId="42" xfId="0" applyNumberFormat="1" applyFont="1" applyFill="1" applyBorder="1" applyAlignment="1">
      <alignment horizontal="right" vertical="center"/>
    </xf>
    <xf numFmtId="0" fontId="13" fillId="2" borderId="35" xfId="0" applyNumberFormat="1" applyFont="1" applyFill="1" applyBorder="1" applyAlignment="1">
      <alignment horizontal="right" vertical="center"/>
    </xf>
    <xf numFmtId="49" fontId="13" fillId="2" borderId="57" xfId="3" applyNumberFormat="1" applyFont="1" applyFill="1" applyBorder="1" applyAlignment="1">
      <alignment horizontal="center" vertical="center" wrapText="1"/>
    </xf>
    <xf numFmtId="0" fontId="29" fillId="2" borderId="57" xfId="3" applyFont="1" applyFill="1" applyBorder="1" applyAlignment="1">
      <alignment horizontal="center" vertical="center" wrapText="1"/>
    </xf>
    <xf numFmtId="0" fontId="13" fillId="2" borderId="57" xfId="3" applyFont="1" applyFill="1" applyBorder="1" applyAlignment="1">
      <alignment horizontal="center" vertical="center" wrapText="1"/>
    </xf>
    <xf numFmtId="0" fontId="65" fillId="2" borderId="42" xfId="3" applyFont="1" applyFill="1" applyBorder="1" applyAlignment="1">
      <alignment horizontal="right" vertical="center" wrapText="1"/>
    </xf>
    <xf numFmtId="0" fontId="66" fillId="2" borderId="42" xfId="3" applyFont="1" applyFill="1" applyBorder="1" applyAlignment="1">
      <alignment vertical="center" wrapText="1"/>
    </xf>
    <xf numFmtId="49" fontId="22" fillId="2" borderId="55" xfId="3" applyNumberFormat="1" applyFont="1" applyFill="1" applyBorder="1" applyAlignment="1">
      <alignment horizontal="center" wrapText="1"/>
    </xf>
    <xf numFmtId="0" fontId="4" fillId="2" borderId="55" xfId="3" applyFont="1" applyFill="1" applyBorder="1" applyAlignment="1">
      <alignment wrapText="1"/>
    </xf>
    <xf numFmtId="0" fontId="22" fillId="2" borderId="55" xfId="3" applyFont="1" applyFill="1" applyBorder="1" applyAlignment="1">
      <alignment horizontal="center" wrapText="1"/>
    </xf>
    <xf numFmtId="0" fontId="4" fillId="2" borderId="22" xfId="3" applyFont="1" applyFill="1" applyBorder="1" applyAlignment="1">
      <alignment horizontal="right" wrapText="1"/>
    </xf>
    <xf numFmtId="0" fontId="4" fillId="2" borderId="22" xfId="3" applyFont="1" applyFill="1" applyBorder="1" applyAlignment="1">
      <alignment wrapText="1"/>
    </xf>
    <xf numFmtId="0" fontId="41" fillId="2" borderId="55" xfId="15" applyFont="1" applyFill="1" applyBorder="1" applyAlignment="1">
      <alignment horizontal="center" wrapText="1"/>
    </xf>
    <xf numFmtId="0" fontId="4" fillId="2" borderId="47" xfId="3" applyFont="1" applyFill="1" applyBorder="1" applyAlignment="1">
      <alignment horizontal="center" wrapText="1"/>
    </xf>
    <xf numFmtId="0" fontId="4" fillId="2" borderId="43" xfId="3" applyFont="1" applyFill="1" applyBorder="1" applyAlignment="1">
      <alignment horizontal="right" wrapText="1"/>
    </xf>
    <xf numFmtId="2" fontId="4" fillId="2" borderId="15" xfId="3" applyNumberFormat="1" applyFont="1" applyFill="1" applyBorder="1" applyAlignment="1">
      <alignment wrapText="1"/>
    </xf>
    <xf numFmtId="0" fontId="22" fillId="2" borderId="52" xfId="15" applyFont="1" applyFill="1" applyBorder="1" applyAlignment="1">
      <alignment horizontal="center" wrapText="1"/>
    </xf>
    <xf numFmtId="0" fontId="4" fillId="2" borderId="52" xfId="3" applyFont="1" applyFill="1" applyBorder="1" applyAlignment="1">
      <alignment wrapText="1"/>
    </xf>
    <xf numFmtId="0" fontId="4" fillId="2" borderId="52" xfId="3" applyFont="1" applyFill="1" applyBorder="1" applyAlignment="1">
      <alignment horizontal="center" wrapText="1"/>
    </xf>
    <xf numFmtId="0" fontId="4" fillId="2" borderId="16" xfId="3" applyFont="1" applyFill="1" applyBorder="1" applyAlignment="1">
      <alignment horizontal="right" wrapText="1"/>
    </xf>
    <xf numFmtId="2" fontId="4" fillId="2" borderId="13" xfId="3" applyNumberFormat="1" applyFont="1" applyFill="1" applyBorder="1" applyAlignment="1">
      <alignment wrapText="1"/>
    </xf>
    <xf numFmtId="2" fontId="4" fillId="2" borderId="12" xfId="3" applyNumberFormat="1" applyFont="1" applyFill="1" applyBorder="1" applyAlignment="1">
      <alignment wrapText="1"/>
    </xf>
    <xf numFmtId="2" fontId="4" fillId="2" borderId="8" xfId="3" applyNumberFormat="1" applyFont="1" applyFill="1" applyBorder="1" applyAlignment="1">
      <alignment wrapText="1"/>
    </xf>
    <xf numFmtId="0" fontId="4" fillId="2" borderId="16" xfId="3" applyNumberFormat="1" applyFont="1" applyFill="1" applyBorder="1" applyAlignment="1">
      <alignment wrapText="1"/>
    </xf>
    <xf numFmtId="2" fontId="4" fillId="2" borderId="52" xfId="3" applyNumberFormat="1" applyFont="1" applyFill="1" applyBorder="1" applyAlignment="1">
      <alignment wrapText="1"/>
    </xf>
    <xf numFmtId="0" fontId="13" fillId="2" borderId="53" xfId="3" applyFont="1" applyFill="1" applyBorder="1" applyAlignment="1">
      <alignment horizontal="center" vertical="center"/>
    </xf>
    <xf numFmtId="0" fontId="50" fillId="2" borderId="57" xfId="3" applyFont="1" applyFill="1" applyBorder="1" applyAlignment="1">
      <alignment horizontal="center" vertical="center" wrapText="1"/>
    </xf>
    <xf numFmtId="1" fontId="13" fillId="2" borderId="20" xfId="3" applyNumberFormat="1" applyFont="1" applyFill="1" applyBorder="1" applyAlignment="1">
      <alignment vertical="center" wrapText="1"/>
    </xf>
    <xf numFmtId="0" fontId="4" fillId="2" borderId="53" xfId="3" applyFont="1" applyFill="1" applyBorder="1" applyAlignment="1">
      <alignment horizontal="center" vertical="center"/>
    </xf>
    <xf numFmtId="0" fontId="4" fillId="2" borderId="52" xfId="3" applyFont="1" applyFill="1" applyBorder="1" applyAlignment="1">
      <alignment horizontal="center" vertical="center"/>
    </xf>
    <xf numFmtId="0" fontId="22" fillId="2" borderId="58" xfId="15" applyFont="1" applyFill="1" applyBorder="1" applyAlignment="1">
      <alignment horizontal="center" wrapText="1"/>
    </xf>
    <xf numFmtId="0" fontId="4" fillId="2" borderId="58" xfId="3" applyFont="1" applyFill="1" applyBorder="1" applyAlignment="1">
      <alignment wrapText="1"/>
    </xf>
    <xf numFmtId="0" fontId="4" fillId="2" borderId="56" xfId="3" applyFont="1" applyFill="1" applyBorder="1" applyAlignment="1">
      <alignment horizontal="center" wrapText="1"/>
    </xf>
    <xf numFmtId="2" fontId="4" fillId="2" borderId="43" xfId="3" applyNumberFormat="1" applyFont="1" applyFill="1" applyBorder="1" applyAlignment="1">
      <alignment wrapText="1"/>
    </xf>
    <xf numFmtId="2" fontId="4" fillId="2" borderId="56" xfId="3" applyNumberFormat="1" applyFont="1" applyFill="1" applyBorder="1" applyAlignment="1">
      <alignment wrapText="1"/>
    </xf>
    <xf numFmtId="0" fontId="13" fillId="2" borderId="59" xfId="0" applyFont="1" applyFill="1" applyBorder="1" applyAlignment="1">
      <alignment horizontal="center" vertical="top"/>
    </xf>
    <xf numFmtId="0" fontId="4" fillId="2" borderId="6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center" vertical="center"/>
    </xf>
    <xf numFmtId="0" fontId="13" fillId="2" borderId="64" xfId="0" applyNumberFormat="1" applyFont="1" applyFill="1" applyBorder="1" applyAlignment="1">
      <alignment horizontal="right" vertical="center"/>
    </xf>
    <xf numFmtId="0" fontId="29" fillId="2" borderId="59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right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 wrapText="1"/>
    </xf>
    <xf numFmtId="166" fontId="4" fillId="2" borderId="43" xfId="0" applyNumberFormat="1" applyFont="1" applyFill="1" applyBorder="1" applyAlignment="1">
      <alignment horizontal="right" vertical="center"/>
    </xf>
    <xf numFmtId="0" fontId="4" fillId="2" borderId="36" xfId="0" applyNumberFormat="1" applyFont="1" applyFill="1" applyBorder="1" applyAlignment="1">
      <alignment horizontal="right" vertical="center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43" xfId="0" applyNumberFormat="1" applyFont="1" applyFill="1" applyBorder="1" applyAlignment="1">
      <alignment horizontal="right" vertical="center"/>
    </xf>
    <xf numFmtId="4" fontId="4" fillId="2" borderId="36" xfId="0" applyNumberFormat="1" applyFont="1" applyFill="1" applyBorder="1" applyAlignment="1">
      <alignment horizontal="right" vertical="center"/>
    </xf>
    <xf numFmtId="4" fontId="4" fillId="2" borderId="50" xfId="0" applyNumberFormat="1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center" vertical="top"/>
    </xf>
    <xf numFmtId="0" fontId="4" fillId="2" borderId="5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11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67" xfId="0" applyNumberFormat="1" applyFont="1" applyFill="1" applyBorder="1" applyAlignment="1">
      <alignment horizontal="right" vertical="center"/>
    </xf>
    <xf numFmtId="2" fontId="13" fillId="2" borderId="18" xfId="0" applyNumberFormat="1" applyFont="1" applyFill="1" applyBorder="1" applyAlignment="1">
      <alignment horizontal="right" vertical="center"/>
    </xf>
    <xf numFmtId="2" fontId="4" fillId="2" borderId="41" xfId="0" applyNumberFormat="1" applyFont="1" applyFill="1" applyBorder="1" applyAlignment="1">
      <alignment horizontal="right" vertical="center"/>
    </xf>
    <xf numFmtId="2" fontId="13" fillId="2" borderId="42" xfId="0" applyNumberFormat="1" applyFont="1" applyFill="1" applyBorder="1" applyAlignment="1">
      <alignment horizontal="right" vertical="center"/>
    </xf>
    <xf numFmtId="2" fontId="4" fillId="2" borderId="43" xfId="0" applyNumberFormat="1" applyFont="1" applyFill="1" applyBorder="1" applyAlignment="1">
      <alignment horizontal="right" vertical="center"/>
    </xf>
    <xf numFmtId="0" fontId="29" fillId="2" borderId="60" xfId="0" applyFont="1" applyFill="1" applyBorder="1" applyAlignment="1">
      <alignment horizontal="center" vertical="center" wrapText="1"/>
    </xf>
    <xf numFmtId="166" fontId="4" fillId="2" borderId="63" xfId="0" applyNumberFormat="1" applyFont="1" applyFill="1" applyBorder="1" applyAlignment="1">
      <alignment horizontal="right" vertical="center"/>
    </xf>
    <xf numFmtId="0" fontId="4" fillId="2" borderId="64" xfId="0" applyNumberFormat="1" applyFont="1" applyFill="1" applyBorder="1" applyAlignment="1">
      <alignment horizontal="right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2" fontId="4" fillId="2" borderId="42" xfId="0" applyNumberFormat="1" applyFont="1" applyFill="1" applyBorder="1" applyAlignment="1">
      <alignment horizontal="right" vertical="center"/>
    </xf>
    <xf numFmtId="0" fontId="4" fillId="2" borderId="35" xfId="0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right" vertical="center"/>
    </xf>
    <xf numFmtId="0" fontId="4" fillId="2" borderId="55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left" wrapText="1"/>
    </xf>
    <xf numFmtId="166" fontId="4" fillId="2" borderId="22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4" fontId="4" fillId="2" borderId="22" xfId="0" applyNumberFormat="1" applyFont="1" applyFill="1" applyBorder="1" applyAlignment="1">
      <alignment horizontal="right"/>
    </xf>
    <xf numFmtId="4" fontId="4" fillId="2" borderId="21" xfId="0" applyNumberFormat="1" applyFont="1" applyFill="1" applyBorder="1" applyAlignment="1">
      <alignment horizontal="right"/>
    </xf>
    <xf numFmtId="4" fontId="4" fillId="2" borderId="47" xfId="0" applyNumberFormat="1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0" fontId="41" fillId="2" borderId="55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left" wrapText="1"/>
    </xf>
    <xf numFmtId="2" fontId="4" fillId="2" borderId="42" xfId="0" applyNumberFormat="1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4" fontId="4" fillId="2" borderId="16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4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48" xfId="0" applyNumberFormat="1" applyFont="1" applyFill="1" applyBorder="1" applyAlignment="1">
      <alignment horizontal="right"/>
    </xf>
    <xf numFmtId="0" fontId="4" fillId="2" borderId="38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/>
    </xf>
    <xf numFmtId="2" fontId="4" fillId="2" borderId="12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 vertical="center"/>
    </xf>
    <xf numFmtId="0" fontId="4" fillId="2" borderId="5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left" wrapText="1"/>
    </xf>
    <xf numFmtId="2" fontId="4" fillId="2" borderId="43" xfId="0" applyNumberFormat="1" applyFont="1" applyFill="1" applyBorder="1" applyAlignment="1">
      <alignment horizontal="right"/>
    </xf>
    <xf numFmtId="0" fontId="4" fillId="2" borderId="36" xfId="0" applyFont="1" applyFill="1" applyBorder="1" applyAlignment="1">
      <alignment horizontal="right"/>
    </xf>
    <xf numFmtId="4" fontId="4" fillId="2" borderId="25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4" fillId="2" borderId="43" xfId="0" applyNumberFormat="1" applyFont="1" applyFill="1" applyBorder="1" applyAlignment="1">
      <alignment horizontal="right"/>
    </xf>
    <xf numFmtId="4" fontId="4" fillId="2" borderId="36" xfId="0" applyNumberFormat="1" applyFont="1" applyFill="1" applyBorder="1" applyAlignment="1">
      <alignment horizontal="right"/>
    </xf>
    <xf numFmtId="4" fontId="4" fillId="2" borderId="50" xfId="0" applyNumberFormat="1" applyFont="1" applyFill="1" applyBorder="1" applyAlignment="1">
      <alignment horizontal="right"/>
    </xf>
    <xf numFmtId="0" fontId="4" fillId="2" borderId="59" xfId="0" applyFont="1" applyFill="1" applyBorder="1" applyAlignment="1">
      <alignment horizontal="center" vertical="top"/>
    </xf>
    <xf numFmtId="2" fontId="13" fillId="2" borderId="63" xfId="0" applyNumberFormat="1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center" vertical="top"/>
    </xf>
    <xf numFmtId="166" fontId="4" fillId="2" borderId="42" xfId="0" applyNumberFormat="1" applyFont="1" applyFill="1" applyBorder="1" applyAlignment="1">
      <alignment horizontal="right" vertical="center"/>
    </xf>
    <xf numFmtId="0" fontId="13" fillId="2" borderId="32" xfId="0" quotePrefix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/>
    </xf>
    <xf numFmtId="166" fontId="29" fillId="2" borderId="42" xfId="0" applyNumberFormat="1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166" fontId="27" fillId="2" borderId="22" xfId="0" applyNumberFormat="1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center" vertical="center"/>
    </xf>
    <xf numFmtId="166" fontId="41" fillId="2" borderId="10" xfId="0" applyNumberFormat="1" applyFont="1" applyFill="1" applyBorder="1" applyAlignment="1">
      <alignment horizontal="right" vertical="center"/>
    </xf>
    <xf numFmtId="166" fontId="41" fillId="2" borderId="63" xfId="0" applyNumberFormat="1" applyFont="1" applyFill="1" applyBorder="1" applyAlignment="1">
      <alignment horizontal="right" vertical="center"/>
    </xf>
    <xf numFmtId="0" fontId="66" fillId="2" borderId="28" xfId="0" applyFont="1" applyFill="1" applyBorder="1"/>
    <xf numFmtId="0" fontId="66" fillId="2" borderId="5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4" fontId="13" fillId="2" borderId="10" xfId="0" applyNumberFormat="1" applyFont="1" applyFill="1" applyBorder="1" applyAlignment="1">
      <alignment horizontal="right" vertical="center"/>
    </xf>
    <xf numFmtId="0" fontId="13" fillId="2" borderId="2" xfId="0" applyNumberFormat="1" applyFont="1" applyFill="1" applyBorder="1" applyAlignment="1">
      <alignment horizontal="right" vertical="center"/>
    </xf>
    <xf numFmtId="4" fontId="13" fillId="2" borderId="5" xfId="0" applyNumberFormat="1" applyFont="1" applyFill="1" applyBorder="1" applyAlignment="1">
      <alignment horizontal="right" vertical="center"/>
    </xf>
    <xf numFmtId="4" fontId="13" fillId="2" borderId="11" xfId="0" applyNumberFormat="1" applyFont="1" applyFill="1" applyBorder="1" applyAlignment="1">
      <alignment horizontal="right" vertical="center"/>
    </xf>
    <xf numFmtId="0" fontId="4" fillId="2" borderId="29" xfId="0" applyFont="1" applyFill="1" applyBorder="1"/>
    <xf numFmtId="0" fontId="4" fillId="2" borderId="5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wrapText="1"/>
    </xf>
    <xf numFmtId="0" fontId="65" fillId="2" borderId="54" xfId="0" applyFont="1" applyFill="1" applyBorder="1" applyAlignment="1">
      <alignment horizontal="center" vertical="center"/>
    </xf>
    <xf numFmtId="9" fontId="84" fillId="2" borderId="18" xfId="2" applyFont="1" applyFill="1" applyBorder="1" applyAlignment="1">
      <alignment horizontal="right"/>
    </xf>
    <xf numFmtId="0" fontId="84" fillId="2" borderId="17" xfId="0" applyFont="1" applyFill="1" applyBorder="1" applyAlignment="1">
      <alignment horizontal="right"/>
    </xf>
    <xf numFmtId="4" fontId="65" fillId="2" borderId="46" xfId="0" applyNumberFormat="1" applyFont="1" applyFill="1" applyBorder="1" applyAlignment="1">
      <alignment horizontal="right" vertical="center"/>
    </xf>
    <xf numFmtId="0" fontId="4" fillId="2" borderId="30" xfId="0" applyFont="1" applyFill="1" applyBorder="1"/>
    <xf numFmtId="0" fontId="66" fillId="2" borderId="38" xfId="0" applyFont="1" applyFill="1" applyBorder="1"/>
    <xf numFmtId="0" fontId="13" fillId="2" borderId="55" xfId="0" applyFont="1" applyFill="1" applyBorder="1" applyAlignment="1">
      <alignment horizontal="center" vertical="center"/>
    </xf>
    <xf numFmtId="9" fontId="84" fillId="2" borderId="22" xfId="2" applyFont="1" applyFill="1" applyBorder="1" applyAlignment="1">
      <alignment horizontal="right"/>
    </xf>
    <xf numFmtId="0" fontId="84" fillId="2" borderId="21" xfId="0" applyFont="1" applyFill="1" applyBorder="1" applyAlignment="1">
      <alignment horizontal="right"/>
    </xf>
    <xf numFmtId="4" fontId="13" fillId="2" borderId="15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vertical="center"/>
    </xf>
    <xf numFmtId="4" fontId="13" fillId="2" borderId="22" xfId="0" applyNumberFormat="1" applyFont="1" applyFill="1" applyBorder="1" applyAlignment="1">
      <alignment horizontal="right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47" xfId="0" applyNumberFormat="1" applyFont="1" applyFill="1" applyBorder="1" applyAlignment="1">
      <alignment horizontal="right" vertical="center"/>
    </xf>
    <xf numFmtId="0" fontId="4" fillId="2" borderId="32" xfId="0" applyFont="1" applyFill="1" applyBorder="1"/>
    <xf numFmtId="0" fontId="4" fillId="2" borderId="23" xfId="0" applyFont="1" applyFill="1" applyBorder="1" applyAlignment="1">
      <alignment horizontal="left" vertical="center"/>
    </xf>
    <xf numFmtId="9" fontId="84" fillId="2" borderId="42" xfId="2" applyFont="1" applyFill="1" applyBorder="1" applyAlignment="1">
      <alignment horizontal="right"/>
    </xf>
    <xf numFmtId="0" fontId="84" fillId="2" borderId="35" xfId="0" applyFont="1" applyFill="1" applyBorder="1" applyAlignment="1">
      <alignment horizontal="right"/>
    </xf>
    <xf numFmtId="4" fontId="13" fillId="2" borderId="24" xfId="0" applyNumberFormat="1" applyFont="1" applyFill="1" applyBorder="1" applyAlignment="1">
      <alignment horizontal="right" vertical="center"/>
    </xf>
    <xf numFmtId="4" fontId="13" fillId="2" borderId="20" xfId="0" applyNumberFormat="1" applyFont="1" applyFill="1" applyBorder="1" applyAlignment="1">
      <alignment horizontal="right" vertical="center"/>
    </xf>
    <xf numFmtId="4" fontId="13" fillId="2" borderId="42" xfId="0" applyNumberFormat="1" applyFont="1" applyFill="1" applyBorder="1" applyAlignment="1">
      <alignment horizontal="right" vertical="center"/>
    </xf>
    <xf numFmtId="4" fontId="13" fillId="2" borderId="35" xfId="0" applyNumberFormat="1" applyFont="1" applyFill="1" applyBorder="1" applyAlignment="1">
      <alignment horizontal="right" vertical="center"/>
    </xf>
    <xf numFmtId="4" fontId="65" fillId="2" borderId="49" xfId="0" applyNumberFormat="1" applyFont="1" applyFill="1" applyBorder="1" applyAlignment="1">
      <alignment horizontal="right" vertical="center"/>
    </xf>
    <xf numFmtId="0" fontId="66" fillId="2" borderId="38" xfId="0" applyFont="1" applyFill="1" applyBorder="1" applyAlignment="1">
      <alignment horizontal="left" vertical="center"/>
    </xf>
    <xf numFmtId="4" fontId="65" fillId="2" borderId="47" xfId="0" applyNumberFormat="1" applyFont="1" applyFill="1" applyBorder="1" applyAlignment="1">
      <alignment horizontal="right" vertical="center"/>
    </xf>
    <xf numFmtId="2" fontId="4" fillId="2" borderId="71" xfId="10" applyNumberFormat="1" applyFont="1" applyFill="1" applyBorder="1" applyAlignment="1">
      <alignment horizontal="right" vertical="center" wrapText="1"/>
    </xf>
    <xf numFmtId="0" fontId="4" fillId="2" borderId="71" xfId="0" applyNumberFormat="1" applyFont="1" applyFill="1" applyBorder="1" applyAlignment="1">
      <alignment horizontal="right" vertical="center"/>
    </xf>
    <xf numFmtId="166" fontId="4" fillId="2" borderId="71" xfId="1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49" fillId="0" borderId="62" xfId="3" applyNumberFormat="1" applyFont="1" applyBorder="1" applyAlignment="1">
      <alignment horizontal="right" vertical="center" wrapText="1" shrinkToFit="1"/>
    </xf>
    <xf numFmtId="0" fontId="92" fillId="0" borderId="62" xfId="3" applyFont="1" applyBorder="1" applyAlignment="1">
      <alignment horizontal="center" vertical="center" wrapText="1" shrinkToFit="1"/>
    </xf>
    <xf numFmtId="0" fontId="27" fillId="4" borderId="71" xfId="0" applyFont="1" applyFill="1" applyBorder="1" applyAlignment="1">
      <alignment horizontal="center" vertical="center" wrapText="1"/>
    </xf>
    <xf numFmtId="2" fontId="4" fillId="0" borderId="71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27" fillId="0" borderId="71" xfId="0" applyFont="1" applyBorder="1" applyAlignment="1">
      <alignment vertical="center" wrapText="1"/>
    </xf>
    <xf numFmtId="4" fontId="37" fillId="2" borderId="71" xfId="0" applyNumberFormat="1" applyFont="1" applyFill="1" applyBorder="1" applyAlignment="1">
      <alignment horizontal="right" vertical="center"/>
    </xf>
    <xf numFmtId="164" fontId="37" fillId="2" borderId="71" xfId="0" applyNumberFormat="1" applyFont="1" applyFill="1" applyBorder="1" applyAlignment="1">
      <alignment horizontal="right" vertical="center"/>
    </xf>
    <xf numFmtId="0" fontId="37" fillId="2" borderId="71" xfId="0" applyFont="1" applyFill="1" applyBorder="1" applyAlignment="1">
      <alignment horizontal="right" vertical="center"/>
    </xf>
    <xf numFmtId="2" fontId="4" fillId="2" borderId="71" xfId="0" applyNumberFormat="1" applyFont="1" applyFill="1" applyBorder="1" applyAlignment="1">
      <alignment horizontal="right" vertical="center"/>
    </xf>
    <xf numFmtId="0" fontId="4" fillId="2" borderId="71" xfId="0" applyFont="1" applyFill="1" applyBorder="1" applyAlignment="1">
      <alignment horizontal="right" vertical="center"/>
    </xf>
    <xf numFmtId="2" fontId="37" fillId="2" borderId="71" xfId="0" applyNumberFormat="1" applyFont="1" applyFill="1" applyBorder="1" applyAlignment="1">
      <alignment horizontal="right"/>
    </xf>
    <xf numFmtId="4" fontId="37" fillId="2" borderId="71" xfId="0" applyNumberFormat="1" applyFont="1" applyFill="1" applyBorder="1" applyAlignment="1">
      <alignment horizontal="right"/>
    </xf>
    <xf numFmtId="2" fontId="66" fillId="2" borderId="71" xfId="0" applyNumberFormat="1" applyFont="1" applyFill="1" applyBorder="1" applyAlignment="1">
      <alignment horizontal="right" vertical="center"/>
    </xf>
    <xf numFmtId="0" fontId="66" fillId="2" borderId="71" xfId="0" applyFont="1" applyFill="1" applyBorder="1" applyAlignment="1">
      <alignment horizontal="right" vertical="center"/>
    </xf>
    <xf numFmtId="4" fontId="66" fillId="2" borderId="71" xfId="0" applyNumberFormat="1" applyFont="1" applyFill="1" applyBorder="1" applyAlignment="1">
      <alignment horizontal="right" vertical="center"/>
    </xf>
    <xf numFmtId="2" fontId="87" fillId="2" borderId="71" xfId="0" applyNumberFormat="1" applyFont="1" applyFill="1" applyBorder="1" applyAlignment="1">
      <alignment horizontal="right" vertical="center"/>
    </xf>
    <xf numFmtId="2" fontId="87" fillId="2" borderId="71" xfId="0" applyNumberFormat="1" applyFont="1" applyFill="1" applyBorder="1" applyAlignment="1">
      <alignment horizontal="right"/>
    </xf>
    <xf numFmtId="166" fontId="4" fillId="2" borderId="71" xfId="0" applyNumberFormat="1" applyFont="1" applyFill="1" applyBorder="1" applyAlignment="1">
      <alignment horizontal="right" vertical="center"/>
    </xf>
    <xf numFmtId="2" fontId="4" fillId="2" borderId="71" xfId="12" applyNumberFormat="1" applyFont="1" applyFill="1" applyBorder="1" applyAlignment="1">
      <alignment horizontal="right" vertical="center" wrapText="1"/>
    </xf>
    <xf numFmtId="2" fontId="4" fillId="2" borderId="71" xfId="15" applyNumberFormat="1" applyFont="1" applyFill="1" applyBorder="1" applyAlignment="1">
      <alignment horizontal="right" vertical="center"/>
    </xf>
    <xf numFmtId="2" fontId="4" fillId="2" borderId="71" xfId="13" applyNumberFormat="1" applyFont="1" applyFill="1" applyBorder="1" applyAlignment="1">
      <alignment horizontal="right" vertical="center"/>
    </xf>
    <xf numFmtId="2" fontId="4" fillId="2" borderId="71" xfId="1" applyNumberFormat="1" applyFont="1" applyFill="1" applyBorder="1" applyAlignment="1">
      <alignment horizontal="right" vertical="center"/>
    </xf>
    <xf numFmtId="2" fontId="4" fillId="2" borderId="71" xfId="14" applyNumberFormat="1" applyFont="1" applyFill="1" applyBorder="1" applyAlignment="1">
      <alignment horizontal="right" vertical="center"/>
    </xf>
    <xf numFmtId="2" fontId="4" fillId="2" borderId="71" xfId="0" applyNumberFormat="1" applyFont="1" applyFill="1" applyBorder="1" applyAlignment="1">
      <alignment horizontal="right"/>
    </xf>
    <xf numFmtId="0" fontId="4" fillId="2" borderId="71" xfId="0" applyFont="1" applyFill="1" applyBorder="1" applyAlignment="1">
      <alignment horizontal="right"/>
    </xf>
    <xf numFmtId="4" fontId="4" fillId="2" borderId="71" xfId="0" applyNumberFormat="1" applyFont="1" applyFill="1" applyBorder="1" applyAlignment="1">
      <alignment horizontal="right"/>
    </xf>
    <xf numFmtId="166" fontId="4" fillId="2" borderId="71" xfId="0" applyNumberFormat="1" applyFont="1" applyFill="1" applyBorder="1" applyAlignment="1">
      <alignment horizontal="right"/>
    </xf>
    <xf numFmtId="4" fontId="4" fillId="4" borderId="71" xfId="0" applyNumberFormat="1" applyFont="1" applyFill="1" applyBorder="1"/>
    <xf numFmtId="0" fontId="66" fillId="2" borderId="71" xfId="0" applyFont="1" applyFill="1" applyBorder="1" applyAlignment="1">
      <alignment vertical="center"/>
    </xf>
    <xf numFmtId="4" fontId="4" fillId="2" borderId="71" xfId="0" applyNumberFormat="1" applyFont="1" applyFill="1" applyBorder="1"/>
    <xf numFmtId="0" fontId="4" fillId="2" borderId="71" xfId="0" applyFont="1" applyFill="1" applyBorder="1"/>
    <xf numFmtId="164" fontId="87" fillId="2" borderId="71" xfId="0" applyNumberFormat="1" applyFont="1" applyFill="1" applyBorder="1" applyAlignment="1">
      <alignment horizontal="right" vertical="center"/>
    </xf>
    <xf numFmtId="4" fontId="66" fillId="2" borderId="71" xfId="0" applyNumberFormat="1" applyFont="1" applyFill="1" applyBorder="1"/>
    <xf numFmtId="0" fontId="66" fillId="2" borderId="71" xfId="0" applyFont="1" applyFill="1" applyBorder="1" applyAlignment="1">
      <alignment horizontal="center" vertical="center"/>
    </xf>
    <xf numFmtId="0" fontId="22" fillId="2" borderId="71" xfId="0" applyFont="1" applyFill="1" applyBorder="1" applyAlignment="1">
      <alignment horizontal="right" vertical="center"/>
    </xf>
    <xf numFmtId="2" fontId="37" fillId="2" borderId="71" xfId="0" applyNumberFormat="1" applyFont="1" applyFill="1" applyBorder="1" applyAlignment="1">
      <alignment horizontal="right" vertical="center"/>
    </xf>
    <xf numFmtId="2" fontId="22" fillId="2" borderId="71" xfId="0" applyNumberFormat="1" applyFont="1" applyFill="1" applyBorder="1" applyAlignment="1">
      <alignment horizontal="right"/>
    </xf>
    <xf numFmtId="165" fontId="4" fillId="2" borderId="71" xfId="0" applyNumberFormat="1" applyFont="1" applyFill="1" applyBorder="1" applyAlignment="1">
      <alignment horizontal="right"/>
    </xf>
    <xf numFmtId="164" fontId="87" fillId="2" borderId="71" xfId="0" applyNumberFormat="1" applyFont="1" applyFill="1" applyBorder="1" applyAlignment="1">
      <alignment horizontal="right"/>
    </xf>
    <xf numFmtId="0" fontId="37" fillId="2" borderId="71" xfId="0" applyFont="1" applyFill="1" applyBorder="1" applyAlignment="1">
      <alignment horizontal="right"/>
    </xf>
    <xf numFmtId="4" fontId="4" fillId="2" borderId="71" xfId="0" applyNumberFormat="1" applyFont="1" applyFill="1" applyBorder="1" applyAlignment="1">
      <alignment vertical="center"/>
    </xf>
    <xf numFmtId="165" fontId="4" fillId="2" borderId="71" xfId="0" applyNumberFormat="1" applyFont="1" applyFill="1" applyBorder="1"/>
    <xf numFmtId="167" fontId="4" fillId="2" borderId="71" xfId="0" applyNumberFormat="1" applyFont="1" applyFill="1" applyBorder="1"/>
    <xf numFmtId="0" fontId="4" fillId="0" borderId="71" xfId="0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/>
    </xf>
    <xf numFmtId="0" fontId="27" fillId="0" borderId="71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3" fillId="0" borderId="71" xfId="0" applyFont="1" applyFill="1" applyBorder="1"/>
    <xf numFmtId="0" fontId="4" fillId="0" borderId="71" xfId="0" applyFont="1" applyFill="1" applyBorder="1"/>
    <xf numFmtId="0" fontId="4" fillId="0" borderId="71" xfId="0" applyFont="1" applyFill="1" applyBorder="1" applyAlignment="1">
      <alignment horizontal="center" vertical="center"/>
    </xf>
    <xf numFmtId="0" fontId="65" fillId="0" borderId="71" xfId="0" applyFont="1" applyBorder="1" applyAlignment="1">
      <alignment horizontal="center" vertical="center"/>
    </xf>
    <xf numFmtId="0" fontId="4" fillId="0" borderId="71" xfId="0" applyFont="1" applyBorder="1"/>
    <xf numFmtId="0" fontId="66" fillId="0" borderId="71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wrapText="1"/>
    </xf>
    <xf numFmtId="0" fontId="13" fillId="2" borderId="71" xfId="0" quotePrefix="1" applyFont="1" applyFill="1" applyBorder="1" applyAlignment="1">
      <alignment horizontal="center" vertical="center" wrapText="1"/>
    </xf>
    <xf numFmtId="0" fontId="13" fillId="2" borderId="71" xfId="0" applyFont="1" applyFill="1" applyBorder="1" applyAlignment="1">
      <alignment horizontal="center" vertical="center" wrapText="1"/>
    </xf>
    <xf numFmtId="0" fontId="13" fillId="2" borderId="71" xfId="0" applyFont="1" applyFill="1" applyBorder="1" applyAlignment="1">
      <alignment horizontal="center" vertical="center"/>
    </xf>
    <xf numFmtId="4" fontId="13" fillId="2" borderId="71" xfId="0" applyNumberFormat="1" applyFont="1" applyFill="1" applyBorder="1" applyAlignment="1">
      <alignment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left" vertical="center" wrapText="1"/>
    </xf>
    <xf numFmtId="0" fontId="4" fillId="2" borderId="71" xfId="0" applyFont="1" applyFill="1" applyBorder="1" applyAlignment="1">
      <alignment horizontal="left" vertical="center"/>
    </xf>
    <xf numFmtId="0" fontId="13" fillId="0" borderId="71" xfId="0" applyFont="1" applyBorder="1" applyAlignment="1">
      <alignment horizontal="center" vertical="top"/>
    </xf>
    <xf numFmtId="4" fontId="4" fillId="0" borderId="71" xfId="0" applyNumberFormat="1" applyFont="1" applyBorder="1" applyAlignment="1">
      <alignment vertical="center"/>
    </xf>
    <xf numFmtId="4" fontId="13" fillId="0" borderId="71" xfId="0" applyNumberFormat="1" applyFont="1" applyBorder="1" applyAlignment="1">
      <alignment vertical="center"/>
    </xf>
    <xf numFmtId="0" fontId="13" fillId="0" borderId="71" xfId="0" quotePrefix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71" xfId="0" applyFont="1" applyBorder="1" applyAlignment="1">
      <alignment horizontal="left" wrapText="1"/>
    </xf>
    <xf numFmtId="4" fontId="4" fillId="0" borderId="71" xfId="0" applyNumberFormat="1" applyFont="1" applyBorder="1"/>
    <xf numFmtId="0" fontId="41" fillId="0" borderId="71" xfId="0" applyFont="1" applyBorder="1" applyAlignment="1">
      <alignment horizontal="center"/>
    </xf>
    <xf numFmtId="0" fontId="29" fillId="0" borderId="71" xfId="0" applyFont="1" applyBorder="1" applyAlignment="1">
      <alignment horizontal="center" vertical="center" wrapText="1"/>
    </xf>
    <xf numFmtId="4" fontId="4" fillId="0" borderId="71" xfId="0" applyNumberFormat="1" applyFont="1" applyFill="1" applyBorder="1" applyAlignment="1">
      <alignment vertical="center"/>
    </xf>
    <xf numFmtId="0" fontId="4" fillId="0" borderId="71" xfId="0" applyFont="1" applyBorder="1" applyAlignment="1">
      <alignment horizontal="center" vertical="top"/>
    </xf>
    <xf numFmtId="4" fontId="13" fillId="0" borderId="71" xfId="0" applyNumberFormat="1" applyFont="1" applyBorder="1"/>
    <xf numFmtId="0" fontId="27" fillId="0" borderId="71" xfId="0" applyFont="1" applyBorder="1"/>
    <xf numFmtId="4" fontId="13" fillId="0" borderId="71" xfId="0" applyNumberFormat="1" applyFont="1" applyFill="1" applyBorder="1" applyAlignment="1"/>
    <xf numFmtId="4" fontId="65" fillId="0" borderId="71" xfId="0" applyNumberFormat="1" applyFont="1" applyBorder="1" applyAlignment="1">
      <alignment vertical="center"/>
    </xf>
    <xf numFmtId="0" fontId="27" fillId="0" borderId="71" xfId="0" applyFont="1" applyFill="1" applyBorder="1" applyAlignment="1">
      <alignment horizontal="center" vertical="center"/>
    </xf>
    <xf numFmtId="4" fontId="13" fillId="0" borderId="71" xfId="0" applyNumberFormat="1" applyFont="1" applyFill="1" applyBorder="1" applyAlignment="1">
      <alignment vertical="center"/>
    </xf>
    <xf numFmtId="4" fontId="4" fillId="0" borderId="71" xfId="0" applyNumberFormat="1" applyFont="1" applyFill="1" applyBorder="1"/>
    <xf numFmtId="4" fontId="13" fillId="0" borderId="71" xfId="0" applyNumberFormat="1" applyFont="1" applyFill="1" applyBorder="1"/>
    <xf numFmtId="4" fontId="65" fillId="0" borderId="71" xfId="0" applyNumberFormat="1" applyFont="1" applyFill="1" applyBorder="1" applyAlignment="1">
      <alignment vertical="center"/>
    </xf>
    <xf numFmtId="0" fontId="27" fillId="4" borderId="71" xfId="0" applyFont="1" applyFill="1" applyBorder="1" applyAlignment="1">
      <alignment horizontal="center" vertical="center"/>
    </xf>
    <xf numFmtId="4" fontId="13" fillId="4" borderId="71" xfId="0" applyNumberFormat="1" applyFont="1" applyFill="1" applyBorder="1" applyAlignment="1">
      <alignment vertical="center"/>
    </xf>
    <xf numFmtId="4" fontId="13" fillId="4" borderId="71" xfId="0" applyNumberFormat="1" applyFont="1" applyFill="1" applyBorder="1"/>
    <xf numFmtId="4" fontId="65" fillId="4" borderId="71" xfId="0" applyNumberFormat="1" applyFont="1" applyFill="1" applyBorder="1" applyAlignment="1">
      <alignment vertical="center"/>
    </xf>
    <xf numFmtId="0" fontId="35" fillId="2" borderId="71" xfId="0" quotePrefix="1" applyFont="1" applyFill="1" applyBorder="1" applyAlignment="1">
      <alignment horizontal="center" vertical="center" wrapText="1"/>
    </xf>
    <xf numFmtId="0" fontId="35" fillId="2" borderId="71" xfId="0" applyFont="1" applyFill="1" applyBorder="1" applyAlignment="1">
      <alignment horizontal="center" vertical="center" wrapText="1"/>
    </xf>
    <xf numFmtId="164" fontId="35" fillId="2" borderId="71" xfId="0" applyNumberFormat="1" applyFont="1" applyFill="1" applyBorder="1" applyAlignment="1">
      <alignment horizontal="right" vertical="center"/>
    </xf>
    <xf numFmtId="0" fontId="35" fillId="2" borderId="71" xfId="0" applyFont="1" applyFill="1" applyBorder="1" applyAlignment="1">
      <alignment horizontal="right" vertical="center"/>
    </xf>
    <xf numFmtId="0" fontId="37" fillId="2" borderId="71" xfId="0" applyFont="1" applyFill="1" applyBorder="1" applyAlignment="1">
      <alignment horizontal="center" vertical="center"/>
    </xf>
    <xf numFmtId="0" fontId="37" fillId="2" borderId="71" xfId="0" applyFont="1" applyFill="1" applyBorder="1" applyAlignment="1">
      <alignment horizontal="center"/>
    </xf>
    <xf numFmtId="0" fontId="37" fillId="2" borderId="71" xfId="0" applyFont="1" applyFill="1" applyBorder="1" applyAlignment="1">
      <alignment horizontal="left" wrapText="1"/>
    </xf>
    <xf numFmtId="0" fontId="4" fillId="2" borderId="71" xfId="0" applyFont="1" applyFill="1" applyBorder="1" applyAlignment="1">
      <alignment horizontal="left" wrapText="1"/>
    </xf>
    <xf numFmtId="0" fontId="85" fillId="2" borderId="71" xfId="0" applyFont="1" applyFill="1" applyBorder="1" applyAlignment="1">
      <alignment horizontal="center"/>
    </xf>
    <xf numFmtId="2" fontId="13" fillId="2" borderId="71" xfId="0" applyNumberFormat="1" applyFont="1" applyFill="1" applyBorder="1" applyAlignment="1">
      <alignment horizontal="right" vertical="center"/>
    </xf>
    <xf numFmtId="0" fontId="13" fillId="2" borderId="71" xfId="0" applyNumberFormat="1" applyFont="1" applyFill="1" applyBorder="1" applyAlignment="1">
      <alignment horizontal="right" vertical="center"/>
    </xf>
    <xf numFmtId="2" fontId="13" fillId="2" borderId="71" xfId="0" applyNumberFormat="1" applyFont="1" applyFill="1" applyBorder="1" applyAlignment="1">
      <alignment horizontal="right" vertical="center" wrapText="1"/>
    </xf>
    <xf numFmtId="0" fontId="13" fillId="2" borderId="71" xfId="0" applyFont="1" applyFill="1" applyBorder="1" applyAlignment="1">
      <alignment vertical="center" wrapText="1"/>
    </xf>
    <xf numFmtId="0" fontId="13" fillId="2" borderId="71" xfId="0" applyFont="1" applyFill="1" applyBorder="1" applyAlignment="1">
      <alignment horizontal="center" wrapText="1"/>
    </xf>
    <xf numFmtId="0" fontId="13" fillId="2" borderId="71" xfId="0" applyFont="1" applyFill="1" applyBorder="1" applyAlignment="1">
      <alignment horizontal="left" vertical="center" wrapText="1"/>
    </xf>
    <xf numFmtId="4" fontId="13" fillId="2" borderId="71" xfId="0" applyNumberFormat="1" applyFont="1" applyFill="1" applyBorder="1" applyAlignment="1">
      <alignment horizontal="right" vertical="center"/>
    </xf>
    <xf numFmtId="0" fontId="4" fillId="2" borderId="71" xfId="0" applyFont="1" applyFill="1" applyBorder="1" applyAlignment="1">
      <alignment horizontal="left" vertical="top" wrapText="1"/>
    </xf>
    <xf numFmtId="0" fontId="13" fillId="2" borderId="71" xfId="0" applyFont="1" applyFill="1" applyBorder="1" applyAlignment="1">
      <alignment horizontal="right" vertical="center"/>
    </xf>
    <xf numFmtId="0" fontId="13" fillId="2" borderId="71" xfId="8" quotePrefix="1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vertical="center" wrapText="1"/>
    </xf>
    <xf numFmtId="0" fontId="13" fillId="2" borderId="71" xfId="9" applyFont="1" applyFill="1" applyBorder="1" applyAlignment="1">
      <alignment horizontal="center" vertical="center" wrapText="1"/>
    </xf>
    <xf numFmtId="4" fontId="65" fillId="2" borderId="71" xfId="0" applyNumberFormat="1" applyFont="1" applyFill="1" applyBorder="1" applyAlignment="1">
      <alignment horizontal="right" vertical="center"/>
    </xf>
    <xf numFmtId="2" fontId="35" fillId="2" borderId="71" xfId="0" applyNumberFormat="1" applyFont="1" applyFill="1" applyBorder="1" applyAlignment="1">
      <alignment horizontal="right" vertical="center"/>
    </xf>
    <xf numFmtId="0" fontId="13" fillId="2" borderId="71" xfId="11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35" fillId="2" borderId="71" xfId="0" applyNumberFormat="1" applyFont="1" applyFill="1" applyBorder="1" applyAlignment="1">
      <alignment horizontal="right" vertical="center"/>
    </xf>
    <xf numFmtId="0" fontId="44" fillId="2" borderId="71" xfId="15" applyFont="1" applyFill="1" applyBorder="1" applyAlignment="1">
      <alignment horizontal="center" vertical="center" wrapText="1"/>
    </xf>
    <xf numFmtId="0" fontId="4" fillId="2" borderId="71" xfId="15" applyFont="1" applyFill="1" applyBorder="1" applyAlignment="1">
      <alignment horizontal="left" vertical="center" wrapText="1"/>
    </xf>
    <xf numFmtId="0" fontId="4" fillId="2" borderId="71" xfId="15" applyFont="1" applyFill="1" applyBorder="1" applyAlignment="1">
      <alignment horizontal="center" vertical="center" wrapText="1"/>
    </xf>
    <xf numFmtId="0" fontId="35" fillId="2" borderId="71" xfId="1" applyFont="1" applyFill="1" applyBorder="1" applyAlignment="1">
      <alignment horizontal="center" vertical="center" wrapText="1"/>
    </xf>
    <xf numFmtId="0" fontId="35" fillId="2" borderId="71" xfId="1" applyFont="1" applyFill="1" applyBorder="1" applyAlignment="1">
      <alignment horizontal="center" vertical="center"/>
    </xf>
    <xf numFmtId="2" fontId="35" fillId="2" borderId="71" xfId="1" applyNumberFormat="1" applyFont="1" applyFill="1" applyBorder="1" applyAlignment="1">
      <alignment horizontal="right" vertical="center"/>
    </xf>
    <xf numFmtId="0" fontId="35" fillId="2" borderId="71" xfId="1" applyNumberFormat="1" applyFont="1" applyFill="1" applyBorder="1" applyAlignment="1">
      <alignment horizontal="right" vertical="center"/>
    </xf>
    <xf numFmtId="0" fontId="4" fillId="2" borderId="71" xfId="1" applyFont="1" applyFill="1" applyBorder="1" applyAlignment="1">
      <alignment horizontal="center" vertical="center"/>
    </xf>
    <xf numFmtId="0" fontId="4" fillId="2" borderId="71" xfId="1" applyNumberFormat="1" applyFont="1" applyFill="1" applyBorder="1" applyAlignment="1">
      <alignment horizontal="right" vertical="center"/>
    </xf>
    <xf numFmtId="0" fontId="4" fillId="2" borderId="71" xfId="1" applyFont="1" applyFill="1" applyBorder="1" applyAlignment="1">
      <alignment horizontal="left" vertical="center"/>
    </xf>
    <xf numFmtId="169" fontId="13" fillId="2" borderId="71" xfId="0" applyNumberFormat="1" applyFont="1" applyFill="1" applyBorder="1" applyAlignment="1">
      <alignment horizontal="right" vertical="center"/>
    </xf>
    <xf numFmtId="0" fontId="4" fillId="2" borderId="71" xfId="0" applyFont="1" applyFill="1" applyBorder="1" applyAlignment="1">
      <alignment horizontal="center"/>
    </xf>
    <xf numFmtId="0" fontId="41" fillId="2" borderId="71" xfId="0" applyFont="1" applyFill="1" applyBorder="1" applyAlignment="1">
      <alignment horizontal="center"/>
    </xf>
    <xf numFmtId="0" fontId="66" fillId="2" borderId="71" xfId="0" quotePrefix="1" applyFont="1" applyFill="1" applyBorder="1" applyAlignment="1">
      <alignment horizontal="center" vertical="center" wrapText="1"/>
    </xf>
    <xf numFmtId="0" fontId="22" fillId="2" borderId="71" xfId="0" applyFont="1" applyFill="1" applyBorder="1" applyAlignment="1">
      <alignment horizontal="center" vertical="top"/>
    </xf>
    <xf numFmtId="0" fontId="22" fillId="2" borderId="71" xfId="0" applyFont="1" applyFill="1" applyBorder="1" applyAlignment="1">
      <alignment horizontal="center" vertical="center"/>
    </xf>
    <xf numFmtId="2" fontId="50" fillId="2" borderId="71" xfId="0" applyNumberFormat="1" applyFont="1" applyFill="1" applyBorder="1" applyAlignment="1">
      <alignment horizontal="right" vertical="center"/>
    </xf>
    <xf numFmtId="0" fontId="50" fillId="2" borderId="71" xfId="0" applyNumberFormat="1" applyFont="1" applyFill="1" applyBorder="1" applyAlignment="1">
      <alignment horizontal="right" vertical="center"/>
    </xf>
    <xf numFmtId="4" fontId="50" fillId="2" borderId="71" xfId="0" applyNumberFormat="1" applyFont="1" applyFill="1" applyBorder="1" applyAlignment="1">
      <alignment horizontal="right" vertical="center"/>
    </xf>
    <xf numFmtId="0" fontId="29" fillId="2" borderId="71" xfId="0" applyFont="1" applyFill="1" applyBorder="1" applyAlignment="1">
      <alignment horizontal="center" vertical="center" wrapText="1"/>
    </xf>
    <xf numFmtId="0" fontId="50" fillId="2" borderId="71" xfId="0" applyFont="1" applyFill="1" applyBorder="1" applyAlignment="1">
      <alignment horizontal="center" vertical="center"/>
    </xf>
    <xf numFmtId="0" fontId="50" fillId="2" borderId="71" xfId="0" applyFont="1" applyFill="1" applyBorder="1" applyAlignment="1">
      <alignment horizontal="center" wrapText="1"/>
    </xf>
    <xf numFmtId="170" fontId="35" fillId="2" borderId="71" xfId="0" applyNumberFormat="1" applyFont="1" applyFill="1" applyBorder="1" applyAlignment="1">
      <alignment horizontal="right" vertical="center"/>
    </xf>
    <xf numFmtId="0" fontId="37" fillId="2" borderId="71" xfId="0" applyNumberFormat="1" applyFont="1" applyFill="1" applyBorder="1" applyAlignment="1">
      <alignment horizontal="right" vertical="center"/>
    </xf>
    <xf numFmtId="0" fontId="37" fillId="2" borderId="71" xfId="0" applyFont="1" applyFill="1" applyBorder="1" applyAlignment="1">
      <alignment horizontal="left" vertical="top" wrapText="1"/>
    </xf>
    <xf numFmtId="0" fontId="87" fillId="2" borderId="71" xfId="0" quotePrefix="1" applyFont="1" applyFill="1" applyBorder="1" applyAlignment="1">
      <alignment vertical="center"/>
    </xf>
    <xf numFmtId="0" fontId="13" fillId="2" borderId="71" xfId="0" applyFont="1" applyFill="1" applyBorder="1"/>
    <xf numFmtId="4" fontId="13" fillId="2" borderId="71" xfId="0" applyNumberFormat="1" applyFont="1" applyFill="1" applyBorder="1"/>
    <xf numFmtId="0" fontId="13" fillId="2" borderId="71" xfId="0" applyNumberFormat="1" applyFont="1" applyFill="1" applyBorder="1" applyAlignment="1">
      <alignment vertical="center"/>
    </xf>
    <xf numFmtId="0" fontId="4" fillId="2" borderId="71" xfId="0" applyNumberFormat="1" applyFont="1" applyFill="1" applyBorder="1"/>
    <xf numFmtId="4" fontId="13" fillId="2" borderId="71" xfId="0" applyNumberFormat="1" applyFont="1" applyFill="1" applyBorder="1" applyAlignment="1">
      <alignment horizontal="center" vertical="center"/>
    </xf>
    <xf numFmtId="0" fontId="13" fillId="2" borderId="71" xfId="0" applyNumberFormat="1" applyFont="1" applyFill="1" applyBorder="1" applyAlignment="1">
      <alignment horizontal="center" vertical="center"/>
    </xf>
    <xf numFmtId="0" fontId="50" fillId="2" borderId="71" xfId="0" applyFont="1" applyFill="1" applyBorder="1" applyAlignment="1">
      <alignment horizontal="center" vertical="center" wrapText="1"/>
    </xf>
    <xf numFmtId="0" fontId="50" fillId="2" borderId="71" xfId="0" applyFont="1" applyFill="1" applyBorder="1" applyAlignment="1">
      <alignment horizontal="right" vertical="center"/>
    </xf>
    <xf numFmtId="0" fontId="4" fillId="2" borderId="71" xfId="0" quotePrefix="1" applyFont="1" applyFill="1" applyBorder="1" applyAlignment="1">
      <alignment horizontal="center" vertical="center" wrapText="1"/>
    </xf>
    <xf numFmtId="0" fontId="37" fillId="2" borderId="71" xfId="0" applyFont="1" applyFill="1" applyBorder="1" applyAlignment="1">
      <alignment horizontal="left" vertical="center" wrapText="1"/>
    </xf>
    <xf numFmtId="167" fontId="13" fillId="2" borderId="71" xfId="0" applyNumberFormat="1" applyFont="1" applyFill="1" applyBorder="1" applyAlignment="1">
      <alignment horizontal="right" vertical="center"/>
    </xf>
    <xf numFmtId="168" fontId="13" fillId="2" borderId="71" xfId="0" applyNumberFormat="1" applyFont="1" applyFill="1" applyBorder="1"/>
    <xf numFmtId="0" fontId="87" fillId="2" borderId="71" xfId="0" applyFont="1" applyFill="1" applyBorder="1"/>
    <xf numFmtId="167" fontId="13" fillId="2" borderId="71" xfId="0" applyNumberFormat="1" applyFont="1" applyFill="1" applyBorder="1"/>
    <xf numFmtId="0" fontId="13" fillId="2" borderId="71" xfId="0" applyFont="1" applyFill="1" applyBorder="1" applyAlignment="1">
      <alignment horizontal="center"/>
    </xf>
    <xf numFmtId="0" fontId="13" fillId="2" borderId="71" xfId="0" applyFont="1" applyFill="1" applyBorder="1" applyAlignment="1">
      <alignment wrapText="1"/>
    </xf>
    <xf numFmtId="0" fontId="84" fillId="2" borderId="71" xfId="0" applyFont="1" applyFill="1" applyBorder="1" applyAlignment="1">
      <alignment horizontal="right"/>
    </xf>
    <xf numFmtId="4" fontId="13" fillId="2" borderId="71" xfId="0" applyNumberFormat="1" applyFont="1" applyFill="1" applyBorder="1" applyAlignment="1">
      <alignment horizontal="right"/>
    </xf>
    <xf numFmtId="0" fontId="65" fillId="2" borderId="71" xfId="0" applyFont="1" applyFill="1" applyBorder="1" applyAlignment="1">
      <alignment horizontal="center" vertical="top"/>
    </xf>
    <xf numFmtId="0" fontId="65" fillId="2" borderId="71" xfId="0" applyFont="1" applyFill="1" applyBorder="1" applyAlignment="1">
      <alignment horizontal="center" vertical="center"/>
    </xf>
    <xf numFmtId="0" fontId="65" fillId="2" borderId="71" xfId="0" applyFont="1" applyFill="1" applyBorder="1" applyAlignment="1">
      <alignment vertical="center" wrapText="1"/>
    </xf>
    <xf numFmtId="2" fontId="84" fillId="2" borderId="71" xfId="0" applyNumberFormat="1" applyFont="1" applyFill="1" applyBorder="1" applyAlignment="1">
      <alignment horizontal="right"/>
    </xf>
    <xf numFmtId="2" fontId="91" fillId="2" borderId="71" xfId="0" applyNumberFormat="1" applyFont="1" applyFill="1" applyBorder="1" applyAlignment="1">
      <alignment horizontal="right"/>
    </xf>
    <xf numFmtId="0" fontId="91" fillId="2" borderId="71" xfId="0" applyFont="1" applyFill="1" applyBorder="1" applyAlignment="1">
      <alignment horizontal="right"/>
    </xf>
    <xf numFmtId="9" fontId="84" fillId="2" borderId="71" xfId="2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right" vertical="center"/>
    </xf>
    <xf numFmtId="0" fontId="2" fillId="0" borderId="71" xfId="0" applyNumberFormat="1" applyFont="1" applyFill="1" applyBorder="1" applyAlignment="1">
      <alignment horizontal="center" vertical="center"/>
    </xf>
    <xf numFmtId="4" fontId="40" fillId="0" borderId="71" xfId="0" applyNumberFormat="1" applyFont="1" applyFill="1" applyBorder="1" applyAlignment="1">
      <alignment horizontal="center" vertical="center"/>
    </xf>
    <xf numFmtId="0" fontId="4" fillId="0" borderId="71" xfId="0" applyFont="1" applyBorder="1" applyAlignment="1">
      <alignment horizontal="left" vertical="top" wrapText="1"/>
    </xf>
    <xf numFmtId="0" fontId="4" fillId="0" borderId="71" xfId="0" applyNumberFormat="1" applyFont="1" applyBorder="1"/>
    <xf numFmtId="0" fontId="13" fillId="0" borderId="71" xfId="0" applyFont="1" applyBorder="1" applyAlignment="1">
      <alignment horizontal="left" vertical="top" wrapText="1"/>
    </xf>
    <xf numFmtId="4" fontId="66" fillId="0" borderId="71" xfId="0" applyNumberFormat="1" applyFont="1" applyBorder="1"/>
    <xf numFmtId="9" fontId="84" fillId="0" borderId="71" xfId="2" applyFont="1" applyBorder="1" applyAlignment="1">
      <alignment horizontal="center"/>
    </xf>
    <xf numFmtId="0" fontId="66" fillId="0" borderId="71" xfId="0" applyFont="1" applyBorder="1"/>
    <xf numFmtId="165" fontId="13" fillId="2" borderId="71" xfId="0" applyNumberFormat="1" applyFont="1" applyFill="1" applyBorder="1" applyAlignment="1">
      <alignment vertical="center"/>
    </xf>
    <xf numFmtId="0" fontId="27" fillId="2" borderId="71" xfId="0" applyNumberFormat="1" applyFont="1" applyFill="1" applyBorder="1" applyAlignment="1">
      <alignment horizontal="center" vertical="center"/>
    </xf>
    <xf numFmtId="0" fontId="27" fillId="2" borderId="71" xfId="0" applyFont="1" applyFill="1" applyBorder="1" applyAlignment="1">
      <alignment horizontal="center" vertical="center"/>
    </xf>
    <xf numFmtId="0" fontId="13" fillId="2" borderId="71" xfId="0" applyNumberFormat="1" applyFont="1" applyFill="1" applyBorder="1"/>
    <xf numFmtId="166" fontId="4" fillId="2" borderId="71" xfId="0" applyNumberFormat="1" applyFont="1" applyFill="1" applyBorder="1"/>
    <xf numFmtId="166" fontId="13" fillId="2" borderId="71" xfId="0" applyNumberFormat="1" applyFont="1" applyFill="1" applyBorder="1" applyAlignment="1">
      <alignment horizontal="right" vertical="center"/>
    </xf>
    <xf numFmtId="165" fontId="4" fillId="2" borderId="71" xfId="0" applyNumberFormat="1" applyFont="1" applyFill="1" applyBorder="1" applyAlignment="1">
      <alignment horizontal="right" vertical="center"/>
    </xf>
    <xf numFmtId="165" fontId="13" fillId="2" borderId="71" xfId="0" applyNumberFormat="1" applyFont="1" applyFill="1" applyBorder="1" applyAlignment="1">
      <alignment horizontal="right" vertical="center"/>
    </xf>
    <xf numFmtId="0" fontId="4" fillId="0" borderId="71" xfId="0" applyFont="1" applyBorder="1" applyAlignment="1">
      <alignment horizontal="center" vertical="center"/>
    </xf>
    <xf numFmtId="0" fontId="66" fillId="0" borderId="71" xfId="0" applyFont="1" applyBorder="1" applyAlignment="1">
      <alignment horizontal="center" vertical="center" wrapText="1"/>
    </xf>
    <xf numFmtId="2" fontId="4" fillId="2" borderId="71" xfId="17" applyNumberFormat="1" applyFont="1" applyFill="1" applyBorder="1" applyAlignment="1">
      <alignment horizontal="right" vertical="center"/>
    </xf>
    <xf numFmtId="2" fontId="13" fillId="2" borderId="71" xfId="5" applyNumberFormat="1" applyFont="1" applyFill="1" applyBorder="1" applyAlignment="1">
      <alignment horizontal="right" vertical="center" wrapText="1"/>
    </xf>
    <xf numFmtId="2" fontId="13" fillId="2" borderId="71" xfId="6" applyNumberFormat="1" applyFont="1" applyFill="1" applyBorder="1" applyAlignment="1">
      <alignment horizontal="right" vertical="center" wrapText="1"/>
    </xf>
    <xf numFmtId="0" fontId="27" fillId="0" borderId="71" xfId="0" applyFont="1" applyFill="1" applyBorder="1"/>
    <xf numFmtId="0" fontId="4" fillId="0" borderId="71" xfId="0" applyFont="1" applyFill="1" applyBorder="1" applyAlignment="1">
      <alignment wrapText="1"/>
    </xf>
    <xf numFmtId="0" fontId="66" fillId="0" borderId="71" xfId="0" applyFont="1" applyFill="1" applyBorder="1"/>
    <xf numFmtId="2" fontId="3" fillId="0" borderId="10" xfId="0" applyNumberFormat="1" applyFont="1" applyBorder="1"/>
    <xf numFmtId="0" fontId="13" fillId="0" borderId="71" xfId="3" applyFont="1" applyBorder="1" applyAlignment="1">
      <alignment horizontal="center" vertical="center" wrapText="1"/>
    </xf>
    <xf numFmtId="166" fontId="13" fillId="0" borderId="71" xfId="3" applyNumberFormat="1" applyFont="1" applyBorder="1" applyAlignment="1">
      <alignment horizontal="center" vertical="center"/>
    </xf>
    <xf numFmtId="0" fontId="13" fillId="0" borderId="71" xfId="3" applyNumberFormat="1" applyFont="1" applyBorder="1" applyAlignment="1">
      <alignment horizontal="center" vertical="center"/>
    </xf>
    <xf numFmtId="0" fontId="13" fillId="0" borderId="71" xfId="3" applyFont="1" applyBorder="1" applyAlignment="1">
      <alignment horizontal="center" vertical="center"/>
    </xf>
    <xf numFmtId="2" fontId="13" fillId="0" borderId="71" xfId="3" applyNumberFormat="1" applyFont="1" applyBorder="1" applyAlignment="1">
      <alignment horizontal="center" vertical="center"/>
    </xf>
    <xf numFmtId="0" fontId="4" fillId="0" borderId="71" xfId="3" applyFont="1" applyBorder="1" applyAlignment="1">
      <alignment horizontal="center"/>
    </xf>
    <xf numFmtId="0" fontId="4" fillId="0" borderId="71" xfId="3" applyFont="1" applyBorder="1" applyAlignment="1">
      <alignment horizontal="left" vertical="center"/>
    </xf>
    <xf numFmtId="0" fontId="4" fillId="0" borderId="71" xfId="3" applyFont="1" applyBorder="1" applyAlignment="1">
      <alignment horizontal="center" vertical="center"/>
    </xf>
    <xf numFmtId="2" fontId="4" fillId="0" borderId="71" xfId="3" applyNumberFormat="1" applyFont="1" applyBorder="1" applyAlignment="1">
      <alignment horizontal="right" vertical="center"/>
    </xf>
    <xf numFmtId="0" fontId="4" fillId="0" borderId="71" xfId="3" applyNumberFormat="1" applyFont="1" applyBorder="1" applyAlignment="1">
      <alignment horizontal="right" vertical="center"/>
    </xf>
    <xf numFmtId="0" fontId="4" fillId="0" borderId="71" xfId="13" applyFont="1" applyBorder="1" applyAlignment="1">
      <alignment horizontal="right" vertical="center"/>
    </xf>
    <xf numFmtId="2" fontId="22" fillId="0" borderId="71" xfId="0" applyNumberFormat="1" applyFont="1" applyBorder="1"/>
    <xf numFmtId="3" fontId="13" fillId="0" borderId="71" xfId="0" applyNumberFormat="1" applyFont="1" applyBorder="1" applyAlignment="1">
      <alignment vertical="center"/>
    </xf>
    <xf numFmtId="0" fontId="13" fillId="0" borderId="71" xfId="0" applyFont="1" applyBorder="1" applyAlignment="1">
      <alignment vertical="top"/>
    </xf>
    <xf numFmtId="165" fontId="4" fillId="0" borderId="71" xfId="0" applyNumberFormat="1" applyFont="1" applyBorder="1"/>
    <xf numFmtId="3" fontId="4" fillId="0" borderId="71" xfId="0" applyNumberFormat="1" applyFont="1" applyBorder="1"/>
    <xf numFmtId="2" fontId="41" fillId="0" borderId="71" xfId="0" applyNumberFormat="1" applyFont="1" applyBorder="1" applyAlignment="1">
      <alignment horizontal="right"/>
    </xf>
    <xf numFmtId="9" fontId="84" fillId="0" borderId="71" xfId="2" applyFont="1" applyFill="1" applyBorder="1" applyAlignment="1">
      <alignment horizontal="center"/>
    </xf>
    <xf numFmtId="0" fontId="84" fillId="0" borderId="71" xfId="0" applyFont="1" applyBorder="1"/>
    <xf numFmtId="0" fontId="4" fillId="0" borderId="71" xfId="0" applyFont="1" applyBorder="1" applyAlignment="1">
      <alignment wrapText="1"/>
    </xf>
    <xf numFmtId="0" fontId="13" fillId="4" borderId="71" xfId="3" applyFont="1" applyFill="1" applyBorder="1" applyAlignment="1">
      <alignment horizontal="center" vertical="center"/>
    </xf>
    <xf numFmtId="2" fontId="4" fillId="4" borderId="71" xfId="3" applyNumberFormat="1" applyFont="1" applyFill="1" applyBorder="1" applyAlignment="1">
      <alignment horizontal="right" vertical="center"/>
    </xf>
    <xf numFmtId="0" fontId="66" fillId="0" borderId="71" xfId="0" applyNumberFormat="1" applyFont="1" applyBorder="1"/>
    <xf numFmtId="0" fontId="66" fillId="0" borderId="71" xfId="0" applyFont="1" applyBorder="1" applyAlignment="1">
      <alignment wrapText="1"/>
    </xf>
    <xf numFmtId="4" fontId="66" fillId="0" borderId="71" xfId="0" applyNumberFormat="1" applyFont="1" applyBorder="1" applyAlignment="1">
      <alignment vertical="center"/>
    </xf>
    <xf numFmtId="165" fontId="66" fillId="0" borderId="71" xfId="0" applyNumberFormat="1" applyFont="1" applyBorder="1" applyAlignment="1">
      <alignment vertical="center"/>
    </xf>
    <xf numFmtId="9" fontId="95" fillId="0" borderId="71" xfId="2" applyFont="1" applyBorder="1" applyAlignment="1">
      <alignment horizontal="center"/>
    </xf>
    <xf numFmtId="0" fontId="95" fillId="0" borderId="71" xfId="0" applyFont="1" applyBorder="1" applyAlignment="1"/>
    <xf numFmtId="0" fontId="66" fillId="2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84" fillId="0" borderId="71" xfId="0" applyFont="1" applyFill="1" applyBorder="1"/>
    <xf numFmtId="0" fontId="13" fillId="0" borderId="71" xfId="3" applyNumberFormat="1" applyFont="1" applyFill="1" applyBorder="1" applyAlignment="1">
      <alignment horizontal="center" vertical="center"/>
    </xf>
    <xf numFmtId="0" fontId="4" fillId="0" borderId="71" xfId="3" applyNumberFormat="1" applyFont="1" applyFill="1" applyBorder="1" applyAlignment="1">
      <alignment horizontal="right" vertical="center"/>
    </xf>
    <xf numFmtId="3" fontId="13" fillId="0" borderId="71" xfId="0" applyNumberFormat="1" applyFont="1" applyFill="1" applyBorder="1" applyAlignment="1">
      <alignment vertical="center"/>
    </xf>
    <xf numFmtId="3" fontId="4" fillId="0" borderId="71" xfId="0" applyNumberFormat="1" applyFont="1" applyFill="1" applyBorder="1"/>
    <xf numFmtId="0" fontId="3" fillId="2" borderId="71" xfId="0" applyFont="1" applyFill="1" applyBorder="1" applyAlignment="1">
      <alignment horizontal="right" vertical="center"/>
    </xf>
    <xf numFmtId="2" fontId="3" fillId="0" borderId="71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4" fontId="4" fillId="2" borderId="37" xfId="0" applyNumberFormat="1" applyFont="1" applyFill="1" applyBorder="1" applyAlignment="1">
      <alignment horizontal="right" vertical="center"/>
    </xf>
    <xf numFmtId="4" fontId="4" fillId="2" borderId="39" xfId="0" applyNumberFormat="1" applyFont="1" applyFill="1" applyBorder="1" applyAlignment="1">
      <alignment horizontal="right" vertical="center"/>
    </xf>
    <xf numFmtId="4" fontId="4" fillId="2" borderId="60" xfId="0" applyNumberFormat="1" applyFont="1" applyFill="1" applyBorder="1" applyAlignment="1">
      <alignment horizontal="right" vertical="center"/>
    </xf>
    <xf numFmtId="4" fontId="13" fillId="2" borderId="60" xfId="0" applyNumberFormat="1" applyFont="1" applyFill="1" applyBorder="1" applyAlignment="1">
      <alignment horizontal="right" vertical="center"/>
    </xf>
    <xf numFmtId="4" fontId="9" fillId="0" borderId="71" xfId="0" applyNumberFormat="1" applyFont="1" applyFill="1" applyBorder="1"/>
    <xf numFmtId="172" fontId="19" fillId="0" borderId="0" xfId="3" applyNumberFormat="1" applyFont="1" applyAlignment="1">
      <alignment wrapText="1" shrinkToFit="1"/>
    </xf>
    <xf numFmtId="4" fontId="4" fillId="2" borderId="71" xfId="0" applyNumberFormat="1" applyFont="1" applyFill="1" applyBorder="1" applyAlignment="1">
      <alignment horizontal="right" vertical="center"/>
    </xf>
    <xf numFmtId="165" fontId="9" fillId="5" borderId="35" xfId="0" applyNumberFormat="1" applyFont="1" applyFill="1" applyBorder="1" applyAlignment="1">
      <alignment horizontal="right" vertical="center"/>
    </xf>
    <xf numFmtId="165" fontId="9" fillId="5" borderId="17" xfId="0" applyNumberFormat="1" applyFont="1" applyFill="1" applyBorder="1" applyAlignment="1">
      <alignment horizontal="right" vertical="center"/>
    </xf>
    <xf numFmtId="9" fontId="46" fillId="0" borderId="71" xfId="2" applyFont="1" applyFill="1" applyBorder="1" applyAlignment="1">
      <alignment horizontal="center"/>
    </xf>
    <xf numFmtId="4" fontId="66" fillId="2" borderId="71" xfId="0" applyNumberFormat="1" applyFont="1" applyFill="1" applyBorder="1" applyAlignment="1">
      <alignment vertical="center"/>
    </xf>
    <xf numFmtId="0" fontId="9" fillId="2" borderId="54" xfId="0" quotePrefix="1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/>
    </xf>
    <xf numFmtId="2" fontId="9" fillId="2" borderId="71" xfId="0" applyNumberFormat="1" applyFont="1" applyFill="1" applyBorder="1" applyAlignment="1">
      <alignment horizontal="right" vertical="center"/>
    </xf>
    <xf numFmtId="4" fontId="3" fillId="2" borderId="14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4" fontId="3" fillId="2" borderId="17" xfId="0" applyNumberFormat="1" applyFont="1" applyFill="1" applyBorder="1" applyAlignment="1">
      <alignment horizontal="right" vertical="center"/>
    </xf>
    <xf numFmtId="4" fontId="3" fillId="2" borderId="46" xfId="0" applyNumberFormat="1" applyFont="1" applyFill="1" applyBorder="1" applyAlignment="1">
      <alignment horizontal="right" vertical="center"/>
    </xf>
    <xf numFmtId="0" fontId="3" fillId="2" borderId="55" xfId="0" applyFont="1" applyFill="1" applyBorder="1" applyAlignment="1">
      <alignment horizontal="center" vertical="center"/>
    </xf>
    <xf numFmtId="2" fontId="3" fillId="2" borderId="71" xfId="0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4" fontId="3" fillId="2" borderId="22" xfId="0" applyNumberFormat="1" applyFont="1" applyFill="1" applyBorder="1" applyAlignment="1">
      <alignment horizontal="right" vertical="center"/>
    </xf>
    <xf numFmtId="4" fontId="3" fillId="2" borderId="21" xfId="0" applyNumberFormat="1" applyFont="1" applyFill="1" applyBorder="1" applyAlignment="1">
      <alignment horizontal="right" vertical="center"/>
    </xf>
    <xf numFmtId="4" fontId="3" fillId="2" borderId="47" xfId="0" applyNumberFormat="1" applyFont="1" applyFill="1" applyBorder="1" applyAlignment="1">
      <alignment horizontal="right" vertical="center"/>
    </xf>
    <xf numFmtId="164" fontId="3" fillId="2" borderId="71" xfId="0" applyNumberFormat="1" applyFont="1" applyFill="1" applyBorder="1" applyAlignment="1">
      <alignment horizontal="right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right" vertical="center"/>
    </xf>
    <xf numFmtId="4" fontId="3" fillId="2" borderId="24" xfId="0" applyNumberFormat="1" applyFont="1" applyFill="1" applyBorder="1" applyAlignment="1">
      <alignment horizontal="right" vertical="center"/>
    </xf>
    <xf numFmtId="4" fontId="3" fillId="2" borderId="42" xfId="0" applyNumberFormat="1" applyFont="1" applyFill="1" applyBorder="1" applyAlignment="1">
      <alignment horizontal="right" vertical="center"/>
    </xf>
    <xf numFmtId="0" fontId="3" fillId="2" borderId="5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4" fontId="3" fillId="2" borderId="8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right" vertical="center"/>
    </xf>
    <xf numFmtId="4" fontId="3" fillId="2" borderId="34" xfId="0" applyNumberFormat="1" applyFont="1" applyFill="1" applyBorder="1" applyAlignment="1">
      <alignment horizontal="right" vertical="center"/>
    </xf>
    <xf numFmtId="4" fontId="3" fillId="2" borderId="48" xfId="0" applyNumberFormat="1" applyFont="1" applyFill="1" applyBorder="1" applyAlignment="1">
      <alignment horizontal="right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NumberFormat="1" applyFont="1" applyFill="1" applyAlignment="1">
      <alignment vertical="center"/>
    </xf>
    <xf numFmtId="0" fontId="3" fillId="2" borderId="71" xfId="0" applyNumberFormat="1" applyFont="1" applyFill="1" applyBorder="1" applyAlignment="1">
      <alignment horizontal="center" vertical="center" wrapText="1"/>
    </xf>
    <xf numFmtId="2" fontId="4" fillId="2" borderId="71" xfId="0" applyNumberFormat="1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right" vertical="center"/>
    </xf>
    <xf numFmtId="0" fontId="2" fillId="2" borderId="71" xfId="0" applyNumberFormat="1" applyFont="1" applyFill="1" applyBorder="1" applyAlignment="1">
      <alignment horizontal="center" vertical="center"/>
    </xf>
    <xf numFmtId="0" fontId="9" fillId="2" borderId="71" xfId="0" quotePrefix="1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/>
    </xf>
    <xf numFmtId="4" fontId="9" fillId="2" borderId="71" xfId="0" applyNumberFormat="1" applyFont="1" applyFill="1" applyBorder="1" applyAlignment="1">
      <alignment vertical="center"/>
    </xf>
    <xf numFmtId="4" fontId="3" fillId="2" borderId="71" xfId="0" applyNumberFormat="1" applyFont="1" applyFill="1" applyBorder="1" applyAlignment="1">
      <alignment vertical="center"/>
    </xf>
    <xf numFmtId="4" fontId="2" fillId="2" borderId="0" xfId="0" applyNumberFormat="1" applyFont="1" applyFill="1"/>
    <xf numFmtId="2" fontId="4" fillId="2" borderId="71" xfId="0" applyNumberFormat="1" applyFont="1" applyFill="1" applyBorder="1"/>
    <xf numFmtId="2" fontId="9" fillId="2" borderId="71" xfId="0" applyNumberFormat="1" applyFont="1" applyFill="1" applyBorder="1" applyAlignment="1">
      <alignment vertical="center"/>
    </xf>
    <xf numFmtId="2" fontId="13" fillId="2" borderId="71" xfId="0" applyNumberFormat="1" applyFont="1" applyFill="1" applyBorder="1" applyAlignment="1">
      <alignment vertical="center"/>
    </xf>
    <xf numFmtId="0" fontId="3" fillId="2" borderId="71" xfId="0" quotePrefix="1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/>
    </xf>
    <xf numFmtId="2" fontId="3" fillId="2" borderId="71" xfId="0" applyNumberFormat="1" applyFont="1" applyFill="1" applyBorder="1" applyAlignment="1">
      <alignment vertical="center"/>
    </xf>
    <xf numFmtId="2" fontId="4" fillId="2" borderId="71" xfId="0" applyNumberFormat="1" applyFont="1" applyFill="1" applyBorder="1" applyAlignment="1">
      <alignment vertical="center"/>
    </xf>
    <xf numFmtId="166" fontId="9" fillId="2" borderId="71" xfId="0" applyNumberFormat="1" applyFont="1" applyFill="1" applyBorder="1" applyAlignment="1">
      <alignment vertical="center"/>
    </xf>
    <xf numFmtId="0" fontId="3" fillId="2" borderId="71" xfId="0" applyFont="1" applyFill="1" applyBorder="1"/>
    <xf numFmtId="0" fontId="3" fillId="2" borderId="71" xfId="0" applyFont="1" applyFill="1" applyBorder="1" applyAlignment="1">
      <alignment vertical="center"/>
    </xf>
    <xf numFmtId="166" fontId="3" fillId="2" borderId="71" xfId="0" applyNumberFormat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4" fillId="2" borderId="71" xfId="0" applyNumberFormat="1" applyFont="1" applyFill="1" applyBorder="1" applyAlignment="1">
      <alignment vertical="center"/>
    </xf>
    <xf numFmtId="166" fontId="13" fillId="2" borderId="71" xfId="0" applyNumberFormat="1" applyFont="1" applyFill="1" applyBorder="1" applyAlignment="1">
      <alignment vertical="center"/>
    </xf>
    <xf numFmtId="166" fontId="4" fillId="2" borderId="71" xfId="0" applyNumberFormat="1" applyFont="1" applyFill="1" applyBorder="1" applyAlignment="1">
      <alignment vertical="center"/>
    </xf>
    <xf numFmtId="0" fontId="4" fillId="2" borderId="71" xfId="0" applyFont="1" applyFill="1" applyBorder="1" applyAlignment="1"/>
    <xf numFmtId="0" fontId="2" fillId="2" borderId="71" xfId="0" applyFont="1" applyFill="1" applyBorder="1"/>
    <xf numFmtId="0" fontId="11" fillId="2" borderId="71" xfId="0" applyFont="1" applyFill="1" applyBorder="1" applyAlignment="1">
      <alignment horizontal="center" vertical="center"/>
    </xf>
    <xf numFmtId="0" fontId="11" fillId="2" borderId="71" xfId="0" applyFont="1" applyFill="1" applyBorder="1"/>
    <xf numFmtId="0" fontId="9" fillId="2" borderId="71" xfId="0" applyNumberFormat="1" applyFont="1" applyFill="1" applyBorder="1" applyAlignment="1">
      <alignment vertical="center"/>
    </xf>
    <xf numFmtId="0" fontId="3" fillId="2" borderId="71" xfId="0" applyFont="1" applyFill="1" applyBorder="1" applyAlignment="1">
      <alignment wrapText="1"/>
    </xf>
    <xf numFmtId="0" fontId="17" fillId="2" borderId="71" xfId="0" applyFont="1" applyFill="1" applyBorder="1" applyAlignment="1">
      <alignment horizontal="center" vertical="center"/>
    </xf>
    <xf numFmtId="9" fontId="74" fillId="2" borderId="71" xfId="2" applyFont="1" applyFill="1" applyBorder="1" applyAlignment="1"/>
    <xf numFmtId="0" fontId="74" fillId="2" borderId="71" xfId="0" applyFont="1" applyFill="1" applyBorder="1"/>
    <xf numFmtId="4" fontId="17" fillId="2" borderId="71" xfId="0" applyNumberFormat="1" applyFont="1" applyFill="1" applyBorder="1" applyAlignment="1">
      <alignment vertical="center"/>
    </xf>
    <xf numFmtId="0" fontId="12" fillId="2" borderId="71" xfId="0" applyFont="1" applyFill="1" applyBorder="1"/>
    <xf numFmtId="0" fontId="3" fillId="2" borderId="71" xfId="0" applyFont="1" applyFill="1" applyBorder="1" applyAlignment="1">
      <alignment horizontal="left" vertical="center"/>
    </xf>
    <xf numFmtId="4" fontId="65" fillId="2" borderId="71" xfId="0" applyNumberFormat="1" applyFont="1" applyFill="1" applyBorder="1" applyAlignment="1">
      <alignment vertical="center"/>
    </xf>
    <xf numFmtId="0" fontId="12" fillId="2" borderId="71" xfId="0" applyFont="1" applyFill="1" applyBorder="1" applyAlignment="1">
      <alignment horizontal="left" vertical="center"/>
    </xf>
    <xf numFmtId="0" fontId="12" fillId="2" borderId="71" xfId="0" applyFont="1" applyFill="1" applyBorder="1" applyAlignment="1">
      <alignment horizontal="center" vertical="center"/>
    </xf>
    <xf numFmtId="0" fontId="2" fillId="2" borderId="0" xfId="0" applyNumberFormat="1" applyFont="1" applyFill="1"/>
    <xf numFmtId="0" fontId="66" fillId="2" borderId="71" xfId="0" applyFont="1" applyFill="1" applyBorder="1" applyAlignment="1">
      <alignment horizontal="center" vertical="top"/>
    </xf>
    <xf numFmtId="0" fontId="13" fillId="2" borderId="71" xfId="0" applyFont="1" applyFill="1" applyBorder="1" applyAlignment="1">
      <alignment horizontal="center" vertical="top"/>
    </xf>
    <xf numFmtId="0" fontId="4" fillId="2" borderId="71" xfId="0" applyFont="1" applyFill="1" applyBorder="1" applyAlignment="1">
      <alignment horizontal="center" vertical="top"/>
    </xf>
    <xf numFmtId="0" fontId="35" fillId="2" borderId="71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top"/>
    </xf>
    <xf numFmtId="0" fontId="3" fillId="2" borderId="7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8" fillId="0" borderId="0" xfId="3" applyFont="1" applyAlignment="1">
      <alignment horizontal="center" wrapText="1" shrinkToFit="1"/>
    </xf>
    <xf numFmtId="0" fontId="39" fillId="0" borderId="0" xfId="3" applyFont="1" applyAlignment="1">
      <alignment horizontal="center" shrinkToFit="1"/>
    </xf>
    <xf numFmtId="0" fontId="49" fillId="0" borderId="0" xfId="3" applyFont="1" applyAlignment="1">
      <alignment horizontal="center" vertical="center" wrapText="1" shrinkToFit="1"/>
    </xf>
    <xf numFmtId="0" fontId="49" fillId="0" borderId="1" xfId="3" applyFont="1" applyBorder="1" applyAlignment="1">
      <alignment horizontal="center" vertical="center" wrapText="1" shrinkToFit="1"/>
    </xf>
    <xf numFmtId="0" fontId="71" fillId="2" borderId="0" xfId="0" applyFont="1" applyFill="1" applyAlignment="1">
      <alignment horizontal="center" vertical="center" wrapText="1"/>
    </xf>
    <xf numFmtId="0" fontId="71" fillId="2" borderId="1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center"/>
    </xf>
    <xf numFmtId="0" fontId="71" fillId="2" borderId="0" xfId="0" applyFont="1" applyFill="1" applyAlignment="1">
      <alignment horizontal="center" vertical="center"/>
    </xf>
    <xf numFmtId="0" fontId="40" fillId="2" borderId="21" xfId="3" applyFont="1" applyFill="1" applyBorder="1" applyAlignment="1">
      <alignment horizontal="center" vertical="center"/>
    </xf>
    <xf numFmtId="0" fontId="40" fillId="2" borderId="22" xfId="3" applyFont="1" applyFill="1" applyBorder="1" applyAlignment="1">
      <alignment horizontal="center" vertical="center"/>
    </xf>
    <xf numFmtId="0" fontId="35" fillId="2" borderId="71" xfId="0" applyFont="1" applyFill="1" applyBorder="1" applyAlignment="1">
      <alignment horizontal="center" vertical="top"/>
    </xf>
    <xf numFmtId="0" fontId="37" fillId="2" borderId="71" xfId="0" applyFont="1" applyFill="1" applyBorder="1" applyAlignment="1">
      <alignment horizontal="center" vertical="top"/>
    </xf>
    <xf numFmtId="0" fontId="13" fillId="2" borderId="71" xfId="0" applyFont="1" applyFill="1" applyBorder="1" applyAlignment="1">
      <alignment horizontal="center" vertical="top"/>
    </xf>
    <xf numFmtId="0" fontId="66" fillId="2" borderId="71" xfId="0" applyFont="1" applyFill="1" applyBorder="1" applyAlignment="1">
      <alignment horizontal="center" vertical="top"/>
    </xf>
    <xf numFmtId="0" fontId="4" fillId="2" borderId="71" xfId="0" applyFont="1" applyFill="1" applyBorder="1" applyAlignment="1">
      <alignment horizontal="center" vertical="top"/>
    </xf>
    <xf numFmtId="0" fontId="35" fillId="2" borderId="71" xfId="0" applyFont="1" applyFill="1" applyBorder="1" applyAlignment="1">
      <alignment horizontal="center" vertical="center"/>
    </xf>
    <xf numFmtId="0" fontId="93" fillId="0" borderId="21" xfId="0" applyFont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4" fillId="2" borderId="71" xfId="1" applyFont="1" applyFill="1" applyBorder="1" applyAlignment="1">
      <alignment horizontal="center" vertical="center"/>
    </xf>
    <xf numFmtId="0" fontId="38" fillId="2" borderId="71" xfId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top"/>
    </xf>
    <xf numFmtId="0" fontId="27" fillId="0" borderId="7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top"/>
    </xf>
    <xf numFmtId="0" fontId="13" fillId="2" borderId="29" xfId="0" applyFont="1" applyFill="1" applyBorder="1" applyAlignment="1">
      <alignment horizontal="center" vertical="top"/>
    </xf>
    <xf numFmtId="0" fontId="13" fillId="2" borderId="30" xfId="0" applyFont="1" applyFill="1" applyBorder="1" applyAlignment="1">
      <alignment horizontal="center" vertical="top"/>
    </xf>
    <xf numFmtId="0" fontId="13" fillId="2" borderId="31" xfId="0" applyFont="1" applyFill="1" applyBorder="1" applyAlignment="1">
      <alignment horizontal="center" vertical="top"/>
    </xf>
    <xf numFmtId="0" fontId="13" fillId="2" borderId="32" xfId="0" applyFont="1" applyFill="1" applyBorder="1" applyAlignment="1">
      <alignment horizontal="center" vertical="top"/>
    </xf>
    <xf numFmtId="0" fontId="13" fillId="2" borderId="33" xfId="0" applyFont="1" applyFill="1" applyBorder="1" applyAlignment="1">
      <alignment horizontal="center" vertical="top"/>
    </xf>
    <xf numFmtId="0" fontId="13" fillId="2" borderId="54" xfId="0" applyFont="1" applyFill="1" applyBorder="1" applyAlignment="1">
      <alignment horizontal="center" vertical="top"/>
    </xf>
    <xf numFmtId="0" fontId="13" fillId="2" borderId="55" xfId="0" applyFont="1" applyFill="1" applyBorder="1" applyAlignment="1">
      <alignment horizontal="center" vertical="top"/>
    </xf>
    <xf numFmtId="0" fontId="13" fillId="2" borderId="56" xfId="0" applyFont="1" applyFill="1" applyBorder="1" applyAlignment="1">
      <alignment horizontal="center" vertical="top"/>
    </xf>
    <xf numFmtId="0" fontId="13" fillId="2" borderId="51" xfId="0" applyFont="1" applyFill="1" applyBorder="1" applyAlignment="1">
      <alignment horizontal="center" vertical="top"/>
    </xf>
    <xf numFmtId="0" fontId="13" fillId="2" borderId="53" xfId="0" applyFont="1" applyFill="1" applyBorder="1" applyAlignment="1">
      <alignment horizontal="center" vertical="top"/>
    </xf>
    <xf numFmtId="0" fontId="13" fillId="2" borderId="52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9" fillId="2" borderId="71" xfId="0" applyFont="1" applyFill="1" applyBorder="1" applyAlignment="1">
      <alignment horizontal="center" vertical="top"/>
    </xf>
    <xf numFmtId="0" fontId="2" fillId="2" borderId="7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7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6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40" fillId="0" borderId="21" xfId="3" applyFont="1" applyFill="1" applyBorder="1" applyAlignment="1">
      <alignment horizontal="center" vertical="center"/>
    </xf>
    <xf numFmtId="0" fontId="40" fillId="0" borderId="22" xfId="3" applyFont="1" applyFill="1" applyBorder="1" applyAlignment="1">
      <alignment horizontal="center" vertical="center"/>
    </xf>
    <xf numFmtId="0" fontId="93" fillId="0" borderId="73" xfId="0" applyFont="1" applyBorder="1" applyAlignment="1">
      <alignment horizontal="center" vertical="center" wrapText="1"/>
    </xf>
    <xf numFmtId="0" fontId="93" fillId="0" borderId="7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6" fillId="0" borderId="32" xfId="0" applyFont="1" applyBorder="1" applyAlignment="1">
      <alignment horizontal="center" vertical="top"/>
    </xf>
    <xf numFmtId="0" fontId="46" fillId="0" borderId="30" xfId="0" applyFont="1" applyBorder="1" applyAlignment="1">
      <alignment horizontal="center" vertical="top"/>
    </xf>
    <xf numFmtId="0" fontId="20" fillId="0" borderId="29" xfId="0" applyFont="1" applyBorder="1" applyAlignment="1">
      <alignment horizontal="center" vertical="top"/>
    </xf>
    <xf numFmtId="0" fontId="21" fillId="0" borderId="30" xfId="0" applyFont="1" applyBorder="1" applyAlignment="1">
      <alignment horizontal="center" vertical="top"/>
    </xf>
    <xf numFmtId="0" fontId="36" fillId="0" borderId="29" xfId="0" applyFont="1" applyBorder="1" applyAlignment="1">
      <alignment horizontal="center" vertical="top"/>
    </xf>
    <xf numFmtId="0" fontId="34" fillId="0" borderId="30" xfId="0" applyFont="1" applyBorder="1" applyAlignment="1">
      <alignment horizontal="center" vertical="top"/>
    </xf>
    <xf numFmtId="0" fontId="34" fillId="0" borderId="31" xfId="0" applyFont="1" applyBorder="1" applyAlignment="1">
      <alignment horizontal="center" vertical="top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" fontId="63" fillId="0" borderId="0" xfId="0" applyNumberFormat="1" applyFont="1" applyAlignment="1">
      <alignment horizontal="center"/>
    </xf>
    <xf numFmtId="0" fontId="29" fillId="0" borderId="26" xfId="3" applyFont="1" applyBorder="1" applyAlignment="1">
      <alignment horizontal="center" vertical="top"/>
    </xf>
    <xf numFmtId="0" fontId="27" fillId="0" borderId="27" xfId="3" applyFont="1" applyBorder="1" applyAlignment="1">
      <alignment horizontal="center" vertical="top"/>
    </xf>
    <xf numFmtId="0" fontId="97" fillId="0" borderId="0" xfId="3" applyFont="1" applyAlignment="1">
      <alignment horizontal="center" vertical="center"/>
    </xf>
    <xf numFmtId="0" fontId="97" fillId="0" borderId="23" xfId="3" applyFont="1" applyBorder="1" applyAlignment="1">
      <alignment horizontal="center" vertical="center"/>
    </xf>
    <xf numFmtId="0" fontId="29" fillId="0" borderId="71" xfId="3" applyFont="1" applyBorder="1" applyAlignment="1">
      <alignment horizontal="center" vertical="top"/>
    </xf>
    <xf numFmtId="0" fontId="27" fillId="0" borderId="71" xfId="3" applyFont="1" applyBorder="1" applyAlignment="1">
      <alignment horizontal="center" vertical="top"/>
    </xf>
    <xf numFmtId="0" fontId="6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/>
    </xf>
    <xf numFmtId="2" fontId="63" fillId="0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NumberFormat="1" applyFont="1" applyFill="1" applyAlignment="1">
      <alignment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top"/>
    </xf>
    <xf numFmtId="0" fontId="2" fillId="2" borderId="62" xfId="0" applyFont="1" applyFill="1" applyBorder="1"/>
    <xf numFmtId="0" fontId="13" fillId="2" borderId="6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/>
    </xf>
    <xf numFmtId="4" fontId="9" fillId="2" borderId="63" xfId="0" applyNumberFormat="1" applyFont="1" applyFill="1" applyBorder="1"/>
    <xf numFmtId="4" fontId="9" fillId="2" borderId="64" xfId="0" applyNumberFormat="1" applyFont="1" applyFill="1" applyBorder="1"/>
    <xf numFmtId="4" fontId="9" fillId="2" borderId="65" xfId="0" applyNumberFormat="1" applyFont="1" applyFill="1" applyBorder="1"/>
    <xf numFmtId="4" fontId="9" fillId="2" borderId="61" xfId="0" applyNumberFormat="1" applyFont="1" applyFill="1" applyBorder="1"/>
    <xf numFmtId="4" fontId="9" fillId="2" borderId="60" xfId="0" applyNumberFormat="1" applyFont="1" applyFill="1" applyBorder="1"/>
    <xf numFmtId="0" fontId="9" fillId="2" borderId="32" xfId="0" applyFont="1" applyFill="1" applyBorder="1" applyAlignment="1">
      <alignment horizontal="center" vertical="top"/>
    </xf>
    <xf numFmtId="0" fontId="9" fillId="2" borderId="57" xfId="0" quotePrefix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/>
    </xf>
    <xf numFmtId="4" fontId="9" fillId="2" borderId="42" xfId="0" applyNumberFormat="1" applyFont="1" applyFill="1" applyBorder="1" applyAlignment="1">
      <alignment horizontal="right" vertical="center"/>
    </xf>
    <xf numFmtId="4" fontId="9" fillId="2" borderId="35" xfId="0" applyNumberFormat="1" applyFont="1" applyFill="1" applyBorder="1" applyAlignment="1">
      <alignment horizontal="right" vertical="center"/>
    </xf>
    <xf numFmtId="0" fontId="9" fillId="2" borderId="30" xfId="0" applyFont="1" applyFill="1" applyBorder="1" applyAlignment="1">
      <alignment horizontal="center" vertical="top"/>
    </xf>
    <xf numFmtId="0" fontId="9" fillId="2" borderId="29" xfId="0" applyFont="1" applyFill="1" applyBorder="1" applyAlignment="1">
      <alignment horizontal="center" vertical="top"/>
    </xf>
    <xf numFmtId="4" fontId="9" fillId="2" borderId="18" xfId="0" applyNumberFormat="1" applyFont="1" applyFill="1" applyBorder="1" applyAlignment="1">
      <alignment horizontal="right" vertical="center"/>
    </xf>
    <xf numFmtId="4" fontId="9" fillId="2" borderId="17" xfId="0" applyNumberFormat="1" applyFont="1" applyFill="1" applyBorder="1" applyAlignment="1">
      <alignment horizontal="right" vertical="center"/>
    </xf>
    <xf numFmtId="0" fontId="3" fillId="2" borderId="55" xfId="0" applyFont="1" applyFill="1" applyBorder="1" applyAlignment="1">
      <alignment horizontal="center"/>
    </xf>
    <xf numFmtId="0" fontId="13" fillId="2" borderId="5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top"/>
    </xf>
    <xf numFmtId="0" fontId="3" fillId="2" borderId="56" xfId="0" applyFont="1" applyFill="1" applyBorder="1" applyAlignment="1">
      <alignment horizontal="center" vertical="center"/>
    </xf>
    <xf numFmtId="4" fontId="3" fillId="2" borderId="41" xfId="0" applyNumberFormat="1" applyFont="1" applyFill="1" applyBorder="1" applyAlignment="1">
      <alignment horizontal="right" vertical="center"/>
    </xf>
    <xf numFmtId="165" fontId="9" fillId="2" borderId="35" xfId="0" applyNumberFormat="1" applyFont="1" applyFill="1" applyBorder="1" applyAlignment="1">
      <alignment horizontal="right" vertical="center"/>
    </xf>
    <xf numFmtId="0" fontId="9" fillId="2" borderId="59" xfId="0" applyFont="1" applyFill="1" applyBorder="1" applyAlignment="1">
      <alignment horizontal="center" vertical="top"/>
    </xf>
    <xf numFmtId="0" fontId="9" fillId="2" borderId="62" xfId="0" applyFont="1" applyFill="1" applyBorder="1" applyAlignment="1">
      <alignment horizontal="center"/>
    </xf>
    <xf numFmtId="4" fontId="9" fillId="2" borderId="63" xfId="0" applyNumberFormat="1" applyFont="1" applyFill="1" applyBorder="1" applyAlignment="1">
      <alignment horizontal="right" vertical="center"/>
    </xf>
    <xf numFmtId="4" fontId="9" fillId="2" borderId="64" xfId="0" applyNumberFormat="1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center" vertical="top"/>
    </xf>
    <xf numFmtId="0" fontId="3" fillId="2" borderId="51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 wrapText="1"/>
    </xf>
    <xf numFmtId="0" fontId="9" fillId="2" borderId="51" xfId="0" applyFont="1" applyFill="1" applyBorder="1" applyAlignment="1">
      <alignment horizontal="center"/>
    </xf>
    <xf numFmtId="4" fontId="9" fillId="2" borderId="68" xfId="0" applyNumberFormat="1" applyFont="1" applyFill="1" applyBorder="1" applyAlignment="1">
      <alignment horizontal="right" vertical="center"/>
    </xf>
    <xf numFmtId="4" fontId="9" fillId="2" borderId="69" xfId="0" applyNumberFormat="1" applyFont="1" applyFill="1" applyBorder="1" applyAlignment="1">
      <alignment horizontal="right" vertical="center"/>
    </xf>
    <xf numFmtId="0" fontId="13" fillId="2" borderId="19" xfId="0" applyFont="1" applyFill="1" applyBorder="1" applyAlignment="1">
      <alignment horizontal="center" vertical="center" wrapText="1"/>
    </xf>
    <xf numFmtId="165" fontId="13" fillId="2" borderId="17" xfId="0" applyNumberFormat="1" applyFont="1" applyFill="1" applyBorder="1" applyAlignment="1">
      <alignment horizontal="right" vertical="center"/>
    </xf>
    <xf numFmtId="166" fontId="14" fillId="2" borderId="22" xfId="0" applyNumberFormat="1" applyFont="1" applyFill="1" applyBorder="1" applyAlignment="1">
      <alignment horizontal="right" vertical="center"/>
    </xf>
    <xf numFmtId="167" fontId="3" fillId="2" borderId="21" xfId="0" applyNumberFormat="1" applyFont="1" applyFill="1" applyBorder="1" applyAlignment="1">
      <alignment horizontal="right" vertical="center"/>
    </xf>
    <xf numFmtId="2" fontId="14" fillId="2" borderId="22" xfId="0" applyNumberFormat="1" applyFont="1" applyFill="1" applyBorder="1" applyAlignment="1">
      <alignment horizontal="right" vertical="center"/>
    </xf>
    <xf numFmtId="167" fontId="4" fillId="2" borderId="21" xfId="0" applyNumberFormat="1" applyFont="1" applyFill="1" applyBorder="1" applyAlignment="1">
      <alignment horizontal="right" vertical="center"/>
    </xf>
    <xf numFmtId="167" fontId="13" fillId="2" borderId="17" xfId="0" applyNumberFormat="1" applyFont="1" applyFill="1" applyBorder="1" applyAlignment="1">
      <alignment horizontal="right" vertical="center"/>
    </xf>
    <xf numFmtId="4" fontId="14" fillId="2" borderId="22" xfId="0" applyNumberFormat="1" applyFont="1" applyFill="1" applyBorder="1" applyAlignment="1">
      <alignment horizontal="right" vertical="center"/>
    </xf>
    <xf numFmtId="0" fontId="3" fillId="2" borderId="6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right" vertical="center"/>
    </xf>
    <xf numFmtId="0" fontId="14" fillId="2" borderId="5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top"/>
    </xf>
    <xf numFmtId="0" fontId="3" fillId="2" borderId="58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4" fontId="14" fillId="2" borderId="43" xfId="0" applyNumberFormat="1" applyFont="1" applyFill="1" applyBorder="1" applyAlignment="1">
      <alignment horizontal="right" vertical="center"/>
    </xf>
    <xf numFmtId="164" fontId="13" fillId="2" borderId="35" xfId="2" applyNumberFormat="1" applyFont="1" applyFill="1" applyBorder="1" applyAlignment="1">
      <alignment horizontal="right" vertical="center"/>
    </xf>
    <xf numFmtId="0" fontId="3" fillId="2" borderId="73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left" vertical="center" wrapText="1"/>
    </xf>
    <xf numFmtId="0" fontId="3" fillId="2" borderId="73" xfId="0" applyFont="1" applyFill="1" applyBorder="1" applyAlignment="1">
      <alignment horizontal="center"/>
    </xf>
    <xf numFmtId="4" fontId="3" fillId="2" borderId="43" xfId="0" applyNumberFormat="1" applyFont="1" applyFill="1" applyBorder="1" applyAlignment="1">
      <alignment horizontal="right" vertical="center"/>
    </xf>
    <xf numFmtId="4" fontId="3" fillId="2" borderId="36" xfId="0" applyNumberFormat="1" applyFont="1" applyFill="1" applyBorder="1" applyAlignment="1">
      <alignment horizontal="right" vertical="center"/>
    </xf>
    <xf numFmtId="4" fontId="3" fillId="2" borderId="25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4" fontId="3" fillId="2" borderId="40" xfId="0" applyNumberFormat="1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center" vertical="top"/>
    </xf>
    <xf numFmtId="0" fontId="29" fillId="2" borderId="71" xfId="0" quotePrefix="1" applyFont="1" applyFill="1" applyBorder="1" applyAlignment="1">
      <alignment horizontal="center" vertical="center" wrapText="1"/>
    </xf>
    <xf numFmtId="0" fontId="29" fillId="2" borderId="71" xfId="0" applyFont="1" applyFill="1" applyBorder="1" applyAlignment="1">
      <alignment horizontal="center" vertical="center"/>
    </xf>
    <xf numFmtId="4" fontId="29" fillId="2" borderId="18" xfId="0" applyNumberFormat="1" applyFont="1" applyFill="1" applyBorder="1" applyAlignment="1">
      <alignment horizontal="right" vertical="center"/>
    </xf>
    <xf numFmtId="165" fontId="29" fillId="2" borderId="17" xfId="0" applyNumberFormat="1" applyFont="1" applyFill="1" applyBorder="1" applyAlignment="1">
      <alignment horizontal="right" vertical="center"/>
    </xf>
    <xf numFmtId="2" fontId="27" fillId="2" borderId="15" xfId="0" applyNumberFormat="1" applyFont="1" applyFill="1" applyBorder="1" applyAlignment="1">
      <alignment horizontal="center"/>
    </xf>
    <xf numFmtId="2" fontId="27" fillId="2" borderId="4" xfId="0" applyNumberFormat="1" applyFont="1" applyFill="1" applyBorder="1" applyAlignment="1">
      <alignment horizontal="center" vertical="center"/>
    </xf>
    <xf numFmtId="2" fontId="27" fillId="2" borderId="22" xfId="0" applyNumberFormat="1" applyFont="1" applyFill="1" applyBorder="1" applyAlignment="1">
      <alignment horizontal="center"/>
    </xf>
    <xf numFmtId="2" fontId="27" fillId="2" borderId="17" xfId="0" applyNumberFormat="1" applyFont="1" applyFill="1" applyBorder="1" applyAlignment="1">
      <alignment horizontal="center" vertical="center"/>
    </xf>
    <xf numFmtId="2" fontId="27" fillId="2" borderId="37" xfId="0" applyNumberFormat="1" applyFont="1" applyFill="1" applyBorder="1" applyAlignment="1">
      <alignment horizontal="center" vertical="center"/>
    </xf>
    <xf numFmtId="0" fontId="27" fillId="2" borderId="71" xfId="0" applyFont="1" applyFill="1" applyBorder="1" applyAlignment="1">
      <alignment horizontal="center"/>
    </xf>
    <xf numFmtId="0" fontId="27" fillId="2" borderId="71" xfId="0" applyFont="1" applyFill="1" applyBorder="1" applyAlignment="1">
      <alignment horizontal="left" wrapText="1"/>
    </xf>
    <xf numFmtId="4" fontId="27" fillId="2" borderId="22" xfId="0" applyNumberFormat="1" applyFont="1" applyFill="1" applyBorder="1" applyAlignment="1">
      <alignment horizontal="right"/>
    </xf>
    <xf numFmtId="4" fontId="27" fillId="2" borderId="21" xfId="0" applyNumberFormat="1" applyFont="1" applyFill="1" applyBorder="1" applyAlignment="1">
      <alignment horizontal="right"/>
    </xf>
    <xf numFmtId="2" fontId="93" fillId="2" borderId="6" xfId="0" applyNumberFormat="1" applyFont="1" applyFill="1" applyBorder="1" applyAlignment="1">
      <alignment horizontal="center"/>
    </xf>
    <xf numFmtId="2" fontId="27" fillId="2" borderId="21" xfId="0" applyNumberFormat="1" applyFont="1" applyFill="1" applyBorder="1" applyAlignment="1">
      <alignment horizontal="center"/>
    </xf>
    <xf numFmtId="2" fontId="27" fillId="2" borderId="38" xfId="0" applyNumberFormat="1" applyFont="1" applyFill="1" applyBorder="1" applyAlignment="1">
      <alignment horizontal="center"/>
    </xf>
    <xf numFmtId="2" fontId="93" fillId="2" borderId="21" xfId="0" applyNumberFormat="1" applyFont="1" applyFill="1" applyBorder="1" applyAlignment="1">
      <alignment horizontal="center"/>
    </xf>
    <xf numFmtId="2" fontId="27" fillId="2" borderId="6" xfId="0" applyNumberFormat="1" applyFont="1" applyFill="1" applyBorder="1" applyAlignment="1">
      <alignment horizontal="center"/>
    </xf>
    <xf numFmtId="4" fontId="27" fillId="2" borderId="41" xfId="0" applyNumberFormat="1" applyFont="1" applyFill="1" applyBorder="1" applyAlignment="1">
      <alignment horizontal="right"/>
    </xf>
    <xf numFmtId="4" fontId="27" fillId="2" borderId="34" xfId="0" applyNumberFormat="1" applyFont="1" applyFill="1" applyBorder="1" applyAlignment="1">
      <alignment horizontal="right"/>
    </xf>
    <xf numFmtId="2" fontId="27" fillId="2" borderId="16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right" vertical="center"/>
    </xf>
    <xf numFmtId="4" fontId="9" fillId="2" borderId="61" xfId="0" applyNumberFormat="1" applyFont="1" applyFill="1" applyBorder="1" applyAlignment="1">
      <alignment horizontal="right" vertical="center"/>
    </xf>
    <xf numFmtId="4" fontId="9" fillId="2" borderId="60" xfId="0" applyNumberFormat="1" applyFont="1" applyFill="1" applyBorder="1" applyAlignment="1">
      <alignment horizontal="right" vertical="center"/>
    </xf>
    <xf numFmtId="0" fontId="9" fillId="2" borderId="51" xfId="0" applyFont="1" applyFill="1" applyBorder="1" applyAlignment="1">
      <alignment horizontal="center" vertical="center"/>
    </xf>
    <xf numFmtId="4" fontId="9" fillId="2" borderId="70" xfId="0" applyNumberFormat="1" applyFont="1" applyFill="1" applyBorder="1" applyAlignment="1">
      <alignment horizontal="right" vertical="center"/>
    </xf>
    <xf numFmtId="4" fontId="9" fillId="2" borderId="44" xfId="0" applyNumberFormat="1" applyFont="1" applyFill="1" applyBorder="1" applyAlignment="1">
      <alignment horizontal="right" vertical="center"/>
    </xf>
    <xf numFmtId="4" fontId="9" fillId="2" borderId="19" xfId="0" applyNumberFormat="1" applyFont="1" applyFill="1" applyBorder="1" applyAlignment="1">
      <alignment horizontal="right" vertical="center"/>
    </xf>
    <xf numFmtId="167" fontId="9" fillId="2" borderId="17" xfId="0" applyNumberFormat="1" applyFont="1" applyFill="1" applyBorder="1" applyAlignment="1">
      <alignment horizontal="right" vertical="center"/>
    </xf>
    <xf numFmtId="4" fontId="3" fillId="2" borderId="37" xfId="0" applyNumberFormat="1" applyFont="1" applyFill="1" applyBorder="1" applyAlignment="1">
      <alignment horizontal="right" vertical="center"/>
    </xf>
    <xf numFmtId="4" fontId="3" fillId="2" borderId="38" xfId="0" applyNumberFormat="1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right" vertical="center"/>
    </xf>
    <xf numFmtId="165" fontId="3" fillId="2" borderId="39" xfId="0" applyNumberFormat="1" applyFont="1" applyFill="1" applyBorder="1" applyAlignment="1">
      <alignment horizontal="right" vertical="center"/>
    </xf>
    <xf numFmtId="4" fontId="3" fillId="2" borderId="39" xfId="0" applyNumberFormat="1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4" fontId="3" fillId="2" borderId="35" xfId="0" applyNumberFormat="1" applyFont="1" applyFill="1" applyBorder="1" applyAlignment="1">
      <alignment horizontal="right" vertical="center"/>
    </xf>
    <xf numFmtId="4" fontId="3" fillId="2" borderId="23" xfId="0" applyNumberFormat="1" applyFont="1" applyFill="1" applyBorder="1" applyAlignment="1">
      <alignment horizontal="right" vertical="center"/>
    </xf>
    <xf numFmtId="0" fontId="3" fillId="2" borderId="58" xfId="0" applyFont="1" applyFill="1" applyBorder="1" applyAlignment="1">
      <alignment horizontal="center"/>
    </xf>
    <xf numFmtId="4" fontId="9" fillId="2" borderId="65" xfId="0" applyNumberFormat="1" applyFont="1" applyFill="1" applyBorder="1" applyAlignment="1">
      <alignment horizontal="right" vertical="center"/>
    </xf>
    <xf numFmtId="0" fontId="3" fillId="2" borderId="59" xfId="0" applyFont="1" applyFill="1" applyBorder="1"/>
    <xf numFmtId="0" fontId="9" fillId="2" borderId="60" xfId="0" applyFont="1" applyFill="1" applyBorder="1" applyAlignment="1">
      <alignment vertical="center"/>
    </xf>
    <xf numFmtId="4" fontId="9" fillId="2" borderId="66" xfId="0" applyNumberFormat="1" applyFont="1" applyFill="1" applyBorder="1" applyAlignment="1">
      <alignment horizontal="right" vertical="center"/>
    </xf>
    <xf numFmtId="0" fontId="3" fillId="2" borderId="29" xfId="0" applyFont="1" applyFill="1" applyBorder="1"/>
    <xf numFmtId="0" fontId="3" fillId="2" borderId="5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wrapText="1"/>
    </xf>
    <xf numFmtId="0" fontId="17" fillId="2" borderId="54" xfId="0" applyFont="1" applyFill="1" applyBorder="1" applyAlignment="1">
      <alignment horizontal="center" vertical="center"/>
    </xf>
    <xf numFmtId="9" fontId="74" fillId="2" borderId="18" xfId="2" applyFont="1" applyFill="1" applyBorder="1" applyAlignment="1">
      <alignment horizontal="center"/>
    </xf>
    <xf numFmtId="0" fontId="74" fillId="2" borderId="17" xfId="0" applyFont="1" applyFill="1" applyBorder="1"/>
    <xf numFmtId="4" fontId="9" fillId="2" borderId="14" xfId="0" applyNumberFormat="1" applyFont="1" applyFill="1" applyBorder="1" applyAlignment="1"/>
    <xf numFmtId="4" fontId="9" fillId="2" borderId="4" xfId="0" applyNumberFormat="1" applyFont="1" applyFill="1" applyBorder="1" applyAlignment="1"/>
    <xf numFmtId="4" fontId="9" fillId="2" borderId="18" xfId="0" applyNumberFormat="1" applyFont="1" applyFill="1" applyBorder="1" applyAlignment="1"/>
    <xf numFmtId="4" fontId="9" fillId="2" borderId="17" xfId="0" applyNumberFormat="1" applyFont="1" applyFill="1" applyBorder="1" applyAlignment="1"/>
    <xf numFmtId="4" fontId="17" fillId="2" borderId="37" xfId="0" applyNumberFormat="1" applyFont="1" applyFill="1" applyBorder="1" applyAlignment="1">
      <alignment vertical="center"/>
    </xf>
    <xf numFmtId="0" fontId="3" fillId="2" borderId="30" xfId="0" applyFont="1" applyFill="1" applyBorder="1"/>
    <xf numFmtId="0" fontId="12" fillId="2" borderId="38" xfId="0" applyFont="1" applyFill="1" applyBorder="1"/>
    <xf numFmtId="0" fontId="9" fillId="2" borderId="55" xfId="0" applyFont="1" applyFill="1" applyBorder="1" applyAlignment="1">
      <alignment horizontal="center" vertical="center"/>
    </xf>
    <xf numFmtId="9" fontId="74" fillId="2" borderId="22" xfId="2" applyFont="1" applyFill="1" applyBorder="1" applyAlignment="1">
      <alignment horizontal="center"/>
    </xf>
    <xf numFmtId="0" fontId="74" fillId="2" borderId="21" xfId="0" applyFont="1" applyFill="1" applyBorder="1"/>
    <xf numFmtId="4" fontId="9" fillId="2" borderId="15" xfId="0" applyNumberFormat="1" applyFont="1" applyFill="1" applyBorder="1" applyAlignment="1"/>
    <xf numFmtId="4" fontId="9" fillId="2" borderId="6" xfId="0" applyNumberFormat="1" applyFont="1" applyFill="1" applyBorder="1" applyAlignment="1"/>
    <xf numFmtId="4" fontId="9" fillId="2" borderId="22" xfId="0" applyNumberFormat="1" applyFont="1" applyFill="1" applyBorder="1" applyAlignment="1"/>
    <xf numFmtId="4" fontId="9" fillId="2" borderId="21" xfId="0" applyNumberFormat="1" applyFont="1" applyFill="1" applyBorder="1" applyAlignment="1"/>
    <xf numFmtId="4" fontId="9" fillId="2" borderId="38" xfId="0" applyNumberFormat="1" applyFont="1" applyFill="1" applyBorder="1" applyAlignment="1">
      <alignment vertical="center"/>
    </xf>
    <xf numFmtId="0" fontId="2" fillId="2" borderId="32" xfId="0" applyFont="1" applyFill="1" applyBorder="1"/>
    <xf numFmtId="0" fontId="2" fillId="2" borderId="57" xfId="0" applyFont="1" applyFill="1" applyBorder="1" applyAlignment="1">
      <alignment horizontal="center" vertical="center"/>
    </xf>
    <xf numFmtId="0" fontId="3" fillId="2" borderId="23" xfId="0" applyFont="1" applyFill="1" applyBorder="1"/>
    <xf numFmtId="0" fontId="17" fillId="2" borderId="55" xfId="0" applyFont="1" applyFill="1" applyBorder="1" applyAlignment="1">
      <alignment horizontal="center" vertical="center"/>
    </xf>
    <xf numFmtId="9" fontId="74" fillId="2" borderId="42" xfId="2" applyFont="1" applyFill="1" applyBorder="1" applyAlignment="1">
      <alignment horizontal="center"/>
    </xf>
    <xf numFmtId="0" fontId="74" fillId="2" borderId="35" xfId="0" applyFont="1" applyFill="1" applyBorder="1"/>
    <xf numFmtId="4" fontId="9" fillId="2" borderId="24" xfId="0" applyNumberFormat="1" applyFont="1" applyFill="1" applyBorder="1"/>
    <xf numFmtId="4" fontId="9" fillId="2" borderId="20" xfId="0" applyNumberFormat="1" applyFont="1" applyFill="1" applyBorder="1"/>
    <xf numFmtId="4" fontId="9" fillId="2" borderId="42" xfId="0" applyNumberFormat="1" applyFont="1" applyFill="1" applyBorder="1"/>
    <xf numFmtId="4" fontId="9" fillId="2" borderId="35" xfId="0" applyNumberFormat="1" applyFont="1" applyFill="1" applyBorder="1"/>
    <xf numFmtId="4" fontId="17" fillId="2" borderId="23" xfId="0" applyNumberFormat="1" applyFont="1" applyFill="1" applyBorder="1"/>
    <xf numFmtId="0" fontId="2" fillId="2" borderId="30" xfId="0" applyFont="1" applyFill="1" applyBorder="1"/>
    <xf numFmtId="0" fontId="2" fillId="2" borderId="55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13" fillId="2" borderId="55" xfId="5" applyFont="1" applyFill="1" applyBorder="1" applyAlignment="1">
      <alignment horizontal="center" vertical="center" wrapText="1"/>
    </xf>
    <xf numFmtId="4" fontId="9" fillId="2" borderId="15" xfId="0" applyNumberFormat="1" applyFont="1" applyFill="1" applyBorder="1"/>
    <xf numFmtId="4" fontId="9" fillId="2" borderId="6" xfId="0" applyNumberFormat="1" applyFont="1" applyFill="1" applyBorder="1"/>
    <xf numFmtId="4" fontId="9" fillId="2" borderId="22" xfId="0" applyNumberFormat="1" applyFont="1" applyFill="1" applyBorder="1"/>
    <xf numFmtId="4" fontId="9" fillId="2" borderId="21" xfId="0" applyNumberFormat="1" applyFont="1" applyFill="1" applyBorder="1"/>
    <xf numFmtId="4" fontId="9" fillId="2" borderId="38" xfId="0" applyNumberFormat="1" applyFont="1" applyFill="1" applyBorder="1"/>
    <xf numFmtId="4" fontId="17" fillId="2" borderId="38" xfId="0" applyNumberFormat="1" applyFont="1" applyFill="1" applyBorder="1"/>
    <xf numFmtId="0" fontId="2" fillId="2" borderId="31" xfId="0" applyFont="1" applyFill="1" applyBorder="1"/>
    <xf numFmtId="0" fontId="2" fillId="2" borderId="56" xfId="0" applyFont="1" applyFill="1" applyBorder="1" applyAlignment="1">
      <alignment horizontal="center" vertical="center"/>
    </xf>
    <xf numFmtId="0" fontId="9" fillId="2" borderId="39" xfId="0" applyFont="1" applyFill="1" applyBorder="1"/>
    <xf numFmtId="0" fontId="13" fillId="2" borderId="52" xfId="5" applyFont="1" applyFill="1" applyBorder="1" applyAlignment="1">
      <alignment horizontal="center" vertical="center" wrapText="1"/>
    </xf>
    <xf numFmtId="9" fontId="74" fillId="2" borderId="41" xfId="2" applyFont="1" applyFill="1" applyBorder="1" applyAlignment="1">
      <alignment horizontal="center"/>
    </xf>
    <xf numFmtId="0" fontId="74" fillId="2" borderId="34" xfId="0" applyFont="1" applyFill="1" applyBorder="1"/>
    <xf numFmtId="4" fontId="9" fillId="2" borderId="16" xfId="0" applyNumberFormat="1" applyFont="1" applyFill="1" applyBorder="1"/>
    <xf numFmtId="4" fontId="9" fillId="2" borderId="8" xfId="0" applyNumberFormat="1" applyFont="1" applyFill="1" applyBorder="1"/>
    <xf numFmtId="4" fontId="9" fillId="2" borderId="41" xfId="0" applyNumberFormat="1" applyFont="1" applyFill="1" applyBorder="1"/>
    <xf numFmtId="4" fontId="9" fillId="2" borderId="34" xfId="0" applyNumberFormat="1" applyFont="1" applyFill="1" applyBorder="1"/>
    <xf numFmtId="4" fontId="77" fillId="2" borderId="39" xfId="0" applyNumberFormat="1" applyFont="1" applyFill="1" applyBorder="1"/>
    <xf numFmtId="0" fontId="6" fillId="0" borderId="0" xfId="0" applyFont="1" applyFill="1" applyBorder="1" applyAlignment="1">
      <alignment horizontal="center"/>
    </xf>
    <xf numFmtId="2" fontId="76" fillId="0" borderId="10" xfId="0" applyNumberFormat="1" applyFont="1" applyFill="1" applyBorder="1"/>
    <xf numFmtId="0" fontId="2" fillId="0" borderId="7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29" fillId="0" borderId="71" xfId="3" applyFont="1" applyFill="1" applyBorder="1" applyAlignment="1">
      <alignment horizontal="center" vertical="center"/>
    </xf>
    <xf numFmtId="0" fontId="29" fillId="0" borderId="71" xfId="3" applyFont="1" applyFill="1" applyBorder="1" applyAlignment="1">
      <alignment horizontal="center" vertical="center" wrapText="1"/>
    </xf>
    <xf numFmtId="166" fontId="29" fillId="0" borderId="71" xfId="3" applyNumberFormat="1" applyFont="1" applyFill="1" applyBorder="1" applyAlignment="1">
      <alignment horizontal="center" vertical="center"/>
    </xf>
    <xf numFmtId="0" fontId="29" fillId="0" borderId="71" xfId="3" applyFont="1" applyFill="1" applyBorder="1" applyAlignment="1">
      <alignment vertical="center"/>
    </xf>
    <xf numFmtId="0" fontId="13" fillId="0" borderId="71" xfId="3" applyFont="1" applyFill="1" applyBorder="1" applyAlignment="1">
      <alignment horizontal="center" vertical="center"/>
    </xf>
    <xf numFmtId="2" fontId="13" fillId="0" borderId="71" xfId="3" applyNumberFormat="1" applyFont="1" applyFill="1" applyBorder="1" applyAlignment="1">
      <alignment horizontal="center" vertical="center"/>
    </xf>
    <xf numFmtId="0" fontId="27" fillId="0" borderId="71" xfId="3" applyFont="1" applyFill="1" applyBorder="1" applyAlignment="1">
      <alignment vertical="top"/>
    </xf>
    <xf numFmtId="0" fontId="27" fillId="0" borderId="71" xfId="3" applyFont="1" applyFill="1" applyBorder="1" applyAlignment="1">
      <alignment horizontal="center"/>
    </xf>
    <xf numFmtId="0" fontId="27" fillId="0" borderId="71" xfId="3" applyFont="1" applyFill="1" applyBorder="1" applyAlignment="1">
      <alignment horizontal="left"/>
    </xf>
    <xf numFmtId="2" fontId="27" fillId="0" borderId="71" xfId="3" applyNumberFormat="1" applyFont="1" applyFill="1" applyBorder="1" applyAlignment="1">
      <alignment horizontal="right"/>
    </xf>
    <xf numFmtId="0" fontId="27" fillId="0" borderId="71" xfId="3" applyFont="1" applyFill="1" applyBorder="1" applyAlignment="1">
      <alignment horizontal="right"/>
    </xf>
    <xf numFmtId="0" fontId="4" fillId="0" borderId="71" xfId="13" applyFont="1" applyFill="1" applyBorder="1" applyAlignment="1">
      <alignment horizontal="right"/>
    </xf>
    <xf numFmtId="0" fontId="4" fillId="2" borderId="71" xfId="13" applyFont="1" applyFill="1" applyBorder="1" applyAlignment="1">
      <alignment horizontal="right"/>
    </xf>
    <xf numFmtId="2" fontId="4" fillId="2" borderId="71" xfId="3" applyNumberFormat="1" applyFont="1" applyFill="1" applyBorder="1" applyAlignment="1">
      <alignment horizontal="right"/>
    </xf>
    <xf numFmtId="0" fontId="13" fillId="2" borderId="71" xfId="3" applyFont="1" applyFill="1" applyBorder="1" applyAlignment="1">
      <alignment horizontal="center" vertical="center"/>
    </xf>
    <xf numFmtId="2" fontId="13" fillId="2" borderId="71" xfId="3" applyNumberFormat="1" applyFont="1" applyFill="1" applyBorder="1" applyAlignment="1">
      <alignment horizontal="center" vertical="center"/>
    </xf>
    <xf numFmtId="0" fontId="27" fillId="0" borderId="71" xfId="3" applyFont="1" applyFill="1" applyBorder="1" applyAlignment="1">
      <alignment vertical="center"/>
    </xf>
    <xf numFmtId="0" fontId="30" fillId="0" borderId="71" xfId="0" applyFont="1" applyFill="1" applyBorder="1" applyAlignment="1">
      <alignment horizontal="center" vertical="center"/>
    </xf>
    <xf numFmtId="0" fontId="11" fillId="0" borderId="71" xfId="0" quotePrefix="1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/>
    </xf>
    <xf numFmtId="4" fontId="11" fillId="0" borderId="71" xfId="0" applyNumberFormat="1" applyFont="1" applyFill="1" applyBorder="1"/>
    <xf numFmtId="4" fontId="11" fillId="0" borderId="71" xfId="0" applyNumberFormat="1" applyFont="1" applyFill="1" applyBorder="1" applyAlignment="1">
      <alignment vertical="center"/>
    </xf>
    <xf numFmtId="4" fontId="3" fillId="0" borderId="71" xfId="0" applyNumberFormat="1" applyFont="1" applyFill="1" applyBorder="1"/>
    <xf numFmtId="0" fontId="30" fillId="0" borderId="71" xfId="0" applyFont="1" applyFill="1" applyBorder="1" applyAlignment="1">
      <alignment vertical="top"/>
    </xf>
    <xf numFmtId="0" fontId="2" fillId="0" borderId="71" xfId="0" applyFont="1" applyFill="1" applyBorder="1" applyAlignment="1">
      <alignment horizontal="center"/>
    </xf>
    <xf numFmtId="0" fontId="27" fillId="0" borderId="71" xfId="0" applyFont="1" applyFill="1" applyBorder="1" applyAlignment="1">
      <alignment horizontal="left" wrapText="1"/>
    </xf>
    <xf numFmtId="4" fontId="2" fillId="0" borderId="71" xfId="0" applyNumberFormat="1" applyFont="1" applyFill="1" applyBorder="1"/>
    <xf numFmtId="0" fontId="30" fillId="0" borderId="71" xfId="0" quotePrefix="1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right"/>
    </xf>
    <xf numFmtId="2" fontId="30" fillId="0" borderId="71" xfId="0" applyNumberFormat="1" applyFont="1" applyFill="1" applyBorder="1" applyAlignment="1">
      <alignment horizontal="right" vertical="center"/>
    </xf>
    <xf numFmtId="0" fontId="27" fillId="0" borderId="71" xfId="13" applyFont="1" applyFill="1" applyBorder="1" applyAlignment="1">
      <alignment horizontal="center"/>
    </xf>
    <xf numFmtId="0" fontId="27" fillId="2" borderId="71" xfId="13" applyFont="1" applyFill="1" applyBorder="1" applyAlignment="1">
      <alignment horizontal="center"/>
    </xf>
    <xf numFmtId="2" fontId="27" fillId="2" borderId="71" xfId="0" applyNumberFormat="1" applyFont="1" applyFill="1" applyBorder="1" applyAlignment="1">
      <alignment horizontal="center"/>
    </xf>
    <xf numFmtId="0" fontId="27" fillId="0" borderId="71" xfId="0" applyFont="1" applyFill="1" applyBorder="1" applyAlignment="1">
      <alignment horizontal="center"/>
    </xf>
    <xf numFmtId="0" fontId="27" fillId="0" borderId="71" xfId="0" applyFont="1" applyFill="1" applyBorder="1" applyAlignment="1">
      <alignment horizontal="center" wrapText="1"/>
    </xf>
    <xf numFmtId="2" fontId="2" fillId="0" borderId="71" xfId="0" applyNumberFormat="1" applyFont="1" applyFill="1" applyBorder="1" applyAlignment="1">
      <alignment horizontal="right"/>
    </xf>
    <xf numFmtId="2" fontId="3" fillId="0" borderId="71" xfId="0" applyNumberFormat="1" applyFont="1" applyFill="1" applyBorder="1" applyAlignment="1">
      <alignment horizontal="right"/>
    </xf>
    <xf numFmtId="166" fontId="2" fillId="0" borderId="71" xfId="0" applyNumberFormat="1" applyFont="1" applyFill="1" applyBorder="1" applyAlignment="1">
      <alignment horizontal="right"/>
    </xf>
    <xf numFmtId="0" fontId="27" fillId="0" borderId="71" xfId="7" applyFont="1" applyFill="1" applyBorder="1" applyAlignment="1">
      <alignment horizontal="left" wrapText="1"/>
    </xf>
    <xf numFmtId="2" fontId="4" fillId="2" borderId="71" xfId="13" applyNumberFormat="1" applyFont="1" applyFill="1" applyBorder="1" applyAlignment="1">
      <alignment horizontal="right"/>
    </xf>
    <xf numFmtId="0" fontId="2" fillId="0" borderId="71" xfId="0" applyFont="1" applyFill="1" applyBorder="1" applyAlignment="1">
      <alignment horizontal="right"/>
    </xf>
    <xf numFmtId="0" fontId="47" fillId="0" borderId="71" xfId="0" applyFont="1" applyFill="1" applyBorder="1" applyAlignment="1">
      <alignment horizontal="center" wrapText="1"/>
    </xf>
    <xf numFmtId="0" fontId="27" fillId="0" borderId="71" xfId="0" applyFont="1" applyFill="1" applyBorder="1" applyAlignment="1">
      <alignment horizontal="left" vertical="center" wrapText="1"/>
    </xf>
    <xf numFmtId="2" fontId="2" fillId="0" borderId="71" xfId="0" applyNumberFormat="1" applyFont="1" applyFill="1" applyBorder="1" applyAlignment="1">
      <alignment horizontal="right" vertical="center"/>
    </xf>
    <xf numFmtId="2" fontId="4" fillId="2" borderId="71" xfId="20" applyNumberFormat="1" applyFont="1" applyFill="1" applyBorder="1" applyAlignment="1">
      <alignment horizontal="right"/>
    </xf>
    <xf numFmtId="0" fontId="29" fillId="0" borderId="71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top"/>
    </xf>
    <xf numFmtId="0" fontId="11" fillId="0" borderId="71" xfId="0" applyFont="1" applyFill="1" applyBorder="1" applyAlignment="1">
      <alignment horizontal="center"/>
    </xf>
    <xf numFmtId="165" fontId="11" fillId="0" borderId="71" xfId="0" applyNumberFormat="1" applyFont="1" applyFill="1" applyBorder="1"/>
    <xf numFmtId="0" fontId="27" fillId="0" borderId="71" xfId="0" applyFont="1" applyFill="1" applyBorder="1" applyAlignment="1">
      <alignment horizontal="left" vertical="top" wrapText="1"/>
    </xf>
    <xf numFmtId="0" fontId="2" fillId="0" borderId="71" xfId="0" applyFont="1" applyFill="1" applyBorder="1"/>
    <xf numFmtId="49" fontId="29" fillId="0" borderId="71" xfId="3" applyNumberFormat="1" applyFont="1" applyFill="1" applyBorder="1" applyAlignment="1">
      <alignment horizontal="center" vertical="center" wrapText="1"/>
    </xf>
    <xf numFmtId="0" fontId="68" fillId="0" borderId="71" xfId="3" applyFont="1" applyFill="1" applyBorder="1" applyAlignment="1">
      <alignment horizontal="right" vertical="center" wrapText="1"/>
    </xf>
    <xf numFmtId="2" fontId="29" fillId="0" borderId="71" xfId="3" applyNumberFormat="1" applyFont="1" applyFill="1" applyBorder="1" applyAlignment="1">
      <alignment vertical="center" wrapText="1"/>
    </xf>
    <xf numFmtId="0" fontId="66" fillId="0" borderId="71" xfId="3" applyFont="1" applyFill="1" applyBorder="1" applyAlignment="1">
      <alignment vertical="center" wrapText="1"/>
    </xf>
    <xf numFmtId="0" fontId="13" fillId="2" borderId="71" xfId="3" applyFont="1" applyFill="1" applyBorder="1" applyAlignment="1">
      <alignment vertical="center" wrapText="1"/>
    </xf>
    <xf numFmtId="0" fontId="66" fillId="2" borderId="71" xfId="3" applyNumberFormat="1" applyFont="1" applyFill="1" applyBorder="1" applyAlignment="1">
      <alignment vertical="center" wrapText="1"/>
    </xf>
    <xf numFmtId="2" fontId="66" fillId="2" borderId="71" xfId="3" applyNumberFormat="1" applyFont="1" applyFill="1" applyBorder="1" applyAlignment="1">
      <alignment vertical="center" wrapText="1"/>
    </xf>
    <xf numFmtId="49" fontId="27" fillId="0" borderId="71" xfId="3" applyNumberFormat="1" applyFont="1" applyFill="1" applyBorder="1" applyAlignment="1">
      <alignment horizontal="center" wrapText="1"/>
    </xf>
    <xf numFmtId="0" fontId="27" fillId="0" borderId="71" xfId="3" applyFont="1" applyFill="1" applyBorder="1" applyAlignment="1">
      <alignment wrapText="1"/>
    </xf>
    <xf numFmtId="0" fontId="27" fillId="0" borderId="71" xfId="3" applyFont="1" applyFill="1" applyBorder="1" applyAlignment="1">
      <alignment horizontal="center" wrapText="1"/>
    </xf>
    <xf numFmtId="0" fontId="27" fillId="0" borderId="71" xfId="3" applyFont="1" applyFill="1" applyBorder="1" applyAlignment="1">
      <alignment horizontal="right" wrapText="1"/>
    </xf>
    <xf numFmtId="2" fontId="27" fillId="0" borderId="71" xfId="3" applyNumberFormat="1" applyFont="1" applyFill="1" applyBorder="1" applyAlignment="1">
      <alignment wrapText="1"/>
    </xf>
    <xf numFmtId="0" fontId="4" fillId="0" borderId="71" xfId="3" applyFont="1" applyFill="1" applyBorder="1" applyAlignment="1">
      <alignment wrapText="1"/>
    </xf>
    <xf numFmtId="0" fontId="65" fillId="2" borderId="71" xfId="3" applyFont="1" applyFill="1" applyBorder="1" applyAlignment="1">
      <alignment wrapText="1"/>
    </xf>
    <xf numFmtId="2" fontId="4" fillId="2" borderId="71" xfId="3" applyNumberFormat="1" applyFont="1" applyFill="1" applyBorder="1" applyAlignment="1">
      <alignment wrapText="1"/>
    </xf>
    <xf numFmtId="0" fontId="4" fillId="2" borderId="71" xfId="3" applyNumberFormat="1" applyFont="1" applyFill="1" applyBorder="1" applyAlignment="1">
      <alignment wrapText="1"/>
    </xf>
    <xf numFmtId="0" fontId="27" fillId="0" borderId="71" xfId="15" applyFont="1" applyFill="1" applyBorder="1" applyAlignment="1">
      <alignment horizontal="center" wrapText="1"/>
    </xf>
    <xf numFmtId="2" fontId="4" fillId="0" borderId="71" xfId="3" applyNumberFormat="1" applyFont="1" applyFill="1" applyBorder="1" applyAlignment="1">
      <alignment wrapText="1"/>
    </xf>
    <xf numFmtId="0" fontId="4" fillId="0" borderId="71" xfId="3" applyNumberFormat="1" applyFont="1" applyFill="1" applyBorder="1" applyAlignment="1">
      <alignment wrapText="1"/>
    </xf>
    <xf numFmtId="0" fontId="2" fillId="0" borderId="71" xfId="0" applyFont="1" applyFill="1" applyBorder="1" applyAlignment="1">
      <alignment horizontal="center" vertical="top"/>
    </xf>
    <xf numFmtId="0" fontId="29" fillId="0" borderId="71" xfId="0" applyFont="1" applyFill="1" applyBorder="1" applyAlignment="1">
      <alignment horizontal="left" wrapText="1"/>
    </xf>
    <xf numFmtId="4" fontId="11" fillId="0" borderId="71" xfId="0" applyNumberFormat="1" applyFont="1" applyFill="1" applyBorder="1" applyAlignment="1">
      <alignment horizontal="right"/>
    </xf>
    <xf numFmtId="4" fontId="9" fillId="0" borderId="71" xfId="0" applyNumberFormat="1" applyFont="1" applyFill="1" applyBorder="1" applyAlignment="1">
      <alignment horizontal="right"/>
    </xf>
    <xf numFmtId="0" fontId="11" fillId="0" borderId="71" xfId="0" applyFont="1" applyFill="1" applyBorder="1" applyAlignment="1">
      <alignment wrapText="1"/>
    </xf>
    <xf numFmtId="9" fontId="56" fillId="0" borderId="71" xfId="2" applyFont="1" applyFill="1" applyBorder="1" applyAlignment="1">
      <alignment horizontal="center"/>
    </xf>
    <xf numFmtId="0" fontId="56" fillId="0" borderId="71" xfId="0" applyFont="1" applyBorder="1"/>
    <xf numFmtId="0" fontId="11" fillId="0" borderId="71" xfId="0" applyFont="1" applyFill="1" applyBorder="1"/>
    <xf numFmtId="0" fontId="30" fillId="0" borderId="71" xfId="0" applyFont="1" applyFill="1" applyBorder="1" applyAlignment="1">
      <alignment horizontal="center"/>
    </xf>
    <xf numFmtId="9" fontId="56" fillId="0" borderId="71" xfId="2" applyFont="1" applyBorder="1" applyAlignment="1">
      <alignment horizontal="center"/>
    </xf>
    <xf numFmtId="0" fontId="30" fillId="0" borderId="71" xfId="0" applyFont="1" applyFill="1" applyBorder="1"/>
    <xf numFmtId="4" fontId="63" fillId="0" borderId="71" xfId="0" applyNumberFormat="1" applyFont="1" applyFill="1" applyBorder="1"/>
    <xf numFmtId="0" fontId="4" fillId="2" borderId="71" xfId="13" applyFont="1" applyFill="1" applyBorder="1" applyAlignment="1">
      <alignment horizontal="right" vertical="center"/>
    </xf>
    <xf numFmtId="2" fontId="4" fillId="2" borderId="71" xfId="3" applyNumberFormat="1" applyFont="1" applyFill="1" applyBorder="1" applyAlignment="1">
      <alignment horizontal="right" vertical="center"/>
    </xf>
    <xf numFmtId="4" fontId="13" fillId="2" borderId="71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0" fontId="14" fillId="0" borderId="71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0" fontId="14" fillId="0" borderId="71" xfId="0" applyFont="1" applyBorder="1"/>
    <xf numFmtId="0" fontId="46" fillId="0" borderId="71" xfId="0" applyFont="1" applyBorder="1" applyAlignment="1">
      <alignment horizontal="center" vertical="center"/>
    </xf>
    <xf numFmtId="167" fontId="14" fillId="0" borderId="71" xfId="0" applyNumberFormat="1" applyFont="1" applyBorder="1"/>
    <xf numFmtId="0" fontId="46" fillId="0" borderId="71" xfId="0" applyFont="1" applyBorder="1" applyAlignment="1">
      <alignment horizontal="center" vertical="top"/>
    </xf>
    <xf numFmtId="0" fontId="46" fillId="0" borderId="71" xfId="0" quotePrefix="1" applyFont="1" applyBorder="1" applyAlignment="1">
      <alignment horizontal="center" vertical="center" wrapText="1"/>
    </xf>
    <xf numFmtId="0" fontId="14" fillId="0" borderId="71" xfId="0" applyFont="1" applyBorder="1" applyAlignment="1">
      <alignment horizontal="left" vertical="center" wrapText="1"/>
    </xf>
    <xf numFmtId="4" fontId="14" fillId="0" borderId="71" xfId="0" applyNumberFormat="1" applyFont="1" applyBorder="1" applyAlignment="1">
      <alignment horizontal="right" vertical="center"/>
    </xf>
    <xf numFmtId="4" fontId="78" fillId="0" borderId="71" xfId="0" applyNumberFormat="1" applyFont="1" applyBorder="1" applyAlignment="1">
      <alignment horizontal="right" vertical="center"/>
    </xf>
    <xf numFmtId="0" fontId="59" fillId="0" borderId="71" xfId="0" applyFont="1" applyBorder="1" applyAlignment="1">
      <alignment horizontal="left" vertical="center" wrapText="1"/>
    </xf>
    <xf numFmtId="167" fontId="14" fillId="0" borderId="71" xfId="0" applyNumberFormat="1" applyFont="1" applyBorder="1" applyAlignment="1">
      <alignment vertical="center"/>
    </xf>
    <xf numFmtId="4" fontId="14" fillId="0" borderId="71" xfId="0" applyNumberFormat="1" applyFont="1" applyBorder="1" applyAlignment="1">
      <alignment vertical="center"/>
    </xf>
    <xf numFmtId="4" fontId="78" fillId="0" borderId="71" xfId="0" applyNumberFormat="1" applyFont="1" applyBorder="1" applyAlignment="1">
      <alignment vertical="center"/>
    </xf>
    <xf numFmtId="0" fontId="14" fillId="0" borderId="71" xfId="0" applyFont="1" applyBorder="1" applyAlignment="1">
      <alignment horizontal="center" vertical="top"/>
    </xf>
    <xf numFmtId="0" fontId="14" fillId="0" borderId="71" xfId="0" quotePrefix="1" applyFont="1" applyBorder="1" applyAlignment="1">
      <alignment horizontal="center" vertical="center" wrapText="1"/>
    </xf>
    <xf numFmtId="0" fontId="46" fillId="0" borderId="71" xfId="0" applyFont="1" applyBorder="1" applyAlignment="1">
      <alignment horizontal="left" vertical="center" wrapText="1"/>
    </xf>
    <xf numFmtId="167" fontId="46" fillId="0" borderId="71" xfId="0" applyNumberFormat="1" applyFont="1" applyBorder="1"/>
    <xf numFmtId="4" fontId="79" fillId="0" borderId="71" xfId="0" applyNumberFormat="1" applyFont="1" applyBorder="1" applyAlignment="1">
      <alignment horizontal="right" vertical="center"/>
    </xf>
    <xf numFmtId="4" fontId="46" fillId="0" borderId="71" xfId="0" applyNumberFormat="1" applyFont="1" applyBorder="1" applyAlignment="1">
      <alignment horizontal="right" vertical="center"/>
    </xf>
    <xf numFmtId="0" fontId="3" fillId="0" borderId="71" xfId="0" applyFont="1" applyBorder="1"/>
    <xf numFmtId="0" fontId="3" fillId="0" borderId="71" xfId="0" applyFont="1" applyBorder="1" applyAlignment="1">
      <alignment horizontal="center" vertical="center"/>
    </xf>
    <xf numFmtId="0" fontId="3" fillId="0" borderId="71" xfId="0" applyFont="1" applyBorder="1" applyAlignment="1">
      <alignment wrapText="1"/>
    </xf>
    <xf numFmtId="0" fontId="17" fillId="0" borderId="71" xfId="0" applyFont="1" applyBorder="1" applyAlignment="1">
      <alignment horizontal="center" vertical="center"/>
    </xf>
    <xf numFmtId="0" fontId="46" fillId="0" borderId="71" xfId="0" applyFont="1" applyBorder="1" applyAlignment="1"/>
    <xf numFmtId="4" fontId="79" fillId="0" borderId="71" xfId="0" applyNumberFormat="1" applyFont="1" applyBorder="1"/>
    <xf numFmtId="4" fontId="9" fillId="0" borderId="71" xfId="0" applyNumberFormat="1" applyFont="1" applyBorder="1"/>
    <xf numFmtId="4" fontId="17" fillId="0" borderId="71" xfId="0" applyNumberFormat="1" applyFont="1" applyBorder="1" applyAlignment="1">
      <alignment vertical="center"/>
    </xf>
    <xf numFmtId="0" fontId="12" fillId="0" borderId="71" xfId="0" applyFont="1" applyBorder="1"/>
    <xf numFmtId="0" fontId="9" fillId="0" borderId="71" xfId="0" applyFont="1" applyBorder="1" applyAlignment="1">
      <alignment horizontal="center" vertical="center"/>
    </xf>
    <xf numFmtId="4" fontId="9" fillId="0" borderId="71" xfId="0" applyNumberFormat="1" applyFont="1" applyBorder="1" applyAlignment="1">
      <alignment vertical="center"/>
    </xf>
    <xf numFmtId="9" fontId="50" fillId="2" borderId="71" xfId="2" applyFont="1" applyFill="1" applyBorder="1" applyAlignment="1">
      <alignment horizontal="center"/>
    </xf>
    <xf numFmtId="4" fontId="46" fillId="0" borderId="71" xfId="0" applyNumberFormat="1" applyFont="1" applyBorder="1" applyAlignment="1"/>
    <xf numFmtId="4" fontId="46" fillId="0" borderId="71" xfId="0" applyNumberFormat="1" applyFont="1" applyBorder="1"/>
    <xf numFmtId="4" fontId="58" fillId="0" borderId="71" xfId="0" applyNumberFormat="1" applyFont="1" applyBorder="1"/>
    <xf numFmtId="0" fontId="51" fillId="0" borderId="71" xfId="0" applyFont="1" applyBorder="1"/>
    <xf numFmtId="4" fontId="50" fillId="2" borderId="71" xfId="2" applyNumberFormat="1" applyFont="1" applyFill="1" applyBorder="1" applyAlignment="1">
      <alignment horizontal="center"/>
    </xf>
    <xf numFmtId="4" fontId="62" fillId="0" borderId="71" xfId="0" applyNumberFormat="1" applyFont="1" applyBorder="1"/>
    <xf numFmtId="0" fontId="10" fillId="2" borderId="0" xfId="0" applyFont="1" applyFill="1" applyAlignment="1">
      <alignment horizontal="center" vertical="center"/>
    </xf>
    <xf numFmtId="0" fontId="27" fillId="2" borderId="71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71" xfId="0" applyNumberFormat="1" applyFont="1" applyFill="1" applyBorder="1" applyAlignment="1">
      <alignment horizontal="center" vertical="center" wrapText="1"/>
    </xf>
    <xf numFmtId="0" fontId="27" fillId="2" borderId="71" xfId="0" applyFont="1" applyFill="1" applyBorder="1"/>
    <xf numFmtId="0" fontId="4" fillId="2" borderId="38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left" vertical="top" wrapText="1"/>
    </xf>
    <xf numFmtId="0" fontId="66" fillId="2" borderId="37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left" wrapText="1"/>
    </xf>
    <xf numFmtId="0" fontId="4" fillId="2" borderId="52" xfId="0" applyFont="1" applyFill="1" applyBorder="1" applyAlignment="1">
      <alignment horizontal="left" wrapText="1"/>
    </xf>
    <xf numFmtId="0" fontId="13" fillId="2" borderId="71" xfId="0" applyFont="1" applyFill="1" applyBorder="1" applyAlignment="1">
      <alignment horizontal="left" vertical="top" wrapText="1"/>
    </xf>
    <xf numFmtId="4" fontId="22" fillId="2" borderId="71" xfId="0" applyNumberFormat="1" applyFont="1" applyFill="1" applyBorder="1" applyAlignment="1">
      <alignment horizontal="right" vertical="center"/>
    </xf>
    <xf numFmtId="167" fontId="4" fillId="2" borderId="71" xfId="0" applyNumberFormat="1" applyFont="1" applyFill="1" applyBorder="1" applyAlignment="1">
      <alignment horizontal="right" vertical="center"/>
    </xf>
    <xf numFmtId="168" fontId="4" fillId="2" borderId="71" xfId="0" applyNumberFormat="1" applyFont="1" applyFill="1" applyBorder="1" applyAlignment="1">
      <alignment horizontal="right" vertical="center"/>
    </xf>
    <xf numFmtId="0" fontId="4" fillId="2" borderId="71" xfId="0" applyFont="1" applyFill="1" applyBorder="1" applyAlignment="1">
      <alignment horizontal="center" vertical="center"/>
    </xf>
    <xf numFmtId="0" fontId="13" fillId="2" borderId="71" xfId="5" applyFont="1" applyFill="1" applyBorder="1" applyAlignment="1">
      <alignment horizontal="center" vertical="top" wrapText="1"/>
    </xf>
    <xf numFmtId="0" fontId="13" fillId="2" borderId="71" xfId="5" quotePrefix="1" applyFont="1" applyFill="1" applyBorder="1" applyAlignment="1">
      <alignment horizontal="center" vertical="top" wrapText="1"/>
    </xf>
    <xf numFmtId="0" fontId="13" fillId="2" borderId="71" xfId="5" applyFont="1" applyFill="1" applyBorder="1" applyAlignment="1">
      <alignment horizontal="center" vertical="center" wrapText="1"/>
    </xf>
    <xf numFmtId="0" fontId="27" fillId="2" borderId="0" xfId="5" applyFont="1" applyFill="1"/>
    <xf numFmtId="0" fontId="13" fillId="2" borderId="71" xfId="5" applyFont="1" applyFill="1" applyBorder="1" applyAlignment="1">
      <alignment horizontal="left" vertical="center" wrapText="1"/>
    </xf>
    <xf numFmtId="0" fontId="4" fillId="2" borderId="71" xfId="0" applyFont="1" applyFill="1" applyBorder="1" applyAlignment="1">
      <alignment wrapText="1"/>
    </xf>
    <xf numFmtId="9" fontId="84" fillId="2" borderId="71" xfId="2" applyFont="1" applyFill="1" applyBorder="1" applyAlignment="1">
      <alignment horizontal="center"/>
    </xf>
    <xf numFmtId="0" fontId="84" fillId="2" borderId="71" xfId="0" applyFont="1" applyFill="1" applyBorder="1"/>
    <xf numFmtId="0" fontId="66" fillId="2" borderId="71" xfId="0" applyFont="1" applyFill="1" applyBorder="1"/>
    <xf numFmtId="4" fontId="65" fillId="2" borderId="71" xfId="0" applyNumberFormat="1" applyFont="1" applyFill="1" applyBorder="1"/>
    <xf numFmtId="4" fontId="84" fillId="2" borderId="71" xfId="2" applyNumberFormat="1" applyFont="1" applyFill="1" applyBorder="1" applyAlignment="1">
      <alignment horizontal="center"/>
    </xf>
    <xf numFmtId="0" fontId="13" fillId="2" borderId="71" xfId="0" quotePrefix="1" applyFont="1" applyFill="1" applyBorder="1" applyAlignment="1">
      <alignment wrapText="1"/>
    </xf>
    <xf numFmtId="0" fontId="13" fillId="2" borderId="71" xfId="0" applyFont="1" applyFill="1" applyBorder="1" applyAlignment="1"/>
    <xf numFmtId="2" fontId="8" fillId="2" borderId="0" xfId="0" applyNumberFormat="1" applyFont="1" applyFill="1" applyAlignment="1">
      <alignment horizontal="right" vertical="center"/>
    </xf>
    <xf numFmtId="0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/>
    </xf>
    <xf numFmtId="4" fontId="63" fillId="2" borderId="0" xfId="0" applyNumberFormat="1" applyFont="1" applyFill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64" xfId="0" applyNumberFormat="1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2" fontId="13" fillId="2" borderId="20" xfId="3" applyNumberFormat="1" applyFont="1" applyFill="1" applyBorder="1" applyAlignment="1">
      <alignment vertical="center" wrapText="1"/>
    </xf>
    <xf numFmtId="0" fontId="67" fillId="2" borderId="0" xfId="3" applyFont="1" applyFill="1" applyAlignment="1">
      <alignment horizontal="center" vertical="center"/>
    </xf>
    <xf numFmtId="0" fontId="67" fillId="2" borderId="0" xfId="3" applyFont="1" applyFill="1" applyAlignment="1">
      <alignment vertical="center"/>
    </xf>
    <xf numFmtId="0" fontId="38" fillId="2" borderId="0" xfId="3" applyFont="1" applyFill="1" applyAlignment="1">
      <alignment horizontal="center" vertical="center"/>
    </xf>
    <xf numFmtId="0" fontId="38" fillId="2" borderId="0" xfId="3" applyFont="1" applyFill="1" applyAlignment="1">
      <alignment vertical="center"/>
    </xf>
    <xf numFmtId="0" fontId="13" fillId="2" borderId="35" xfId="0" applyFont="1" applyFill="1" applyBorder="1" applyAlignment="1">
      <alignment horizontal="right" vertical="center"/>
    </xf>
    <xf numFmtId="0" fontId="28" fillId="2" borderId="0" xfId="0" applyFont="1" applyFill="1"/>
    <xf numFmtId="0" fontId="3" fillId="2" borderId="31" xfId="0" applyFont="1" applyFill="1" applyBorder="1"/>
    <xf numFmtId="0" fontId="12" fillId="2" borderId="39" xfId="0" applyFont="1" applyFill="1" applyBorder="1" applyAlignment="1">
      <alignment horizontal="left" vertical="center"/>
    </xf>
    <xf numFmtId="9" fontId="74" fillId="2" borderId="41" xfId="2" applyFont="1" applyFill="1" applyBorder="1" applyAlignment="1">
      <alignment horizontal="right"/>
    </xf>
    <xf numFmtId="0" fontId="74" fillId="2" borderId="34" xfId="0" applyFont="1" applyFill="1" applyBorder="1" applyAlignment="1">
      <alignment horizontal="right"/>
    </xf>
    <xf numFmtId="4" fontId="9" fillId="2" borderId="16" xfId="0" applyNumberFormat="1" applyFont="1" applyFill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right" vertical="center"/>
    </xf>
    <xf numFmtId="4" fontId="9" fillId="2" borderId="41" xfId="0" applyNumberFormat="1" applyFont="1" applyFill="1" applyBorder="1" applyAlignment="1">
      <alignment horizontal="right" vertical="center"/>
    </xf>
    <xf numFmtId="4" fontId="9" fillId="2" borderId="34" xfId="0" applyNumberFormat="1" applyFont="1" applyFill="1" applyBorder="1" applyAlignment="1">
      <alignment horizontal="right" vertical="center"/>
    </xf>
    <xf numFmtId="4" fontId="77" fillId="2" borderId="48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7" fillId="2" borderId="71" xfId="0" applyFont="1" applyFill="1" applyBorder="1" applyAlignment="1">
      <alignment vertical="center"/>
    </xf>
    <xf numFmtId="2" fontId="27" fillId="2" borderId="71" xfId="0" applyNumberFormat="1" applyFont="1" applyFill="1" applyBorder="1" applyAlignment="1">
      <alignment horizontal="right" vertical="center"/>
    </xf>
    <xf numFmtId="0" fontId="27" fillId="2" borderId="71" xfId="0" applyNumberFormat="1" applyFont="1" applyFill="1" applyBorder="1" applyAlignment="1">
      <alignment horizontal="right" vertical="center"/>
    </xf>
    <xf numFmtId="0" fontId="27" fillId="2" borderId="71" xfId="0" applyFont="1" applyFill="1" applyBorder="1" applyAlignment="1">
      <alignment horizontal="right" vertical="center"/>
    </xf>
    <xf numFmtId="0" fontId="66" fillId="2" borderId="71" xfId="0" applyNumberFormat="1" applyFont="1" applyFill="1" applyBorder="1" applyAlignment="1">
      <alignment horizontal="right" vertical="center"/>
    </xf>
    <xf numFmtId="164" fontId="4" fillId="2" borderId="71" xfId="0" applyNumberFormat="1" applyFont="1" applyFill="1" applyBorder="1" applyAlignment="1">
      <alignment horizontal="right" vertical="center"/>
    </xf>
    <xf numFmtId="9" fontId="54" fillId="2" borderId="71" xfId="2" applyFont="1" applyFill="1" applyBorder="1" applyAlignment="1">
      <alignment horizontal="center"/>
    </xf>
    <xf numFmtId="0" fontId="54" fillId="2" borderId="71" xfId="0" applyFont="1" applyFill="1" applyBorder="1" applyAlignment="1">
      <alignment horizontal="right"/>
    </xf>
    <xf numFmtId="0" fontId="66" fillId="2" borderId="71" xfId="0" applyFont="1" applyFill="1" applyBorder="1" applyAlignment="1">
      <alignment vertical="center" wrapText="1"/>
    </xf>
    <xf numFmtId="2" fontId="66" fillId="2" borderId="71" xfId="0" applyNumberFormat="1" applyFont="1" applyFill="1" applyBorder="1" applyAlignment="1">
      <alignment vertical="center"/>
    </xf>
    <xf numFmtId="0" fontId="66" fillId="2" borderId="71" xfId="4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/>
    </xf>
    <xf numFmtId="0" fontId="4" fillId="2" borderId="71" xfId="4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vertical="center"/>
    </xf>
    <xf numFmtId="166" fontId="66" fillId="2" borderId="71" xfId="0" applyNumberFormat="1" applyFont="1" applyFill="1" applyBorder="1" applyAlignment="1">
      <alignment vertical="center"/>
    </xf>
    <xf numFmtId="0" fontId="66" fillId="2" borderId="71" xfId="0" applyNumberFormat="1" applyFont="1" applyFill="1" applyBorder="1" applyAlignment="1">
      <alignment vertical="center"/>
    </xf>
    <xf numFmtId="0" fontId="94" fillId="2" borderId="71" xfId="0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vertical="center"/>
    </xf>
    <xf numFmtId="0" fontId="66" fillId="2" borderId="71" xfId="0" applyFont="1" applyFill="1" applyBorder="1" applyAlignment="1">
      <alignment horizontal="left" vertical="center" wrapText="1"/>
    </xf>
    <xf numFmtId="0" fontId="93" fillId="2" borderId="71" xfId="0" applyFont="1" applyFill="1" applyBorder="1" applyAlignment="1">
      <alignment horizontal="center" vertical="center" wrapText="1"/>
    </xf>
    <xf numFmtId="2" fontId="9" fillId="2" borderId="35" xfId="0" applyNumberFormat="1" applyFont="1" applyFill="1" applyBorder="1" applyAlignment="1">
      <alignment vertical="center"/>
    </xf>
    <xf numFmtId="2" fontId="9" fillId="2" borderId="17" xfId="0" applyNumberFormat="1" applyFont="1" applyFill="1" applyBorder="1" applyAlignment="1">
      <alignment vertical="center"/>
    </xf>
    <xf numFmtId="166" fontId="9" fillId="2" borderId="18" xfId="0" applyNumberFormat="1" applyFont="1" applyFill="1" applyBorder="1" applyAlignment="1">
      <alignment vertical="center"/>
    </xf>
    <xf numFmtId="4" fontId="3" fillId="2" borderId="14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3" fillId="2" borderId="46" xfId="0" applyNumberFormat="1" applyFont="1" applyFill="1" applyBorder="1" applyAlignment="1">
      <alignment vertical="center"/>
    </xf>
    <xf numFmtId="0" fontId="3" fillId="2" borderId="38" xfId="0" applyFont="1" applyFill="1" applyBorder="1" applyAlignment="1">
      <alignment horizontal="left" vertical="center" wrapText="1"/>
    </xf>
    <xf numFmtId="2" fontId="3" fillId="2" borderId="22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4" fontId="3" fillId="2" borderId="22" xfId="0" applyNumberFormat="1" applyFont="1" applyFill="1" applyBorder="1" applyAlignment="1">
      <alignment vertical="center"/>
    </xf>
    <xf numFmtId="4" fontId="3" fillId="2" borderId="21" xfId="0" applyNumberFormat="1" applyFont="1" applyFill="1" applyBorder="1" applyAlignment="1">
      <alignment vertical="center"/>
    </xf>
    <xf numFmtId="4" fontId="3" fillId="2" borderId="47" xfId="0" applyNumberFormat="1" applyFont="1" applyFill="1" applyBorder="1" applyAlignment="1">
      <alignment vertical="center"/>
    </xf>
    <xf numFmtId="4" fontId="98" fillId="2" borderId="15" xfId="0" applyNumberFormat="1" applyFont="1" applyFill="1" applyBorder="1" applyAlignment="1">
      <alignment vertical="center"/>
    </xf>
    <xf numFmtId="0" fontId="66" fillId="2" borderId="71" xfId="0" applyFont="1" applyFill="1" applyBorder="1" applyAlignment="1">
      <alignment horizontal="left" wrapText="1"/>
    </xf>
    <xf numFmtId="0" fontId="54" fillId="2" borderId="71" xfId="0" applyFont="1" applyFill="1" applyBorder="1"/>
    <xf numFmtId="4" fontId="66" fillId="2" borderId="71" xfId="0" applyNumberFormat="1" applyFont="1" applyFill="1" applyBorder="1" applyAlignment="1"/>
    <xf numFmtId="4" fontId="4" fillId="2" borderId="71" xfId="0" applyNumberFormat="1" applyFont="1" applyFill="1" applyBorder="1" applyAlignment="1"/>
    <xf numFmtId="0" fontId="66" fillId="2" borderId="71" xfId="0" applyFont="1" applyFill="1" applyBorder="1" applyAlignment="1">
      <alignment horizontal="center"/>
    </xf>
    <xf numFmtId="0" fontId="93" fillId="2" borderId="71" xfId="0" applyFont="1" applyFill="1" applyBorder="1" applyAlignment="1">
      <alignment vertical="center" wrapText="1"/>
    </xf>
    <xf numFmtId="0" fontId="22" fillId="2" borderId="71" xfId="0" applyFont="1" applyFill="1" applyBorder="1"/>
    <xf numFmtId="4" fontId="93" fillId="2" borderId="71" xfId="0" applyNumberFormat="1" applyFont="1" applyFill="1" applyBorder="1" applyAlignment="1">
      <alignment vertical="center"/>
    </xf>
    <xf numFmtId="0" fontId="9" fillId="2" borderId="71" xfId="0" applyFont="1" applyFill="1" applyBorder="1" applyAlignment="1">
      <alignment horizontal="right" vertical="center"/>
    </xf>
    <xf numFmtId="169" fontId="4" fillId="2" borderId="71" xfId="0" applyNumberFormat="1" applyFont="1" applyFill="1" applyBorder="1" applyAlignment="1">
      <alignment horizontal="right" vertical="center"/>
    </xf>
    <xf numFmtId="0" fontId="3" fillId="2" borderId="0" xfId="0" applyFont="1" applyFill="1"/>
    <xf numFmtId="0" fontId="74" fillId="2" borderId="54" xfId="0" quotePrefix="1" applyFont="1" applyFill="1" applyBorder="1" applyAlignment="1">
      <alignment horizontal="center" vertical="center" wrapText="1"/>
    </xf>
    <xf numFmtId="0" fontId="74" fillId="2" borderId="37" xfId="0" applyFont="1" applyFill="1" applyBorder="1" applyAlignment="1">
      <alignment horizontal="center" vertical="center" wrapText="1"/>
    </xf>
    <xf numFmtId="0" fontId="87" fillId="2" borderId="38" xfId="0" applyFont="1" applyFill="1" applyBorder="1" applyAlignment="1">
      <alignment horizontal="left" vertical="center" wrapText="1"/>
    </xf>
    <xf numFmtId="0" fontId="87" fillId="2" borderId="39" xfId="0" applyFont="1" applyFill="1" applyBorder="1" applyAlignment="1">
      <alignment horizontal="left" vertical="center" wrapText="1"/>
    </xf>
    <xf numFmtId="0" fontId="9" fillId="2" borderId="71" xfId="0" applyNumberFormat="1" applyFont="1" applyFill="1" applyBorder="1" applyAlignment="1">
      <alignment horizontal="right" vertical="center"/>
    </xf>
    <xf numFmtId="4" fontId="3" fillId="2" borderId="71" xfId="0" applyNumberFormat="1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left" vertical="center" wrapText="1"/>
    </xf>
    <xf numFmtId="2" fontId="99" fillId="2" borderId="71" xfId="0" applyNumberFormat="1" applyFont="1" applyFill="1" applyBorder="1" applyAlignment="1">
      <alignment horizontal="right" vertical="center"/>
    </xf>
    <xf numFmtId="0" fontId="14" fillId="2" borderId="0" xfId="0" applyFont="1" applyFill="1"/>
    <xf numFmtId="0" fontId="9" fillId="2" borderId="17" xfId="0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 wrapText="1"/>
    </xf>
    <xf numFmtId="0" fontId="9" fillId="2" borderId="71" xfId="0" applyFont="1" applyFill="1" applyBorder="1" applyAlignment="1">
      <alignment horizontal="right" vertical="center" wrapText="1"/>
    </xf>
    <xf numFmtId="0" fontId="99" fillId="2" borderId="71" xfId="0" applyFont="1" applyFill="1" applyBorder="1" applyAlignment="1">
      <alignment horizontal="right" vertical="center"/>
    </xf>
    <xf numFmtId="0" fontId="34" fillId="2" borderId="0" xfId="0" applyFont="1" applyFill="1"/>
    <xf numFmtId="0" fontId="43" fillId="2" borderId="0" xfId="1" applyFont="1" applyFill="1" applyAlignment="1">
      <alignment horizontal="center"/>
    </xf>
    <xf numFmtId="0" fontId="50" fillId="2" borderId="71" xfId="0" applyFont="1" applyFill="1" applyBorder="1" applyAlignment="1">
      <alignment horizontal="left" vertical="center" wrapText="1"/>
    </xf>
    <xf numFmtId="0" fontId="21" fillId="2" borderId="0" xfId="0" applyFont="1" applyFill="1"/>
    <xf numFmtId="0" fontId="2" fillId="2" borderId="0" xfId="0" applyFont="1" applyFill="1" applyAlignment="1">
      <alignment horizontal="center" vertical="center"/>
    </xf>
  </cellXfs>
  <cellStyles count="21">
    <cellStyle name="Comma 6" xfId="18" xr:uid="{00000000-0005-0000-0000-000000000000}"/>
    <cellStyle name="Comma 7" xfId="19" xr:uid="{00000000-0005-0000-0000-000001000000}"/>
    <cellStyle name="Normal" xfId="0" builtinId="0"/>
    <cellStyle name="Normal 10" xfId="7" xr:uid="{00000000-0005-0000-0000-000003000000}"/>
    <cellStyle name="Normal 14_anakia II etapi.xls sm. defeqturi 2" xfId="14" xr:uid="{00000000-0005-0000-0000-000004000000}"/>
    <cellStyle name="Normal 16" xfId="4" xr:uid="{00000000-0005-0000-0000-000005000000}"/>
    <cellStyle name="Normal 5" xfId="8" xr:uid="{00000000-0005-0000-0000-000006000000}"/>
    <cellStyle name="Normal 6" xfId="9" xr:uid="{00000000-0005-0000-0000-000007000000}"/>
    <cellStyle name="Normal 7" xfId="10" xr:uid="{00000000-0005-0000-0000-000008000000}"/>
    <cellStyle name="Normal 8" xfId="11" xr:uid="{00000000-0005-0000-0000-000009000000}"/>
    <cellStyle name="Normal 9" xfId="12" xr:uid="{00000000-0005-0000-0000-00000A000000}"/>
    <cellStyle name="Normal_gare wyalsadfenigagarini 2_SMSH2008-IIkv ." xfId="13" xr:uid="{00000000-0005-0000-0000-00000B000000}"/>
    <cellStyle name="Normal_gare wyalsadfenigagarini_QW68 -8-24" xfId="17" xr:uid="{00000000-0005-0000-0000-00000C000000}"/>
    <cellStyle name="Normal_gare wyalsadfenigagarini_samsheneblo 2010-Iy" xfId="20" xr:uid="{00000000-0005-0000-0000-00000D000000}"/>
    <cellStyle name="Percent" xfId="2" builtinId="5"/>
    <cellStyle name="Обычный 2" xfId="1" xr:uid="{00000000-0005-0000-0000-00000F000000}"/>
    <cellStyle name="Обычный 3" xfId="3" xr:uid="{00000000-0005-0000-0000-000010000000}"/>
    <cellStyle name="Обычный 4" xfId="5" xr:uid="{00000000-0005-0000-0000-000011000000}"/>
    <cellStyle name="Обычный_დემონტაჟი" xfId="15" xr:uid="{00000000-0005-0000-0000-000012000000}"/>
    <cellStyle name="Процентный 2" xfId="16" xr:uid="{00000000-0005-0000-0000-000013000000}"/>
    <cellStyle name="Финансовый 2" xfId="6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29"/>
  <sheetViews>
    <sheetView view="pageBreakPreview" zoomScale="90" zoomScaleNormal="90" zoomScaleSheetLayoutView="90" workbookViewId="0">
      <selection activeCell="C11" sqref="C11"/>
    </sheetView>
  </sheetViews>
  <sheetFormatPr defaultRowHeight="15"/>
  <cols>
    <col min="1" max="1" width="4.25" style="196" customWidth="1"/>
    <col min="2" max="2" width="43.25" style="196" customWidth="1"/>
    <col min="3" max="3" width="67.75" style="196" customWidth="1"/>
    <col min="4" max="4" width="29.25" style="196" customWidth="1"/>
    <col min="5" max="5" width="34" style="196" hidden="1" customWidth="1"/>
    <col min="6" max="6" width="34.125" style="196" hidden="1" customWidth="1"/>
    <col min="7" max="7" width="13.25" style="196" customWidth="1"/>
    <col min="8" max="254" width="9.125" style="196"/>
    <col min="255" max="255" width="4.25" style="196" customWidth="1"/>
    <col min="256" max="256" width="30.75" style="196" customWidth="1"/>
    <col min="257" max="257" width="60.75" style="196" customWidth="1"/>
    <col min="258" max="258" width="29.25" style="196" customWidth="1"/>
    <col min="259" max="510" width="9.125" style="196"/>
    <col min="511" max="511" width="4.25" style="196" customWidth="1"/>
    <col min="512" max="512" width="30.75" style="196" customWidth="1"/>
    <col min="513" max="513" width="60.75" style="196" customWidth="1"/>
    <col min="514" max="514" width="29.25" style="196" customWidth="1"/>
    <col min="515" max="766" width="9.125" style="196"/>
    <col min="767" max="767" width="4.25" style="196" customWidth="1"/>
    <col min="768" max="768" width="30.75" style="196" customWidth="1"/>
    <col min="769" max="769" width="60.75" style="196" customWidth="1"/>
    <col min="770" max="770" width="29.25" style="196" customWidth="1"/>
    <col min="771" max="1022" width="9.125" style="196"/>
    <col min="1023" max="1023" width="4.25" style="196" customWidth="1"/>
    <col min="1024" max="1024" width="30.75" style="196" customWidth="1"/>
    <col min="1025" max="1025" width="60.75" style="196" customWidth="1"/>
    <col min="1026" max="1026" width="29.25" style="196" customWidth="1"/>
    <col min="1027" max="1278" width="9.125" style="196"/>
    <col min="1279" max="1279" width="4.25" style="196" customWidth="1"/>
    <col min="1280" max="1280" width="30.75" style="196" customWidth="1"/>
    <col min="1281" max="1281" width="60.75" style="196" customWidth="1"/>
    <col min="1282" max="1282" width="29.25" style="196" customWidth="1"/>
    <col min="1283" max="1534" width="9.125" style="196"/>
    <col min="1535" max="1535" width="4.25" style="196" customWidth="1"/>
    <col min="1536" max="1536" width="30.75" style="196" customWidth="1"/>
    <col min="1537" max="1537" width="60.75" style="196" customWidth="1"/>
    <col min="1538" max="1538" width="29.25" style="196" customWidth="1"/>
    <col min="1539" max="1790" width="9.125" style="196"/>
    <col min="1791" max="1791" width="4.25" style="196" customWidth="1"/>
    <col min="1792" max="1792" width="30.75" style="196" customWidth="1"/>
    <col min="1793" max="1793" width="60.75" style="196" customWidth="1"/>
    <col min="1794" max="1794" width="29.25" style="196" customWidth="1"/>
    <col min="1795" max="2046" width="9.125" style="196"/>
    <col min="2047" max="2047" width="4.25" style="196" customWidth="1"/>
    <col min="2048" max="2048" width="30.75" style="196" customWidth="1"/>
    <col min="2049" max="2049" width="60.75" style="196" customWidth="1"/>
    <col min="2050" max="2050" width="29.25" style="196" customWidth="1"/>
    <col min="2051" max="2302" width="9.125" style="196"/>
    <col min="2303" max="2303" width="4.25" style="196" customWidth="1"/>
    <col min="2304" max="2304" width="30.75" style="196" customWidth="1"/>
    <col min="2305" max="2305" width="60.75" style="196" customWidth="1"/>
    <col min="2306" max="2306" width="29.25" style="196" customWidth="1"/>
    <col min="2307" max="2558" width="9.125" style="196"/>
    <col min="2559" max="2559" width="4.25" style="196" customWidth="1"/>
    <col min="2560" max="2560" width="30.75" style="196" customWidth="1"/>
    <col min="2561" max="2561" width="60.75" style="196" customWidth="1"/>
    <col min="2562" max="2562" width="29.25" style="196" customWidth="1"/>
    <col min="2563" max="2814" width="9.125" style="196"/>
    <col min="2815" max="2815" width="4.25" style="196" customWidth="1"/>
    <col min="2816" max="2816" width="30.75" style="196" customWidth="1"/>
    <col min="2817" max="2817" width="60.75" style="196" customWidth="1"/>
    <col min="2818" max="2818" width="29.25" style="196" customWidth="1"/>
    <col min="2819" max="3070" width="9.125" style="196"/>
    <col min="3071" max="3071" width="4.25" style="196" customWidth="1"/>
    <col min="3072" max="3072" width="30.75" style="196" customWidth="1"/>
    <col min="3073" max="3073" width="60.75" style="196" customWidth="1"/>
    <col min="3074" max="3074" width="29.25" style="196" customWidth="1"/>
    <col min="3075" max="3326" width="9.125" style="196"/>
    <col min="3327" max="3327" width="4.25" style="196" customWidth="1"/>
    <col min="3328" max="3328" width="30.75" style="196" customWidth="1"/>
    <col min="3329" max="3329" width="60.75" style="196" customWidth="1"/>
    <col min="3330" max="3330" width="29.25" style="196" customWidth="1"/>
    <col min="3331" max="3582" width="9.125" style="196"/>
    <col min="3583" max="3583" width="4.25" style="196" customWidth="1"/>
    <col min="3584" max="3584" width="30.75" style="196" customWidth="1"/>
    <col min="3585" max="3585" width="60.75" style="196" customWidth="1"/>
    <col min="3586" max="3586" width="29.25" style="196" customWidth="1"/>
    <col min="3587" max="3838" width="9.125" style="196"/>
    <col min="3839" max="3839" width="4.25" style="196" customWidth="1"/>
    <col min="3840" max="3840" width="30.75" style="196" customWidth="1"/>
    <col min="3841" max="3841" width="60.75" style="196" customWidth="1"/>
    <col min="3842" max="3842" width="29.25" style="196" customWidth="1"/>
    <col min="3843" max="4094" width="9.125" style="196"/>
    <col min="4095" max="4095" width="4.25" style="196" customWidth="1"/>
    <col min="4096" max="4096" width="30.75" style="196" customWidth="1"/>
    <col min="4097" max="4097" width="60.75" style="196" customWidth="1"/>
    <col min="4098" max="4098" width="29.25" style="196" customWidth="1"/>
    <col min="4099" max="4350" width="9.125" style="196"/>
    <col min="4351" max="4351" width="4.25" style="196" customWidth="1"/>
    <col min="4352" max="4352" width="30.75" style="196" customWidth="1"/>
    <col min="4353" max="4353" width="60.75" style="196" customWidth="1"/>
    <col min="4354" max="4354" width="29.25" style="196" customWidth="1"/>
    <col min="4355" max="4606" width="9.125" style="196"/>
    <col min="4607" max="4607" width="4.25" style="196" customWidth="1"/>
    <col min="4608" max="4608" width="30.75" style="196" customWidth="1"/>
    <col min="4609" max="4609" width="60.75" style="196" customWidth="1"/>
    <col min="4610" max="4610" width="29.25" style="196" customWidth="1"/>
    <col min="4611" max="4862" width="9.125" style="196"/>
    <col min="4863" max="4863" width="4.25" style="196" customWidth="1"/>
    <col min="4864" max="4864" width="30.75" style="196" customWidth="1"/>
    <col min="4865" max="4865" width="60.75" style="196" customWidth="1"/>
    <col min="4866" max="4866" width="29.25" style="196" customWidth="1"/>
    <col min="4867" max="5118" width="9.125" style="196"/>
    <col min="5119" max="5119" width="4.25" style="196" customWidth="1"/>
    <col min="5120" max="5120" width="30.75" style="196" customWidth="1"/>
    <col min="5121" max="5121" width="60.75" style="196" customWidth="1"/>
    <col min="5122" max="5122" width="29.25" style="196" customWidth="1"/>
    <col min="5123" max="5374" width="9.125" style="196"/>
    <col min="5375" max="5375" width="4.25" style="196" customWidth="1"/>
    <col min="5376" max="5376" width="30.75" style="196" customWidth="1"/>
    <col min="5377" max="5377" width="60.75" style="196" customWidth="1"/>
    <col min="5378" max="5378" width="29.25" style="196" customWidth="1"/>
    <col min="5379" max="5630" width="9.125" style="196"/>
    <col min="5631" max="5631" width="4.25" style="196" customWidth="1"/>
    <col min="5632" max="5632" width="30.75" style="196" customWidth="1"/>
    <col min="5633" max="5633" width="60.75" style="196" customWidth="1"/>
    <col min="5634" max="5634" width="29.25" style="196" customWidth="1"/>
    <col min="5635" max="5886" width="9.125" style="196"/>
    <col min="5887" max="5887" width="4.25" style="196" customWidth="1"/>
    <col min="5888" max="5888" width="30.75" style="196" customWidth="1"/>
    <col min="5889" max="5889" width="60.75" style="196" customWidth="1"/>
    <col min="5890" max="5890" width="29.25" style="196" customWidth="1"/>
    <col min="5891" max="6142" width="9.125" style="196"/>
    <col min="6143" max="6143" width="4.25" style="196" customWidth="1"/>
    <col min="6144" max="6144" width="30.75" style="196" customWidth="1"/>
    <col min="6145" max="6145" width="60.75" style="196" customWidth="1"/>
    <col min="6146" max="6146" width="29.25" style="196" customWidth="1"/>
    <col min="6147" max="6398" width="9.125" style="196"/>
    <col min="6399" max="6399" width="4.25" style="196" customWidth="1"/>
    <col min="6400" max="6400" width="30.75" style="196" customWidth="1"/>
    <col min="6401" max="6401" width="60.75" style="196" customWidth="1"/>
    <col min="6402" max="6402" width="29.25" style="196" customWidth="1"/>
    <col min="6403" max="6654" width="9.125" style="196"/>
    <col min="6655" max="6655" width="4.25" style="196" customWidth="1"/>
    <col min="6656" max="6656" width="30.75" style="196" customWidth="1"/>
    <col min="6657" max="6657" width="60.75" style="196" customWidth="1"/>
    <col min="6658" max="6658" width="29.25" style="196" customWidth="1"/>
    <col min="6659" max="6910" width="9.125" style="196"/>
    <col min="6911" max="6911" width="4.25" style="196" customWidth="1"/>
    <col min="6912" max="6912" width="30.75" style="196" customWidth="1"/>
    <col min="6913" max="6913" width="60.75" style="196" customWidth="1"/>
    <col min="6914" max="6914" width="29.25" style="196" customWidth="1"/>
    <col min="6915" max="7166" width="9.125" style="196"/>
    <col min="7167" max="7167" width="4.25" style="196" customWidth="1"/>
    <col min="7168" max="7168" width="30.75" style="196" customWidth="1"/>
    <col min="7169" max="7169" width="60.75" style="196" customWidth="1"/>
    <col min="7170" max="7170" width="29.25" style="196" customWidth="1"/>
    <col min="7171" max="7422" width="9.125" style="196"/>
    <col min="7423" max="7423" width="4.25" style="196" customWidth="1"/>
    <col min="7424" max="7424" width="30.75" style="196" customWidth="1"/>
    <col min="7425" max="7425" width="60.75" style="196" customWidth="1"/>
    <col min="7426" max="7426" width="29.25" style="196" customWidth="1"/>
    <col min="7427" max="7678" width="9.125" style="196"/>
    <col min="7679" max="7679" width="4.25" style="196" customWidth="1"/>
    <col min="7680" max="7680" width="30.75" style="196" customWidth="1"/>
    <col min="7681" max="7681" width="60.75" style="196" customWidth="1"/>
    <col min="7682" max="7682" width="29.25" style="196" customWidth="1"/>
    <col min="7683" max="7934" width="9.125" style="196"/>
    <col min="7935" max="7935" width="4.25" style="196" customWidth="1"/>
    <col min="7936" max="7936" width="30.75" style="196" customWidth="1"/>
    <col min="7937" max="7937" width="60.75" style="196" customWidth="1"/>
    <col min="7938" max="7938" width="29.25" style="196" customWidth="1"/>
    <col min="7939" max="8190" width="9.125" style="196"/>
    <col min="8191" max="8191" width="4.25" style="196" customWidth="1"/>
    <col min="8192" max="8192" width="30.75" style="196" customWidth="1"/>
    <col min="8193" max="8193" width="60.75" style="196" customWidth="1"/>
    <col min="8194" max="8194" width="29.25" style="196" customWidth="1"/>
    <col min="8195" max="8446" width="9.125" style="196"/>
    <col min="8447" max="8447" width="4.25" style="196" customWidth="1"/>
    <col min="8448" max="8448" width="30.75" style="196" customWidth="1"/>
    <col min="8449" max="8449" width="60.75" style="196" customWidth="1"/>
    <col min="8450" max="8450" width="29.25" style="196" customWidth="1"/>
    <col min="8451" max="8702" width="9.125" style="196"/>
    <col min="8703" max="8703" width="4.25" style="196" customWidth="1"/>
    <col min="8704" max="8704" width="30.75" style="196" customWidth="1"/>
    <col min="8705" max="8705" width="60.75" style="196" customWidth="1"/>
    <col min="8706" max="8706" width="29.25" style="196" customWidth="1"/>
    <col min="8707" max="8958" width="9.125" style="196"/>
    <col min="8959" max="8959" width="4.25" style="196" customWidth="1"/>
    <col min="8960" max="8960" width="30.75" style="196" customWidth="1"/>
    <col min="8961" max="8961" width="60.75" style="196" customWidth="1"/>
    <col min="8962" max="8962" width="29.25" style="196" customWidth="1"/>
    <col min="8963" max="9214" width="9.125" style="196"/>
    <col min="9215" max="9215" width="4.25" style="196" customWidth="1"/>
    <col min="9216" max="9216" width="30.75" style="196" customWidth="1"/>
    <col min="9217" max="9217" width="60.75" style="196" customWidth="1"/>
    <col min="9218" max="9218" width="29.25" style="196" customWidth="1"/>
    <col min="9219" max="9470" width="9.125" style="196"/>
    <col min="9471" max="9471" width="4.25" style="196" customWidth="1"/>
    <col min="9472" max="9472" width="30.75" style="196" customWidth="1"/>
    <col min="9473" max="9473" width="60.75" style="196" customWidth="1"/>
    <col min="9474" max="9474" width="29.25" style="196" customWidth="1"/>
    <col min="9475" max="9726" width="9.125" style="196"/>
    <col min="9727" max="9727" width="4.25" style="196" customWidth="1"/>
    <col min="9728" max="9728" width="30.75" style="196" customWidth="1"/>
    <col min="9729" max="9729" width="60.75" style="196" customWidth="1"/>
    <col min="9730" max="9730" width="29.25" style="196" customWidth="1"/>
    <col min="9731" max="9982" width="9.125" style="196"/>
    <col min="9983" max="9983" width="4.25" style="196" customWidth="1"/>
    <col min="9984" max="9984" width="30.75" style="196" customWidth="1"/>
    <col min="9985" max="9985" width="60.75" style="196" customWidth="1"/>
    <col min="9986" max="9986" width="29.25" style="196" customWidth="1"/>
    <col min="9987" max="10238" width="9.125" style="196"/>
    <col min="10239" max="10239" width="4.25" style="196" customWidth="1"/>
    <col min="10240" max="10240" width="30.75" style="196" customWidth="1"/>
    <col min="10241" max="10241" width="60.75" style="196" customWidth="1"/>
    <col min="10242" max="10242" width="29.25" style="196" customWidth="1"/>
    <col min="10243" max="10494" width="9.125" style="196"/>
    <col min="10495" max="10495" width="4.25" style="196" customWidth="1"/>
    <col min="10496" max="10496" width="30.75" style="196" customWidth="1"/>
    <col min="10497" max="10497" width="60.75" style="196" customWidth="1"/>
    <col min="10498" max="10498" width="29.25" style="196" customWidth="1"/>
    <col min="10499" max="10750" width="9.125" style="196"/>
    <col min="10751" max="10751" width="4.25" style="196" customWidth="1"/>
    <col min="10752" max="10752" width="30.75" style="196" customWidth="1"/>
    <col min="10753" max="10753" width="60.75" style="196" customWidth="1"/>
    <col min="10754" max="10754" width="29.25" style="196" customWidth="1"/>
    <col min="10755" max="11006" width="9.125" style="196"/>
    <col min="11007" max="11007" width="4.25" style="196" customWidth="1"/>
    <col min="11008" max="11008" width="30.75" style="196" customWidth="1"/>
    <col min="11009" max="11009" width="60.75" style="196" customWidth="1"/>
    <col min="11010" max="11010" width="29.25" style="196" customWidth="1"/>
    <col min="11011" max="11262" width="9.125" style="196"/>
    <col min="11263" max="11263" width="4.25" style="196" customWidth="1"/>
    <col min="11264" max="11264" width="30.75" style="196" customWidth="1"/>
    <col min="11265" max="11265" width="60.75" style="196" customWidth="1"/>
    <col min="11266" max="11266" width="29.25" style="196" customWidth="1"/>
    <col min="11267" max="11518" width="9.125" style="196"/>
    <col min="11519" max="11519" width="4.25" style="196" customWidth="1"/>
    <col min="11520" max="11520" width="30.75" style="196" customWidth="1"/>
    <col min="11521" max="11521" width="60.75" style="196" customWidth="1"/>
    <col min="11522" max="11522" width="29.25" style="196" customWidth="1"/>
    <col min="11523" max="11774" width="9.125" style="196"/>
    <col min="11775" max="11775" width="4.25" style="196" customWidth="1"/>
    <col min="11776" max="11776" width="30.75" style="196" customWidth="1"/>
    <col min="11777" max="11777" width="60.75" style="196" customWidth="1"/>
    <col min="11778" max="11778" width="29.25" style="196" customWidth="1"/>
    <col min="11779" max="12030" width="9.125" style="196"/>
    <col min="12031" max="12031" width="4.25" style="196" customWidth="1"/>
    <col min="12032" max="12032" width="30.75" style="196" customWidth="1"/>
    <col min="12033" max="12033" width="60.75" style="196" customWidth="1"/>
    <col min="12034" max="12034" width="29.25" style="196" customWidth="1"/>
    <col min="12035" max="12286" width="9.125" style="196"/>
    <col min="12287" max="12287" width="4.25" style="196" customWidth="1"/>
    <col min="12288" max="12288" width="30.75" style="196" customWidth="1"/>
    <col min="12289" max="12289" width="60.75" style="196" customWidth="1"/>
    <col min="12290" max="12290" width="29.25" style="196" customWidth="1"/>
    <col min="12291" max="12542" width="9.125" style="196"/>
    <col min="12543" max="12543" width="4.25" style="196" customWidth="1"/>
    <col min="12544" max="12544" width="30.75" style="196" customWidth="1"/>
    <col min="12545" max="12545" width="60.75" style="196" customWidth="1"/>
    <col min="12546" max="12546" width="29.25" style="196" customWidth="1"/>
    <col min="12547" max="12798" width="9.125" style="196"/>
    <col min="12799" max="12799" width="4.25" style="196" customWidth="1"/>
    <col min="12800" max="12800" width="30.75" style="196" customWidth="1"/>
    <col min="12801" max="12801" width="60.75" style="196" customWidth="1"/>
    <col min="12802" max="12802" width="29.25" style="196" customWidth="1"/>
    <col min="12803" max="13054" width="9.125" style="196"/>
    <col min="13055" max="13055" width="4.25" style="196" customWidth="1"/>
    <col min="13056" max="13056" width="30.75" style="196" customWidth="1"/>
    <col min="13057" max="13057" width="60.75" style="196" customWidth="1"/>
    <col min="13058" max="13058" width="29.25" style="196" customWidth="1"/>
    <col min="13059" max="13310" width="9.125" style="196"/>
    <col min="13311" max="13311" width="4.25" style="196" customWidth="1"/>
    <col min="13312" max="13312" width="30.75" style="196" customWidth="1"/>
    <col min="13313" max="13313" width="60.75" style="196" customWidth="1"/>
    <col min="13314" max="13314" width="29.25" style="196" customWidth="1"/>
    <col min="13315" max="13566" width="9.125" style="196"/>
    <col min="13567" max="13567" width="4.25" style="196" customWidth="1"/>
    <col min="13568" max="13568" width="30.75" style="196" customWidth="1"/>
    <col min="13569" max="13569" width="60.75" style="196" customWidth="1"/>
    <col min="13570" max="13570" width="29.25" style="196" customWidth="1"/>
    <col min="13571" max="13822" width="9.125" style="196"/>
    <col min="13823" max="13823" width="4.25" style="196" customWidth="1"/>
    <col min="13824" max="13824" width="30.75" style="196" customWidth="1"/>
    <col min="13825" max="13825" width="60.75" style="196" customWidth="1"/>
    <col min="13826" max="13826" width="29.25" style="196" customWidth="1"/>
    <col min="13827" max="14078" width="9.125" style="196"/>
    <col min="14079" max="14079" width="4.25" style="196" customWidth="1"/>
    <col min="14080" max="14080" width="30.75" style="196" customWidth="1"/>
    <col min="14081" max="14081" width="60.75" style="196" customWidth="1"/>
    <col min="14082" max="14082" width="29.25" style="196" customWidth="1"/>
    <col min="14083" max="14334" width="9.125" style="196"/>
    <col min="14335" max="14335" width="4.25" style="196" customWidth="1"/>
    <col min="14336" max="14336" width="30.75" style="196" customWidth="1"/>
    <col min="14337" max="14337" width="60.75" style="196" customWidth="1"/>
    <col min="14338" max="14338" width="29.25" style="196" customWidth="1"/>
    <col min="14339" max="14590" width="9.125" style="196"/>
    <col min="14591" max="14591" width="4.25" style="196" customWidth="1"/>
    <col min="14592" max="14592" width="30.75" style="196" customWidth="1"/>
    <col min="14593" max="14593" width="60.75" style="196" customWidth="1"/>
    <col min="14594" max="14594" width="29.25" style="196" customWidth="1"/>
    <col min="14595" max="14846" width="9.125" style="196"/>
    <col min="14847" max="14847" width="4.25" style="196" customWidth="1"/>
    <col min="14848" max="14848" width="30.75" style="196" customWidth="1"/>
    <col min="14849" max="14849" width="60.75" style="196" customWidth="1"/>
    <col min="14850" max="14850" width="29.25" style="196" customWidth="1"/>
    <col min="14851" max="15102" width="9.125" style="196"/>
    <col min="15103" max="15103" width="4.25" style="196" customWidth="1"/>
    <col min="15104" max="15104" width="30.75" style="196" customWidth="1"/>
    <col min="15105" max="15105" width="60.75" style="196" customWidth="1"/>
    <col min="15106" max="15106" width="29.25" style="196" customWidth="1"/>
    <col min="15107" max="15358" width="9.125" style="196"/>
    <col min="15359" max="15359" width="4.25" style="196" customWidth="1"/>
    <col min="15360" max="15360" width="30.75" style="196" customWidth="1"/>
    <col min="15361" max="15361" width="60.75" style="196" customWidth="1"/>
    <col min="15362" max="15362" width="29.25" style="196" customWidth="1"/>
    <col min="15363" max="15614" width="9.125" style="196"/>
    <col min="15615" max="15615" width="4.25" style="196" customWidth="1"/>
    <col min="15616" max="15616" width="30.75" style="196" customWidth="1"/>
    <col min="15617" max="15617" width="60.75" style="196" customWidth="1"/>
    <col min="15618" max="15618" width="29.25" style="196" customWidth="1"/>
    <col min="15619" max="15870" width="9.125" style="196"/>
    <col min="15871" max="15871" width="4.25" style="196" customWidth="1"/>
    <col min="15872" max="15872" width="30.75" style="196" customWidth="1"/>
    <col min="15873" max="15873" width="60.75" style="196" customWidth="1"/>
    <col min="15874" max="15874" width="29.25" style="196" customWidth="1"/>
    <col min="15875" max="16126" width="9.125" style="196"/>
    <col min="16127" max="16127" width="4.25" style="196" customWidth="1"/>
    <col min="16128" max="16128" width="30.75" style="196" customWidth="1"/>
    <col min="16129" max="16129" width="60.75" style="196" customWidth="1"/>
    <col min="16130" max="16130" width="29.25" style="196" customWidth="1"/>
    <col min="16131" max="16384" width="9.125" style="196"/>
  </cols>
  <sheetData>
    <row r="1" spans="1:11" ht="34.5" customHeight="1">
      <c r="A1" s="968"/>
      <c r="B1" s="968"/>
      <c r="C1" s="968"/>
      <c r="D1" s="968"/>
      <c r="E1" s="970" t="s">
        <v>1049</v>
      </c>
      <c r="F1" s="970"/>
    </row>
    <row r="2" spans="1:11" ht="39.75" customHeight="1" thickBot="1">
      <c r="A2" s="969" t="s">
        <v>464</v>
      </c>
      <c r="B2" s="969"/>
      <c r="C2" s="969"/>
      <c r="D2" s="969"/>
      <c r="E2" s="970"/>
      <c r="F2" s="970"/>
    </row>
    <row r="3" spans="1:11" ht="54.95" customHeight="1" thickBot="1">
      <c r="A3" s="197" t="s">
        <v>11</v>
      </c>
      <c r="B3" s="197" t="s">
        <v>0</v>
      </c>
      <c r="C3" s="197" t="s">
        <v>42</v>
      </c>
      <c r="D3" s="197" t="s">
        <v>431</v>
      </c>
      <c r="E3" s="971"/>
      <c r="F3" s="971"/>
    </row>
    <row r="4" spans="1:11" ht="59.25" customHeight="1" thickBot="1">
      <c r="A4" s="198"/>
      <c r="B4" s="199"/>
      <c r="C4" s="200" t="s">
        <v>432</v>
      </c>
      <c r="D4" s="206"/>
      <c r="E4" s="197" t="s">
        <v>1050</v>
      </c>
      <c r="F4" s="197" t="s">
        <v>1051</v>
      </c>
    </row>
    <row r="5" spans="1:11" ht="71.25" customHeight="1" thickBot="1">
      <c r="A5" s="201"/>
      <c r="B5" s="202"/>
      <c r="C5" s="203" t="s">
        <v>433</v>
      </c>
      <c r="D5" s="207"/>
      <c r="E5" s="208"/>
      <c r="F5" s="208"/>
    </row>
    <row r="6" spans="1:11" s="204" customFormat="1" ht="39.950000000000003" customHeight="1" thickBot="1">
      <c r="A6" s="201">
        <v>1</v>
      </c>
      <c r="B6" s="202" t="s">
        <v>434</v>
      </c>
      <c r="C6" s="202" t="s">
        <v>248</v>
      </c>
      <c r="D6" s="208">
        <f>'ობიექ#1ძირითადი კორპუსი'!D9</f>
        <v>0</v>
      </c>
      <c r="E6" s="208" t="e">
        <f>'ობიექ#1ძირითადი კორპუსი'!E9</f>
        <v>#REF!</v>
      </c>
      <c r="F6" s="208" t="e">
        <f>'ობიექ#1ძირითადი კორპუსი'!F9</f>
        <v>#REF!</v>
      </c>
    </row>
    <row r="7" spans="1:11" s="204" customFormat="1" ht="39.950000000000003" customHeight="1" thickBot="1">
      <c r="A7" s="201">
        <v>2</v>
      </c>
      <c r="B7" s="202" t="s">
        <v>41</v>
      </c>
      <c r="C7" s="202" t="s">
        <v>424</v>
      </c>
      <c r="D7" s="208">
        <f>'ობიექ#2 ტერიტ.კეთილმოწყობა'!D11</f>
        <v>0</v>
      </c>
      <c r="E7" s="208" t="e">
        <f>'ობიექ#2 ტერიტ.კეთილმოწყობა'!E11</f>
        <v>#REF!</v>
      </c>
      <c r="F7" s="208" t="e">
        <f>'ობიექ#2 ტერიტ.კეთილმოწყობა'!F11</f>
        <v>#REF!</v>
      </c>
    </row>
    <row r="8" spans="1:11" ht="39.950000000000003" customHeight="1" thickBot="1">
      <c r="A8" s="202"/>
      <c r="B8" s="202"/>
      <c r="C8" s="205" t="s">
        <v>435</v>
      </c>
      <c r="D8" s="209">
        <f>SUM(D6:D7)</f>
        <v>0</v>
      </c>
      <c r="E8" s="209" t="e">
        <f>E7+E6</f>
        <v>#REF!</v>
      </c>
      <c r="F8" s="209" t="e">
        <f>F7+F6</f>
        <v>#REF!</v>
      </c>
    </row>
    <row r="9" spans="1:11" ht="39.950000000000003" customHeight="1" thickBot="1">
      <c r="A9" s="202"/>
      <c r="B9" s="202"/>
      <c r="C9" s="205" t="s">
        <v>436</v>
      </c>
      <c r="D9" s="209">
        <f>D8</f>
        <v>0</v>
      </c>
      <c r="E9" s="209"/>
      <c r="F9" s="209"/>
    </row>
    <row r="10" spans="1:11" ht="39.950000000000003" customHeight="1" thickBot="1">
      <c r="A10" s="202"/>
      <c r="B10" s="202"/>
      <c r="C10" s="202" t="s">
        <v>1026</v>
      </c>
      <c r="D10" s="209"/>
      <c r="E10" s="209"/>
      <c r="F10" s="209"/>
    </row>
    <row r="11" spans="1:11" ht="39.950000000000003" customHeight="1" thickBot="1">
      <c r="A11" s="202"/>
      <c r="B11" s="202"/>
      <c r="C11" s="205" t="s">
        <v>7</v>
      </c>
      <c r="D11" s="209">
        <f>D10+D9</f>
        <v>0</v>
      </c>
      <c r="E11" s="209" t="e">
        <f>E10+E8</f>
        <v>#REF!</v>
      </c>
      <c r="F11" s="209" t="e">
        <f>F10+F8</f>
        <v>#REF!</v>
      </c>
    </row>
    <row r="12" spans="1:11" ht="39.950000000000003" customHeight="1" thickBot="1">
      <c r="A12" s="202"/>
      <c r="B12" s="202"/>
      <c r="C12" s="202" t="s">
        <v>437</v>
      </c>
      <c r="D12" s="209">
        <f>D11*18%</f>
        <v>0</v>
      </c>
      <c r="E12" s="209" t="e">
        <f>E11*18%</f>
        <v>#REF!</v>
      </c>
      <c r="F12" s="209" t="e">
        <f>F11*18%</f>
        <v>#REF!</v>
      </c>
    </row>
    <row r="13" spans="1:11" ht="39.950000000000003" customHeight="1" thickBot="1">
      <c r="A13" s="199"/>
      <c r="B13" s="199"/>
      <c r="C13" s="205" t="s">
        <v>438</v>
      </c>
      <c r="D13" s="640">
        <f>D12+D11</f>
        <v>0</v>
      </c>
      <c r="E13" s="640" t="e">
        <f>E12+E11</f>
        <v>#REF!</v>
      </c>
      <c r="F13" s="640" t="e">
        <f>F12+F11</f>
        <v>#REF!</v>
      </c>
    </row>
    <row r="15" spans="1:11" s="1" customFormat="1" ht="15.75">
      <c r="A15" s="967"/>
      <c r="B15" s="967"/>
      <c r="C15" s="967"/>
      <c r="D15" s="967"/>
      <c r="E15" s="173"/>
      <c r="F15" s="173"/>
      <c r="G15" s="173"/>
      <c r="H15" s="173"/>
      <c r="I15" s="173"/>
      <c r="J15" s="173"/>
      <c r="K15" s="173"/>
    </row>
    <row r="16" spans="1:11" ht="36.75" customHeight="1"/>
    <row r="17" spans="1:11">
      <c r="D17" s="399"/>
    </row>
    <row r="18" spans="1:11">
      <c r="D18" s="399"/>
      <c r="F18" s="878"/>
    </row>
    <row r="23" spans="1:11" s="1" customFormat="1" ht="15.75">
      <c r="A23" s="967"/>
      <c r="B23" s="967"/>
      <c r="C23" s="967"/>
      <c r="D23" s="967"/>
      <c r="E23" s="173"/>
      <c r="F23" s="173"/>
      <c r="G23" s="173"/>
      <c r="H23" s="173"/>
      <c r="I23" s="173"/>
      <c r="J23" s="173"/>
      <c r="K23" s="173"/>
    </row>
    <row r="26" spans="1:11">
      <c r="B26" s="196">
        <f>13+7+7</f>
        <v>27</v>
      </c>
    </row>
    <row r="27" spans="1:11">
      <c r="C27" s="196">
        <f>93+89+115+1+28+3+3+12+48</f>
        <v>392</v>
      </c>
    </row>
    <row r="29" spans="1:11">
      <c r="C29" s="196">
        <f>C27-115-89-93</f>
        <v>95</v>
      </c>
    </row>
  </sheetData>
  <mergeCells count="5">
    <mergeCell ref="A23:D23"/>
    <mergeCell ref="A1:D1"/>
    <mergeCell ref="A2:D2"/>
    <mergeCell ref="A15:D15"/>
    <mergeCell ref="E1:F3"/>
  </mergeCells>
  <pageMargins left="0.82677165354330695" right="0.196850393700787" top="0.74803149606299202" bottom="0.74803149606299202" header="0.31496062992126" footer="0.31496062992126"/>
  <pageSetup paperSize="9" scale="82" firstPageNumber="10" orientation="landscape" useFirstPageNumber="1" r:id="rId1"/>
  <headerFooter>
    <oddFooter xml:space="preserve">&amp;C&amp;"AcadNusx,Regular"gv. &amp;P / gv-dan 141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7"/>
  <sheetViews>
    <sheetView showZeros="0" view="pageBreakPreview" topLeftCell="A4" zoomScale="115" zoomScaleNormal="90" zoomScaleSheetLayoutView="115" workbookViewId="0">
      <selection activeCell="K24" sqref="K24"/>
    </sheetView>
  </sheetViews>
  <sheetFormatPr defaultColWidth="9.125" defaultRowHeight="15.75"/>
  <cols>
    <col min="1" max="1" width="5.25" style="1" customWidth="1"/>
    <col min="2" max="2" width="11.375" style="230" customWidth="1"/>
    <col min="3" max="3" width="39.375" style="1" customWidth="1"/>
    <col min="4" max="4" width="9.125" style="1"/>
    <col min="5" max="5" width="8.375" style="1" customWidth="1"/>
    <col min="6" max="6" width="9.125" style="1"/>
    <col min="7" max="7" width="7.875" style="1" customWidth="1"/>
    <col min="8" max="8" width="11.75" style="1" bestFit="1" customWidth="1"/>
    <col min="9" max="9" width="9.125" style="1"/>
    <col min="10" max="10" width="11" style="1" bestFit="1" customWidth="1"/>
    <col min="11" max="11" width="7.875" style="1" customWidth="1"/>
    <col min="12" max="12" width="10.625" style="1" customWidth="1"/>
    <col min="13" max="13" width="13.25" style="1" customWidth="1"/>
    <col min="14" max="14" width="9.625" style="1" bestFit="1" customWidth="1"/>
    <col min="15" max="16384" width="9.125" style="1"/>
  </cols>
  <sheetData>
    <row r="1" spans="1:13" ht="19.5">
      <c r="A1" s="992" t="s">
        <v>112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</row>
    <row r="2" spans="1:13">
      <c r="A2" s="230"/>
      <c r="C2" s="14"/>
      <c r="D2" s="230"/>
      <c r="E2" s="142"/>
      <c r="F2" s="33"/>
      <c r="G2" s="14"/>
      <c r="H2" s="14"/>
      <c r="I2" s="14"/>
      <c r="J2" s="14"/>
      <c r="K2" s="14"/>
      <c r="L2" s="14"/>
      <c r="M2" s="14"/>
    </row>
    <row r="3" spans="1:13" ht="32.25" customHeight="1">
      <c r="A3" s="992" t="s">
        <v>465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</row>
    <row r="4" spans="1:13">
      <c r="A4" s="230"/>
      <c r="C4" s="14"/>
      <c r="D4" s="230"/>
      <c r="E4" s="221"/>
      <c r="F4" s="171"/>
      <c r="G4" s="142"/>
      <c r="H4" s="142"/>
      <c r="I4" s="142"/>
      <c r="J4" s="142"/>
      <c r="K4" s="142"/>
      <c r="L4" s="142"/>
      <c r="M4" s="142"/>
    </row>
    <row r="5" spans="1:13" ht="24" customHeight="1">
      <c r="A5" s="991" t="s">
        <v>464</v>
      </c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</row>
    <row r="6" spans="1:13" ht="19.5">
      <c r="A6" s="3"/>
      <c r="B6" s="3"/>
      <c r="C6" s="15"/>
      <c r="D6" s="3"/>
      <c r="E6" s="222"/>
      <c r="F6" s="172"/>
      <c r="G6" s="143"/>
      <c r="H6" s="143"/>
      <c r="I6" s="143"/>
      <c r="J6" s="143"/>
      <c r="K6" s="143"/>
      <c r="L6" s="143"/>
      <c r="M6" s="143"/>
    </row>
    <row r="7" spans="1:13" s="178" customFormat="1" ht="19.5">
      <c r="A7" s="992" t="s">
        <v>733</v>
      </c>
      <c r="B7" s="992"/>
      <c r="C7" s="992"/>
      <c r="D7" s="992"/>
      <c r="E7" s="992"/>
      <c r="F7" s="992"/>
      <c r="G7" s="992"/>
      <c r="H7" s="992"/>
      <c r="I7" s="992"/>
      <c r="J7" s="992"/>
      <c r="K7" s="992"/>
      <c r="L7" s="992"/>
      <c r="M7" s="992"/>
    </row>
    <row r="8" spans="1:13" s="178" customFormat="1" ht="20.100000000000001" customHeight="1">
      <c r="A8" s="101"/>
      <c r="B8" s="3"/>
      <c r="C8" s="101"/>
      <c r="D8" s="3"/>
      <c r="E8" s="101"/>
      <c r="F8" s="101"/>
      <c r="G8" s="101"/>
      <c r="H8" s="101"/>
      <c r="I8" s="101"/>
      <c r="J8" s="101"/>
      <c r="K8" s="101"/>
      <c r="L8" s="101"/>
      <c r="M8" s="101"/>
    </row>
    <row r="9" spans="1:13" s="178" customFormat="1" ht="20.100000000000001" customHeight="1">
      <c r="A9" s="1050" t="s">
        <v>693</v>
      </c>
      <c r="B9" s="1050"/>
      <c r="C9" s="1050"/>
      <c r="D9" s="1050"/>
      <c r="E9" s="1050"/>
      <c r="F9" s="1050"/>
      <c r="G9" s="1050"/>
      <c r="H9" s="1050"/>
      <c r="I9" s="1050"/>
      <c r="J9" s="1050"/>
      <c r="K9" s="1050"/>
      <c r="L9" s="1050"/>
      <c r="M9" s="1050"/>
    </row>
    <row r="10" spans="1:13" s="178" customFormat="1">
      <c r="A10" s="1"/>
      <c r="B10" s="230"/>
      <c r="C10" s="1"/>
      <c r="D10" s="230"/>
      <c r="E10" s="1"/>
      <c r="F10" s="1"/>
      <c r="G10" s="1"/>
      <c r="H10" s="1"/>
      <c r="I10" s="1"/>
      <c r="J10" s="1"/>
      <c r="K10" s="1"/>
      <c r="L10" s="1"/>
      <c r="M10" s="1"/>
    </row>
    <row r="11" spans="1:13" s="180" customFormat="1" ht="20.100000000000001" customHeight="1">
      <c r="A11" s="1051" t="s">
        <v>14</v>
      </c>
      <c r="B11" s="1051"/>
      <c r="C11" s="102" t="s">
        <v>15</v>
      </c>
      <c r="D11" s="13"/>
      <c r="E11" s="102"/>
      <c r="F11" s="102"/>
      <c r="G11" s="102"/>
      <c r="H11" s="102"/>
      <c r="I11" s="102"/>
      <c r="J11" s="102"/>
      <c r="K11" s="102"/>
      <c r="L11" s="1"/>
      <c r="M11" s="102"/>
    </row>
    <row r="12" spans="1:13" ht="16.5" thickBot="1">
      <c r="A12" s="1051" t="s">
        <v>12</v>
      </c>
      <c r="B12" s="1051"/>
      <c r="C12" s="102"/>
      <c r="D12" s="13"/>
      <c r="E12" s="102"/>
      <c r="F12" s="102"/>
      <c r="G12" s="102"/>
      <c r="H12" s="102"/>
      <c r="I12" s="1036" t="s">
        <v>716</v>
      </c>
      <c r="J12" s="1036"/>
      <c r="K12" s="1052">
        <f>M82</f>
        <v>0</v>
      </c>
      <c r="L12" s="1052"/>
      <c r="M12" s="102" t="s">
        <v>13</v>
      </c>
    </row>
    <row r="13" spans="1:13" ht="63" customHeight="1" thickBot="1">
      <c r="A13" s="1026" t="s">
        <v>11</v>
      </c>
      <c r="B13" s="1028" t="s">
        <v>0</v>
      </c>
      <c r="C13" s="1030" t="s">
        <v>1</v>
      </c>
      <c r="D13" s="1032" t="s">
        <v>6</v>
      </c>
      <c r="E13" s="1022" t="s">
        <v>2</v>
      </c>
      <c r="F13" s="1021"/>
      <c r="G13" s="1022" t="s">
        <v>4</v>
      </c>
      <c r="H13" s="1023"/>
      <c r="I13" s="1021" t="s">
        <v>3</v>
      </c>
      <c r="J13" s="1021"/>
      <c r="K13" s="1022" t="s">
        <v>9</v>
      </c>
      <c r="L13" s="1023"/>
      <c r="M13" s="1024" t="s">
        <v>5</v>
      </c>
    </row>
    <row r="14" spans="1:13" ht="48" customHeight="1" thickBot="1">
      <c r="A14" s="1027"/>
      <c r="B14" s="1029"/>
      <c r="C14" s="1031"/>
      <c r="D14" s="1033"/>
      <c r="E14" s="9" t="s">
        <v>8</v>
      </c>
      <c r="F14" s="10" t="s">
        <v>7</v>
      </c>
      <c r="G14" s="11" t="s">
        <v>8</v>
      </c>
      <c r="H14" s="12" t="s">
        <v>7</v>
      </c>
      <c r="I14" s="9" t="s">
        <v>8</v>
      </c>
      <c r="J14" s="10" t="s">
        <v>7</v>
      </c>
      <c r="K14" s="11" t="s">
        <v>8</v>
      </c>
      <c r="L14" s="12" t="s">
        <v>7</v>
      </c>
      <c r="M14" s="1025"/>
    </row>
    <row r="15" spans="1:13" ht="16.5" thickBot="1">
      <c r="A15" s="62">
        <v>1</v>
      </c>
      <c r="B15" s="63">
        <v>2</v>
      </c>
      <c r="C15" s="64">
        <v>3</v>
      </c>
      <c r="D15" s="63">
        <v>4</v>
      </c>
      <c r="E15" s="65">
        <v>5</v>
      </c>
      <c r="F15" s="66">
        <v>6</v>
      </c>
      <c r="G15" s="67">
        <v>7</v>
      </c>
      <c r="H15" s="68">
        <v>8</v>
      </c>
      <c r="I15" s="65">
        <v>9</v>
      </c>
      <c r="J15" s="66">
        <v>10</v>
      </c>
      <c r="K15" s="67">
        <v>11</v>
      </c>
      <c r="L15" s="68">
        <v>12</v>
      </c>
      <c r="M15" s="69">
        <v>13</v>
      </c>
    </row>
    <row r="16" spans="1:13" ht="32.25" customHeight="1" thickBot="1">
      <c r="A16" s="62"/>
      <c r="B16" s="63"/>
      <c r="C16" s="107" t="s">
        <v>694</v>
      </c>
      <c r="D16" s="63"/>
      <c r="E16" s="145"/>
      <c r="F16" s="147"/>
      <c r="G16" s="148"/>
      <c r="H16" s="149"/>
      <c r="I16" s="145"/>
      <c r="J16" s="147"/>
      <c r="K16" s="148"/>
      <c r="L16" s="149"/>
      <c r="M16" s="150"/>
    </row>
    <row r="17" spans="1:13" ht="52.5" customHeight="1">
      <c r="A17" s="1016">
        <v>1</v>
      </c>
      <c r="B17" s="117" t="s">
        <v>19</v>
      </c>
      <c r="C17" s="118" t="s">
        <v>605</v>
      </c>
      <c r="D17" s="119" t="s">
        <v>18</v>
      </c>
      <c r="E17" s="131"/>
      <c r="F17" s="223">
        <v>8.0000000000000002E-3</v>
      </c>
      <c r="G17" s="91"/>
      <c r="H17" s="92"/>
      <c r="I17" s="90"/>
      <c r="J17" s="120"/>
      <c r="K17" s="91"/>
      <c r="L17" s="92"/>
      <c r="M17" s="121"/>
    </row>
    <row r="18" spans="1:13" ht="20.100000000000001" customHeight="1" thickBot="1">
      <c r="A18" s="1017"/>
      <c r="B18" s="25"/>
      <c r="C18" s="42" t="s">
        <v>10</v>
      </c>
      <c r="D18" s="133" t="s">
        <v>16</v>
      </c>
      <c r="E18" s="85">
        <v>206</v>
      </c>
      <c r="F18" s="224">
        <v>1.6480000000000001</v>
      </c>
      <c r="G18" s="87"/>
      <c r="H18" s="88"/>
      <c r="I18" s="85"/>
      <c r="J18" s="86"/>
      <c r="K18" s="87"/>
      <c r="L18" s="88"/>
      <c r="M18" s="89"/>
    </row>
    <row r="19" spans="1:13" ht="27">
      <c r="A19" s="1053">
        <v>2</v>
      </c>
      <c r="B19" s="184" t="s">
        <v>582</v>
      </c>
      <c r="C19" s="183" t="s">
        <v>581</v>
      </c>
      <c r="D19" s="184" t="s">
        <v>212</v>
      </c>
      <c r="E19" s="186"/>
      <c r="F19" s="223">
        <v>8.0000000000000002E-3</v>
      </c>
      <c r="G19" s="191"/>
      <c r="H19" s="192"/>
      <c r="I19" s="193"/>
      <c r="J19" s="195"/>
      <c r="K19" s="191"/>
      <c r="L19" s="192"/>
      <c r="M19" s="194"/>
    </row>
    <row r="20" spans="1:13" ht="33" customHeight="1" thickBot="1">
      <c r="A20" s="1054"/>
      <c r="B20" s="181"/>
      <c r="C20" s="185" t="s">
        <v>62</v>
      </c>
      <c r="D20" s="182" t="s">
        <v>16</v>
      </c>
      <c r="E20" s="187">
        <v>154</v>
      </c>
      <c r="F20" s="188">
        <v>1.232</v>
      </c>
      <c r="G20" s="189"/>
      <c r="H20" s="190"/>
      <c r="I20" s="187"/>
      <c r="J20" s="378"/>
      <c r="K20" s="189"/>
      <c r="L20" s="190"/>
      <c r="M20" s="379"/>
    </row>
    <row r="21" spans="1:13" ht="24.75" customHeight="1" thickBot="1">
      <c r="A21" s="21"/>
      <c r="B21" s="50"/>
      <c r="C21" s="137" t="s">
        <v>177</v>
      </c>
      <c r="D21" s="125"/>
      <c r="E21" s="126"/>
      <c r="F21" s="249"/>
      <c r="G21" s="128"/>
      <c r="H21" s="129"/>
      <c r="I21" s="126"/>
      <c r="J21" s="127"/>
      <c r="K21" s="128"/>
      <c r="L21" s="129"/>
      <c r="M21" s="130"/>
    </row>
    <row r="22" spans="1:13" ht="51.75" customHeight="1">
      <c r="A22" s="1016">
        <v>3</v>
      </c>
      <c r="B22" s="117" t="s">
        <v>178</v>
      </c>
      <c r="C22" s="118" t="s">
        <v>635</v>
      </c>
      <c r="D22" s="119" t="s">
        <v>18</v>
      </c>
      <c r="E22" s="131"/>
      <c r="F22" s="223">
        <v>6.0000000000000001E-3</v>
      </c>
      <c r="G22" s="91"/>
      <c r="H22" s="92"/>
      <c r="I22" s="90"/>
      <c r="J22" s="120"/>
      <c r="K22" s="91"/>
      <c r="L22" s="92"/>
      <c r="M22" s="121"/>
    </row>
    <row r="23" spans="1:13" ht="20.100000000000001" customHeight="1">
      <c r="A23" s="1017"/>
      <c r="B23" s="25"/>
      <c r="C23" s="23" t="s">
        <v>10</v>
      </c>
      <c r="D23" s="133" t="s">
        <v>16</v>
      </c>
      <c r="E23" s="85">
        <v>450</v>
      </c>
      <c r="F23" s="224">
        <v>2.7</v>
      </c>
      <c r="G23" s="87"/>
      <c r="H23" s="88"/>
      <c r="I23" s="85"/>
      <c r="J23" s="86"/>
      <c r="K23" s="87"/>
      <c r="L23" s="88"/>
      <c r="M23" s="89"/>
    </row>
    <row r="24" spans="1:13" ht="20.100000000000001" customHeight="1">
      <c r="A24" s="1017"/>
      <c r="B24" s="25"/>
      <c r="C24" s="23" t="s">
        <v>24</v>
      </c>
      <c r="D24" s="133" t="s">
        <v>13</v>
      </c>
      <c r="E24" s="85">
        <v>37</v>
      </c>
      <c r="F24" s="224">
        <v>0.222</v>
      </c>
      <c r="G24" s="87"/>
      <c r="H24" s="88"/>
      <c r="I24" s="85"/>
      <c r="J24" s="86"/>
      <c r="K24" s="87"/>
      <c r="L24" s="88"/>
      <c r="M24" s="89"/>
    </row>
    <row r="25" spans="1:13" ht="20.100000000000001" customHeight="1">
      <c r="A25" s="1017"/>
      <c r="B25" s="25" t="s">
        <v>606</v>
      </c>
      <c r="C25" s="23" t="s">
        <v>594</v>
      </c>
      <c r="D25" s="133" t="s">
        <v>25</v>
      </c>
      <c r="E25" s="85">
        <v>102</v>
      </c>
      <c r="F25" s="224">
        <v>0.61199999999999999</v>
      </c>
      <c r="G25" s="87"/>
      <c r="H25" s="88"/>
      <c r="I25" s="85"/>
      <c r="J25" s="86"/>
      <c r="K25" s="87"/>
      <c r="L25" s="88"/>
      <c r="M25" s="89"/>
    </row>
    <row r="26" spans="1:13" ht="20.100000000000001" customHeight="1">
      <c r="A26" s="1017"/>
      <c r="B26" s="25" t="s">
        <v>595</v>
      </c>
      <c r="C26" s="23" t="s">
        <v>30</v>
      </c>
      <c r="D26" s="133" t="s">
        <v>31</v>
      </c>
      <c r="E26" s="85">
        <v>161</v>
      </c>
      <c r="F26" s="224">
        <v>0.96599999999999997</v>
      </c>
      <c r="G26" s="87"/>
      <c r="H26" s="88"/>
      <c r="I26" s="85"/>
      <c r="J26" s="86"/>
      <c r="K26" s="87"/>
      <c r="L26" s="88"/>
      <c r="M26" s="89"/>
    </row>
    <row r="27" spans="1:13" ht="20.100000000000001" customHeight="1">
      <c r="A27" s="1017"/>
      <c r="B27" s="25" t="s">
        <v>36</v>
      </c>
      <c r="C27" s="23" t="s">
        <v>179</v>
      </c>
      <c r="D27" s="133" t="s">
        <v>25</v>
      </c>
      <c r="E27" s="85">
        <v>1.72</v>
      </c>
      <c r="F27" s="224">
        <v>1.0319999999999999E-2</v>
      </c>
      <c r="G27" s="87"/>
      <c r="H27" s="88"/>
      <c r="I27" s="85"/>
      <c r="J27" s="86"/>
      <c r="K27" s="87"/>
      <c r="L27" s="88"/>
      <c r="M27" s="89"/>
    </row>
    <row r="28" spans="1:13" ht="20.100000000000001" customHeight="1" thickBot="1">
      <c r="A28" s="1018"/>
      <c r="B28" s="18"/>
      <c r="C28" s="19" t="s">
        <v>26</v>
      </c>
      <c r="D28" s="152" t="s">
        <v>13</v>
      </c>
      <c r="E28" s="93">
        <v>28</v>
      </c>
      <c r="F28" s="250">
        <v>0.16800000000000001</v>
      </c>
      <c r="G28" s="94"/>
      <c r="H28" s="95"/>
      <c r="I28" s="93"/>
      <c r="J28" s="122"/>
      <c r="K28" s="94"/>
      <c r="L28" s="95"/>
      <c r="M28" s="357"/>
    </row>
    <row r="29" spans="1:13" ht="27">
      <c r="A29" s="1019">
        <v>4</v>
      </c>
      <c r="B29" s="174" t="s">
        <v>596</v>
      </c>
      <c r="C29" s="251" t="s">
        <v>597</v>
      </c>
      <c r="D29" s="119" t="s">
        <v>22</v>
      </c>
      <c r="E29" s="140"/>
      <c r="F29" s="252">
        <v>0.16119999999999998</v>
      </c>
      <c r="G29" s="82"/>
      <c r="H29" s="83"/>
      <c r="I29" s="80"/>
      <c r="J29" s="81"/>
      <c r="K29" s="82"/>
      <c r="L29" s="83"/>
      <c r="M29" s="84"/>
    </row>
    <row r="30" spans="1:13" ht="20.100000000000001" customHeight="1">
      <c r="A30" s="1017"/>
      <c r="B30" s="116"/>
      <c r="C30" s="253" t="s">
        <v>10</v>
      </c>
      <c r="D30" s="133" t="s">
        <v>16</v>
      </c>
      <c r="E30" s="85">
        <v>17</v>
      </c>
      <c r="F30" s="224">
        <v>2.7403999999999997</v>
      </c>
      <c r="G30" s="87"/>
      <c r="H30" s="88"/>
      <c r="I30" s="85"/>
      <c r="J30" s="86"/>
      <c r="K30" s="87"/>
      <c r="L30" s="88"/>
      <c r="M30" s="89"/>
    </row>
    <row r="31" spans="1:13" ht="20.100000000000001" customHeight="1">
      <c r="A31" s="1017"/>
      <c r="B31" s="116" t="s">
        <v>598</v>
      </c>
      <c r="C31" s="253" t="s">
        <v>599</v>
      </c>
      <c r="D31" s="133" t="s">
        <v>50</v>
      </c>
      <c r="E31" s="85">
        <v>0.28999999999999998</v>
      </c>
      <c r="F31" s="224">
        <v>4.6747999999999991E-2</v>
      </c>
      <c r="G31" s="87"/>
      <c r="H31" s="88"/>
      <c r="I31" s="85"/>
      <c r="J31" s="86"/>
      <c r="K31" s="87"/>
      <c r="L31" s="88"/>
      <c r="M31" s="89"/>
    </row>
    <row r="32" spans="1:13" ht="20.100000000000001" customHeight="1">
      <c r="A32" s="1017"/>
      <c r="B32" s="116"/>
      <c r="C32" s="253" t="s">
        <v>24</v>
      </c>
      <c r="D32" s="133" t="s">
        <v>13</v>
      </c>
      <c r="E32" s="85">
        <v>3.86</v>
      </c>
      <c r="F32" s="224">
        <v>0.6222319999999999</v>
      </c>
      <c r="G32" s="87"/>
      <c r="H32" s="88"/>
      <c r="I32" s="85"/>
      <c r="J32" s="86"/>
      <c r="K32" s="87"/>
      <c r="L32" s="88"/>
      <c r="M32" s="89"/>
    </row>
    <row r="33" spans="1:13">
      <c r="A33" s="1017"/>
      <c r="B33" s="281" t="s">
        <v>695</v>
      </c>
      <c r="C33" s="282" t="s">
        <v>696</v>
      </c>
      <c r="D33" s="133" t="s">
        <v>79</v>
      </c>
      <c r="E33" s="85" t="s">
        <v>33</v>
      </c>
      <c r="F33" s="283">
        <v>18</v>
      </c>
      <c r="G33" s="380"/>
      <c r="H33" s="88"/>
      <c r="I33" s="85"/>
      <c r="J33" s="86"/>
      <c r="K33" s="87"/>
      <c r="L33" s="88"/>
      <c r="M33" s="89"/>
    </row>
    <row r="34" spans="1:13">
      <c r="A34" s="1017"/>
      <c r="B34" s="281" t="s">
        <v>695</v>
      </c>
      <c r="C34" s="282" t="s">
        <v>697</v>
      </c>
      <c r="D34" s="133" t="s">
        <v>79</v>
      </c>
      <c r="E34" s="85" t="s">
        <v>33</v>
      </c>
      <c r="F34" s="283">
        <v>0.5</v>
      </c>
      <c r="G34" s="380"/>
      <c r="H34" s="88"/>
      <c r="I34" s="85"/>
      <c r="J34" s="86"/>
      <c r="K34" s="87"/>
      <c r="L34" s="88"/>
      <c r="M34" s="89"/>
    </row>
    <row r="35" spans="1:13" ht="20.100000000000001" customHeight="1">
      <c r="A35" s="1017"/>
      <c r="B35" s="281" t="s">
        <v>698</v>
      </c>
      <c r="C35" s="282" t="s">
        <v>699</v>
      </c>
      <c r="D35" s="133" t="s">
        <v>79</v>
      </c>
      <c r="E35" s="85" t="s">
        <v>33</v>
      </c>
      <c r="F35" s="284">
        <v>0.08</v>
      </c>
      <c r="G35" s="380"/>
      <c r="H35" s="88"/>
      <c r="I35" s="85"/>
      <c r="J35" s="86"/>
      <c r="K35" s="87"/>
      <c r="L35" s="88"/>
      <c r="M35" s="89"/>
    </row>
    <row r="36" spans="1:13" ht="20.100000000000001" customHeight="1">
      <c r="A36" s="1017"/>
      <c r="B36" s="281" t="s">
        <v>34</v>
      </c>
      <c r="C36" s="282" t="s">
        <v>700</v>
      </c>
      <c r="D36" s="133" t="s">
        <v>79</v>
      </c>
      <c r="E36" s="85" t="s">
        <v>33</v>
      </c>
      <c r="F36" s="283">
        <v>9.6</v>
      </c>
      <c r="G36" s="380"/>
      <c r="H36" s="88"/>
      <c r="I36" s="85"/>
      <c r="J36" s="86"/>
      <c r="K36" s="87"/>
      <c r="L36" s="88"/>
      <c r="M36" s="89"/>
    </row>
    <row r="37" spans="1:13" ht="20.100000000000001" customHeight="1">
      <c r="A37" s="1017"/>
      <c r="B37" s="281" t="s">
        <v>701</v>
      </c>
      <c r="C37" s="282" t="s">
        <v>702</v>
      </c>
      <c r="D37" s="133" t="s">
        <v>59</v>
      </c>
      <c r="E37" s="85" t="s">
        <v>33</v>
      </c>
      <c r="F37" s="284">
        <v>0.12</v>
      </c>
      <c r="G37" s="380"/>
      <c r="H37" s="88"/>
      <c r="I37" s="85"/>
      <c r="J37" s="86"/>
      <c r="K37" s="87"/>
      <c r="L37" s="88"/>
      <c r="M37" s="89"/>
    </row>
    <row r="38" spans="1:13" ht="20.100000000000001" customHeight="1">
      <c r="A38" s="1017"/>
      <c r="B38" s="281" t="s">
        <v>701</v>
      </c>
      <c r="C38" s="282" t="s">
        <v>703</v>
      </c>
      <c r="D38" s="133" t="s">
        <v>59</v>
      </c>
      <c r="E38" s="85" t="s">
        <v>33</v>
      </c>
      <c r="F38" s="284">
        <v>0.126</v>
      </c>
      <c r="G38" s="380"/>
      <c r="H38" s="88"/>
      <c r="I38" s="85"/>
      <c r="J38" s="86"/>
      <c r="K38" s="87"/>
      <c r="L38" s="88"/>
      <c r="M38" s="89"/>
    </row>
    <row r="39" spans="1:13" ht="20.100000000000001" customHeight="1">
      <c r="A39" s="1017"/>
      <c r="B39" s="281" t="s">
        <v>704</v>
      </c>
      <c r="C39" s="282" t="s">
        <v>705</v>
      </c>
      <c r="D39" s="133" t="s">
        <v>59</v>
      </c>
      <c r="E39" s="85" t="s">
        <v>33</v>
      </c>
      <c r="F39" s="284">
        <v>6.2E-2</v>
      </c>
      <c r="G39" s="380"/>
      <c r="H39" s="88"/>
      <c r="I39" s="85"/>
      <c r="J39" s="86"/>
      <c r="K39" s="87"/>
      <c r="L39" s="88"/>
      <c r="M39" s="89"/>
    </row>
    <row r="40" spans="1:13" ht="20.100000000000001" customHeight="1">
      <c r="A40" s="1017"/>
      <c r="B40" s="281" t="s">
        <v>706</v>
      </c>
      <c r="C40" s="282" t="s">
        <v>707</v>
      </c>
      <c r="D40" s="133" t="s">
        <v>79</v>
      </c>
      <c r="E40" s="40" t="s">
        <v>33</v>
      </c>
      <c r="F40" s="284">
        <v>0.96</v>
      </c>
      <c r="G40" s="380"/>
      <c r="H40" s="88"/>
      <c r="I40" s="85"/>
      <c r="J40" s="86"/>
      <c r="K40" s="87"/>
      <c r="L40" s="88"/>
      <c r="M40" s="89"/>
    </row>
    <row r="41" spans="1:13" ht="20.100000000000001" customHeight="1">
      <c r="A41" s="1017"/>
      <c r="B41" s="281" t="s">
        <v>61</v>
      </c>
      <c r="C41" s="282" t="s">
        <v>600</v>
      </c>
      <c r="D41" s="133" t="s">
        <v>56</v>
      </c>
      <c r="E41" s="40" t="s">
        <v>33</v>
      </c>
      <c r="F41" s="284">
        <v>132</v>
      </c>
      <c r="G41" s="380"/>
      <c r="H41" s="88"/>
      <c r="I41" s="85"/>
      <c r="J41" s="86"/>
      <c r="K41" s="87"/>
      <c r="L41" s="88"/>
      <c r="M41" s="89"/>
    </row>
    <row r="42" spans="1:13" ht="20.100000000000001" customHeight="1">
      <c r="A42" s="1017"/>
      <c r="B42" s="281" t="s">
        <v>61</v>
      </c>
      <c r="C42" s="282" t="s">
        <v>708</v>
      </c>
      <c r="D42" s="133" t="s">
        <v>56</v>
      </c>
      <c r="E42" s="40" t="s">
        <v>33</v>
      </c>
      <c r="F42" s="284">
        <v>18</v>
      </c>
      <c r="G42" s="380"/>
      <c r="H42" s="88"/>
      <c r="I42" s="85"/>
      <c r="J42" s="86"/>
      <c r="K42" s="87"/>
      <c r="L42" s="88"/>
      <c r="M42" s="89"/>
    </row>
    <row r="43" spans="1:13" ht="20.100000000000001" customHeight="1">
      <c r="A43" s="1017"/>
      <c r="B43" s="281" t="s">
        <v>61</v>
      </c>
      <c r="C43" s="282" t="s">
        <v>709</v>
      </c>
      <c r="D43" s="133" t="s">
        <v>56</v>
      </c>
      <c r="E43" s="40" t="s">
        <v>33</v>
      </c>
      <c r="F43" s="284">
        <v>36</v>
      </c>
      <c r="G43" s="380"/>
      <c r="H43" s="88"/>
      <c r="I43" s="85"/>
      <c r="J43" s="86"/>
      <c r="K43" s="87"/>
      <c r="L43" s="88"/>
      <c r="M43" s="89"/>
    </row>
    <row r="44" spans="1:13" ht="20.100000000000001" customHeight="1">
      <c r="A44" s="1017"/>
      <c r="B44" s="281" t="s">
        <v>61</v>
      </c>
      <c r="C44" s="282" t="s">
        <v>710</v>
      </c>
      <c r="D44" s="133" t="s">
        <v>56</v>
      </c>
      <c r="E44" s="40" t="s">
        <v>33</v>
      </c>
      <c r="F44" s="284">
        <v>18</v>
      </c>
      <c r="G44" s="380"/>
      <c r="H44" s="88"/>
      <c r="I44" s="85"/>
      <c r="J44" s="86"/>
      <c r="K44" s="87"/>
      <c r="L44" s="88"/>
      <c r="M44" s="89"/>
    </row>
    <row r="45" spans="1:13" ht="20.100000000000001" customHeight="1">
      <c r="A45" s="1017"/>
      <c r="B45" s="281" t="s">
        <v>711</v>
      </c>
      <c r="C45" s="253" t="s">
        <v>601</v>
      </c>
      <c r="D45" s="133" t="s">
        <v>38</v>
      </c>
      <c r="E45" s="40">
        <v>4.5</v>
      </c>
      <c r="F45" s="284">
        <v>0.72539999999999993</v>
      </c>
      <c r="G45" s="87"/>
      <c r="H45" s="88"/>
      <c r="I45" s="85"/>
      <c r="J45" s="86"/>
      <c r="K45" s="87"/>
      <c r="L45" s="88"/>
      <c r="M45" s="89"/>
    </row>
    <row r="46" spans="1:13" ht="20.100000000000001" customHeight="1">
      <c r="A46" s="1017"/>
      <c r="B46" s="116" t="s">
        <v>51</v>
      </c>
      <c r="C46" s="253" t="s">
        <v>52</v>
      </c>
      <c r="D46" s="133" t="s">
        <v>38</v>
      </c>
      <c r="E46" s="40">
        <v>1</v>
      </c>
      <c r="F46" s="224">
        <v>0.16119999999999998</v>
      </c>
      <c r="G46" s="87"/>
      <c r="H46" s="88"/>
      <c r="I46" s="85"/>
      <c r="J46" s="86"/>
      <c r="K46" s="87"/>
      <c r="L46" s="88"/>
      <c r="M46" s="89"/>
    </row>
    <row r="47" spans="1:13" ht="20.100000000000001" customHeight="1" thickBot="1">
      <c r="A47" s="1017"/>
      <c r="B47" s="116"/>
      <c r="C47" s="254" t="s">
        <v>26</v>
      </c>
      <c r="D47" s="135" t="s">
        <v>13</v>
      </c>
      <c r="E47" s="85">
        <v>2.78</v>
      </c>
      <c r="F47" s="224">
        <v>0.44813599999999992</v>
      </c>
      <c r="G47" s="87"/>
      <c r="H47" s="88"/>
      <c r="I47" s="85"/>
      <c r="J47" s="86"/>
      <c r="K47" s="87"/>
      <c r="L47" s="88"/>
      <c r="M47" s="89"/>
    </row>
    <row r="48" spans="1:13" ht="54">
      <c r="A48" s="1016">
        <v>5</v>
      </c>
      <c r="B48" s="117" t="s">
        <v>181</v>
      </c>
      <c r="C48" s="118" t="s">
        <v>182</v>
      </c>
      <c r="D48" s="119" t="s">
        <v>21</v>
      </c>
      <c r="E48" s="131"/>
      <c r="F48" s="223">
        <v>0.32</v>
      </c>
      <c r="G48" s="91"/>
      <c r="H48" s="92"/>
      <c r="I48" s="90"/>
      <c r="J48" s="120"/>
      <c r="K48" s="91"/>
      <c r="L48" s="92"/>
      <c r="M48" s="121"/>
    </row>
    <row r="49" spans="1:14" ht="20.100000000000001" customHeight="1">
      <c r="A49" s="1017"/>
      <c r="B49" s="25"/>
      <c r="C49" s="23" t="s">
        <v>10</v>
      </c>
      <c r="D49" s="133" t="s">
        <v>16</v>
      </c>
      <c r="E49" s="85">
        <v>40.5</v>
      </c>
      <c r="F49" s="224">
        <v>12.96</v>
      </c>
      <c r="G49" s="87"/>
      <c r="H49" s="88"/>
      <c r="I49" s="85"/>
      <c r="J49" s="86"/>
      <c r="K49" s="87"/>
      <c r="L49" s="88"/>
      <c r="M49" s="89"/>
    </row>
    <row r="50" spans="1:14" ht="20.100000000000001" customHeight="1">
      <c r="A50" s="1017"/>
      <c r="B50" s="25"/>
      <c r="C50" s="23" t="s">
        <v>24</v>
      </c>
      <c r="D50" s="133" t="s">
        <v>13</v>
      </c>
      <c r="E50" s="85">
        <v>1.5</v>
      </c>
      <c r="F50" s="224">
        <v>0.48</v>
      </c>
      <c r="G50" s="87"/>
      <c r="H50" s="88"/>
      <c r="I50" s="85"/>
      <c r="J50" s="86"/>
      <c r="K50" s="87"/>
      <c r="L50" s="88"/>
      <c r="M50" s="89"/>
    </row>
    <row r="51" spans="1:14" ht="20.100000000000001" customHeight="1">
      <c r="A51" s="1017"/>
      <c r="B51" s="25" t="s">
        <v>183</v>
      </c>
      <c r="C51" s="23" t="s">
        <v>602</v>
      </c>
      <c r="D51" s="133" t="s">
        <v>25</v>
      </c>
      <c r="E51" s="40" t="s">
        <v>33</v>
      </c>
      <c r="F51" s="224">
        <v>0.14000000000000001</v>
      </c>
      <c r="G51" s="87"/>
      <c r="H51" s="88"/>
      <c r="I51" s="85"/>
      <c r="J51" s="86"/>
      <c r="K51" s="87"/>
      <c r="L51" s="88"/>
      <c r="M51" s="89"/>
    </row>
    <row r="52" spans="1:14" ht="20.100000000000001" customHeight="1">
      <c r="A52" s="1017"/>
      <c r="B52" s="25" t="s">
        <v>183</v>
      </c>
      <c r="C52" s="23" t="s">
        <v>603</v>
      </c>
      <c r="D52" s="133" t="s">
        <v>25</v>
      </c>
      <c r="E52" s="40" t="s">
        <v>33</v>
      </c>
      <c r="F52" s="224">
        <v>0.18</v>
      </c>
      <c r="G52" s="87"/>
      <c r="H52" s="88"/>
      <c r="I52" s="85"/>
      <c r="J52" s="86"/>
      <c r="K52" s="87"/>
      <c r="L52" s="88"/>
      <c r="M52" s="89"/>
    </row>
    <row r="53" spans="1:14" ht="20.100000000000001" customHeight="1" thickBot="1">
      <c r="A53" s="1017"/>
      <c r="B53" s="51" t="s">
        <v>447</v>
      </c>
      <c r="C53" s="23" t="s">
        <v>184</v>
      </c>
      <c r="D53" s="133" t="s">
        <v>38</v>
      </c>
      <c r="E53" s="85">
        <v>40</v>
      </c>
      <c r="F53" s="224">
        <v>12.8</v>
      </c>
      <c r="G53" s="87"/>
      <c r="H53" s="88"/>
      <c r="I53" s="85"/>
      <c r="J53" s="86"/>
      <c r="K53" s="87"/>
      <c r="L53" s="88"/>
      <c r="M53" s="89"/>
    </row>
    <row r="54" spans="1:14" s="38" customFormat="1" ht="57.75" customHeight="1">
      <c r="A54" s="1045">
        <v>6</v>
      </c>
      <c r="B54" s="255" t="s">
        <v>439</v>
      </c>
      <c r="C54" s="210" t="s">
        <v>185</v>
      </c>
      <c r="D54" s="211" t="s">
        <v>59</v>
      </c>
      <c r="E54" s="218"/>
      <c r="F54" s="226">
        <v>20.100000000000001</v>
      </c>
      <c r="G54" s="212"/>
      <c r="H54" s="213"/>
      <c r="I54" s="214"/>
      <c r="J54" s="215"/>
      <c r="K54" s="212"/>
      <c r="L54" s="213"/>
      <c r="M54" s="216"/>
    </row>
    <row r="55" spans="1:14" s="38" customFormat="1" ht="20.100000000000001" customHeight="1">
      <c r="A55" s="1046"/>
      <c r="B55" s="162"/>
      <c r="C55" s="163" t="s">
        <v>49</v>
      </c>
      <c r="D55" s="162" t="s">
        <v>16</v>
      </c>
      <c r="E55" s="219">
        <v>0.69899999999999995</v>
      </c>
      <c r="F55" s="256">
        <v>14.049900000000001</v>
      </c>
      <c r="G55" s="381"/>
      <c r="H55" s="382"/>
      <c r="I55" s="383"/>
      <c r="J55" s="384"/>
      <c r="K55" s="381"/>
      <c r="L55" s="382"/>
      <c r="M55" s="385"/>
    </row>
    <row r="56" spans="1:14" s="38" customFormat="1" ht="20.100000000000001" customHeight="1">
      <c r="A56" s="1046"/>
      <c r="B56" s="162"/>
      <c r="C56" s="163" t="s">
        <v>57</v>
      </c>
      <c r="D56" s="162" t="s">
        <v>13</v>
      </c>
      <c r="E56" s="219">
        <v>1.2999999999999999E-2</v>
      </c>
      <c r="F56" s="256">
        <v>0.26130000000000003</v>
      </c>
      <c r="G56" s="381"/>
      <c r="H56" s="382"/>
      <c r="I56" s="383"/>
      <c r="J56" s="384"/>
      <c r="K56" s="381"/>
      <c r="L56" s="382"/>
      <c r="M56" s="385"/>
    </row>
    <row r="57" spans="1:14" s="38" customFormat="1" ht="40.5">
      <c r="A57" s="1046"/>
      <c r="B57" s="25" t="s">
        <v>186</v>
      </c>
      <c r="C57" s="163" t="s">
        <v>187</v>
      </c>
      <c r="D57" s="162" t="s">
        <v>59</v>
      </c>
      <c r="E57" s="220">
        <v>1.2</v>
      </c>
      <c r="F57" s="256">
        <v>24.12</v>
      </c>
      <c r="G57" s="381"/>
      <c r="H57" s="382"/>
      <c r="I57" s="383"/>
      <c r="J57" s="384"/>
      <c r="K57" s="381"/>
      <c r="L57" s="382"/>
      <c r="M57" s="385"/>
    </row>
    <row r="58" spans="1:14" s="38" customFormat="1" ht="20.100000000000001" customHeight="1" thickBot="1">
      <c r="A58" s="1046"/>
      <c r="B58" s="160" t="s">
        <v>188</v>
      </c>
      <c r="C58" s="163" t="s">
        <v>189</v>
      </c>
      <c r="D58" s="162" t="s">
        <v>56</v>
      </c>
      <c r="E58" s="217">
        <v>6</v>
      </c>
      <c r="F58" s="256">
        <v>120.60000000000001</v>
      </c>
      <c r="G58" s="381"/>
      <c r="H58" s="382"/>
      <c r="I58" s="383"/>
      <c r="J58" s="384"/>
      <c r="K58" s="381"/>
      <c r="L58" s="382"/>
      <c r="M58" s="385"/>
    </row>
    <row r="59" spans="1:14" ht="33.75" customHeight="1">
      <c r="A59" s="1016">
        <v>7</v>
      </c>
      <c r="B59" s="117" t="s">
        <v>190</v>
      </c>
      <c r="C59" s="138" t="s">
        <v>191</v>
      </c>
      <c r="D59" s="119" t="s">
        <v>59</v>
      </c>
      <c r="E59" s="131"/>
      <c r="F59" s="223">
        <v>28.9</v>
      </c>
      <c r="G59" s="91"/>
      <c r="H59" s="92"/>
      <c r="I59" s="90"/>
      <c r="J59" s="120"/>
      <c r="K59" s="91"/>
      <c r="L59" s="92"/>
      <c r="M59" s="121"/>
    </row>
    <row r="60" spans="1:14" ht="20.100000000000001" customHeight="1">
      <c r="A60" s="1017"/>
      <c r="B60" s="25"/>
      <c r="C60" s="23" t="s">
        <v>162</v>
      </c>
      <c r="D60" s="133" t="s">
        <v>16</v>
      </c>
      <c r="E60" s="85">
        <v>1.2</v>
      </c>
      <c r="F60" s="224">
        <v>34.68</v>
      </c>
      <c r="G60" s="87"/>
      <c r="H60" s="88"/>
      <c r="I60" s="85"/>
      <c r="J60" s="86"/>
      <c r="K60" s="87"/>
      <c r="L60" s="88"/>
      <c r="M60" s="89"/>
    </row>
    <row r="61" spans="1:14" ht="20.100000000000001" customHeight="1">
      <c r="A61" s="1017"/>
      <c r="B61" s="25" t="s">
        <v>192</v>
      </c>
      <c r="C61" s="23" t="s">
        <v>193</v>
      </c>
      <c r="D61" s="25" t="s">
        <v>38</v>
      </c>
      <c r="E61" s="85">
        <v>0.5</v>
      </c>
      <c r="F61" s="224">
        <v>14.45</v>
      </c>
      <c r="G61" s="87"/>
      <c r="H61" s="88"/>
      <c r="I61" s="85"/>
      <c r="J61" s="86"/>
      <c r="K61" s="87"/>
      <c r="L61" s="88"/>
      <c r="M61" s="89"/>
    </row>
    <row r="62" spans="1:14" ht="20.100000000000001" customHeight="1" thickBot="1">
      <c r="A62" s="1018"/>
      <c r="B62" s="18"/>
      <c r="C62" s="19" t="s">
        <v>32</v>
      </c>
      <c r="D62" s="134" t="s">
        <v>13</v>
      </c>
      <c r="E62" s="93">
        <v>0.8</v>
      </c>
      <c r="F62" s="250">
        <v>23.12</v>
      </c>
      <c r="G62" s="94"/>
      <c r="H62" s="95"/>
      <c r="I62" s="93"/>
      <c r="J62" s="122"/>
      <c r="K62" s="94"/>
      <c r="L62" s="95"/>
      <c r="M62" s="357"/>
    </row>
    <row r="63" spans="1:14" s="38" customFormat="1" ht="52.5" customHeight="1">
      <c r="A63" s="1047">
        <v>8</v>
      </c>
      <c r="B63" s="225" t="s">
        <v>232</v>
      </c>
      <c r="C63" s="210" t="s">
        <v>604</v>
      </c>
      <c r="D63" s="211" t="s">
        <v>45</v>
      </c>
      <c r="E63" s="257"/>
      <c r="F63" s="258">
        <v>9.5000000000000001E-2</v>
      </c>
      <c r="G63" s="155"/>
      <c r="H63" s="156"/>
      <c r="I63" s="157"/>
      <c r="J63" s="158"/>
      <c r="K63" s="155"/>
      <c r="L63" s="156"/>
      <c r="M63" s="159"/>
      <c r="N63" s="154"/>
    </row>
    <row r="64" spans="1:14" s="38" customFormat="1" ht="20.100000000000001" customHeight="1">
      <c r="A64" s="1048"/>
      <c r="B64" s="162"/>
      <c r="C64" s="164" t="s">
        <v>49</v>
      </c>
      <c r="D64" s="165" t="s">
        <v>16</v>
      </c>
      <c r="E64" s="259">
        <v>68</v>
      </c>
      <c r="F64" s="260">
        <v>6.46</v>
      </c>
      <c r="G64" s="386"/>
      <c r="H64" s="387"/>
      <c r="I64" s="388"/>
      <c r="J64" s="389"/>
      <c r="K64" s="386"/>
      <c r="L64" s="387"/>
      <c r="M64" s="390"/>
      <c r="N64" s="154"/>
    </row>
    <row r="65" spans="1:14" s="38" customFormat="1" ht="20.100000000000001" customHeight="1">
      <c r="A65" s="1048"/>
      <c r="B65" s="162"/>
      <c r="C65" s="164" t="s">
        <v>29</v>
      </c>
      <c r="D65" s="165" t="s">
        <v>13</v>
      </c>
      <c r="E65" s="259">
        <v>0.03</v>
      </c>
      <c r="F65" s="260">
        <v>2.8500000000000001E-3</v>
      </c>
      <c r="G65" s="386"/>
      <c r="H65" s="387"/>
      <c r="I65" s="388"/>
      <c r="J65" s="389"/>
      <c r="K65" s="386"/>
      <c r="L65" s="387"/>
      <c r="M65" s="390"/>
      <c r="N65" s="154"/>
    </row>
    <row r="66" spans="1:14" s="38" customFormat="1" ht="20.100000000000001" customHeight="1">
      <c r="A66" s="1048"/>
      <c r="B66" s="162" t="s">
        <v>234</v>
      </c>
      <c r="C66" s="164" t="s">
        <v>235</v>
      </c>
      <c r="D66" s="165" t="s">
        <v>38</v>
      </c>
      <c r="E66" s="259">
        <v>24.599999999999998</v>
      </c>
      <c r="F66" s="260">
        <v>2.3369999999999997</v>
      </c>
      <c r="G66" s="386"/>
      <c r="H66" s="387"/>
      <c r="I66" s="388"/>
      <c r="J66" s="389"/>
      <c r="K66" s="386"/>
      <c r="L66" s="387"/>
      <c r="M66" s="390"/>
      <c r="N66" s="154"/>
    </row>
    <row r="67" spans="1:14" s="38" customFormat="1" ht="20.100000000000001" customHeight="1">
      <c r="A67" s="1048"/>
      <c r="B67" s="162" t="s">
        <v>65</v>
      </c>
      <c r="C67" s="164" t="s">
        <v>64</v>
      </c>
      <c r="D67" s="165" t="s">
        <v>38</v>
      </c>
      <c r="E67" s="259">
        <v>2.7</v>
      </c>
      <c r="F67" s="260">
        <v>0.25650000000000001</v>
      </c>
      <c r="G67" s="386"/>
      <c r="H67" s="387"/>
      <c r="I67" s="388"/>
      <c r="J67" s="389"/>
      <c r="K67" s="386"/>
      <c r="L67" s="387"/>
      <c r="M67" s="390"/>
      <c r="N67" s="154"/>
    </row>
    <row r="68" spans="1:14" s="38" customFormat="1" ht="20.100000000000001" customHeight="1" thickBot="1">
      <c r="A68" s="1049"/>
      <c r="B68" s="160"/>
      <c r="C68" s="261" t="s">
        <v>26</v>
      </c>
      <c r="D68" s="262" t="s">
        <v>13</v>
      </c>
      <c r="E68" s="263">
        <v>0.19</v>
      </c>
      <c r="F68" s="264">
        <v>1.805E-2</v>
      </c>
      <c r="G68" s="161"/>
      <c r="H68" s="387"/>
      <c r="I68" s="388"/>
      <c r="J68" s="389"/>
      <c r="K68" s="386"/>
      <c r="L68" s="387"/>
      <c r="M68" s="390"/>
      <c r="N68" s="154"/>
    </row>
    <row r="69" spans="1:14" s="38" customFormat="1" ht="20.100000000000001" customHeight="1" thickBot="1">
      <c r="A69" s="285"/>
      <c r="B69" s="286"/>
      <c r="C69" s="289" t="s">
        <v>23</v>
      </c>
      <c r="D69" s="139" t="s">
        <v>13</v>
      </c>
      <c r="E69" s="111"/>
      <c r="F69" s="290"/>
      <c r="G69" s="112"/>
      <c r="H69" s="113"/>
      <c r="I69" s="111"/>
      <c r="J69" s="113"/>
      <c r="K69" s="112"/>
      <c r="L69" s="113"/>
      <c r="M69" s="113"/>
      <c r="N69" s="154"/>
    </row>
    <row r="70" spans="1:14" s="38" customFormat="1" ht="20.100000000000001" customHeight="1" thickBot="1">
      <c r="A70" s="285"/>
      <c r="B70" s="286"/>
      <c r="C70" s="289" t="s">
        <v>712</v>
      </c>
      <c r="D70" s="139" t="s">
        <v>56</v>
      </c>
      <c r="E70" s="111">
        <v>4</v>
      </c>
      <c r="F70" s="290"/>
      <c r="G70" s="112"/>
      <c r="H70" s="113"/>
      <c r="I70" s="111"/>
      <c r="J70" s="113"/>
      <c r="K70" s="112"/>
      <c r="L70" s="113"/>
      <c r="M70" s="113"/>
      <c r="N70" s="340">
        <f>L70+J70+H70</f>
        <v>0</v>
      </c>
    </row>
    <row r="71" spans="1:14" s="38" customFormat="1" ht="20.100000000000001" customHeight="1" thickBot="1">
      <c r="A71" s="62"/>
      <c r="B71" s="63"/>
      <c r="C71" s="107" t="s">
        <v>713</v>
      </c>
      <c r="D71" s="63"/>
      <c r="E71" s="145"/>
      <c r="F71" s="147"/>
      <c r="G71" s="148"/>
      <c r="H71" s="149"/>
      <c r="I71" s="145"/>
      <c r="J71" s="147"/>
      <c r="K71" s="148"/>
      <c r="L71" s="149"/>
      <c r="M71" s="150"/>
      <c r="N71" s="154"/>
    </row>
    <row r="72" spans="1:14" s="170" customFormat="1" ht="28.5" customHeight="1">
      <c r="A72" s="1043">
        <v>1</v>
      </c>
      <c r="B72" s="287" t="s">
        <v>61</v>
      </c>
      <c r="C72" s="288" t="s">
        <v>208</v>
      </c>
      <c r="D72" s="176" t="s">
        <v>56</v>
      </c>
      <c r="E72" s="276"/>
      <c r="F72" s="277">
        <v>30</v>
      </c>
      <c r="G72" s="391"/>
      <c r="H72" s="392"/>
      <c r="I72" s="393"/>
      <c r="J72" s="394"/>
      <c r="K72" s="391"/>
      <c r="L72" s="392"/>
      <c r="M72" s="395"/>
    </row>
    <row r="73" spans="1:14" s="170" customFormat="1" ht="40.5" customHeight="1">
      <c r="A73" s="1044"/>
      <c r="B73" s="270" t="s">
        <v>61</v>
      </c>
      <c r="C73" s="271" t="s">
        <v>209</v>
      </c>
      <c r="D73" s="39" t="s">
        <v>56</v>
      </c>
      <c r="E73" s="272">
        <v>1</v>
      </c>
      <c r="F73" s="273">
        <v>30</v>
      </c>
      <c r="G73" s="274"/>
      <c r="H73" s="396"/>
      <c r="I73" s="272"/>
      <c r="J73" s="273"/>
      <c r="K73" s="274"/>
      <c r="L73" s="396"/>
      <c r="M73" s="397"/>
    </row>
    <row r="74" spans="1:14" s="170" customFormat="1" ht="36.75" customHeight="1" thickBot="1">
      <c r="A74" s="1044"/>
      <c r="B74" s="41"/>
      <c r="C74" s="275" t="s">
        <v>613</v>
      </c>
      <c r="D74" s="39" t="s">
        <v>56</v>
      </c>
      <c r="E74" s="272">
        <v>4</v>
      </c>
      <c r="F74" s="273">
        <v>120</v>
      </c>
      <c r="G74" s="274"/>
      <c r="H74" s="396"/>
      <c r="I74" s="272"/>
      <c r="J74" s="273"/>
      <c r="K74" s="274"/>
      <c r="L74" s="396"/>
      <c r="M74" s="397"/>
    </row>
    <row r="75" spans="1:14" ht="27" customHeight="1" thickBot="1">
      <c r="A75" s="151"/>
      <c r="B75" s="63"/>
      <c r="C75" s="289" t="s">
        <v>37</v>
      </c>
      <c r="D75" s="139" t="s">
        <v>13</v>
      </c>
      <c r="E75" s="124"/>
      <c r="F75" s="265"/>
      <c r="G75" s="123"/>
      <c r="H75" s="153">
        <f>SUM(H73:H74)</f>
        <v>0</v>
      </c>
      <c r="I75" s="124"/>
      <c r="J75" s="153"/>
      <c r="K75" s="123"/>
      <c r="L75" s="153"/>
      <c r="M75" s="153">
        <f>SUM(M73:M74)</f>
        <v>0</v>
      </c>
    </row>
    <row r="76" spans="1:14" ht="29.25" customHeight="1" thickBot="1">
      <c r="A76" s="151"/>
      <c r="B76" s="291"/>
      <c r="C76" s="175" t="s">
        <v>714</v>
      </c>
      <c r="D76" s="292"/>
      <c r="E76" s="124"/>
      <c r="F76" s="265"/>
      <c r="G76" s="123"/>
      <c r="H76" s="153">
        <f>H75+H70</f>
        <v>0</v>
      </c>
      <c r="I76" s="124"/>
      <c r="J76" s="153">
        <f>J70</f>
        <v>0</v>
      </c>
      <c r="K76" s="123"/>
      <c r="L76" s="153">
        <f>L70</f>
        <v>0</v>
      </c>
      <c r="M76" s="153">
        <f>M75+M70</f>
        <v>0</v>
      </c>
      <c r="N76" s="341">
        <f>L76+J76+H76</f>
        <v>0</v>
      </c>
    </row>
    <row r="77" spans="1:14" ht="27.75">
      <c r="A77" s="280"/>
      <c r="B77" s="17"/>
      <c r="C77" s="278" t="s">
        <v>1112</v>
      </c>
      <c r="D77" s="30" t="s">
        <v>13</v>
      </c>
      <c r="E77" s="337"/>
      <c r="F77" s="342"/>
      <c r="G77" s="77"/>
      <c r="H77" s="361"/>
      <c r="I77" s="75"/>
      <c r="J77" s="362"/>
      <c r="K77" s="77"/>
      <c r="L77" s="361"/>
      <c r="M77" s="361">
        <f>H76*E77</f>
        <v>0</v>
      </c>
    </row>
    <row r="78" spans="1:14">
      <c r="A78" s="229"/>
      <c r="B78" s="27"/>
      <c r="C78" s="279" t="s">
        <v>5</v>
      </c>
      <c r="D78" s="29" t="s">
        <v>13</v>
      </c>
      <c r="E78" s="339"/>
      <c r="F78" s="343"/>
      <c r="G78" s="54"/>
      <c r="H78" s="364"/>
      <c r="I78" s="52"/>
      <c r="J78" s="365"/>
      <c r="K78" s="54"/>
      <c r="L78" s="364"/>
      <c r="M78" s="364">
        <f>SUM(M76:M77)</f>
        <v>0</v>
      </c>
    </row>
    <row r="79" spans="1:14" ht="20.100000000000001" customHeight="1">
      <c r="A79" s="43"/>
      <c r="B79" s="61"/>
      <c r="C79" s="28" t="s">
        <v>1021</v>
      </c>
      <c r="D79" s="146" t="s">
        <v>13</v>
      </c>
      <c r="E79" s="339"/>
      <c r="F79" s="344"/>
      <c r="G79" s="44"/>
      <c r="H79" s="45"/>
      <c r="I79" s="46"/>
      <c r="J79" s="47"/>
      <c r="K79" s="44"/>
      <c r="L79" s="45"/>
      <c r="M79" s="366">
        <f>M78*E79</f>
        <v>0</v>
      </c>
    </row>
    <row r="80" spans="1:14" ht="20.100000000000001" customHeight="1">
      <c r="A80" s="4"/>
      <c r="B80" s="7"/>
      <c r="C80" s="266" t="s">
        <v>5</v>
      </c>
      <c r="D80" s="146" t="s">
        <v>13</v>
      </c>
      <c r="E80" s="338"/>
      <c r="F80" s="345"/>
      <c r="G80" s="367"/>
      <c r="H80" s="368"/>
      <c r="I80" s="369"/>
      <c r="J80" s="370"/>
      <c r="K80" s="367"/>
      <c r="L80" s="368"/>
      <c r="M80" s="371">
        <f>SUM(M78:M79)</f>
        <v>0</v>
      </c>
    </row>
    <row r="81" spans="1:13" ht="20.100000000000001" customHeight="1">
      <c r="A81" s="4"/>
      <c r="B81" s="7"/>
      <c r="C81" s="26" t="s">
        <v>1020</v>
      </c>
      <c r="D81" s="146" t="s">
        <v>13</v>
      </c>
      <c r="E81" s="338"/>
      <c r="F81" s="345"/>
      <c r="G81" s="367"/>
      <c r="H81" s="368"/>
      <c r="I81" s="369"/>
      <c r="J81" s="370"/>
      <c r="K81" s="367"/>
      <c r="L81" s="368"/>
      <c r="M81" s="372">
        <f>M80*E81</f>
        <v>0</v>
      </c>
    </row>
    <row r="82" spans="1:13" ht="28.5" customHeight="1" thickBot="1">
      <c r="A82" s="5"/>
      <c r="B82" s="8"/>
      <c r="C82" s="267" t="s">
        <v>7</v>
      </c>
      <c r="D82" s="293" t="s">
        <v>13</v>
      </c>
      <c r="E82" s="346"/>
      <c r="F82" s="347"/>
      <c r="G82" s="373"/>
      <c r="H82" s="374"/>
      <c r="I82" s="375"/>
      <c r="J82" s="376"/>
      <c r="K82" s="373"/>
      <c r="L82" s="374"/>
      <c r="M82" s="377">
        <f>SUM(M80:M81)</f>
        <v>0</v>
      </c>
    </row>
    <row r="87" spans="1:13">
      <c r="A87" s="967"/>
      <c r="B87" s="967"/>
      <c r="C87" s="967"/>
      <c r="D87" s="967"/>
      <c r="E87" s="967"/>
      <c r="F87" s="967"/>
      <c r="G87" s="967"/>
      <c r="H87" s="967"/>
      <c r="I87" s="967"/>
      <c r="J87" s="967"/>
      <c r="K87" s="967"/>
      <c r="L87" s="967"/>
      <c r="M87" s="967"/>
    </row>
  </sheetData>
  <autoFilter ref="A15:M80" xr:uid="{00000000-0009-0000-0000-000009000000}"/>
  <mergeCells count="28">
    <mergeCell ref="A48:A53"/>
    <mergeCell ref="B13:B14"/>
    <mergeCell ref="C13:C14"/>
    <mergeCell ref="D13:D14"/>
    <mergeCell ref="E13:F13"/>
    <mergeCell ref="A29:A47"/>
    <mergeCell ref="A13:A14"/>
    <mergeCell ref="M13:M14"/>
    <mergeCell ref="A17:A18"/>
    <mergeCell ref="A22:A28"/>
    <mergeCell ref="A1:M1"/>
    <mergeCell ref="A3:M3"/>
    <mergeCell ref="A5:M5"/>
    <mergeCell ref="A7:M7"/>
    <mergeCell ref="A9:M9"/>
    <mergeCell ref="A11:B11"/>
    <mergeCell ref="A12:B12"/>
    <mergeCell ref="K12:L12"/>
    <mergeCell ref="A19:A20"/>
    <mergeCell ref="G13:H13"/>
    <mergeCell ref="I13:J13"/>
    <mergeCell ref="K13:L13"/>
    <mergeCell ref="I12:J12"/>
    <mergeCell ref="A72:A74"/>
    <mergeCell ref="A54:A58"/>
    <mergeCell ref="A59:A62"/>
    <mergeCell ref="A63:A68"/>
    <mergeCell ref="A87:M87"/>
  </mergeCells>
  <pageMargins left="0.41" right="0.23622047244094491" top="0.35433070866141736" bottom="0.39370078740157483" header="0.43307086614173229" footer="0.15748031496062992"/>
  <pageSetup paperSize="9" scale="90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142"/>
  <sheetViews>
    <sheetView showZeros="0" view="pageBreakPreview" topLeftCell="A10" zoomScaleNormal="100" zoomScaleSheetLayoutView="100" workbookViewId="0">
      <selection activeCell="K24" sqref="K24"/>
    </sheetView>
  </sheetViews>
  <sheetFormatPr defaultColWidth="9.125" defaultRowHeight="15.75"/>
  <cols>
    <col min="1" max="1" width="5.25" style="914" customWidth="1"/>
    <col min="2" max="2" width="13.625" style="915" customWidth="1"/>
    <col min="3" max="3" width="42.125" style="914" customWidth="1"/>
    <col min="4" max="4" width="9.125" style="915"/>
    <col min="5" max="5" width="8.125" style="914" customWidth="1"/>
    <col min="6" max="6" width="10.25" style="960" bestFit="1" customWidth="1"/>
    <col min="7" max="7" width="8.125" style="914" customWidth="1"/>
    <col min="8" max="8" width="11.125" style="914" customWidth="1"/>
    <col min="9" max="9" width="8.25" style="914" customWidth="1"/>
    <col min="10" max="10" width="11.625" style="914" customWidth="1"/>
    <col min="11" max="11" width="7.375" style="914" customWidth="1"/>
    <col min="12" max="12" width="9.25" style="914" customWidth="1"/>
    <col min="13" max="13" width="12.125" style="914" customWidth="1"/>
    <col min="14" max="16384" width="9.125" style="914"/>
  </cols>
  <sheetData>
    <row r="1" spans="1:13" ht="24" customHeight="1">
      <c r="A1" s="1009" t="s">
        <v>464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</row>
    <row r="2" spans="1:13" ht="19.5">
      <c r="A2" s="1065"/>
      <c r="B2" s="1065"/>
      <c r="C2" s="1066"/>
      <c r="D2" s="1065"/>
      <c r="E2" s="1066"/>
      <c r="F2" s="1067"/>
      <c r="G2" s="1066"/>
      <c r="H2" s="1066"/>
      <c r="I2" s="1066"/>
      <c r="J2" s="1066"/>
      <c r="K2" s="1066"/>
      <c r="L2" s="1066"/>
      <c r="M2" s="1066"/>
    </row>
    <row r="3" spans="1:13" ht="19.5">
      <c r="A3" s="1010" t="s">
        <v>733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</row>
    <row r="4" spans="1:13">
      <c r="A4" s="915"/>
      <c r="C4" s="916"/>
      <c r="E4" s="916"/>
      <c r="F4" s="918"/>
      <c r="G4" s="916"/>
      <c r="H4" s="916"/>
      <c r="I4" s="916"/>
      <c r="J4" s="916"/>
      <c r="K4" s="916"/>
      <c r="L4" s="916"/>
      <c r="M4" s="916"/>
    </row>
    <row r="5" spans="1:13" ht="21.75">
      <c r="A5" s="1383" t="s">
        <v>175</v>
      </c>
      <c r="B5" s="1383"/>
      <c r="C5" s="1383"/>
      <c r="D5" s="1383"/>
      <c r="E5" s="1383"/>
      <c r="F5" s="1383"/>
      <c r="G5" s="1383"/>
      <c r="H5" s="1383"/>
      <c r="I5" s="1383"/>
      <c r="J5" s="1383"/>
      <c r="K5" s="1383"/>
      <c r="L5" s="1383"/>
      <c r="M5" s="1383"/>
    </row>
    <row r="6" spans="1:13" ht="63" customHeight="1">
      <c r="A6" s="1384" t="s">
        <v>11</v>
      </c>
      <c r="B6" s="1384" t="s">
        <v>0</v>
      </c>
      <c r="C6" s="1384" t="s">
        <v>1</v>
      </c>
      <c r="D6" s="1385" t="s">
        <v>6</v>
      </c>
      <c r="E6" s="1384" t="s">
        <v>2</v>
      </c>
      <c r="F6" s="1384"/>
      <c r="G6" s="1384" t="s">
        <v>4</v>
      </c>
      <c r="H6" s="1384"/>
      <c r="I6" s="1384" t="s">
        <v>3</v>
      </c>
      <c r="J6" s="1384"/>
      <c r="K6" s="1384" t="s">
        <v>9</v>
      </c>
      <c r="L6" s="1384"/>
      <c r="M6" s="1384" t="s">
        <v>5</v>
      </c>
    </row>
    <row r="7" spans="1:13" ht="48" customHeight="1">
      <c r="A7" s="1384"/>
      <c r="B7" s="1384"/>
      <c r="C7" s="1384"/>
      <c r="D7" s="1385"/>
      <c r="E7" s="753" t="s">
        <v>8</v>
      </c>
      <c r="F7" s="1386" t="s">
        <v>7</v>
      </c>
      <c r="G7" s="753" t="s">
        <v>8</v>
      </c>
      <c r="H7" s="753" t="s">
        <v>7</v>
      </c>
      <c r="I7" s="753" t="s">
        <v>8</v>
      </c>
      <c r="J7" s="753" t="s">
        <v>7</v>
      </c>
      <c r="K7" s="753" t="s">
        <v>8</v>
      </c>
      <c r="L7" s="753" t="s">
        <v>7</v>
      </c>
      <c r="M7" s="1384"/>
    </row>
    <row r="8" spans="1:13">
      <c r="A8" s="819">
        <v>1</v>
      </c>
      <c r="B8" s="819">
        <v>2</v>
      </c>
      <c r="C8" s="819">
        <v>3</v>
      </c>
      <c r="D8" s="819">
        <v>4</v>
      </c>
      <c r="E8" s="819">
        <v>5</v>
      </c>
      <c r="F8" s="818">
        <v>6</v>
      </c>
      <c r="G8" s="819">
        <v>7</v>
      </c>
      <c r="H8" s="819">
        <v>8</v>
      </c>
      <c r="I8" s="819">
        <v>9</v>
      </c>
      <c r="J8" s="819">
        <v>10</v>
      </c>
      <c r="K8" s="819">
        <v>11</v>
      </c>
      <c r="L8" s="819">
        <v>12</v>
      </c>
      <c r="M8" s="819">
        <v>13</v>
      </c>
    </row>
    <row r="9" spans="1:13" ht="32.25" customHeight="1">
      <c r="A9" s="963"/>
      <c r="B9" s="1387"/>
      <c r="C9" s="699" t="s">
        <v>164</v>
      </c>
      <c r="D9" s="700"/>
      <c r="E9" s="782"/>
      <c r="F9" s="782"/>
      <c r="G9" s="782"/>
      <c r="H9" s="782"/>
      <c r="I9" s="782"/>
      <c r="J9" s="782"/>
      <c r="K9" s="782"/>
      <c r="L9" s="782"/>
      <c r="M9" s="782"/>
    </row>
    <row r="10" spans="1:13" ht="48" customHeight="1">
      <c r="A10" s="980">
        <v>1</v>
      </c>
      <c r="B10" s="698" t="s">
        <v>165</v>
      </c>
      <c r="C10" s="742" t="s">
        <v>166</v>
      </c>
      <c r="D10" s="700" t="s">
        <v>167</v>
      </c>
      <c r="E10" s="701"/>
      <c r="F10" s="817">
        <v>0.21800000000000003</v>
      </c>
      <c r="G10" s="681"/>
      <c r="H10" s="681"/>
      <c r="I10" s="681"/>
      <c r="J10" s="681"/>
      <c r="K10" s="681"/>
      <c r="L10" s="681"/>
      <c r="M10" s="681"/>
    </row>
    <row r="11" spans="1:13" ht="20.100000000000001" customHeight="1">
      <c r="A11" s="980"/>
      <c r="B11" s="702"/>
      <c r="C11" s="745" t="s">
        <v>10</v>
      </c>
      <c r="D11" s="702" t="s">
        <v>16</v>
      </c>
      <c r="E11" s="681">
        <v>34</v>
      </c>
      <c r="F11" s="681">
        <v>7.4120000000000008</v>
      </c>
      <c r="G11" s="681"/>
      <c r="H11" s="681"/>
      <c r="I11" s="681"/>
      <c r="J11" s="681"/>
      <c r="K11" s="681"/>
      <c r="L11" s="681"/>
      <c r="M11" s="681"/>
    </row>
    <row r="12" spans="1:13" ht="20.100000000000001" customHeight="1">
      <c r="A12" s="980"/>
      <c r="B12" s="702" t="s">
        <v>168</v>
      </c>
      <c r="C12" s="745" t="s">
        <v>169</v>
      </c>
      <c r="D12" s="702" t="s">
        <v>50</v>
      </c>
      <c r="E12" s="681">
        <v>80.3</v>
      </c>
      <c r="F12" s="681">
        <v>17.505400000000002</v>
      </c>
      <c r="G12" s="681"/>
      <c r="H12" s="681"/>
      <c r="I12" s="681"/>
      <c r="J12" s="681"/>
      <c r="K12" s="681"/>
      <c r="L12" s="681"/>
      <c r="M12" s="681"/>
    </row>
    <row r="13" spans="1:13" ht="20.100000000000001" customHeight="1">
      <c r="A13" s="980"/>
      <c r="B13" s="702"/>
      <c r="C13" s="745" t="s">
        <v>29</v>
      </c>
      <c r="D13" s="702" t="s">
        <v>13</v>
      </c>
      <c r="E13" s="681">
        <v>5.6</v>
      </c>
      <c r="F13" s="681">
        <v>1.2208000000000001</v>
      </c>
      <c r="G13" s="681"/>
      <c r="H13" s="681"/>
      <c r="I13" s="681"/>
      <c r="J13" s="681"/>
      <c r="K13" s="681"/>
      <c r="L13" s="681"/>
      <c r="M13" s="681"/>
    </row>
    <row r="14" spans="1:13" ht="33.75" customHeight="1">
      <c r="A14" s="980">
        <v>2</v>
      </c>
      <c r="B14" s="698" t="s">
        <v>170</v>
      </c>
      <c r="C14" s="699" t="s">
        <v>171</v>
      </c>
      <c r="D14" s="700" t="s">
        <v>18</v>
      </c>
      <c r="E14" s="744"/>
      <c r="F14" s="744">
        <v>0.47000000000000003</v>
      </c>
      <c r="G14" s="879"/>
      <c r="H14" s="879"/>
      <c r="I14" s="879"/>
      <c r="J14" s="879"/>
      <c r="K14" s="879"/>
      <c r="L14" s="879"/>
      <c r="M14" s="879"/>
    </row>
    <row r="15" spans="1:13" ht="20.100000000000001" customHeight="1">
      <c r="A15" s="980"/>
      <c r="B15" s="702"/>
      <c r="C15" s="703" t="s">
        <v>10</v>
      </c>
      <c r="D15" s="766" t="s">
        <v>16</v>
      </c>
      <c r="E15" s="879">
        <v>278</v>
      </c>
      <c r="F15" s="879">
        <v>130.66</v>
      </c>
      <c r="G15" s="879"/>
      <c r="H15" s="879"/>
      <c r="I15" s="879"/>
      <c r="J15" s="879"/>
      <c r="K15" s="879"/>
      <c r="L15" s="879"/>
      <c r="M15" s="879"/>
    </row>
    <row r="16" spans="1:13" ht="27.75" customHeight="1">
      <c r="A16" s="962">
        <v>3</v>
      </c>
      <c r="B16" s="700" t="s">
        <v>172</v>
      </c>
      <c r="C16" s="743" t="s">
        <v>1019</v>
      </c>
      <c r="D16" s="795" t="s">
        <v>22</v>
      </c>
      <c r="E16" s="744"/>
      <c r="F16" s="744">
        <v>517</v>
      </c>
      <c r="G16" s="879"/>
      <c r="H16" s="879"/>
      <c r="I16" s="879"/>
      <c r="J16" s="879"/>
      <c r="K16" s="879"/>
      <c r="L16" s="879"/>
      <c r="M16" s="879"/>
    </row>
    <row r="17" spans="1:13" ht="48" customHeight="1">
      <c r="A17" s="980">
        <v>4</v>
      </c>
      <c r="B17" s="698" t="s">
        <v>615</v>
      </c>
      <c r="C17" s="699" t="s">
        <v>616</v>
      </c>
      <c r="D17" s="700" t="s">
        <v>167</v>
      </c>
      <c r="E17" s="701"/>
      <c r="F17" s="817">
        <v>0.52</v>
      </c>
      <c r="G17" s="681"/>
      <c r="H17" s="681"/>
      <c r="I17" s="681"/>
      <c r="J17" s="681"/>
      <c r="K17" s="681"/>
      <c r="L17" s="681"/>
      <c r="M17" s="681"/>
    </row>
    <row r="18" spans="1:13" ht="20.100000000000001" customHeight="1">
      <c r="A18" s="980"/>
      <c r="B18" s="702"/>
      <c r="C18" s="745" t="s">
        <v>10</v>
      </c>
      <c r="D18" s="702" t="s">
        <v>16</v>
      </c>
      <c r="E18" s="681">
        <v>3.23</v>
      </c>
      <c r="F18" s="681">
        <v>1.6796</v>
      </c>
      <c r="G18" s="681"/>
      <c r="H18" s="681"/>
      <c r="I18" s="681"/>
      <c r="J18" s="681"/>
      <c r="K18" s="681"/>
      <c r="L18" s="681"/>
      <c r="M18" s="681"/>
    </row>
    <row r="19" spans="1:13" ht="20.100000000000001" customHeight="1">
      <c r="A19" s="980"/>
      <c r="B19" s="702" t="s">
        <v>133</v>
      </c>
      <c r="C19" s="745" t="s">
        <v>135</v>
      </c>
      <c r="D19" s="702" t="s">
        <v>50</v>
      </c>
      <c r="E19" s="681">
        <v>3.62</v>
      </c>
      <c r="F19" s="681">
        <v>1.8824000000000001</v>
      </c>
      <c r="G19" s="681"/>
      <c r="H19" s="681"/>
      <c r="I19" s="681"/>
      <c r="J19" s="681"/>
      <c r="K19" s="681"/>
      <c r="L19" s="681"/>
      <c r="M19" s="681"/>
    </row>
    <row r="20" spans="1:13" ht="20.100000000000001" customHeight="1">
      <c r="A20" s="980"/>
      <c r="B20" s="702"/>
      <c r="C20" s="745" t="s">
        <v>29</v>
      </c>
      <c r="D20" s="702" t="s">
        <v>13</v>
      </c>
      <c r="E20" s="681">
        <v>0.16</v>
      </c>
      <c r="F20" s="681">
        <v>8.320000000000001E-2</v>
      </c>
      <c r="G20" s="681"/>
      <c r="H20" s="681"/>
      <c r="I20" s="681"/>
      <c r="J20" s="681"/>
      <c r="K20" s="681"/>
      <c r="L20" s="681"/>
      <c r="M20" s="681"/>
    </row>
    <row r="21" spans="1:13" ht="20.100000000000001" customHeight="1">
      <c r="A21" s="980"/>
      <c r="B21" s="702" t="s">
        <v>619</v>
      </c>
      <c r="C21" s="745" t="s">
        <v>617</v>
      </c>
      <c r="D21" s="702" t="s">
        <v>618</v>
      </c>
      <c r="E21" s="681">
        <v>0.04</v>
      </c>
      <c r="F21" s="681">
        <v>2.0800000000000003E-2</v>
      </c>
      <c r="G21" s="681"/>
      <c r="H21" s="681"/>
      <c r="I21" s="681"/>
      <c r="J21" s="681"/>
      <c r="K21" s="681"/>
      <c r="L21" s="681"/>
      <c r="M21" s="681"/>
    </row>
    <row r="22" spans="1:13" ht="20.100000000000001" customHeight="1">
      <c r="A22" s="962"/>
      <c r="B22" s="702"/>
      <c r="C22" s="743" t="s">
        <v>174</v>
      </c>
      <c r="D22" s="795" t="s">
        <v>13</v>
      </c>
      <c r="E22" s="744"/>
      <c r="F22" s="744"/>
      <c r="G22" s="744"/>
      <c r="H22" s="744"/>
      <c r="I22" s="744"/>
      <c r="J22" s="744"/>
      <c r="K22" s="744"/>
      <c r="L22" s="744"/>
      <c r="M22" s="744"/>
    </row>
    <row r="23" spans="1:13" ht="27.75" customHeight="1">
      <c r="A23" s="819"/>
      <c r="B23" s="819"/>
      <c r="C23" s="1155" t="s">
        <v>126</v>
      </c>
      <c r="D23" s="819"/>
      <c r="E23" s="819"/>
      <c r="F23" s="818"/>
      <c r="G23" s="819"/>
      <c r="H23" s="819"/>
      <c r="I23" s="819"/>
      <c r="J23" s="819"/>
      <c r="K23" s="819"/>
      <c r="L23" s="819"/>
      <c r="M23" s="819"/>
    </row>
    <row r="24" spans="1:13" ht="40.5">
      <c r="A24" s="980">
        <v>1</v>
      </c>
      <c r="B24" s="698" t="s">
        <v>118</v>
      </c>
      <c r="C24" s="699" t="s">
        <v>865</v>
      </c>
      <c r="D24" s="700" t="s">
        <v>18</v>
      </c>
      <c r="E24" s="782"/>
      <c r="F24" s="820">
        <v>1.8106</v>
      </c>
      <c r="G24" s="782"/>
      <c r="H24" s="782"/>
      <c r="I24" s="782"/>
      <c r="J24" s="782"/>
      <c r="K24" s="782"/>
      <c r="L24" s="782"/>
      <c r="M24" s="782"/>
    </row>
    <row r="25" spans="1:13" ht="20.100000000000001" customHeight="1">
      <c r="A25" s="980"/>
      <c r="B25" s="702"/>
      <c r="C25" s="745" t="s">
        <v>10</v>
      </c>
      <c r="D25" s="702" t="s">
        <v>16</v>
      </c>
      <c r="E25" s="670">
        <v>15</v>
      </c>
      <c r="F25" s="821">
        <v>27.158999999999999</v>
      </c>
      <c r="G25" s="670"/>
      <c r="H25" s="670"/>
      <c r="I25" s="670"/>
      <c r="J25" s="670"/>
      <c r="K25" s="670"/>
      <c r="L25" s="670"/>
      <c r="M25" s="670"/>
    </row>
    <row r="26" spans="1:13" ht="20.100000000000001" customHeight="1">
      <c r="A26" s="980"/>
      <c r="B26" s="766" t="s">
        <v>130</v>
      </c>
      <c r="C26" s="745" t="s">
        <v>119</v>
      </c>
      <c r="D26" s="702" t="s">
        <v>50</v>
      </c>
      <c r="E26" s="670">
        <v>2.16</v>
      </c>
      <c r="F26" s="821">
        <v>3.9108960000000002</v>
      </c>
      <c r="G26" s="670"/>
      <c r="H26" s="670"/>
      <c r="I26" s="670"/>
      <c r="J26" s="670"/>
      <c r="K26" s="879"/>
      <c r="L26" s="670"/>
      <c r="M26" s="670"/>
    </row>
    <row r="27" spans="1:13" ht="20.100000000000001" customHeight="1">
      <c r="A27" s="980"/>
      <c r="B27" s="766" t="s">
        <v>131</v>
      </c>
      <c r="C27" s="745" t="s">
        <v>123</v>
      </c>
      <c r="D27" s="702" t="s">
        <v>50</v>
      </c>
      <c r="E27" s="670">
        <v>2.73</v>
      </c>
      <c r="F27" s="821">
        <v>4.9429379999999998</v>
      </c>
      <c r="G27" s="670"/>
      <c r="H27" s="670"/>
      <c r="I27" s="670"/>
      <c r="J27" s="670"/>
      <c r="K27" s="879"/>
      <c r="L27" s="670"/>
      <c r="M27" s="670"/>
    </row>
    <row r="28" spans="1:13" ht="20.100000000000001" customHeight="1">
      <c r="A28" s="980"/>
      <c r="B28" s="766" t="s">
        <v>132</v>
      </c>
      <c r="C28" s="745" t="s">
        <v>120</v>
      </c>
      <c r="D28" s="702" t="s">
        <v>50</v>
      </c>
      <c r="E28" s="670">
        <v>0.97</v>
      </c>
      <c r="F28" s="821">
        <v>1.7562819999999999</v>
      </c>
      <c r="G28" s="670"/>
      <c r="H28" s="670"/>
      <c r="I28" s="670"/>
      <c r="J28" s="670"/>
      <c r="K28" s="879"/>
      <c r="L28" s="670"/>
      <c r="M28" s="670"/>
    </row>
    <row r="29" spans="1:13" ht="20.100000000000001" customHeight="1">
      <c r="A29" s="980"/>
      <c r="B29" s="766" t="s">
        <v>134</v>
      </c>
      <c r="C29" s="703" t="s">
        <v>239</v>
      </c>
      <c r="D29" s="702" t="s">
        <v>25</v>
      </c>
      <c r="E29" s="670">
        <v>122</v>
      </c>
      <c r="F29" s="821">
        <v>220.89320000000001</v>
      </c>
      <c r="G29" s="670"/>
      <c r="H29" s="670"/>
      <c r="I29" s="670"/>
      <c r="J29" s="670"/>
      <c r="K29" s="670"/>
      <c r="L29" s="670"/>
      <c r="M29" s="670"/>
    </row>
    <row r="30" spans="1:13" ht="20.100000000000001" customHeight="1">
      <c r="A30" s="980"/>
      <c r="B30" s="702"/>
      <c r="C30" s="745" t="s">
        <v>121</v>
      </c>
      <c r="D30" s="702" t="s">
        <v>25</v>
      </c>
      <c r="E30" s="670">
        <v>7</v>
      </c>
      <c r="F30" s="821">
        <v>12.674199999999999</v>
      </c>
      <c r="G30" s="670"/>
      <c r="H30" s="670"/>
      <c r="I30" s="670"/>
      <c r="J30" s="670"/>
      <c r="K30" s="670"/>
      <c r="L30" s="670"/>
      <c r="M30" s="670"/>
    </row>
    <row r="31" spans="1:13" ht="27">
      <c r="A31" s="980">
        <v>2</v>
      </c>
      <c r="B31" s="698" t="s">
        <v>122</v>
      </c>
      <c r="C31" s="699" t="s">
        <v>866</v>
      </c>
      <c r="D31" s="700" t="s">
        <v>18</v>
      </c>
      <c r="E31" s="782"/>
      <c r="F31" s="820">
        <v>0.90529999999999999</v>
      </c>
      <c r="G31" s="782"/>
      <c r="H31" s="782"/>
      <c r="I31" s="782"/>
      <c r="J31" s="782"/>
      <c r="K31" s="782"/>
      <c r="L31" s="782"/>
      <c r="M31" s="782"/>
    </row>
    <row r="32" spans="1:13" ht="20.100000000000001" customHeight="1">
      <c r="A32" s="980"/>
      <c r="B32" s="702"/>
      <c r="C32" s="745" t="s">
        <v>10</v>
      </c>
      <c r="D32" s="702" t="s">
        <v>16</v>
      </c>
      <c r="E32" s="670">
        <v>21.6</v>
      </c>
      <c r="F32" s="821">
        <v>19.554480000000002</v>
      </c>
      <c r="G32" s="670"/>
      <c r="H32" s="670"/>
      <c r="I32" s="670"/>
      <c r="J32" s="670"/>
      <c r="K32" s="670"/>
      <c r="L32" s="670"/>
      <c r="M32" s="670"/>
    </row>
    <row r="33" spans="1:13" ht="20.100000000000001" customHeight="1">
      <c r="A33" s="980"/>
      <c r="B33" s="766" t="s">
        <v>130</v>
      </c>
      <c r="C33" s="745" t="s">
        <v>119</v>
      </c>
      <c r="D33" s="702" t="s">
        <v>50</v>
      </c>
      <c r="E33" s="670">
        <v>1.24</v>
      </c>
      <c r="F33" s="821">
        <v>1.1225719999999999</v>
      </c>
      <c r="G33" s="670"/>
      <c r="H33" s="670"/>
      <c r="I33" s="670"/>
      <c r="J33" s="670"/>
      <c r="K33" s="666"/>
      <c r="L33" s="670"/>
      <c r="M33" s="670"/>
    </row>
    <row r="34" spans="1:13" ht="20.100000000000001" customHeight="1">
      <c r="A34" s="980"/>
      <c r="B34" s="766" t="s">
        <v>133</v>
      </c>
      <c r="C34" s="745" t="s">
        <v>135</v>
      </c>
      <c r="D34" s="702" t="s">
        <v>127</v>
      </c>
      <c r="E34" s="658">
        <v>2.58</v>
      </c>
      <c r="F34" s="658">
        <v>2.335674</v>
      </c>
      <c r="G34" s="879"/>
      <c r="H34" s="879"/>
      <c r="I34" s="879"/>
      <c r="J34" s="879"/>
      <c r="K34" s="666"/>
      <c r="L34" s="879"/>
      <c r="M34" s="879"/>
    </row>
    <row r="35" spans="1:13" ht="20.100000000000001" customHeight="1">
      <c r="A35" s="980"/>
      <c r="B35" s="766" t="s">
        <v>131</v>
      </c>
      <c r="C35" s="745" t="s">
        <v>123</v>
      </c>
      <c r="D35" s="702" t="s">
        <v>50</v>
      </c>
      <c r="E35" s="670">
        <v>0.41</v>
      </c>
      <c r="F35" s="821">
        <v>0.37117299999999998</v>
      </c>
      <c r="G35" s="670"/>
      <c r="H35" s="670"/>
      <c r="I35" s="670"/>
      <c r="J35" s="670"/>
      <c r="K35" s="666"/>
      <c r="L35" s="670"/>
      <c r="M35" s="670"/>
    </row>
    <row r="36" spans="1:13" ht="20.100000000000001" customHeight="1">
      <c r="A36" s="980"/>
      <c r="B36" s="766" t="s">
        <v>128</v>
      </c>
      <c r="C36" s="1387" t="s">
        <v>124</v>
      </c>
      <c r="D36" s="1387" t="s">
        <v>50</v>
      </c>
      <c r="E36" s="670">
        <v>7.6</v>
      </c>
      <c r="F36" s="821">
        <v>6.88028</v>
      </c>
      <c r="G36" s="670"/>
      <c r="H36" s="670"/>
      <c r="I36" s="670"/>
      <c r="J36" s="670"/>
      <c r="K36" s="666"/>
      <c r="L36" s="670"/>
      <c r="M36" s="670"/>
    </row>
    <row r="37" spans="1:13" ht="20.100000000000001" customHeight="1">
      <c r="A37" s="980"/>
      <c r="B37" s="766" t="s">
        <v>129</v>
      </c>
      <c r="C37" s="1387" t="s">
        <v>125</v>
      </c>
      <c r="D37" s="1387" t="s">
        <v>50</v>
      </c>
      <c r="E37" s="670">
        <v>15.1</v>
      </c>
      <c r="F37" s="821">
        <v>13.670029999999999</v>
      </c>
      <c r="G37" s="670"/>
      <c r="H37" s="670"/>
      <c r="I37" s="670"/>
      <c r="J37" s="670"/>
      <c r="K37" s="666"/>
      <c r="L37" s="670"/>
      <c r="M37" s="670"/>
    </row>
    <row r="38" spans="1:13" ht="20.100000000000001" customHeight="1">
      <c r="A38" s="980"/>
      <c r="B38" s="766" t="s">
        <v>132</v>
      </c>
      <c r="C38" s="745" t="s">
        <v>120</v>
      </c>
      <c r="D38" s="702" t="s">
        <v>50</v>
      </c>
      <c r="E38" s="670">
        <v>0.97</v>
      </c>
      <c r="F38" s="821">
        <v>0.87814099999999995</v>
      </c>
      <c r="G38" s="670"/>
      <c r="H38" s="670"/>
      <c r="I38" s="670"/>
      <c r="J38" s="670"/>
      <c r="K38" s="666"/>
      <c r="L38" s="670"/>
      <c r="M38" s="670"/>
    </row>
    <row r="39" spans="1:13" ht="20.100000000000001" customHeight="1">
      <c r="A39" s="980"/>
      <c r="B39" s="702" t="s">
        <v>196</v>
      </c>
      <c r="C39" s="703" t="s">
        <v>867</v>
      </c>
      <c r="D39" s="702" t="s">
        <v>25</v>
      </c>
      <c r="E39" s="670">
        <v>126</v>
      </c>
      <c r="F39" s="821">
        <v>114.06780000000001</v>
      </c>
      <c r="G39" s="879"/>
      <c r="H39" s="670"/>
      <c r="I39" s="670"/>
      <c r="J39" s="670"/>
      <c r="K39" s="879"/>
      <c r="L39" s="670"/>
      <c r="M39" s="670"/>
    </row>
    <row r="40" spans="1:13" ht="20.100000000000001" customHeight="1" thickBot="1">
      <c r="A40" s="980"/>
      <c r="B40" s="702"/>
      <c r="C40" s="745" t="s">
        <v>121</v>
      </c>
      <c r="D40" s="702" t="s">
        <v>25</v>
      </c>
      <c r="E40" s="670">
        <v>7</v>
      </c>
      <c r="F40" s="821">
        <v>6.3370999999999995</v>
      </c>
      <c r="G40" s="879"/>
      <c r="H40" s="670"/>
      <c r="I40" s="670"/>
      <c r="J40" s="670"/>
      <c r="K40" s="670"/>
      <c r="L40" s="670"/>
      <c r="M40" s="670"/>
    </row>
    <row r="41" spans="1:13" ht="42" customHeight="1">
      <c r="A41" s="962"/>
      <c r="B41" s="464" t="s">
        <v>27</v>
      </c>
      <c r="C41" s="465" t="s">
        <v>871</v>
      </c>
      <c r="D41" s="702" t="s">
        <v>21</v>
      </c>
      <c r="E41" s="744"/>
      <c r="F41" s="744">
        <v>45.27</v>
      </c>
      <c r="G41" s="879"/>
      <c r="H41" s="879"/>
      <c r="I41" s="879"/>
      <c r="J41" s="879"/>
      <c r="K41" s="879"/>
      <c r="L41" s="879"/>
      <c r="M41" s="879"/>
    </row>
    <row r="42" spans="1:13" ht="20.100000000000001" customHeight="1">
      <c r="A42" s="962"/>
      <c r="B42" s="468"/>
      <c r="C42" s="1388" t="s">
        <v>10</v>
      </c>
      <c r="D42" s="702" t="s">
        <v>16</v>
      </c>
      <c r="E42" s="879">
        <v>3.16</v>
      </c>
      <c r="F42" s="879">
        <v>143.0532</v>
      </c>
      <c r="G42" s="879"/>
      <c r="H42" s="879"/>
      <c r="I42" s="879"/>
      <c r="J42" s="879"/>
      <c r="K42" s="879"/>
      <c r="L42" s="879"/>
      <c r="M42" s="879"/>
    </row>
    <row r="43" spans="1:13" ht="20.100000000000001" customHeight="1">
      <c r="A43" s="962"/>
      <c r="B43" s="553" t="s">
        <v>588</v>
      </c>
      <c r="C43" s="554" t="s">
        <v>411</v>
      </c>
      <c r="D43" s="702" t="s">
        <v>25</v>
      </c>
      <c r="E43" s="879">
        <v>1.25</v>
      </c>
      <c r="F43" s="879">
        <v>56.587500000000006</v>
      </c>
      <c r="G43" s="879"/>
      <c r="H43" s="879"/>
      <c r="I43" s="879"/>
      <c r="J43" s="879"/>
      <c r="K43" s="879"/>
      <c r="L43" s="879"/>
      <c r="M43" s="879"/>
    </row>
    <row r="44" spans="1:13" ht="20.100000000000001" customHeight="1" thickBot="1">
      <c r="A44" s="962"/>
      <c r="B44" s="474"/>
      <c r="C44" s="1389" t="s">
        <v>26</v>
      </c>
      <c r="D44" s="702" t="s">
        <v>13</v>
      </c>
      <c r="E44" s="879">
        <v>0.01</v>
      </c>
      <c r="F44" s="879">
        <v>0.45270000000000005</v>
      </c>
      <c r="G44" s="879"/>
      <c r="H44" s="879"/>
      <c r="I44" s="879"/>
      <c r="J44" s="879"/>
      <c r="K44" s="879"/>
      <c r="L44" s="879"/>
      <c r="M44" s="879"/>
    </row>
    <row r="45" spans="1:13" ht="51.75" customHeight="1">
      <c r="A45" s="962"/>
      <c r="B45" s="1390" t="s">
        <v>872</v>
      </c>
      <c r="C45" s="1391" t="s">
        <v>626</v>
      </c>
      <c r="D45" s="702" t="s">
        <v>45</v>
      </c>
      <c r="E45" s="654"/>
      <c r="F45" s="654">
        <v>9.0530000000000008</v>
      </c>
      <c r="G45" s="650"/>
      <c r="H45" s="649"/>
      <c r="I45" s="650"/>
      <c r="J45" s="649"/>
      <c r="K45" s="650"/>
      <c r="L45" s="827"/>
      <c r="M45" s="649"/>
    </row>
    <row r="46" spans="1:13" ht="20.100000000000001" customHeight="1">
      <c r="A46" s="962"/>
      <c r="B46" s="1392"/>
      <c r="C46" s="1393" t="s">
        <v>627</v>
      </c>
      <c r="D46" s="702" t="s">
        <v>16</v>
      </c>
      <c r="E46" s="650">
        <v>99.8</v>
      </c>
      <c r="F46" s="650">
        <v>903.48940000000005</v>
      </c>
      <c r="G46" s="650"/>
      <c r="H46" s="649"/>
      <c r="I46" s="650"/>
      <c r="J46" s="649"/>
      <c r="K46" s="650"/>
      <c r="L46" s="827"/>
      <c r="M46" s="649"/>
    </row>
    <row r="47" spans="1:13" ht="20.100000000000001" customHeight="1">
      <c r="A47" s="962"/>
      <c r="B47" s="1392"/>
      <c r="C47" s="1393" t="s">
        <v>24</v>
      </c>
      <c r="D47" s="702" t="s">
        <v>13</v>
      </c>
      <c r="E47" s="650">
        <v>8.6999999999999993</v>
      </c>
      <c r="F47" s="650">
        <v>78.761099999999999</v>
      </c>
      <c r="G47" s="650"/>
      <c r="H47" s="879"/>
      <c r="I47" s="650"/>
      <c r="J47" s="649"/>
      <c r="K47" s="650"/>
      <c r="L47" s="827"/>
      <c r="M47" s="649"/>
    </row>
    <row r="48" spans="1:13" ht="20.100000000000001" customHeight="1">
      <c r="A48" s="962"/>
      <c r="B48" s="553" t="s">
        <v>875</v>
      </c>
      <c r="C48" s="1393" t="s">
        <v>873</v>
      </c>
      <c r="D48" s="702" t="s">
        <v>31</v>
      </c>
      <c r="E48" s="650">
        <v>100</v>
      </c>
      <c r="F48" s="650">
        <v>905.30000000000007</v>
      </c>
      <c r="G48" s="650"/>
      <c r="H48" s="879"/>
      <c r="I48" s="650"/>
      <c r="J48" s="649"/>
      <c r="K48" s="650"/>
      <c r="L48" s="827"/>
      <c r="M48" s="649"/>
    </row>
    <row r="49" spans="1:13" ht="20.100000000000001" customHeight="1">
      <c r="A49" s="962"/>
      <c r="B49" s="553" t="s">
        <v>588</v>
      </c>
      <c r="C49" s="1394" t="s">
        <v>874</v>
      </c>
      <c r="D49" s="702" t="s">
        <v>25</v>
      </c>
      <c r="E49" s="650">
        <v>0.43</v>
      </c>
      <c r="F49" s="650">
        <v>3.8927900000000002</v>
      </c>
      <c r="G49" s="650"/>
      <c r="H49" s="879"/>
      <c r="I49" s="650"/>
      <c r="J49" s="649"/>
      <c r="K49" s="650"/>
      <c r="L49" s="827"/>
      <c r="M49" s="649"/>
    </row>
    <row r="50" spans="1:13" ht="20.100000000000001" customHeight="1" thickBot="1">
      <c r="A50" s="962"/>
      <c r="B50" s="702"/>
      <c r="C50" s="1395" t="s">
        <v>26</v>
      </c>
      <c r="D50" s="702" t="s">
        <v>13</v>
      </c>
      <c r="E50" s="650">
        <v>0.3</v>
      </c>
      <c r="F50" s="650">
        <v>2.7159</v>
      </c>
      <c r="G50" s="650"/>
      <c r="H50" s="879"/>
      <c r="I50" s="650"/>
      <c r="J50" s="649"/>
      <c r="K50" s="650"/>
      <c r="L50" s="827"/>
      <c r="M50" s="649"/>
    </row>
    <row r="51" spans="1:13" ht="20.100000000000001" customHeight="1">
      <c r="A51" s="962"/>
      <c r="B51" s="702"/>
      <c r="C51" s="1396" t="s">
        <v>147</v>
      </c>
      <c r="D51" s="700" t="s">
        <v>13</v>
      </c>
      <c r="E51" s="822"/>
      <c r="F51" s="744"/>
      <c r="G51" s="744"/>
      <c r="H51" s="744"/>
      <c r="I51" s="744"/>
      <c r="J51" s="744"/>
      <c r="K51" s="744"/>
      <c r="L51" s="744"/>
      <c r="M51" s="744"/>
    </row>
    <row r="52" spans="1:13" ht="45.75" customHeight="1">
      <c r="A52" s="962"/>
      <c r="B52" s="702"/>
      <c r="C52" s="774" t="s">
        <v>148</v>
      </c>
      <c r="D52" s="766"/>
      <c r="E52" s="879"/>
      <c r="F52" s="879"/>
      <c r="G52" s="879"/>
      <c r="H52" s="879"/>
      <c r="I52" s="879"/>
      <c r="J52" s="879"/>
      <c r="K52" s="879"/>
      <c r="L52" s="879"/>
      <c r="M52" s="879"/>
    </row>
    <row r="53" spans="1:13" ht="38.25" customHeight="1">
      <c r="A53" s="980">
        <v>1</v>
      </c>
      <c r="B53" s="698" t="s">
        <v>136</v>
      </c>
      <c r="C53" s="699" t="s">
        <v>137</v>
      </c>
      <c r="D53" s="700" t="s">
        <v>21</v>
      </c>
      <c r="E53" s="744"/>
      <c r="F53" s="744">
        <v>13.77</v>
      </c>
      <c r="G53" s="879"/>
      <c r="H53" s="879"/>
      <c r="I53" s="879"/>
      <c r="J53" s="879"/>
      <c r="K53" s="879"/>
      <c r="L53" s="879"/>
      <c r="M53" s="879"/>
    </row>
    <row r="54" spans="1:13" ht="20.100000000000001" customHeight="1">
      <c r="A54" s="980"/>
      <c r="B54" s="702"/>
      <c r="C54" s="745" t="s">
        <v>10</v>
      </c>
      <c r="D54" s="766" t="s">
        <v>16</v>
      </c>
      <c r="E54" s="879">
        <v>3.16</v>
      </c>
      <c r="F54" s="879">
        <v>43.513199999999998</v>
      </c>
      <c r="G54" s="879"/>
      <c r="H54" s="879"/>
      <c r="I54" s="879"/>
      <c r="J54" s="879"/>
      <c r="K54" s="879"/>
      <c r="L54" s="879"/>
      <c r="M54" s="879"/>
    </row>
    <row r="55" spans="1:13" ht="20.100000000000001" customHeight="1">
      <c r="A55" s="980"/>
      <c r="B55" s="702" t="s">
        <v>134</v>
      </c>
      <c r="C55" s="703" t="s">
        <v>868</v>
      </c>
      <c r="D55" s="766" t="s">
        <v>25</v>
      </c>
      <c r="E55" s="879">
        <v>1.25</v>
      </c>
      <c r="F55" s="879">
        <v>17.212499999999999</v>
      </c>
      <c r="G55" s="879"/>
      <c r="H55" s="879"/>
      <c r="I55" s="879"/>
      <c r="J55" s="879"/>
      <c r="K55" s="879"/>
      <c r="L55" s="879"/>
      <c r="M55" s="879"/>
    </row>
    <row r="56" spans="1:13" ht="20.100000000000001" customHeight="1">
      <c r="A56" s="980"/>
      <c r="B56" s="702"/>
      <c r="C56" s="745" t="s">
        <v>26</v>
      </c>
      <c r="D56" s="766" t="s">
        <v>13</v>
      </c>
      <c r="E56" s="879">
        <v>0.01</v>
      </c>
      <c r="F56" s="879">
        <v>0.13769999999999999</v>
      </c>
      <c r="G56" s="879"/>
      <c r="H56" s="879"/>
      <c r="I56" s="879"/>
      <c r="J56" s="879"/>
      <c r="K56" s="879"/>
      <c r="L56" s="879"/>
      <c r="M56" s="879"/>
    </row>
    <row r="57" spans="1:13" ht="48" customHeight="1">
      <c r="A57" s="980">
        <v>2</v>
      </c>
      <c r="B57" s="698" t="s">
        <v>27</v>
      </c>
      <c r="C57" s="699" t="s">
        <v>463</v>
      </c>
      <c r="D57" s="700" t="s">
        <v>21</v>
      </c>
      <c r="E57" s="744"/>
      <c r="F57" s="744">
        <v>6.89</v>
      </c>
      <c r="G57" s="879"/>
      <c r="H57" s="879"/>
      <c r="I57" s="879"/>
      <c r="J57" s="879"/>
      <c r="K57" s="879"/>
      <c r="L57" s="879"/>
      <c r="M57" s="879"/>
    </row>
    <row r="58" spans="1:13" ht="20.100000000000001" customHeight="1">
      <c r="A58" s="980"/>
      <c r="B58" s="702"/>
      <c r="C58" s="745" t="s">
        <v>10</v>
      </c>
      <c r="D58" s="766" t="s">
        <v>16</v>
      </c>
      <c r="E58" s="879">
        <v>3.52</v>
      </c>
      <c r="F58" s="879">
        <v>24.252800000000001</v>
      </c>
      <c r="G58" s="879"/>
      <c r="H58" s="879"/>
      <c r="I58" s="879"/>
      <c r="J58" s="879"/>
      <c r="K58" s="879"/>
      <c r="L58" s="879"/>
      <c r="M58" s="879"/>
    </row>
    <row r="59" spans="1:13" ht="20.100000000000001" customHeight="1">
      <c r="A59" s="980"/>
      <c r="B59" s="702"/>
      <c r="C59" s="745" t="s">
        <v>24</v>
      </c>
      <c r="D59" s="766" t="s">
        <v>13</v>
      </c>
      <c r="E59" s="879">
        <v>1.06</v>
      </c>
      <c r="F59" s="879">
        <v>7.3033999999999999</v>
      </c>
      <c r="G59" s="879"/>
      <c r="H59" s="879"/>
      <c r="I59" s="879"/>
      <c r="J59" s="879"/>
      <c r="K59" s="879"/>
      <c r="L59" s="879"/>
      <c r="M59" s="879"/>
    </row>
    <row r="60" spans="1:13" ht="20.100000000000001" customHeight="1">
      <c r="A60" s="980"/>
      <c r="B60" s="702" t="s">
        <v>196</v>
      </c>
      <c r="C60" s="703" t="s">
        <v>869</v>
      </c>
      <c r="D60" s="766" t="s">
        <v>25</v>
      </c>
      <c r="E60" s="879">
        <v>1.24</v>
      </c>
      <c r="F60" s="879">
        <v>8.5435999999999996</v>
      </c>
      <c r="G60" s="879"/>
      <c r="H60" s="879"/>
      <c r="I60" s="879"/>
      <c r="J60" s="879"/>
      <c r="K60" s="879"/>
      <c r="L60" s="879"/>
      <c r="M60" s="879"/>
    </row>
    <row r="61" spans="1:13" ht="20.100000000000001" customHeight="1">
      <c r="A61" s="980"/>
      <c r="B61" s="702"/>
      <c r="C61" s="745" t="s">
        <v>26</v>
      </c>
      <c r="D61" s="766" t="s">
        <v>13</v>
      </c>
      <c r="E61" s="879">
        <v>0.02</v>
      </c>
      <c r="F61" s="879">
        <v>0.13780000000000001</v>
      </c>
      <c r="G61" s="879"/>
      <c r="H61" s="879"/>
      <c r="I61" s="879"/>
      <c r="J61" s="879"/>
      <c r="K61" s="879"/>
      <c r="L61" s="879"/>
      <c r="M61" s="879"/>
    </row>
    <row r="62" spans="1:13" ht="54" customHeight="1">
      <c r="A62" s="980">
        <v>3</v>
      </c>
      <c r="B62" s="698" t="s">
        <v>139</v>
      </c>
      <c r="C62" s="699" t="s">
        <v>140</v>
      </c>
      <c r="D62" s="700" t="s">
        <v>18</v>
      </c>
      <c r="E62" s="744"/>
      <c r="F62" s="791">
        <v>0.13769999999999999</v>
      </c>
      <c r="G62" s="879"/>
      <c r="H62" s="879"/>
      <c r="I62" s="879"/>
      <c r="J62" s="879"/>
      <c r="K62" s="879"/>
      <c r="L62" s="879"/>
      <c r="M62" s="879"/>
    </row>
    <row r="63" spans="1:13" ht="20.100000000000001" customHeight="1">
      <c r="A63" s="980"/>
      <c r="B63" s="702"/>
      <c r="C63" s="745" t="s">
        <v>10</v>
      </c>
      <c r="D63" s="766" t="s">
        <v>16</v>
      </c>
      <c r="E63" s="879">
        <v>187</v>
      </c>
      <c r="F63" s="879">
        <v>25.749899999999997</v>
      </c>
      <c r="G63" s="879"/>
      <c r="H63" s="879"/>
      <c r="I63" s="879"/>
      <c r="J63" s="879"/>
      <c r="K63" s="879"/>
      <c r="L63" s="879"/>
      <c r="M63" s="879"/>
    </row>
    <row r="64" spans="1:13" ht="20.100000000000001" customHeight="1">
      <c r="A64" s="980"/>
      <c r="B64" s="702"/>
      <c r="C64" s="745" t="s">
        <v>24</v>
      </c>
      <c r="D64" s="766" t="s">
        <v>13</v>
      </c>
      <c r="E64" s="879">
        <v>77</v>
      </c>
      <c r="F64" s="879">
        <v>10.6029</v>
      </c>
      <c r="G64" s="879"/>
      <c r="H64" s="879"/>
      <c r="I64" s="879"/>
      <c r="J64" s="879"/>
      <c r="K64" s="879"/>
      <c r="L64" s="879"/>
      <c r="M64" s="879"/>
    </row>
    <row r="65" spans="1:13" ht="20.100000000000001" customHeight="1">
      <c r="A65" s="980"/>
      <c r="B65" s="702" t="s">
        <v>606</v>
      </c>
      <c r="C65" s="745" t="s">
        <v>723</v>
      </c>
      <c r="D65" s="766" t="s">
        <v>25</v>
      </c>
      <c r="E65" s="879">
        <v>101.5</v>
      </c>
      <c r="F65" s="879">
        <v>13.97655</v>
      </c>
      <c r="G65" s="879"/>
      <c r="H65" s="879"/>
      <c r="I65" s="879"/>
      <c r="J65" s="879"/>
      <c r="K65" s="879"/>
      <c r="L65" s="879"/>
      <c r="M65" s="879"/>
    </row>
    <row r="66" spans="1:13" ht="20.100000000000001" customHeight="1">
      <c r="A66" s="980"/>
      <c r="B66" s="702" t="s">
        <v>624</v>
      </c>
      <c r="C66" s="745" t="s">
        <v>141</v>
      </c>
      <c r="D66" s="766" t="s">
        <v>38</v>
      </c>
      <c r="E66" s="1397" t="s">
        <v>33</v>
      </c>
      <c r="F66" s="879">
        <v>320.98</v>
      </c>
      <c r="G66" s="823"/>
      <c r="H66" s="879"/>
      <c r="I66" s="879"/>
      <c r="J66" s="879"/>
      <c r="K66" s="879"/>
      <c r="L66" s="879"/>
      <c r="M66" s="879"/>
    </row>
    <row r="67" spans="1:13" ht="20.100000000000001" customHeight="1">
      <c r="A67" s="980"/>
      <c r="B67" s="702" t="s">
        <v>35</v>
      </c>
      <c r="C67" s="745" t="s">
        <v>142</v>
      </c>
      <c r="D67" s="766" t="s">
        <v>143</v>
      </c>
      <c r="E67" s="649">
        <v>7.54</v>
      </c>
      <c r="F67" s="879">
        <v>1.0382579999999999</v>
      </c>
      <c r="G67" s="879"/>
      <c r="H67" s="879"/>
      <c r="I67" s="879"/>
      <c r="J67" s="879"/>
      <c r="K67" s="879"/>
      <c r="L67" s="879"/>
      <c r="M67" s="879"/>
    </row>
    <row r="68" spans="1:13" ht="20.100000000000001" customHeight="1">
      <c r="A68" s="980"/>
      <c r="B68" s="702" t="s">
        <v>36</v>
      </c>
      <c r="C68" s="745" t="s">
        <v>144</v>
      </c>
      <c r="D68" s="766" t="s">
        <v>145</v>
      </c>
      <c r="E68" s="649">
        <v>0.08</v>
      </c>
      <c r="F68" s="879">
        <v>1.1016E-2</v>
      </c>
      <c r="G68" s="879"/>
      <c r="H68" s="879"/>
      <c r="I68" s="879"/>
      <c r="J68" s="879"/>
      <c r="K68" s="879"/>
      <c r="L68" s="879"/>
      <c r="M68" s="879"/>
    </row>
    <row r="69" spans="1:13" ht="20.100000000000001" customHeight="1">
      <c r="A69" s="980"/>
      <c r="B69" s="702"/>
      <c r="C69" s="745" t="s">
        <v>26</v>
      </c>
      <c r="D69" s="766" t="s">
        <v>13</v>
      </c>
      <c r="E69" s="649">
        <v>7</v>
      </c>
      <c r="F69" s="879">
        <v>0.96389999999999998</v>
      </c>
      <c r="G69" s="879"/>
      <c r="H69" s="879"/>
      <c r="I69" s="879"/>
      <c r="J69" s="879"/>
      <c r="K69" s="879"/>
      <c r="L69" s="879"/>
      <c r="M69" s="879"/>
    </row>
    <row r="70" spans="1:13" ht="31.5" customHeight="1">
      <c r="A70" s="962"/>
      <c r="B70" s="702"/>
      <c r="C70" s="1396" t="s">
        <v>146</v>
      </c>
      <c r="D70" s="795" t="s">
        <v>13</v>
      </c>
      <c r="E70" s="738"/>
      <c r="F70" s="744"/>
      <c r="G70" s="744"/>
      <c r="H70" s="744"/>
      <c r="I70" s="744"/>
      <c r="J70" s="744"/>
      <c r="K70" s="744"/>
      <c r="L70" s="744"/>
      <c r="M70" s="744"/>
    </row>
    <row r="71" spans="1:13" ht="31.5" customHeight="1">
      <c r="A71" s="962"/>
      <c r="B71" s="789"/>
      <c r="C71" s="699" t="s">
        <v>715</v>
      </c>
      <c r="D71" s="702"/>
      <c r="E71" s="681"/>
      <c r="F71" s="681"/>
      <c r="G71" s="681"/>
      <c r="H71" s="681"/>
      <c r="I71" s="681"/>
      <c r="J71" s="681"/>
      <c r="K71" s="681"/>
      <c r="L71" s="681"/>
      <c r="M71" s="681"/>
    </row>
    <row r="72" spans="1:13" ht="39.75" customHeight="1">
      <c r="A72" s="980">
        <v>1</v>
      </c>
      <c r="B72" s="698" t="s">
        <v>136</v>
      </c>
      <c r="C72" s="699" t="s">
        <v>870</v>
      </c>
      <c r="D72" s="700" t="s">
        <v>21</v>
      </c>
      <c r="E72" s="744"/>
      <c r="F72" s="744">
        <v>42.65</v>
      </c>
      <c r="G72" s="879"/>
      <c r="H72" s="879"/>
      <c r="I72" s="879"/>
      <c r="J72" s="879"/>
      <c r="K72" s="879"/>
      <c r="L72" s="879"/>
      <c r="M72" s="879"/>
    </row>
    <row r="73" spans="1:13" ht="20.100000000000001" customHeight="1">
      <c r="A73" s="980"/>
      <c r="B73" s="702"/>
      <c r="C73" s="745" t="s">
        <v>10</v>
      </c>
      <c r="D73" s="766" t="s">
        <v>16</v>
      </c>
      <c r="E73" s="879">
        <v>3.16</v>
      </c>
      <c r="F73" s="879">
        <v>134.774</v>
      </c>
      <c r="G73" s="879"/>
      <c r="H73" s="879"/>
      <c r="I73" s="879"/>
      <c r="J73" s="879"/>
      <c r="K73" s="879"/>
      <c r="L73" s="879"/>
      <c r="M73" s="879"/>
    </row>
    <row r="74" spans="1:13" ht="20.100000000000001" customHeight="1">
      <c r="A74" s="980"/>
      <c r="B74" s="702" t="s">
        <v>134</v>
      </c>
      <c r="C74" s="703" t="s">
        <v>239</v>
      </c>
      <c r="D74" s="766" t="s">
        <v>25</v>
      </c>
      <c r="E74" s="879">
        <v>1.25</v>
      </c>
      <c r="F74" s="879">
        <v>53.3125</v>
      </c>
      <c r="G74" s="879"/>
      <c r="H74" s="879"/>
      <c r="I74" s="879"/>
      <c r="J74" s="879"/>
      <c r="K74" s="879"/>
      <c r="L74" s="879"/>
      <c r="M74" s="879"/>
    </row>
    <row r="75" spans="1:13" ht="20.100000000000001" customHeight="1">
      <c r="A75" s="980"/>
      <c r="B75" s="702"/>
      <c r="C75" s="745" t="s">
        <v>26</v>
      </c>
      <c r="D75" s="766" t="s">
        <v>13</v>
      </c>
      <c r="E75" s="879">
        <v>0.01</v>
      </c>
      <c r="F75" s="879">
        <v>0.42649999999999999</v>
      </c>
      <c r="G75" s="879"/>
      <c r="H75" s="879"/>
      <c r="I75" s="879"/>
      <c r="J75" s="879"/>
      <c r="K75" s="879"/>
      <c r="L75" s="879"/>
      <c r="M75" s="879"/>
    </row>
    <row r="76" spans="1:13" ht="36.75" customHeight="1">
      <c r="A76" s="980">
        <v>2</v>
      </c>
      <c r="B76" s="698" t="s">
        <v>27</v>
      </c>
      <c r="C76" s="699" t="s">
        <v>636</v>
      </c>
      <c r="D76" s="700" t="s">
        <v>21</v>
      </c>
      <c r="E76" s="744"/>
      <c r="F76" s="744">
        <v>21.33</v>
      </c>
      <c r="G76" s="879"/>
      <c r="H76" s="879"/>
      <c r="I76" s="879"/>
      <c r="J76" s="879"/>
      <c r="K76" s="879"/>
      <c r="L76" s="879"/>
      <c r="M76" s="879"/>
    </row>
    <row r="77" spans="1:13" ht="20.100000000000001" customHeight="1">
      <c r="A77" s="980"/>
      <c r="B77" s="702"/>
      <c r="C77" s="745" t="s">
        <v>10</v>
      </c>
      <c r="D77" s="766" t="s">
        <v>16</v>
      </c>
      <c r="E77" s="879">
        <v>3.16</v>
      </c>
      <c r="F77" s="879">
        <v>67.402799999999999</v>
      </c>
      <c r="G77" s="879"/>
      <c r="H77" s="879"/>
      <c r="I77" s="879"/>
      <c r="J77" s="879"/>
      <c r="K77" s="879"/>
      <c r="L77" s="879"/>
      <c r="M77" s="879"/>
    </row>
    <row r="78" spans="1:13" ht="20.100000000000001" customHeight="1">
      <c r="A78" s="980"/>
      <c r="B78" s="702" t="s">
        <v>196</v>
      </c>
      <c r="C78" s="703" t="s">
        <v>869</v>
      </c>
      <c r="D78" s="766" t="s">
        <v>25</v>
      </c>
      <c r="E78" s="879">
        <v>1.25</v>
      </c>
      <c r="F78" s="879">
        <v>26.662499999999998</v>
      </c>
      <c r="G78" s="879"/>
      <c r="H78" s="879"/>
      <c r="I78" s="879"/>
      <c r="J78" s="879"/>
      <c r="K78" s="879"/>
      <c r="L78" s="879"/>
      <c r="M78" s="879"/>
    </row>
    <row r="79" spans="1:13" ht="20.100000000000001" customHeight="1">
      <c r="A79" s="980"/>
      <c r="B79" s="702"/>
      <c r="C79" s="745" t="s">
        <v>26</v>
      </c>
      <c r="D79" s="766" t="s">
        <v>13</v>
      </c>
      <c r="E79" s="879">
        <v>0.01</v>
      </c>
      <c r="F79" s="879">
        <v>0.21329999999999999</v>
      </c>
      <c r="G79" s="879"/>
      <c r="H79" s="879"/>
      <c r="I79" s="879"/>
      <c r="J79" s="879"/>
      <c r="K79" s="879"/>
      <c r="L79" s="879"/>
      <c r="M79" s="879"/>
    </row>
    <row r="80" spans="1:13" ht="53.25" customHeight="1">
      <c r="A80" s="980">
        <v>3</v>
      </c>
      <c r="B80" s="698" t="s">
        <v>139</v>
      </c>
      <c r="C80" s="699" t="s">
        <v>140</v>
      </c>
      <c r="D80" s="700" t="s">
        <v>18</v>
      </c>
      <c r="E80" s="744"/>
      <c r="F80" s="791">
        <v>0.42649999999999999</v>
      </c>
      <c r="G80" s="879"/>
      <c r="H80" s="879"/>
      <c r="I80" s="879"/>
      <c r="J80" s="879"/>
      <c r="K80" s="879"/>
      <c r="L80" s="879"/>
      <c r="M80" s="879"/>
    </row>
    <row r="81" spans="1:13" ht="20.100000000000001" customHeight="1">
      <c r="A81" s="980"/>
      <c r="B81" s="702"/>
      <c r="C81" s="745" t="s">
        <v>10</v>
      </c>
      <c r="D81" s="766" t="s">
        <v>16</v>
      </c>
      <c r="E81" s="879">
        <v>187</v>
      </c>
      <c r="F81" s="879">
        <v>79.755499999999998</v>
      </c>
      <c r="G81" s="879"/>
      <c r="H81" s="879"/>
      <c r="I81" s="879"/>
      <c r="J81" s="879"/>
      <c r="K81" s="879"/>
      <c r="L81" s="879"/>
      <c r="M81" s="879"/>
    </row>
    <row r="82" spans="1:13" ht="20.100000000000001" customHeight="1">
      <c r="A82" s="980"/>
      <c r="B82" s="702"/>
      <c r="C82" s="745" t="s">
        <v>24</v>
      </c>
      <c r="D82" s="766" t="s">
        <v>13</v>
      </c>
      <c r="E82" s="879">
        <v>77</v>
      </c>
      <c r="F82" s="879">
        <v>32.840499999999999</v>
      </c>
      <c r="G82" s="879"/>
      <c r="H82" s="879"/>
      <c r="I82" s="879"/>
      <c r="J82" s="879"/>
      <c r="K82" s="879"/>
      <c r="L82" s="879"/>
      <c r="M82" s="879"/>
    </row>
    <row r="83" spans="1:13" ht="20.100000000000001" customHeight="1">
      <c r="A83" s="980"/>
      <c r="B83" s="702" t="s">
        <v>606</v>
      </c>
      <c r="C83" s="745" t="s">
        <v>723</v>
      </c>
      <c r="D83" s="766" t="s">
        <v>25</v>
      </c>
      <c r="E83" s="879">
        <v>101.5</v>
      </c>
      <c r="F83" s="879">
        <v>43.289749999999998</v>
      </c>
      <c r="G83" s="879"/>
      <c r="H83" s="879"/>
      <c r="I83" s="879"/>
      <c r="J83" s="879"/>
      <c r="K83" s="879"/>
      <c r="L83" s="879"/>
      <c r="M83" s="879"/>
    </row>
    <row r="84" spans="1:13" ht="20.100000000000001" customHeight="1">
      <c r="A84" s="980"/>
      <c r="B84" s="702" t="s">
        <v>624</v>
      </c>
      <c r="C84" s="745" t="s">
        <v>141</v>
      </c>
      <c r="D84" s="766" t="s">
        <v>38</v>
      </c>
      <c r="E84" s="1397" t="s">
        <v>33</v>
      </c>
      <c r="F84" s="879">
        <v>994.17</v>
      </c>
      <c r="G84" s="823"/>
      <c r="H84" s="879"/>
      <c r="I84" s="879"/>
      <c r="J84" s="879"/>
      <c r="K84" s="879"/>
      <c r="L84" s="879"/>
      <c r="M84" s="879"/>
    </row>
    <row r="85" spans="1:13" ht="20.100000000000001" customHeight="1">
      <c r="A85" s="980"/>
      <c r="B85" s="702" t="s">
        <v>35</v>
      </c>
      <c r="C85" s="745" t="s">
        <v>142</v>
      </c>
      <c r="D85" s="766" t="s">
        <v>143</v>
      </c>
      <c r="E85" s="649">
        <v>7.54</v>
      </c>
      <c r="F85" s="879">
        <v>3.2158099999999998</v>
      </c>
      <c r="G85" s="879"/>
      <c r="H85" s="879"/>
      <c r="I85" s="879"/>
      <c r="J85" s="879"/>
      <c r="K85" s="879"/>
      <c r="L85" s="879"/>
      <c r="M85" s="879"/>
    </row>
    <row r="86" spans="1:13" ht="20.100000000000001" customHeight="1">
      <c r="A86" s="980"/>
      <c r="B86" s="702" t="s">
        <v>36</v>
      </c>
      <c r="C86" s="745" t="s">
        <v>144</v>
      </c>
      <c r="D86" s="766" t="s">
        <v>145</v>
      </c>
      <c r="E86" s="649">
        <v>0.08</v>
      </c>
      <c r="F86" s="879">
        <v>3.4119999999999998E-2</v>
      </c>
      <c r="G86" s="879"/>
      <c r="H86" s="879"/>
      <c r="I86" s="879"/>
      <c r="J86" s="879"/>
      <c r="K86" s="879"/>
      <c r="L86" s="879"/>
      <c r="M86" s="879"/>
    </row>
    <row r="87" spans="1:13" ht="20.100000000000001" customHeight="1">
      <c r="A87" s="980"/>
      <c r="B87" s="702"/>
      <c r="C87" s="745" t="s">
        <v>26</v>
      </c>
      <c r="D87" s="766" t="s">
        <v>13</v>
      </c>
      <c r="E87" s="649">
        <v>7</v>
      </c>
      <c r="F87" s="879">
        <v>2.9855</v>
      </c>
      <c r="G87" s="879"/>
      <c r="H87" s="879"/>
      <c r="I87" s="879"/>
      <c r="J87" s="879"/>
      <c r="K87" s="879"/>
      <c r="L87" s="879"/>
      <c r="M87" s="879"/>
    </row>
    <row r="88" spans="1:13" ht="54">
      <c r="A88" s="980">
        <v>4</v>
      </c>
      <c r="B88" s="698" t="s">
        <v>149</v>
      </c>
      <c r="C88" s="699" t="s">
        <v>1056</v>
      </c>
      <c r="D88" s="700" t="s">
        <v>45</v>
      </c>
      <c r="E88" s="744"/>
      <c r="F88" s="824">
        <v>4.2649999999999997</v>
      </c>
      <c r="G88" s="879"/>
      <c r="H88" s="879"/>
      <c r="I88" s="879"/>
      <c r="J88" s="879"/>
      <c r="K88" s="879"/>
      <c r="L88" s="879"/>
      <c r="M88" s="879"/>
    </row>
    <row r="89" spans="1:13" ht="20.100000000000001" customHeight="1">
      <c r="A89" s="980"/>
      <c r="B89" s="702"/>
      <c r="C89" s="745" t="s">
        <v>10</v>
      </c>
      <c r="D89" s="766" t="s">
        <v>16</v>
      </c>
      <c r="E89" s="879">
        <v>41.6</v>
      </c>
      <c r="F89" s="879">
        <v>177.42400000000001</v>
      </c>
      <c r="G89" s="879"/>
      <c r="H89" s="879"/>
      <c r="I89" s="879"/>
      <c r="J89" s="879"/>
      <c r="K89" s="879"/>
      <c r="L89" s="879"/>
      <c r="M89" s="879"/>
    </row>
    <row r="90" spans="1:13" ht="20.100000000000001" customHeight="1">
      <c r="A90" s="980"/>
      <c r="B90" s="702"/>
      <c r="C90" s="745" t="s">
        <v>24</v>
      </c>
      <c r="D90" s="766" t="s">
        <v>13</v>
      </c>
      <c r="E90" s="879">
        <v>0.59</v>
      </c>
      <c r="F90" s="879">
        <v>2.5163499999999996</v>
      </c>
      <c r="G90" s="879"/>
      <c r="H90" s="879"/>
      <c r="I90" s="879"/>
      <c r="J90" s="879"/>
      <c r="K90" s="879"/>
      <c r="L90" s="879"/>
      <c r="M90" s="879"/>
    </row>
    <row r="91" spans="1:13" ht="20.100000000000001" customHeight="1">
      <c r="A91" s="980"/>
      <c r="B91" s="702" t="s">
        <v>150</v>
      </c>
      <c r="C91" s="745" t="s">
        <v>151</v>
      </c>
      <c r="D91" s="766" t="s">
        <v>31</v>
      </c>
      <c r="E91" s="879">
        <v>102</v>
      </c>
      <c r="F91" s="879">
        <v>435.03</v>
      </c>
      <c r="G91" s="879"/>
      <c r="H91" s="879"/>
      <c r="I91" s="879"/>
      <c r="J91" s="879"/>
      <c r="K91" s="879"/>
      <c r="L91" s="879"/>
      <c r="M91" s="879"/>
    </row>
    <row r="92" spans="1:13" ht="20.100000000000001" customHeight="1">
      <c r="A92" s="980"/>
      <c r="B92" s="702" t="s">
        <v>152</v>
      </c>
      <c r="C92" s="745" t="s">
        <v>153</v>
      </c>
      <c r="D92" s="766" t="s">
        <v>38</v>
      </c>
      <c r="E92" s="879">
        <v>190</v>
      </c>
      <c r="F92" s="879">
        <v>810.34999999999991</v>
      </c>
      <c r="G92" s="879"/>
      <c r="H92" s="879"/>
      <c r="I92" s="879"/>
      <c r="J92" s="879"/>
      <c r="K92" s="879"/>
      <c r="L92" s="879"/>
      <c r="M92" s="879"/>
    </row>
    <row r="93" spans="1:13" ht="20.100000000000001" customHeight="1">
      <c r="A93" s="980"/>
      <c r="B93" s="702"/>
      <c r="C93" s="745" t="s">
        <v>26</v>
      </c>
      <c r="D93" s="766" t="s">
        <v>13</v>
      </c>
      <c r="E93" s="879">
        <v>0.08</v>
      </c>
      <c r="F93" s="879">
        <v>0.3412</v>
      </c>
      <c r="G93" s="879"/>
      <c r="H93" s="879"/>
      <c r="I93" s="879"/>
      <c r="J93" s="879"/>
      <c r="K93" s="879"/>
      <c r="L93" s="879"/>
      <c r="M93" s="879"/>
    </row>
    <row r="94" spans="1:13" ht="36" customHeight="1">
      <c r="A94" s="980">
        <v>5</v>
      </c>
      <c r="B94" s="698" t="s">
        <v>155</v>
      </c>
      <c r="C94" s="742" t="s">
        <v>724</v>
      </c>
      <c r="D94" s="700" t="s">
        <v>101</v>
      </c>
      <c r="E94" s="744"/>
      <c r="F94" s="744">
        <v>168.2</v>
      </c>
      <c r="G94" s="879"/>
      <c r="H94" s="879"/>
      <c r="I94" s="879"/>
      <c r="J94" s="879"/>
      <c r="K94" s="879"/>
      <c r="L94" s="879"/>
      <c r="M94" s="879"/>
    </row>
    <row r="95" spans="1:13" ht="20.100000000000001" customHeight="1">
      <c r="A95" s="980"/>
      <c r="B95" s="702"/>
      <c r="C95" s="745" t="s">
        <v>10</v>
      </c>
      <c r="D95" s="766" t="s">
        <v>16</v>
      </c>
      <c r="E95" s="879">
        <v>0.74</v>
      </c>
      <c r="F95" s="879">
        <v>124.46799999999999</v>
      </c>
      <c r="G95" s="879"/>
      <c r="H95" s="879"/>
      <c r="I95" s="879"/>
      <c r="J95" s="879"/>
      <c r="K95" s="879"/>
      <c r="L95" s="879"/>
      <c r="M95" s="879"/>
    </row>
    <row r="96" spans="1:13" ht="20.100000000000001" customHeight="1">
      <c r="A96" s="980"/>
      <c r="B96" s="702"/>
      <c r="C96" s="745" t="s">
        <v>24</v>
      </c>
      <c r="D96" s="766" t="s">
        <v>13</v>
      </c>
      <c r="E96" s="1398">
        <v>7.1000000000000004E-3</v>
      </c>
      <c r="F96" s="879">
        <v>1.1942200000000001</v>
      </c>
      <c r="G96" s="879"/>
      <c r="H96" s="879"/>
      <c r="I96" s="879"/>
      <c r="J96" s="879"/>
      <c r="K96" s="879"/>
      <c r="L96" s="879"/>
      <c r="M96" s="879"/>
    </row>
    <row r="97" spans="1:13" ht="20.100000000000001" customHeight="1">
      <c r="A97" s="980"/>
      <c r="B97" s="702" t="s">
        <v>61</v>
      </c>
      <c r="C97" s="745" t="s">
        <v>722</v>
      </c>
      <c r="D97" s="766" t="s">
        <v>101</v>
      </c>
      <c r="E97" s="879">
        <v>1</v>
      </c>
      <c r="F97" s="879">
        <v>168.2</v>
      </c>
      <c r="G97" s="879"/>
      <c r="H97" s="879"/>
      <c r="I97" s="879"/>
      <c r="J97" s="879"/>
      <c r="K97" s="879"/>
      <c r="L97" s="879"/>
      <c r="M97" s="879"/>
    </row>
    <row r="98" spans="1:13" ht="20.100000000000001" customHeight="1">
      <c r="A98" s="980"/>
      <c r="B98" s="702" t="s">
        <v>606</v>
      </c>
      <c r="C98" s="745" t="s">
        <v>723</v>
      </c>
      <c r="D98" s="766" t="s">
        <v>25</v>
      </c>
      <c r="E98" s="823">
        <v>5.9000000000000004E-2</v>
      </c>
      <c r="F98" s="879">
        <v>9.9238</v>
      </c>
      <c r="G98" s="879"/>
      <c r="H98" s="879"/>
      <c r="I98" s="879"/>
      <c r="J98" s="879"/>
      <c r="K98" s="879"/>
      <c r="L98" s="879"/>
      <c r="M98" s="879"/>
    </row>
    <row r="99" spans="1:13" ht="20.100000000000001" customHeight="1">
      <c r="A99" s="980"/>
      <c r="B99" s="702" t="s">
        <v>48</v>
      </c>
      <c r="C99" s="745" t="s">
        <v>46</v>
      </c>
      <c r="D99" s="766" t="s">
        <v>25</v>
      </c>
      <c r="E99" s="1399">
        <v>5.9999999999999995E-4</v>
      </c>
      <c r="F99" s="879">
        <v>0.10091999999999998</v>
      </c>
      <c r="G99" s="879"/>
      <c r="H99" s="879"/>
      <c r="I99" s="879"/>
      <c r="J99" s="879"/>
      <c r="K99" s="879"/>
      <c r="L99" s="879"/>
      <c r="M99" s="879"/>
    </row>
    <row r="100" spans="1:13" ht="20.100000000000001" customHeight="1">
      <c r="A100" s="980"/>
      <c r="B100" s="702"/>
      <c r="C100" s="745" t="s">
        <v>26</v>
      </c>
      <c r="D100" s="766" t="s">
        <v>13</v>
      </c>
      <c r="E100" s="879">
        <v>9.6000000000000002E-2</v>
      </c>
      <c r="F100" s="879">
        <v>16.147199999999998</v>
      </c>
      <c r="G100" s="879"/>
      <c r="H100" s="879"/>
      <c r="I100" s="879"/>
      <c r="J100" s="879"/>
      <c r="K100" s="879"/>
      <c r="L100" s="879"/>
      <c r="M100" s="879"/>
    </row>
    <row r="101" spans="1:13" ht="20.100000000000001" customHeight="1">
      <c r="A101" s="962"/>
      <c r="B101" s="702"/>
      <c r="C101" s="1396" t="s">
        <v>154</v>
      </c>
      <c r="D101" s="795" t="s">
        <v>13</v>
      </c>
      <c r="E101" s="744"/>
      <c r="F101" s="744"/>
      <c r="G101" s="744"/>
      <c r="H101" s="744"/>
      <c r="I101" s="744"/>
      <c r="J101" s="744"/>
      <c r="K101" s="744"/>
      <c r="L101" s="744"/>
      <c r="M101" s="744"/>
    </row>
    <row r="102" spans="1:13" ht="20.100000000000001" customHeight="1">
      <c r="A102" s="962"/>
      <c r="B102" s="789"/>
      <c r="C102" s="699" t="s">
        <v>625</v>
      </c>
      <c r="D102" s="702"/>
      <c r="E102" s="681"/>
      <c r="F102" s="681"/>
      <c r="G102" s="681"/>
      <c r="H102" s="681"/>
      <c r="I102" s="681"/>
      <c r="J102" s="681"/>
      <c r="K102" s="681"/>
      <c r="L102" s="681"/>
      <c r="M102" s="681"/>
    </row>
    <row r="103" spans="1:13" ht="39.75" customHeight="1">
      <c r="A103" s="980">
        <v>1</v>
      </c>
      <c r="B103" s="698" t="s">
        <v>136</v>
      </c>
      <c r="C103" s="699" t="s">
        <v>870</v>
      </c>
      <c r="D103" s="700" t="s">
        <v>1039</v>
      </c>
      <c r="E103" s="744"/>
      <c r="F103" s="744">
        <v>16</v>
      </c>
      <c r="G103" s="879"/>
      <c r="H103" s="879"/>
      <c r="I103" s="879"/>
      <c r="J103" s="879"/>
      <c r="K103" s="879"/>
      <c r="L103" s="879"/>
      <c r="M103" s="879"/>
    </row>
    <row r="104" spans="1:13" ht="20.100000000000001" customHeight="1">
      <c r="A104" s="980"/>
      <c r="B104" s="702"/>
      <c r="C104" s="745" t="s">
        <v>10</v>
      </c>
      <c r="D104" s="766" t="s">
        <v>16</v>
      </c>
      <c r="E104" s="879">
        <v>3.16</v>
      </c>
      <c r="F104" s="879">
        <v>50.56</v>
      </c>
      <c r="G104" s="879"/>
      <c r="H104" s="879"/>
      <c r="I104" s="879"/>
      <c r="J104" s="879"/>
      <c r="K104" s="879"/>
      <c r="L104" s="879"/>
      <c r="M104" s="879"/>
    </row>
    <row r="105" spans="1:13" ht="20.100000000000001" customHeight="1">
      <c r="A105" s="980"/>
      <c r="B105" s="702" t="s">
        <v>134</v>
      </c>
      <c r="C105" s="703" t="s">
        <v>138</v>
      </c>
      <c r="D105" s="766" t="s">
        <v>25</v>
      </c>
      <c r="E105" s="879">
        <v>1.25</v>
      </c>
      <c r="F105" s="879">
        <v>20</v>
      </c>
      <c r="G105" s="879"/>
      <c r="H105" s="879"/>
      <c r="I105" s="879"/>
      <c r="J105" s="879"/>
      <c r="K105" s="879"/>
      <c r="L105" s="879"/>
      <c r="M105" s="879"/>
    </row>
    <row r="106" spans="1:13" ht="20.100000000000001" customHeight="1">
      <c r="A106" s="980"/>
      <c r="B106" s="702"/>
      <c r="C106" s="745" t="s">
        <v>26</v>
      </c>
      <c r="D106" s="766" t="s">
        <v>13</v>
      </c>
      <c r="E106" s="879">
        <v>0.01</v>
      </c>
      <c r="F106" s="879">
        <v>0.16</v>
      </c>
      <c r="G106" s="879"/>
      <c r="H106" s="879"/>
      <c r="I106" s="879"/>
      <c r="J106" s="879"/>
      <c r="K106" s="879"/>
      <c r="L106" s="879"/>
      <c r="M106" s="879"/>
    </row>
    <row r="107" spans="1:13" ht="27">
      <c r="A107" s="980">
        <v>2</v>
      </c>
      <c r="B107" s="698" t="s">
        <v>27</v>
      </c>
      <c r="C107" s="699" t="s">
        <v>871</v>
      </c>
      <c r="D107" s="700" t="s">
        <v>1039</v>
      </c>
      <c r="E107" s="744"/>
      <c r="F107" s="744">
        <v>8</v>
      </c>
      <c r="G107" s="879"/>
      <c r="H107" s="879"/>
      <c r="I107" s="879"/>
      <c r="J107" s="879"/>
      <c r="K107" s="879"/>
      <c r="L107" s="879"/>
      <c r="M107" s="879"/>
    </row>
    <row r="108" spans="1:13" ht="20.100000000000001" customHeight="1">
      <c r="A108" s="980"/>
      <c r="B108" s="702"/>
      <c r="C108" s="745" t="s">
        <v>10</v>
      </c>
      <c r="D108" s="766" t="s">
        <v>16</v>
      </c>
      <c r="E108" s="879">
        <v>3.16</v>
      </c>
      <c r="F108" s="879">
        <v>25.28</v>
      </c>
      <c r="G108" s="879"/>
      <c r="H108" s="879"/>
      <c r="I108" s="879"/>
      <c r="J108" s="879"/>
      <c r="K108" s="879"/>
      <c r="L108" s="879"/>
      <c r="M108" s="879"/>
    </row>
    <row r="109" spans="1:13" ht="20.100000000000001" customHeight="1">
      <c r="A109" s="980"/>
      <c r="B109" s="766" t="s">
        <v>588</v>
      </c>
      <c r="C109" s="736" t="s">
        <v>411</v>
      </c>
      <c r="D109" s="766" t="s">
        <v>25</v>
      </c>
      <c r="E109" s="879">
        <v>1.25</v>
      </c>
      <c r="F109" s="879">
        <v>10</v>
      </c>
      <c r="G109" s="879"/>
      <c r="H109" s="879"/>
      <c r="I109" s="879"/>
      <c r="J109" s="879"/>
      <c r="K109" s="879"/>
      <c r="L109" s="879"/>
      <c r="M109" s="879"/>
    </row>
    <row r="110" spans="1:13" ht="20.100000000000001" customHeight="1">
      <c r="A110" s="980"/>
      <c r="B110" s="702"/>
      <c r="C110" s="745" t="s">
        <v>26</v>
      </c>
      <c r="D110" s="766" t="s">
        <v>13</v>
      </c>
      <c r="E110" s="879">
        <v>0.01</v>
      </c>
      <c r="F110" s="879">
        <v>0.08</v>
      </c>
      <c r="G110" s="879"/>
      <c r="H110" s="879"/>
      <c r="I110" s="879"/>
      <c r="J110" s="879"/>
      <c r="K110" s="879"/>
      <c r="L110" s="879"/>
      <c r="M110" s="879"/>
    </row>
    <row r="111" spans="1:13" ht="40.5">
      <c r="A111" s="1400">
        <v>3</v>
      </c>
      <c r="B111" s="862" t="s">
        <v>872</v>
      </c>
      <c r="C111" s="699" t="s">
        <v>626</v>
      </c>
      <c r="D111" s="700" t="s">
        <v>1044</v>
      </c>
      <c r="E111" s="654"/>
      <c r="F111" s="654">
        <v>1.5999999999999999</v>
      </c>
      <c r="G111" s="650"/>
      <c r="H111" s="649"/>
      <c r="I111" s="650"/>
      <c r="J111" s="649"/>
      <c r="K111" s="650"/>
      <c r="L111" s="827"/>
      <c r="M111" s="649"/>
    </row>
    <row r="112" spans="1:13">
      <c r="A112" s="1400"/>
      <c r="B112" s="702"/>
      <c r="C112" s="703" t="s">
        <v>627</v>
      </c>
      <c r="D112" s="702" t="s">
        <v>16</v>
      </c>
      <c r="E112" s="650">
        <v>99.8</v>
      </c>
      <c r="F112" s="650">
        <v>159.67999999999998</v>
      </c>
      <c r="G112" s="650"/>
      <c r="H112" s="649"/>
      <c r="I112" s="650"/>
      <c r="J112" s="649"/>
      <c r="K112" s="650"/>
      <c r="L112" s="827"/>
      <c r="M112" s="649"/>
    </row>
    <row r="113" spans="1:13">
      <c r="A113" s="1400"/>
      <c r="B113" s="702"/>
      <c r="C113" s="703" t="s">
        <v>24</v>
      </c>
      <c r="D113" s="702" t="s">
        <v>13</v>
      </c>
      <c r="E113" s="650">
        <v>8.6999999999999993</v>
      </c>
      <c r="F113" s="650">
        <v>13.919999999999998</v>
      </c>
      <c r="G113" s="650"/>
      <c r="H113" s="879"/>
      <c r="I113" s="650"/>
      <c r="J113" s="649"/>
      <c r="K113" s="650"/>
      <c r="L113" s="827"/>
      <c r="M113" s="649"/>
    </row>
    <row r="114" spans="1:13">
      <c r="A114" s="1400"/>
      <c r="B114" s="766" t="s">
        <v>875</v>
      </c>
      <c r="C114" s="703" t="s">
        <v>873</v>
      </c>
      <c r="D114" s="702" t="s">
        <v>31</v>
      </c>
      <c r="E114" s="650">
        <v>100</v>
      </c>
      <c r="F114" s="650">
        <v>160</v>
      </c>
      <c r="G114" s="650"/>
      <c r="H114" s="879"/>
      <c r="I114" s="650"/>
      <c r="J114" s="649"/>
      <c r="K114" s="650"/>
      <c r="L114" s="827"/>
      <c r="M114" s="649"/>
    </row>
    <row r="115" spans="1:13">
      <c r="A115" s="1400"/>
      <c r="B115" s="766" t="s">
        <v>588</v>
      </c>
      <c r="C115" s="736" t="s">
        <v>874</v>
      </c>
      <c r="D115" s="766" t="s">
        <v>25</v>
      </c>
      <c r="E115" s="650">
        <v>0.43</v>
      </c>
      <c r="F115" s="650">
        <v>0.68799999999999994</v>
      </c>
      <c r="G115" s="650"/>
      <c r="H115" s="879"/>
      <c r="I115" s="650"/>
      <c r="J115" s="649"/>
      <c r="K115" s="650"/>
      <c r="L115" s="827"/>
      <c r="M115" s="649"/>
    </row>
    <row r="116" spans="1:13">
      <c r="A116" s="1400"/>
      <c r="B116" s="766"/>
      <c r="C116" s="736" t="s">
        <v>26</v>
      </c>
      <c r="D116" s="702" t="s">
        <v>13</v>
      </c>
      <c r="E116" s="650">
        <v>0.3</v>
      </c>
      <c r="F116" s="650">
        <v>0.47999999999999993</v>
      </c>
      <c r="G116" s="650"/>
      <c r="H116" s="879"/>
      <c r="I116" s="650"/>
      <c r="J116" s="649"/>
      <c r="K116" s="650"/>
      <c r="L116" s="827"/>
      <c r="M116" s="649"/>
    </row>
    <row r="117" spans="1:13" ht="20.100000000000001" customHeight="1">
      <c r="A117" s="962"/>
      <c r="B117" s="702"/>
      <c r="C117" s="1396" t="s">
        <v>380</v>
      </c>
      <c r="D117" s="795" t="s">
        <v>13</v>
      </c>
      <c r="E117" s="744"/>
      <c r="F117" s="744"/>
      <c r="G117" s="744"/>
      <c r="H117" s="744"/>
      <c r="I117" s="744"/>
      <c r="J117" s="744"/>
      <c r="K117" s="744"/>
      <c r="L117" s="744"/>
      <c r="M117" s="744"/>
    </row>
    <row r="118" spans="1:13" s="1404" customFormat="1" ht="24.75" customHeight="1">
      <c r="A118" s="1401"/>
      <c r="B118" s="1402"/>
      <c r="C118" s="1403" t="s">
        <v>628</v>
      </c>
      <c r="D118" s="1403"/>
      <c r="E118" s="828"/>
      <c r="F118" s="828"/>
      <c r="G118" s="829"/>
      <c r="H118" s="829"/>
      <c r="I118" s="829"/>
      <c r="J118" s="829"/>
      <c r="K118" s="829"/>
      <c r="L118" s="829"/>
      <c r="M118" s="829"/>
    </row>
    <row r="119" spans="1:13" ht="36" customHeight="1">
      <c r="A119" s="980">
        <v>1</v>
      </c>
      <c r="B119" s="698" t="s">
        <v>155</v>
      </c>
      <c r="C119" s="742" t="s">
        <v>334</v>
      </c>
      <c r="D119" s="700" t="s">
        <v>101</v>
      </c>
      <c r="E119" s="744"/>
      <c r="F119" s="744">
        <v>7.3999999999999773</v>
      </c>
      <c r="G119" s="879"/>
      <c r="H119" s="879"/>
      <c r="I119" s="879"/>
      <c r="J119" s="879"/>
      <c r="K119" s="879"/>
      <c r="L119" s="879"/>
      <c r="M119" s="879"/>
    </row>
    <row r="120" spans="1:13" ht="20.100000000000001" customHeight="1">
      <c r="A120" s="980"/>
      <c r="B120" s="702"/>
      <c r="C120" s="745" t="s">
        <v>10</v>
      </c>
      <c r="D120" s="766" t="s">
        <v>16</v>
      </c>
      <c r="E120" s="879">
        <v>0.74</v>
      </c>
      <c r="F120" s="879">
        <v>5.4759999999999831</v>
      </c>
      <c r="G120" s="879"/>
      <c r="H120" s="879"/>
      <c r="I120" s="879"/>
      <c r="J120" s="879"/>
      <c r="K120" s="879"/>
      <c r="L120" s="879"/>
      <c r="M120" s="879"/>
    </row>
    <row r="121" spans="1:13" ht="20.100000000000001" customHeight="1">
      <c r="A121" s="980"/>
      <c r="B121" s="702"/>
      <c r="C121" s="745" t="s">
        <v>24</v>
      </c>
      <c r="D121" s="766" t="s">
        <v>13</v>
      </c>
      <c r="E121" s="1398">
        <v>7.1000000000000004E-3</v>
      </c>
      <c r="F121" s="879">
        <v>5.2539999999999844E-2</v>
      </c>
      <c r="G121" s="879"/>
      <c r="H121" s="879"/>
      <c r="I121" s="879"/>
      <c r="J121" s="879"/>
      <c r="K121" s="879"/>
      <c r="L121" s="879"/>
      <c r="M121" s="879"/>
    </row>
    <row r="122" spans="1:13" ht="20.100000000000001" customHeight="1">
      <c r="A122" s="980"/>
      <c r="B122" s="702" t="s">
        <v>614</v>
      </c>
      <c r="C122" s="745" t="s">
        <v>335</v>
      </c>
      <c r="D122" s="766" t="s">
        <v>101</v>
      </c>
      <c r="E122" s="879">
        <v>1</v>
      </c>
      <c r="F122" s="879">
        <v>7.3999999999999773</v>
      </c>
      <c r="G122" s="879"/>
      <c r="H122" s="879"/>
      <c r="I122" s="879"/>
      <c r="J122" s="879"/>
      <c r="K122" s="879"/>
      <c r="L122" s="879"/>
      <c r="M122" s="879"/>
    </row>
    <row r="123" spans="1:13" ht="20.100000000000001" customHeight="1">
      <c r="A123" s="980"/>
      <c r="B123" s="702" t="s">
        <v>606</v>
      </c>
      <c r="C123" s="745" t="s">
        <v>723</v>
      </c>
      <c r="D123" s="766" t="s">
        <v>25</v>
      </c>
      <c r="E123" s="823">
        <v>5.9000000000000004E-2</v>
      </c>
      <c r="F123" s="879">
        <v>0.43659999999999871</v>
      </c>
      <c r="G123" s="879"/>
      <c r="H123" s="879"/>
      <c r="I123" s="879"/>
      <c r="J123" s="879"/>
      <c r="K123" s="879"/>
      <c r="L123" s="879"/>
      <c r="M123" s="879"/>
    </row>
    <row r="124" spans="1:13" ht="20.100000000000001" customHeight="1">
      <c r="A124" s="980"/>
      <c r="B124" s="702" t="s">
        <v>48</v>
      </c>
      <c r="C124" s="745" t="s">
        <v>46</v>
      </c>
      <c r="D124" s="766" t="s">
        <v>25</v>
      </c>
      <c r="E124" s="1399">
        <v>5.9999999999999995E-4</v>
      </c>
      <c r="F124" s="879">
        <v>4.4399999999999856E-3</v>
      </c>
      <c r="G124" s="879"/>
      <c r="H124" s="879"/>
      <c r="I124" s="879"/>
      <c r="J124" s="879"/>
      <c r="K124" s="879"/>
      <c r="L124" s="879"/>
      <c r="M124" s="879"/>
    </row>
    <row r="125" spans="1:13" ht="20.100000000000001" customHeight="1">
      <c r="A125" s="980"/>
      <c r="B125" s="702"/>
      <c r="C125" s="745" t="s">
        <v>26</v>
      </c>
      <c r="D125" s="766" t="s">
        <v>13</v>
      </c>
      <c r="E125" s="879">
        <v>9.6000000000000002E-2</v>
      </c>
      <c r="F125" s="879">
        <v>0.71039999999999781</v>
      </c>
      <c r="G125" s="879"/>
      <c r="H125" s="879"/>
      <c r="I125" s="879"/>
      <c r="J125" s="879"/>
      <c r="K125" s="879"/>
      <c r="L125" s="879"/>
      <c r="M125" s="879"/>
    </row>
    <row r="126" spans="1:13" ht="24.75" customHeight="1">
      <c r="A126" s="961"/>
      <c r="B126" s="674"/>
      <c r="C126" s="1396" t="s">
        <v>629</v>
      </c>
      <c r="D126" s="795" t="s">
        <v>13</v>
      </c>
      <c r="E126" s="744"/>
      <c r="F126" s="744"/>
      <c r="G126" s="744"/>
      <c r="H126" s="744"/>
      <c r="I126" s="744"/>
      <c r="J126" s="744"/>
      <c r="K126" s="744"/>
      <c r="L126" s="744"/>
      <c r="M126" s="744"/>
    </row>
    <row r="127" spans="1:13" ht="27.75" customHeight="1">
      <c r="A127" s="962"/>
      <c r="B127" s="702"/>
      <c r="C127" s="699" t="s">
        <v>630</v>
      </c>
      <c r="D127" s="700"/>
      <c r="E127" s="822"/>
      <c r="F127" s="744"/>
      <c r="G127" s="744"/>
      <c r="H127" s="744"/>
      <c r="I127" s="744"/>
      <c r="J127" s="744"/>
      <c r="K127" s="744"/>
      <c r="L127" s="744"/>
      <c r="M127" s="744"/>
    </row>
    <row r="128" spans="1:13" ht="27">
      <c r="A128" s="980">
        <v>1</v>
      </c>
      <c r="B128" s="698" t="s">
        <v>156</v>
      </c>
      <c r="C128" s="699" t="s">
        <v>157</v>
      </c>
      <c r="D128" s="700" t="s">
        <v>45</v>
      </c>
      <c r="E128" s="744"/>
      <c r="F128" s="822">
        <v>2.6430000000000002</v>
      </c>
      <c r="G128" s="879"/>
      <c r="H128" s="879"/>
      <c r="I128" s="879"/>
      <c r="J128" s="879"/>
      <c r="K128" s="879"/>
      <c r="L128" s="879"/>
      <c r="M128" s="879"/>
    </row>
    <row r="129" spans="1:13" ht="20.100000000000001" customHeight="1">
      <c r="A129" s="980"/>
      <c r="B129" s="702"/>
      <c r="C129" s="745" t="s">
        <v>10</v>
      </c>
      <c r="D129" s="702" t="s">
        <v>16</v>
      </c>
      <c r="E129" s="879">
        <v>10.199999999999999</v>
      </c>
      <c r="F129" s="879">
        <v>26.958600000000001</v>
      </c>
      <c r="G129" s="879"/>
      <c r="H129" s="879"/>
      <c r="I129" s="879"/>
      <c r="J129" s="879"/>
      <c r="K129" s="879"/>
      <c r="L129" s="879"/>
      <c r="M129" s="879"/>
    </row>
    <row r="130" spans="1:13" ht="40.5">
      <c r="A130" s="980">
        <v>2</v>
      </c>
      <c r="B130" s="698" t="s">
        <v>158</v>
      </c>
      <c r="C130" s="699" t="s">
        <v>159</v>
      </c>
      <c r="D130" s="700" t="s">
        <v>45</v>
      </c>
      <c r="E130" s="744"/>
      <c r="F130" s="822">
        <v>2.6430000000000002</v>
      </c>
      <c r="G130" s="879"/>
      <c r="H130" s="879"/>
      <c r="I130" s="879"/>
      <c r="J130" s="879"/>
      <c r="K130" s="879"/>
      <c r="L130" s="879"/>
      <c r="M130" s="879"/>
    </row>
    <row r="131" spans="1:13" ht="20.100000000000001" customHeight="1">
      <c r="A131" s="980"/>
      <c r="B131" s="702"/>
      <c r="C131" s="745" t="s">
        <v>160</v>
      </c>
      <c r="D131" s="702" t="s">
        <v>16</v>
      </c>
      <c r="E131" s="879">
        <v>42.69</v>
      </c>
      <c r="F131" s="879">
        <v>112.82967000000001</v>
      </c>
      <c r="G131" s="879"/>
      <c r="H131" s="879"/>
      <c r="I131" s="879"/>
      <c r="J131" s="879"/>
      <c r="K131" s="879"/>
      <c r="L131" s="879"/>
      <c r="M131" s="879"/>
    </row>
    <row r="132" spans="1:13" ht="20.100000000000001" customHeight="1">
      <c r="A132" s="980"/>
      <c r="B132" s="702" t="s">
        <v>61</v>
      </c>
      <c r="C132" s="745" t="s">
        <v>161</v>
      </c>
      <c r="D132" s="702" t="s">
        <v>38</v>
      </c>
      <c r="E132" s="879">
        <v>2</v>
      </c>
      <c r="F132" s="879">
        <v>5.2860000000000005</v>
      </c>
      <c r="G132" s="879"/>
      <c r="H132" s="879"/>
      <c r="I132" s="879"/>
      <c r="J132" s="879"/>
      <c r="K132" s="879"/>
      <c r="L132" s="879"/>
      <c r="M132" s="879"/>
    </row>
    <row r="133" spans="1:13" ht="20.100000000000001" customHeight="1">
      <c r="A133" s="980"/>
      <c r="B133" s="702"/>
      <c r="C133" s="745" t="s">
        <v>876</v>
      </c>
      <c r="D133" s="702" t="s">
        <v>25</v>
      </c>
      <c r="E133" s="879">
        <v>15</v>
      </c>
      <c r="F133" s="879">
        <v>39.645000000000003</v>
      </c>
      <c r="G133" s="879"/>
      <c r="H133" s="879"/>
      <c r="I133" s="879"/>
      <c r="J133" s="879"/>
      <c r="K133" s="879"/>
      <c r="L133" s="879"/>
      <c r="M133" s="879"/>
    </row>
    <row r="134" spans="1:13" ht="20.100000000000001" customHeight="1">
      <c r="A134" s="980"/>
      <c r="B134" s="702"/>
      <c r="C134" s="745" t="s">
        <v>121</v>
      </c>
      <c r="D134" s="702" t="s">
        <v>25</v>
      </c>
      <c r="E134" s="879">
        <v>10</v>
      </c>
      <c r="F134" s="879">
        <v>26.430000000000003</v>
      </c>
      <c r="G134" s="879"/>
      <c r="H134" s="879"/>
      <c r="I134" s="879"/>
      <c r="J134" s="879"/>
      <c r="K134" s="879"/>
      <c r="L134" s="879"/>
      <c r="M134" s="879"/>
    </row>
    <row r="135" spans="1:13" s="1404" customFormat="1" ht="25.5" customHeight="1">
      <c r="A135" s="1401"/>
      <c r="B135" s="1402"/>
      <c r="C135" s="1405" t="s">
        <v>454</v>
      </c>
      <c r="D135" s="1403" t="s">
        <v>13</v>
      </c>
      <c r="E135" s="828"/>
      <c r="F135" s="828"/>
      <c r="G135" s="829"/>
      <c r="H135" s="829">
        <f>SUM(H129:H134)</f>
        <v>0</v>
      </c>
      <c r="I135" s="829"/>
      <c r="J135" s="829">
        <f>SUM(J129:J134)</f>
        <v>0</v>
      </c>
      <c r="K135" s="829"/>
      <c r="L135" s="829">
        <f>SUM(L129:L134)</f>
        <v>0</v>
      </c>
      <c r="M135" s="829">
        <f>SUM(M129:M134)</f>
        <v>0</v>
      </c>
    </row>
    <row r="136" spans="1:13" ht="27" customHeight="1">
      <c r="A136" s="1387"/>
      <c r="B136" s="819"/>
      <c r="C136" s="781" t="s">
        <v>1057</v>
      </c>
      <c r="D136" s="1403" t="s">
        <v>13</v>
      </c>
      <c r="E136" s="782"/>
      <c r="F136" s="820"/>
      <c r="G136" s="782"/>
      <c r="H136" s="782">
        <f>H135+H126+H117+H101+H70+H51+H22</f>
        <v>0</v>
      </c>
      <c r="I136" s="782"/>
      <c r="J136" s="782">
        <f>J135+J126+J117+J101+J70+J51+J22</f>
        <v>0</v>
      </c>
      <c r="K136" s="782"/>
      <c r="L136" s="782">
        <f>L135+L126+L117+L101+L70+L51+L22</f>
        <v>0</v>
      </c>
      <c r="M136" s="782">
        <f>M135+M126+M117+M101+M70+M51+M22</f>
        <v>0</v>
      </c>
    </row>
    <row r="137" spans="1:13" ht="27.75">
      <c r="A137" s="671"/>
      <c r="B137" s="702"/>
      <c r="C137" s="1406" t="s">
        <v>1112</v>
      </c>
      <c r="D137" s="800" t="s">
        <v>13</v>
      </c>
      <c r="E137" s="1407"/>
      <c r="F137" s="1408"/>
      <c r="G137" s="1342"/>
      <c r="H137" s="1342"/>
      <c r="I137" s="1342"/>
      <c r="J137" s="1342"/>
      <c r="K137" s="1342"/>
      <c r="L137" s="1342"/>
      <c r="M137" s="957">
        <f>H136*E137</f>
        <v>0</v>
      </c>
    </row>
    <row r="138" spans="1:13">
      <c r="A138" s="671"/>
      <c r="B138" s="702"/>
      <c r="C138" s="1409" t="s">
        <v>5</v>
      </c>
      <c r="D138" s="700" t="s">
        <v>13</v>
      </c>
      <c r="E138" s="1407"/>
      <c r="F138" s="1408"/>
      <c r="G138" s="1342"/>
      <c r="H138" s="1342"/>
      <c r="I138" s="1342"/>
      <c r="J138" s="1342"/>
      <c r="K138" s="1342"/>
      <c r="L138" s="1342"/>
      <c r="M138" s="701">
        <f>SUM(M136:M137)</f>
        <v>0</v>
      </c>
    </row>
    <row r="139" spans="1:13">
      <c r="A139" s="1387"/>
      <c r="B139" s="819"/>
      <c r="C139" s="671" t="s">
        <v>1021</v>
      </c>
      <c r="D139" s="702"/>
      <c r="E139" s="1407"/>
      <c r="F139" s="1408"/>
      <c r="G139" s="782"/>
      <c r="H139" s="782"/>
      <c r="I139" s="782"/>
      <c r="J139" s="782"/>
      <c r="K139" s="782"/>
      <c r="L139" s="782"/>
      <c r="M139" s="1410">
        <f>M138*E139</f>
        <v>0</v>
      </c>
    </row>
    <row r="140" spans="1:13">
      <c r="A140" s="1387"/>
      <c r="B140" s="819"/>
      <c r="C140" s="671" t="s">
        <v>5</v>
      </c>
      <c r="D140" s="1403" t="s">
        <v>13</v>
      </c>
      <c r="E140" s="1407"/>
      <c r="F140" s="1408"/>
      <c r="G140" s="782"/>
      <c r="H140" s="782"/>
      <c r="I140" s="782"/>
      <c r="J140" s="782"/>
      <c r="K140" s="782"/>
      <c r="L140" s="782"/>
      <c r="M140" s="782">
        <f>SUM(M138:M139)</f>
        <v>0</v>
      </c>
    </row>
    <row r="141" spans="1:13">
      <c r="A141" s="1387"/>
      <c r="B141" s="819"/>
      <c r="C141" s="671" t="s">
        <v>1117</v>
      </c>
      <c r="D141" s="702"/>
      <c r="E141" s="1407"/>
      <c r="F141" s="1408"/>
      <c r="G141" s="782"/>
      <c r="H141" s="782"/>
      <c r="I141" s="782"/>
      <c r="J141" s="782"/>
      <c r="K141" s="782"/>
      <c r="L141" s="782"/>
      <c r="M141" s="1410">
        <f>M140*E141</f>
        <v>0</v>
      </c>
    </row>
    <row r="142" spans="1:13">
      <c r="A142" s="1387"/>
      <c r="B142" s="819"/>
      <c r="C142" s="671" t="s">
        <v>5</v>
      </c>
      <c r="D142" s="1403" t="s">
        <v>13</v>
      </c>
      <c r="E142" s="1411"/>
      <c r="F142" s="1408"/>
      <c r="G142" s="782"/>
      <c r="H142" s="782"/>
      <c r="I142" s="782"/>
      <c r="J142" s="782"/>
      <c r="K142" s="782"/>
      <c r="L142" s="782"/>
      <c r="M142" s="782">
        <f>SUM(M140:M141)</f>
        <v>0</v>
      </c>
    </row>
  </sheetData>
  <autoFilter ref="A8:M142" xr:uid="{00000000-0009-0000-0000-00000A000000}"/>
  <mergeCells count="31">
    <mergeCell ref="A128:A129"/>
    <mergeCell ref="A130:A134"/>
    <mergeCell ref="A88:A93"/>
    <mergeCell ref="A119:A125"/>
    <mergeCell ref="A103:A106"/>
    <mergeCell ref="A107:A110"/>
    <mergeCell ref="A111:A116"/>
    <mergeCell ref="A94:A100"/>
    <mergeCell ref="A72:A75"/>
    <mergeCell ref="A76:A79"/>
    <mergeCell ref="A80:A87"/>
    <mergeCell ref="A57:A61"/>
    <mergeCell ref="A62:A69"/>
    <mergeCell ref="A53:A56"/>
    <mergeCell ref="A10:A13"/>
    <mergeCell ref="I6:J6"/>
    <mergeCell ref="K6:L6"/>
    <mergeCell ref="A24:A30"/>
    <mergeCell ref="A31:A40"/>
    <mergeCell ref="A6:A7"/>
    <mergeCell ref="A14:A15"/>
    <mergeCell ref="A17:A21"/>
    <mergeCell ref="A1:M1"/>
    <mergeCell ref="A3:M3"/>
    <mergeCell ref="A5:M5"/>
    <mergeCell ref="B6:B7"/>
    <mergeCell ref="C6:C7"/>
    <mergeCell ref="D6:D7"/>
    <mergeCell ref="E6:F6"/>
    <mergeCell ref="G6:H6"/>
    <mergeCell ref="M6:M7"/>
  </mergeCells>
  <pageMargins left="0.39370078740157499" right="0.23622047244094499" top="0.43307086614173201" bottom="0.46312500000000001" header="0.43307086614173201" footer="0.15748031496063"/>
  <pageSetup paperSize="9" scale="90" firstPageNumber="30" orientation="landscape" useFirstPageNumber="1" r:id="rId1"/>
  <headerFooter>
    <oddFooter xml:space="preserve">&amp;C&amp;"AcadNusx,Regular"gv. &amp;P / gv-dan 141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1"/>
  <sheetViews>
    <sheetView showZeros="0" view="pageBreakPreview" topLeftCell="A10" zoomScaleSheetLayoutView="100" workbookViewId="0">
      <selection activeCell="K24" sqref="K24"/>
    </sheetView>
  </sheetViews>
  <sheetFormatPr defaultColWidth="9.125" defaultRowHeight="12.75"/>
  <cols>
    <col min="1" max="1" width="5.25" style="170" customWidth="1"/>
    <col min="2" max="2" width="13" style="269" customWidth="1"/>
    <col min="3" max="3" width="36.375" style="170" customWidth="1"/>
    <col min="4" max="4" width="9.125" style="170"/>
    <col min="5" max="6" width="8.125" style="170" customWidth="1"/>
    <col min="7" max="7" width="10.125" style="170" bestFit="1" customWidth="1"/>
    <col min="8" max="8" width="10.625" style="170" bestFit="1" customWidth="1"/>
    <col min="9" max="9" width="9.125" style="170"/>
    <col min="10" max="10" width="11" style="170" bestFit="1" customWidth="1"/>
    <col min="11" max="11" width="9.125" style="170"/>
    <col min="12" max="12" width="9.125" style="170" customWidth="1"/>
    <col min="13" max="13" width="13.25" style="170" customWidth="1"/>
    <col min="14" max="19" width="0" style="170" hidden="1" customWidth="1"/>
    <col min="20" max="16384" width="9.125" style="170"/>
  </cols>
  <sheetData>
    <row r="1" spans="1:19" s="1" customFormat="1" ht="19.5">
      <c r="A1" s="992" t="s">
        <v>113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</row>
    <row r="2" spans="1:19" s="1" customFormat="1" ht="32.25" customHeight="1">
      <c r="A2" s="992" t="s">
        <v>465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  <c r="L2" s="992"/>
      <c r="M2" s="992"/>
    </row>
    <row r="3" spans="1:19" s="1" customFormat="1" ht="24" customHeight="1">
      <c r="A3" s="991" t="s">
        <v>464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</row>
    <row r="4" spans="1:19" s="178" customFormat="1" ht="19.5">
      <c r="A4" s="992" t="s">
        <v>733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S4" s="179"/>
    </row>
    <row r="5" spans="1:19" s="178" customFormat="1" ht="20.100000000000001" customHeight="1">
      <c r="A5" s="1050" t="s">
        <v>611</v>
      </c>
      <c r="B5" s="1050"/>
      <c r="C5" s="1050"/>
      <c r="D5" s="1050"/>
      <c r="E5" s="1050"/>
      <c r="F5" s="1050"/>
      <c r="G5" s="1050"/>
      <c r="H5" s="1050"/>
      <c r="I5" s="1050"/>
      <c r="J5" s="1050"/>
      <c r="K5" s="1050"/>
      <c r="L5" s="1050"/>
      <c r="M5" s="1050"/>
    </row>
    <row r="6" spans="1:19" s="180" customFormat="1" ht="20.100000000000001" customHeight="1">
      <c r="A6" s="1051" t="s">
        <v>14</v>
      </c>
      <c r="B6" s="1051"/>
      <c r="C6" s="102" t="s">
        <v>15</v>
      </c>
      <c r="D6" s="13"/>
      <c r="E6" s="102"/>
      <c r="F6" s="102"/>
      <c r="G6" s="102"/>
      <c r="H6" s="102"/>
      <c r="I6" s="102"/>
      <c r="J6" s="102"/>
      <c r="K6" s="102"/>
      <c r="L6" s="1"/>
      <c r="M6" s="102"/>
    </row>
    <row r="7" spans="1:19" s="1" customFormat="1" ht="36" customHeight="1">
      <c r="A7" s="1051"/>
      <c r="B7" s="1051"/>
      <c r="C7" s="102"/>
      <c r="D7" s="13"/>
      <c r="E7" s="102"/>
      <c r="F7" s="102"/>
      <c r="G7" s="102"/>
      <c r="H7" s="102"/>
      <c r="I7" s="1343" t="s">
        <v>716</v>
      </c>
      <c r="J7" s="1343"/>
      <c r="K7" s="1052">
        <f>M21</f>
        <v>0</v>
      </c>
      <c r="L7" s="1052"/>
      <c r="M7" s="102" t="s">
        <v>13</v>
      </c>
    </row>
    <row r="8" spans="1:19" ht="41.25" customHeight="1">
      <c r="A8" s="1344" t="s">
        <v>11</v>
      </c>
      <c r="B8" s="1344" t="s">
        <v>0</v>
      </c>
      <c r="C8" s="1344" t="s">
        <v>1</v>
      </c>
      <c r="D8" s="1344" t="s">
        <v>6</v>
      </c>
      <c r="E8" s="1344" t="s">
        <v>2</v>
      </c>
      <c r="F8" s="1344"/>
      <c r="G8" s="1344" t="s">
        <v>4</v>
      </c>
      <c r="H8" s="1344"/>
      <c r="I8" s="1344" t="s">
        <v>3</v>
      </c>
      <c r="J8" s="1344"/>
      <c r="K8" s="1344" t="s">
        <v>9</v>
      </c>
      <c r="L8" s="1344"/>
      <c r="M8" s="1344" t="s">
        <v>5</v>
      </c>
      <c r="O8" s="170" t="s">
        <v>5</v>
      </c>
    </row>
    <row r="9" spans="1:19" ht="24" customHeight="1">
      <c r="A9" s="1344"/>
      <c r="B9" s="1344"/>
      <c r="C9" s="1344"/>
      <c r="D9" s="1344"/>
      <c r="E9" s="1345" t="s">
        <v>8</v>
      </c>
      <c r="F9" s="1345" t="s">
        <v>7</v>
      </c>
      <c r="G9" s="1345" t="s">
        <v>8</v>
      </c>
      <c r="H9" s="1345" t="s">
        <v>7</v>
      </c>
      <c r="I9" s="1345" t="s">
        <v>8</v>
      </c>
      <c r="J9" s="1345" t="s">
        <v>7</v>
      </c>
      <c r="K9" s="1345" t="s">
        <v>8</v>
      </c>
      <c r="L9" s="1345" t="s">
        <v>7</v>
      </c>
      <c r="M9" s="1344"/>
    </row>
    <row r="10" spans="1:19" ht="20.100000000000001" customHeight="1">
      <c r="A10" s="1346">
        <v>1</v>
      </c>
      <c r="B10" s="1346">
        <v>2</v>
      </c>
      <c r="C10" s="1346">
        <v>3</v>
      </c>
      <c r="D10" s="1346">
        <v>4</v>
      </c>
      <c r="E10" s="1346">
        <v>5</v>
      </c>
      <c r="F10" s="1346">
        <v>6</v>
      </c>
      <c r="G10" s="1346">
        <v>7</v>
      </c>
      <c r="H10" s="1346">
        <v>8</v>
      </c>
      <c r="I10" s="1346">
        <v>9</v>
      </c>
      <c r="J10" s="1346">
        <v>10</v>
      </c>
      <c r="K10" s="1346">
        <v>11</v>
      </c>
      <c r="L10" s="1346">
        <v>12</v>
      </c>
      <c r="M10" s="1346">
        <v>13</v>
      </c>
      <c r="O10" s="170">
        <v>13</v>
      </c>
    </row>
    <row r="11" spans="1:19" s="268" customFormat="1" ht="22.5" customHeight="1">
      <c r="A11" s="1347"/>
      <c r="B11" s="1347"/>
      <c r="C11" s="1348" t="s">
        <v>607</v>
      </c>
      <c r="D11" s="1347"/>
      <c r="E11" s="1349"/>
      <c r="F11" s="1349"/>
      <c r="G11" s="1347"/>
      <c r="H11" s="1347"/>
      <c r="I11" s="1347"/>
      <c r="J11" s="1347"/>
      <c r="K11" s="1347"/>
      <c r="L11" s="1347"/>
      <c r="M11" s="1347"/>
    </row>
    <row r="12" spans="1:19" ht="57.75" customHeight="1">
      <c r="A12" s="1350">
        <v>1</v>
      </c>
      <c r="B12" s="1351" t="s">
        <v>61</v>
      </c>
      <c r="C12" s="1352" t="s">
        <v>608</v>
      </c>
      <c r="D12" s="1346" t="s">
        <v>56</v>
      </c>
      <c r="E12" s="1349"/>
      <c r="F12" s="1353">
        <v>4</v>
      </c>
      <c r="G12" s="1354"/>
      <c r="H12" s="1354"/>
      <c r="I12" s="1354"/>
      <c r="J12" s="1354"/>
      <c r="K12" s="1353"/>
      <c r="L12" s="1353"/>
      <c r="M12" s="1353"/>
      <c r="O12" s="170">
        <v>8625</v>
      </c>
    </row>
    <row r="13" spans="1:19" ht="54.75" customHeight="1">
      <c r="A13" s="1350">
        <v>2</v>
      </c>
      <c r="B13" s="1351" t="s">
        <v>61</v>
      </c>
      <c r="C13" s="1355" t="s">
        <v>609</v>
      </c>
      <c r="D13" s="1346" t="s">
        <v>56</v>
      </c>
      <c r="E13" s="1356"/>
      <c r="F13" s="1357">
        <v>3</v>
      </c>
      <c r="G13" s="1358"/>
      <c r="H13" s="1358"/>
      <c r="I13" s="1358"/>
      <c r="J13" s="1358"/>
      <c r="K13" s="1357"/>
      <c r="L13" s="1357"/>
      <c r="M13" s="1357"/>
      <c r="N13" s="170">
        <f>550/1.18</f>
        <v>466.10169491525426</v>
      </c>
      <c r="O13" s="170">
        <v>1190</v>
      </c>
    </row>
    <row r="14" spans="1:19" ht="48" customHeight="1">
      <c r="A14" s="1350">
        <v>3</v>
      </c>
      <c r="B14" s="1351" t="s">
        <v>61</v>
      </c>
      <c r="C14" s="1352" t="s">
        <v>610</v>
      </c>
      <c r="D14" s="1346" t="s">
        <v>56</v>
      </c>
      <c r="E14" s="1349"/>
      <c r="F14" s="1353">
        <v>4</v>
      </c>
      <c r="G14" s="1354"/>
      <c r="H14" s="1354"/>
      <c r="I14" s="1354"/>
      <c r="J14" s="1354"/>
      <c r="K14" s="1353"/>
      <c r="L14" s="1353"/>
      <c r="M14" s="1353"/>
      <c r="N14" s="170">
        <f>5000/1.18</f>
        <v>4237.2881355932204</v>
      </c>
      <c r="O14" s="170">
        <v>4375</v>
      </c>
    </row>
    <row r="15" spans="1:19" ht="22.5" customHeight="1">
      <c r="A15" s="1359"/>
      <c r="B15" s="1360"/>
      <c r="C15" s="1361" t="s">
        <v>461</v>
      </c>
      <c r="D15" s="1348"/>
      <c r="E15" s="1362"/>
      <c r="F15" s="1362"/>
      <c r="G15" s="1363"/>
      <c r="H15" s="1364">
        <f>SUM(H12:H14)</f>
        <v>0</v>
      </c>
      <c r="I15" s="1364"/>
      <c r="J15" s="1364">
        <f>SUM(J12:J14)</f>
        <v>0</v>
      </c>
      <c r="K15" s="1364"/>
      <c r="L15" s="1364"/>
      <c r="M15" s="1364">
        <f>SUM(M12:M14)</f>
        <v>0</v>
      </c>
      <c r="O15" s="170">
        <v>34115</v>
      </c>
    </row>
    <row r="16" spans="1:19" s="1" customFormat="1" ht="30.75" customHeight="1">
      <c r="A16" s="1365"/>
      <c r="B16" s="1366"/>
      <c r="C16" s="1367" t="s">
        <v>1111</v>
      </c>
      <c r="D16" s="1368" t="s">
        <v>13</v>
      </c>
      <c r="E16" s="882"/>
      <c r="F16" s="1369"/>
      <c r="G16" s="1370"/>
      <c r="H16" s="1370"/>
      <c r="I16" s="1370"/>
      <c r="J16" s="1370"/>
      <c r="K16" s="1371"/>
      <c r="L16" s="1371"/>
      <c r="M16" s="1372">
        <f>H15*E16</f>
        <v>0</v>
      </c>
    </row>
    <row r="17" spans="1:15" s="1" customFormat="1" ht="24" customHeight="1">
      <c r="A17" s="1365"/>
      <c r="B17" s="1366"/>
      <c r="C17" s="1373" t="s">
        <v>5</v>
      </c>
      <c r="D17" s="1374" t="s">
        <v>13</v>
      </c>
      <c r="E17" s="882"/>
      <c r="F17" s="1369"/>
      <c r="G17" s="1371"/>
      <c r="H17" s="1371"/>
      <c r="I17" s="1371"/>
      <c r="J17" s="1371"/>
      <c r="K17" s="1371"/>
      <c r="L17" s="1371"/>
      <c r="M17" s="1375">
        <f>SUM(M15:M16)</f>
        <v>0</v>
      </c>
    </row>
    <row r="18" spans="1:15" ht="23.25" customHeight="1">
      <c r="A18" s="1347"/>
      <c r="B18" s="1346"/>
      <c r="C18" s="1347" t="s">
        <v>1021</v>
      </c>
      <c r="D18" s="1368" t="s">
        <v>13</v>
      </c>
      <c r="E18" s="1376"/>
      <c r="F18" s="1377"/>
      <c r="G18" s="1378"/>
      <c r="H18" s="1378"/>
      <c r="I18" s="1378"/>
      <c r="J18" s="1378"/>
      <c r="K18" s="1378"/>
      <c r="L18" s="1378"/>
      <c r="M18" s="1379">
        <f>M17*E18</f>
        <v>0</v>
      </c>
      <c r="O18" s="170">
        <v>5804.3734952000004</v>
      </c>
    </row>
    <row r="19" spans="1:15" ht="25.5" customHeight="1">
      <c r="A19" s="1347"/>
      <c r="B19" s="1346"/>
      <c r="C19" s="1380" t="s">
        <v>5</v>
      </c>
      <c r="D19" s="1374" t="s">
        <v>13</v>
      </c>
      <c r="E19" s="1376"/>
      <c r="F19" s="1377"/>
      <c r="G19" s="1378"/>
      <c r="H19" s="1378"/>
      <c r="I19" s="1378"/>
      <c r="J19" s="1378"/>
      <c r="K19" s="1378"/>
      <c r="L19" s="1378"/>
      <c r="M19" s="1378">
        <f>SUM(M17:M18)</f>
        <v>0</v>
      </c>
      <c r="O19" s="170">
        <v>63848.1084472</v>
      </c>
    </row>
    <row r="20" spans="1:15" ht="20.100000000000001" customHeight="1">
      <c r="A20" s="1347"/>
      <c r="B20" s="1346"/>
      <c r="C20" s="1347" t="s">
        <v>1020</v>
      </c>
      <c r="D20" s="1368" t="s">
        <v>13</v>
      </c>
      <c r="E20" s="1376"/>
      <c r="F20" s="1377"/>
      <c r="G20" s="1378"/>
      <c r="H20" s="1378"/>
      <c r="I20" s="1378"/>
      <c r="J20" s="1378"/>
      <c r="K20" s="1378"/>
      <c r="L20" s="1378"/>
      <c r="M20" s="1379">
        <f>M19*E20</f>
        <v>0</v>
      </c>
      <c r="O20" s="170">
        <v>2378.6486757759999</v>
      </c>
    </row>
    <row r="21" spans="1:15" ht="20.100000000000001" customHeight="1">
      <c r="A21" s="1347"/>
      <c r="B21" s="1346"/>
      <c r="C21" s="1380" t="s">
        <v>5</v>
      </c>
      <c r="D21" s="1374" t="s">
        <v>13</v>
      </c>
      <c r="E21" s="1381"/>
      <c r="F21" s="1377"/>
      <c r="G21" s="1378"/>
      <c r="H21" s="1378"/>
      <c r="I21" s="1378"/>
      <c r="J21" s="1378"/>
      <c r="K21" s="1378"/>
      <c r="L21" s="1378"/>
      <c r="M21" s="1382">
        <f>SUM(M19:M20)</f>
        <v>0</v>
      </c>
      <c r="O21" s="170">
        <v>66226.757122976007</v>
      </c>
    </row>
  </sheetData>
  <autoFilter ref="A10:M21" xr:uid="{00000000-0009-0000-0000-00000B000000}"/>
  <mergeCells count="18">
    <mergeCell ref="I7:J7"/>
    <mergeCell ref="A1:M1"/>
    <mergeCell ref="A2:M2"/>
    <mergeCell ref="A3:M3"/>
    <mergeCell ref="A4:M4"/>
    <mergeCell ref="A5:M5"/>
    <mergeCell ref="A6:B6"/>
    <mergeCell ref="A7:B7"/>
    <mergeCell ref="K7:L7"/>
    <mergeCell ref="G8:H8"/>
    <mergeCell ref="I8:J8"/>
    <mergeCell ref="K8:L8"/>
    <mergeCell ref="M8:M9"/>
    <mergeCell ref="A8:A9"/>
    <mergeCell ref="B8:B9"/>
    <mergeCell ref="C8:C9"/>
    <mergeCell ref="D8:D9"/>
    <mergeCell ref="E8:F8"/>
  </mergeCells>
  <pageMargins left="0.35433070866141736" right="0.23622047244094491" top="0.32" bottom="0.43307086614173229" header="0.43307086614173229" footer="0.15748031496062992"/>
  <pageSetup paperSize="9" scale="90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64"/>
  <sheetViews>
    <sheetView showZeros="0" view="pageBreakPreview" zoomScale="115" zoomScaleNormal="100" zoomScaleSheetLayoutView="115" workbookViewId="0">
      <selection activeCell="K24" sqref="K24"/>
    </sheetView>
  </sheetViews>
  <sheetFormatPr defaultColWidth="9.125" defaultRowHeight="15.75"/>
  <cols>
    <col min="1" max="1" width="5.25" style="1" customWidth="1"/>
    <col min="2" max="2" width="14.75" style="2" customWidth="1"/>
    <col min="3" max="3" width="41.875" style="1" customWidth="1"/>
    <col min="4" max="4" width="9.125" style="2"/>
    <col min="5" max="6" width="9.125" style="1"/>
    <col min="7" max="7" width="7.25" style="1" customWidth="1"/>
    <col min="8" max="8" width="9.875" style="1" customWidth="1"/>
    <col min="9" max="9" width="9.125" style="1" customWidth="1"/>
    <col min="10" max="10" width="10.125" style="1" customWidth="1"/>
    <col min="11" max="11" width="8.25" style="1" customWidth="1"/>
    <col min="12" max="12" width="10.625" style="1" customWidth="1"/>
    <col min="13" max="13" width="13.25" style="1" customWidth="1"/>
    <col min="14" max="14" width="2.625" style="1" hidden="1" customWidth="1"/>
    <col min="15" max="25" width="0" style="1" hidden="1" customWidth="1"/>
    <col min="26" max="26" width="0" style="115" hidden="1" customWidth="1"/>
    <col min="27" max="33" width="0" style="1" hidden="1" customWidth="1"/>
    <col min="34" max="16384" width="9.125" style="1"/>
  </cols>
  <sheetData>
    <row r="1" spans="1:33" ht="24" customHeight="1">
      <c r="A1" s="991" t="s">
        <v>464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639"/>
    </row>
    <row r="2" spans="1:33" ht="19.5">
      <c r="A2" s="3"/>
      <c r="B2" s="3"/>
      <c r="C2" s="15"/>
      <c r="D2" s="3"/>
      <c r="E2" s="222"/>
      <c r="F2" s="172"/>
      <c r="G2" s="143"/>
      <c r="H2" s="143"/>
      <c r="I2" s="143"/>
      <c r="J2" s="143"/>
      <c r="K2" s="143"/>
      <c r="L2" s="143"/>
      <c r="M2" s="143"/>
      <c r="N2" s="143"/>
    </row>
    <row r="3" spans="1:33" s="178" customFormat="1" ht="19.5">
      <c r="A3" s="992" t="s">
        <v>733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638"/>
      <c r="O3" s="1055" t="s">
        <v>1049</v>
      </c>
      <c r="P3" s="1055"/>
      <c r="Q3" s="1055"/>
      <c r="R3" s="1055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5"/>
      <c r="AD3" s="1055"/>
      <c r="AE3" s="1055"/>
      <c r="AF3" s="1055"/>
      <c r="AG3" s="1055"/>
    </row>
    <row r="4" spans="1:33" s="178" customFormat="1" ht="20.100000000000001" customHeight="1">
      <c r="A4" s="101"/>
      <c r="B4" s="3"/>
      <c r="C4" s="101"/>
      <c r="D4" s="3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55"/>
      <c r="P4" s="1055"/>
      <c r="Q4" s="1055"/>
      <c r="R4" s="1055"/>
      <c r="S4" s="1055"/>
      <c r="T4" s="1055"/>
      <c r="U4" s="1055"/>
      <c r="V4" s="1055"/>
      <c r="W4" s="1055"/>
      <c r="X4" s="1055"/>
      <c r="Y4" s="1055"/>
      <c r="Z4" s="1055"/>
      <c r="AA4" s="1055"/>
      <c r="AB4" s="1055"/>
      <c r="AC4" s="1055"/>
      <c r="AD4" s="1055"/>
      <c r="AE4" s="1055"/>
      <c r="AF4" s="1055"/>
      <c r="AG4" s="1055"/>
    </row>
    <row r="5" spans="1:33" s="178" customFormat="1" ht="20.100000000000001" customHeight="1">
      <c r="A5" s="991" t="s">
        <v>1058</v>
      </c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639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</row>
    <row r="6" spans="1:33" ht="42.75" customHeight="1">
      <c r="A6" s="996" t="s">
        <v>11</v>
      </c>
      <c r="B6" s="996" t="s">
        <v>0</v>
      </c>
      <c r="C6" s="996" t="s">
        <v>1</v>
      </c>
      <c r="D6" s="994" t="s">
        <v>6</v>
      </c>
      <c r="E6" s="996" t="s">
        <v>2</v>
      </c>
      <c r="F6" s="996"/>
      <c r="G6" s="996" t="s">
        <v>4</v>
      </c>
      <c r="H6" s="996"/>
      <c r="I6" s="996" t="s">
        <v>3</v>
      </c>
      <c r="J6" s="996"/>
      <c r="K6" s="996" t="s">
        <v>9</v>
      </c>
      <c r="L6" s="996"/>
      <c r="M6" s="996" t="s">
        <v>5</v>
      </c>
      <c r="N6" s="642"/>
      <c r="O6" s="984" t="s">
        <v>1050</v>
      </c>
      <c r="P6" s="985"/>
      <c r="Q6" s="985"/>
      <c r="R6" s="985"/>
      <c r="S6" s="985"/>
      <c r="T6" s="985"/>
      <c r="U6" s="985"/>
      <c r="V6" s="985"/>
      <c r="W6" s="986"/>
      <c r="X6" s="1040" t="s">
        <v>1053</v>
      </c>
      <c r="Y6" s="984" t="s">
        <v>1052</v>
      </c>
      <c r="Z6" s="985"/>
      <c r="AA6" s="985"/>
      <c r="AB6" s="985"/>
      <c r="AC6" s="985"/>
      <c r="AD6" s="985"/>
      <c r="AE6" s="985"/>
      <c r="AF6" s="985"/>
      <c r="AG6" s="986"/>
    </row>
    <row r="7" spans="1:33" ht="42.75" customHeight="1">
      <c r="A7" s="996"/>
      <c r="B7" s="996"/>
      <c r="C7" s="996"/>
      <c r="D7" s="994"/>
      <c r="E7" s="644" t="s">
        <v>8</v>
      </c>
      <c r="F7" s="644" t="s">
        <v>7</v>
      </c>
      <c r="G7" s="644" t="s">
        <v>8</v>
      </c>
      <c r="H7" s="644" t="s">
        <v>7</v>
      </c>
      <c r="I7" s="644" t="s">
        <v>8</v>
      </c>
      <c r="J7" s="644" t="s">
        <v>7</v>
      </c>
      <c r="K7" s="644" t="s">
        <v>8</v>
      </c>
      <c r="L7" s="644" t="s">
        <v>7</v>
      </c>
      <c r="M7" s="996"/>
      <c r="N7" s="642"/>
      <c r="O7" s="643" t="s">
        <v>8</v>
      </c>
      <c r="P7" s="644" t="s">
        <v>7</v>
      </c>
      <c r="Q7" s="644" t="s">
        <v>8</v>
      </c>
      <c r="R7" s="644" t="s">
        <v>7</v>
      </c>
      <c r="S7" s="644" t="s">
        <v>8</v>
      </c>
      <c r="T7" s="644" t="s">
        <v>7</v>
      </c>
      <c r="U7" s="644" t="s">
        <v>8</v>
      </c>
      <c r="V7" s="644" t="s">
        <v>7</v>
      </c>
      <c r="W7" s="645" t="s">
        <v>5</v>
      </c>
      <c r="X7" s="1041"/>
      <c r="Y7" s="643" t="s">
        <v>8</v>
      </c>
      <c r="Z7" s="863" t="s">
        <v>7</v>
      </c>
      <c r="AA7" s="644" t="s">
        <v>8</v>
      </c>
      <c r="AB7" s="644" t="s">
        <v>7</v>
      </c>
      <c r="AC7" s="644" t="s">
        <v>8</v>
      </c>
      <c r="AD7" s="644" t="s">
        <v>7</v>
      </c>
      <c r="AE7" s="644" t="s">
        <v>8</v>
      </c>
      <c r="AF7" s="644" t="s">
        <v>7</v>
      </c>
      <c r="AG7" s="645" t="s">
        <v>5</v>
      </c>
    </row>
    <row r="8" spans="1:33" ht="20.100000000000001" customHeight="1">
      <c r="A8" s="686">
        <v>1</v>
      </c>
      <c r="B8" s="686">
        <v>2</v>
      </c>
      <c r="C8" s="686">
        <v>3</v>
      </c>
      <c r="D8" s="686">
        <v>4</v>
      </c>
      <c r="E8" s="686">
        <v>5</v>
      </c>
      <c r="F8" s="686">
        <v>6</v>
      </c>
      <c r="G8" s="686">
        <v>7</v>
      </c>
      <c r="H8" s="686">
        <v>8</v>
      </c>
      <c r="I8" s="686">
        <v>9</v>
      </c>
      <c r="J8" s="686">
        <v>10</v>
      </c>
      <c r="K8" s="686">
        <v>11</v>
      </c>
      <c r="L8" s="686">
        <v>12</v>
      </c>
      <c r="M8" s="686">
        <v>13</v>
      </c>
      <c r="N8" s="725"/>
      <c r="O8" s="808">
        <v>5</v>
      </c>
      <c r="P8" s="809">
        <v>6</v>
      </c>
      <c r="Q8" s="807">
        <v>7</v>
      </c>
      <c r="R8" s="807">
        <v>8</v>
      </c>
      <c r="S8" s="807">
        <v>9</v>
      </c>
      <c r="T8" s="807">
        <v>10</v>
      </c>
      <c r="U8" s="807">
        <v>11</v>
      </c>
      <c r="V8" s="807">
        <v>12</v>
      </c>
      <c r="W8" s="807">
        <v>13</v>
      </c>
      <c r="X8" s="807"/>
      <c r="Y8" s="808">
        <v>5</v>
      </c>
      <c r="Z8" s="809">
        <v>6</v>
      </c>
      <c r="AA8" s="807">
        <v>7</v>
      </c>
      <c r="AB8" s="807">
        <v>8</v>
      </c>
      <c r="AC8" s="807">
        <v>9</v>
      </c>
      <c r="AD8" s="807">
        <v>10</v>
      </c>
      <c r="AE8" s="807">
        <v>11</v>
      </c>
      <c r="AF8" s="807">
        <v>12</v>
      </c>
      <c r="AG8" s="807">
        <v>13</v>
      </c>
    </row>
    <row r="9" spans="1:33">
      <c r="A9" s="686"/>
      <c r="B9" s="686"/>
      <c r="C9" s="713" t="s">
        <v>585</v>
      </c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725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720"/>
      <c r="AA9" s="686"/>
      <c r="AB9" s="686"/>
      <c r="AC9" s="686"/>
      <c r="AD9" s="686"/>
      <c r="AE9" s="686"/>
      <c r="AF9" s="686"/>
      <c r="AG9" s="686"/>
    </row>
    <row r="10" spans="1:33">
      <c r="A10" s="686"/>
      <c r="B10" s="686"/>
      <c r="C10" s="713" t="s">
        <v>586</v>
      </c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725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720"/>
      <c r="AA10" s="686"/>
      <c r="AB10" s="686"/>
      <c r="AC10" s="686"/>
      <c r="AD10" s="686"/>
      <c r="AE10" s="686"/>
      <c r="AF10" s="686"/>
      <c r="AG10" s="686"/>
    </row>
    <row r="11" spans="1:33" ht="27">
      <c r="A11" s="1057">
        <v>1</v>
      </c>
      <c r="B11" s="834" t="s">
        <v>425</v>
      </c>
      <c r="C11" s="834" t="s">
        <v>246</v>
      </c>
      <c r="D11" s="834" t="s">
        <v>212</v>
      </c>
      <c r="E11" s="835"/>
      <c r="F11" s="836">
        <v>0.10349999999999999</v>
      </c>
      <c r="G11" s="1271"/>
      <c r="H11" s="1271"/>
      <c r="I11" s="1272"/>
      <c r="J11" s="1272"/>
      <c r="K11" s="1271"/>
      <c r="L11" s="1271"/>
      <c r="M11" s="1271"/>
      <c r="N11" s="854"/>
      <c r="O11" s="835"/>
      <c r="P11" s="836"/>
      <c r="Q11" s="837"/>
      <c r="R11" s="837"/>
      <c r="S11" s="838"/>
      <c r="T11" s="838"/>
      <c r="U11" s="837"/>
      <c r="V11" s="837"/>
      <c r="W11" s="837"/>
      <c r="X11" s="837"/>
      <c r="Y11" s="835"/>
      <c r="Z11" s="880"/>
      <c r="AA11" s="837"/>
      <c r="AB11" s="837"/>
      <c r="AC11" s="838"/>
      <c r="AD11" s="838"/>
      <c r="AE11" s="837"/>
      <c r="AF11" s="837"/>
      <c r="AG11" s="837"/>
    </row>
    <row r="12" spans="1:33" ht="33" customHeight="1" thickBot="1">
      <c r="A12" s="1058"/>
      <c r="B12" s="839"/>
      <c r="C12" s="840" t="s">
        <v>62</v>
      </c>
      <c r="D12" s="841" t="s">
        <v>16</v>
      </c>
      <c r="E12" s="842">
        <v>206</v>
      </c>
      <c r="F12" s="843">
        <v>21.320999999999998</v>
      </c>
      <c r="G12" s="1340"/>
      <c r="H12" s="1340"/>
      <c r="I12" s="1341"/>
      <c r="J12" s="1341"/>
      <c r="K12" s="1340"/>
      <c r="L12" s="1340"/>
      <c r="M12" s="1341"/>
      <c r="N12" s="855"/>
      <c r="O12" s="842">
        <v>206</v>
      </c>
      <c r="P12" s="843">
        <f>P11*O12</f>
        <v>0</v>
      </c>
      <c r="Q12" s="844"/>
      <c r="R12" s="844"/>
      <c r="S12" s="842">
        <v>6</v>
      </c>
      <c r="T12" s="842">
        <f>S12*P12</f>
        <v>0</v>
      </c>
      <c r="U12" s="844"/>
      <c r="V12" s="844"/>
      <c r="W12" s="842">
        <f>V12+T12+R12</f>
        <v>0</v>
      </c>
      <c r="X12" s="842"/>
      <c r="Y12" s="842">
        <v>206</v>
      </c>
      <c r="Z12" s="866">
        <f>Z11*Y12</f>
        <v>0</v>
      </c>
      <c r="AA12" s="844"/>
      <c r="AB12" s="844"/>
      <c r="AC12" s="842">
        <v>6</v>
      </c>
      <c r="AD12" s="842">
        <f>AC12*Z12</f>
        <v>0</v>
      </c>
      <c r="AE12" s="844"/>
      <c r="AF12" s="844"/>
      <c r="AG12" s="842">
        <f>AF12+AD12+AB12</f>
        <v>0</v>
      </c>
    </row>
    <row r="13" spans="1:33" ht="27">
      <c r="A13" s="1057">
        <v>2</v>
      </c>
      <c r="B13" s="834" t="s">
        <v>579</v>
      </c>
      <c r="C13" s="834" t="s">
        <v>580</v>
      </c>
      <c r="D13" s="834" t="s">
        <v>212</v>
      </c>
      <c r="E13" s="835"/>
      <c r="F13" s="836">
        <v>7.5899999999999995E-2</v>
      </c>
      <c r="G13" s="1271"/>
      <c r="H13" s="1271"/>
      <c r="I13" s="1272"/>
      <c r="J13" s="1272"/>
      <c r="K13" s="1271"/>
      <c r="L13" s="1271"/>
      <c r="M13" s="1271"/>
      <c r="N13" s="854"/>
      <c r="O13" s="835"/>
      <c r="P13" s="836"/>
      <c r="Q13" s="837"/>
      <c r="R13" s="837"/>
      <c r="S13" s="838"/>
      <c r="T13" s="838">
        <f t="shared" ref="T13:T26" si="0">S13*P13</f>
        <v>0</v>
      </c>
      <c r="U13" s="837"/>
      <c r="V13" s="837"/>
      <c r="W13" s="837">
        <f t="shared" ref="W13:W26" si="1">V13+T13+R13</f>
        <v>0</v>
      </c>
      <c r="X13" s="837"/>
      <c r="Y13" s="835"/>
      <c r="Z13" s="881"/>
      <c r="AA13" s="837"/>
      <c r="AB13" s="837"/>
      <c r="AC13" s="838"/>
      <c r="AD13" s="838">
        <f t="shared" ref="AD13:AD26" si="2">AC13*Z13</f>
        <v>0</v>
      </c>
      <c r="AE13" s="837"/>
      <c r="AF13" s="837"/>
      <c r="AG13" s="837">
        <f t="shared" ref="AG13:AG26" si="3">AF13+AD13+AB13</f>
        <v>0</v>
      </c>
    </row>
    <row r="14" spans="1:33" ht="33" customHeight="1">
      <c r="A14" s="1058"/>
      <c r="B14" s="839"/>
      <c r="C14" s="840" t="s">
        <v>62</v>
      </c>
      <c r="D14" s="841" t="s">
        <v>16</v>
      </c>
      <c r="E14" s="842">
        <v>121</v>
      </c>
      <c r="F14" s="843">
        <v>9.1838999999999995</v>
      </c>
      <c r="G14" s="1340"/>
      <c r="H14" s="1340"/>
      <c r="I14" s="1341"/>
      <c r="J14" s="1341"/>
      <c r="K14" s="1340"/>
      <c r="L14" s="1340"/>
      <c r="M14" s="1341"/>
      <c r="N14" s="855"/>
      <c r="O14" s="842">
        <v>121</v>
      </c>
      <c r="P14" s="843">
        <f>P13*O14</f>
        <v>0</v>
      </c>
      <c r="Q14" s="844"/>
      <c r="R14" s="844"/>
      <c r="S14" s="842">
        <v>6</v>
      </c>
      <c r="T14" s="842">
        <f t="shared" si="0"/>
        <v>0</v>
      </c>
      <c r="U14" s="844"/>
      <c r="V14" s="844"/>
      <c r="W14" s="842">
        <f t="shared" si="1"/>
        <v>0</v>
      </c>
      <c r="X14" s="842"/>
      <c r="Y14" s="842">
        <v>121</v>
      </c>
      <c r="Z14" s="866">
        <f>Z13*Y14</f>
        <v>0</v>
      </c>
      <c r="AA14" s="844"/>
      <c r="AB14" s="844"/>
      <c r="AC14" s="842">
        <v>6</v>
      </c>
      <c r="AD14" s="842">
        <f t="shared" si="2"/>
        <v>0</v>
      </c>
      <c r="AE14" s="844"/>
      <c r="AF14" s="844"/>
      <c r="AG14" s="842">
        <f t="shared" si="3"/>
        <v>0</v>
      </c>
    </row>
    <row r="15" spans="1:33" ht="27">
      <c r="A15" s="1057">
        <v>3</v>
      </c>
      <c r="B15" s="834" t="s">
        <v>582</v>
      </c>
      <c r="C15" s="834" t="s">
        <v>581</v>
      </c>
      <c r="D15" s="834" t="s">
        <v>212</v>
      </c>
      <c r="E15" s="835"/>
      <c r="F15" s="836">
        <v>2.76E-2</v>
      </c>
      <c r="G15" s="1271"/>
      <c r="H15" s="1271"/>
      <c r="I15" s="1272"/>
      <c r="J15" s="1272"/>
      <c r="K15" s="1271"/>
      <c r="L15" s="1271"/>
      <c r="M15" s="1271"/>
      <c r="N15" s="854"/>
      <c r="O15" s="835"/>
      <c r="P15" s="836"/>
      <c r="Q15" s="837"/>
      <c r="R15" s="837"/>
      <c r="S15" s="838"/>
      <c r="T15" s="838">
        <f t="shared" si="0"/>
        <v>0</v>
      </c>
      <c r="U15" s="837"/>
      <c r="V15" s="837"/>
      <c r="W15" s="837">
        <f t="shared" si="1"/>
        <v>0</v>
      </c>
      <c r="X15" s="837"/>
      <c r="Y15" s="835"/>
      <c r="Z15" s="865">
        <v>0</v>
      </c>
      <c r="AA15" s="837"/>
      <c r="AB15" s="837"/>
      <c r="AC15" s="838"/>
      <c r="AD15" s="838">
        <f t="shared" si="2"/>
        <v>0</v>
      </c>
      <c r="AE15" s="837"/>
      <c r="AF15" s="837"/>
      <c r="AG15" s="837">
        <f t="shared" si="3"/>
        <v>0</v>
      </c>
    </row>
    <row r="16" spans="1:33" ht="33" customHeight="1">
      <c r="A16" s="1058"/>
      <c r="B16" s="839"/>
      <c r="C16" s="840" t="s">
        <v>62</v>
      </c>
      <c r="D16" s="841" t="s">
        <v>16</v>
      </c>
      <c r="E16" s="842">
        <v>154</v>
      </c>
      <c r="F16" s="843">
        <v>4.2504</v>
      </c>
      <c r="G16" s="1340"/>
      <c r="H16" s="1340"/>
      <c r="I16" s="1341"/>
      <c r="J16" s="1341"/>
      <c r="K16" s="1340"/>
      <c r="L16" s="1340"/>
      <c r="M16" s="1341"/>
      <c r="N16" s="855"/>
      <c r="O16" s="842">
        <v>154</v>
      </c>
      <c r="P16" s="843">
        <f>P15*O16</f>
        <v>0</v>
      </c>
      <c r="Q16" s="844"/>
      <c r="R16" s="844"/>
      <c r="S16" s="842">
        <v>6</v>
      </c>
      <c r="T16" s="842">
        <f t="shared" si="0"/>
        <v>0</v>
      </c>
      <c r="U16" s="844"/>
      <c r="V16" s="844"/>
      <c r="W16" s="842">
        <f t="shared" si="1"/>
        <v>0</v>
      </c>
      <c r="X16" s="842"/>
      <c r="Y16" s="842">
        <v>154</v>
      </c>
      <c r="Z16" s="866">
        <f>Z15*Y16</f>
        <v>0</v>
      </c>
      <c r="AA16" s="844"/>
      <c r="AB16" s="844"/>
      <c r="AC16" s="842">
        <v>6</v>
      </c>
      <c r="AD16" s="842">
        <f t="shared" si="2"/>
        <v>0</v>
      </c>
      <c r="AE16" s="844"/>
      <c r="AF16" s="844"/>
      <c r="AG16" s="842">
        <f t="shared" si="3"/>
        <v>0</v>
      </c>
    </row>
    <row r="17" spans="1:33" ht="47.25" customHeight="1">
      <c r="A17" s="997">
        <v>4</v>
      </c>
      <c r="B17" s="708" t="s">
        <v>427</v>
      </c>
      <c r="C17" s="697" t="s">
        <v>426</v>
      </c>
      <c r="D17" s="688" t="s">
        <v>21</v>
      </c>
      <c r="E17" s="716"/>
      <c r="F17" s="716">
        <v>2.76</v>
      </c>
      <c r="G17" s="670"/>
      <c r="H17" s="670"/>
      <c r="I17" s="670"/>
      <c r="J17" s="670"/>
      <c r="K17" s="670"/>
      <c r="L17" s="670"/>
      <c r="M17" s="670"/>
      <c r="N17" s="668"/>
      <c r="O17" s="716"/>
      <c r="P17" s="716"/>
      <c r="Q17" s="711"/>
      <c r="R17" s="711"/>
      <c r="S17" s="711"/>
      <c r="T17" s="711">
        <f t="shared" si="0"/>
        <v>0</v>
      </c>
      <c r="U17" s="711"/>
      <c r="V17" s="711"/>
      <c r="W17" s="711">
        <f t="shared" si="1"/>
        <v>0</v>
      </c>
      <c r="X17" s="711"/>
      <c r="Y17" s="716"/>
      <c r="Z17" s="723"/>
      <c r="AA17" s="711"/>
      <c r="AB17" s="711"/>
      <c r="AC17" s="711"/>
      <c r="AD17" s="711">
        <f t="shared" si="2"/>
        <v>0</v>
      </c>
      <c r="AE17" s="711"/>
      <c r="AF17" s="711"/>
      <c r="AG17" s="711">
        <f t="shared" si="3"/>
        <v>0</v>
      </c>
    </row>
    <row r="18" spans="1:33" ht="20.100000000000001" customHeight="1">
      <c r="A18" s="997"/>
      <c r="B18" s="690"/>
      <c r="C18" s="811" t="s">
        <v>10</v>
      </c>
      <c r="D18" s="690" t="s">
        <v>16</v>
      </c>
      <c r="E18" s="711">
        <v>0.8</v>
      </c>
      <c r="F18" s="711">
        <v>2.2079999999999997</v>
      </c>
      <c r="G18" s="670"/>
      <c r="H18" s="670"/>
      <c r="I18" s="670"/>
      <c r="J18" s="670"/>
      <c r="K18" s="670"/>
      <c r="L18" s="670"/>
      <c r="M18" s="670"/>
      <c r="N18" s="668"/>
      <c r="O18" s="711">
        <v>0.8</v>
      </c>
      <c r="P18" s="711">
        <f t="shared" ref="P18" si="4">P17*O18</f>
        <v>0</v>
      </c>
      <c r="Q18" s="711"/>
      <c r="R18" s="711"/>
      <c r="S18" s="711">
        <v>6</v>
      </c>
      <c r="T18" s="711">
        <f t="shared" si="0"/>
        <v>0</v>
      </c>
      <c r="U18" s="711"/>
      <c r="V18" s="711"/>
      <c r="W18" s="711">
        <f t="shared" si="1"/>
        <v>0</v>
      </c>
      <c r="X18" s="711"/>
      <c r="Y18" s="711">
        <v>0.8</v>
      </c>
      <c r="Z18" s="722">
        <f t="shared" ref="Z18" si="5">Z17*Y18</f>
        <v>0</v>
      </c>
      <c r="AA18" s="711"/>
      <c r="AB18" s="711"/>
      <c r="AC18" s="711">
        <v>6</v>
      </c>
      <c r="AD18" s="711">
        <f t="shared" si="2"/>
        <v>0</v>
      </c>
      <c r="AE18" s="711"/>
      <c r="AF18" s="711"/>
      <c r="AG18" s="711">
        <f t="shared" si="3"/>
        <v>0</v>
      </c>
    </row>
    <row r="19" spans="1:33" ht="20.100000000000001" customHeight="1">
      <c r="A19" s="997"/>
      <c r="B19" s="690"/>
      <c r="C19" s="811" t="s">
        <v>29</v>
      </c>
      <c r="D19" s="690" t="s">
        <v>13</v>
      </c>
      <c r="E19" s="711">
        <v>0.32</v>
      </c>
      <c r="F19" s="711">
        <v>0.88319999999999999</v>
      </c>
      <c r="G19" s="670"/>
      <c r="H19" s="670"/>
      <c r="I19" s="670"/>
      <c r="J19" s="670"/>
      <c r="K19" s="670"/>
      <c r="L19" s="670"/>
      <c r="M19" s="670"/>
      <c r="N19" s="668"/>
      <c r="O19" s="711">
        <v>0.32</v>
      </c>
      <c r="P19" s="711">
        <f t="shared" ref="P19" si="6">P17*O19</f>
        <v>0</v>
      </c>
      <c r="Q19" s="711"/>
      <c r="R19" s="711"/>
      <c r="S19" s="711"/>
      <c r="T19" s="711">
        <f t="shared" si="0"/>
        <v>0</v>
      </c>
      <c r="U19" s="711">
        <v>3.2</v>
      </c>
      <c r="V19" s="711">
        <f>U19*P19</f>
        <v>0</v>
      </c>
      <c r="W19" s="711">
        <f t="shared" si="1"/>
        <v>0</v>
      </c>
      <c r="X19" s="711"/>
      <c r="Y19" s="711">
        <v>0.32</v>
      </c>
      <c r="Z19" s="722">
        <f t="shared" ref="Z19" si="7">Z17*Y19</f>
        <v>0</v>
      </c>
      <c r="AA19" s="711"/>
      <c r="AB19" s="711"/>
      <c r="AC19" s="711"/>
      <c r="AD19" s="711">
        <f t="shared" si="2"/>
        <v>0</v>
      </c>
      <c r="AE19" s="711">
        <v>3.2</v>
      </c>
      <c r="AF19" s="711">
        <f>AE19*Z19</f>
        <v>0</v>
      </c>
      <c r="AG19" s="711">
        <f t="shared" si="3"/>
        <v>0</v>
      </c>
    </row>
    <row r="20" spans="1:33" ht="20.100000000000001" customHeight="1">
      <c r="A20" s="997"/>
      <c r="B20" s="690" t="s">
        <v>588</v>
      </c>
      <c r="C20" s="811" t="s">
        <v>411</v>
      </c>
      <c r="D20" s="690" t="s">
        <v>25</v>
      </c>
      <c r="E20" s="711">
        <v>1.1000000000000001</v>
      </c>
      <c r="F20" s="711">
        <v>3.036</v>
      </c>
      <c r="G20" s="670"/>
      <c r="H20" s="670"/>
      <c r="I20" s="670"/>
      <c r="J20" s="670"/>
      <c r="K20" s="670"/>
      <c r="L20" s="670"/>
      <c r="M20" s="670"/>
      <c r="N20" s="668"/>
      <c r="O20" s="711">
        <v>1.1000000000000001</v>
      </c>
      <c r="P20" s="711">
        <f t="shared" ref="P20" si="8">P17*O20</f>
        <v>0</v>
      </c>
      <c r="Q20" s="711">
        <v>23</v>
      </c>
      <c r="R20" s="711">
        <f t="shared" ref="R20:R21" si="9">Q20*P20</f>
        <v>0</v>
      </c>
      <c r="S20" s="711"/>
      <c r="T20" s="711">
        <f t="shared" si="0"/>
        <v>0</v>
      </c>
      <c r="U20" s="711"/>
      <c r="V20" s="711"/>
      <c r="W20" s="711">
        <f t="shared" si="1"/>
        <v>0</v>
      </c>
      <c r="X20" s="711"/>
      <c r="Y20" s="711">
        <v>1.1000000000000001</v>
      </c>
      <c r="Z20" s="722">
        <f t="shared" ref="Z20" si="10">Z17*Y20</f>
        <v>0</v>
      </c>
      <c r="AA20" s="711">
        <v>23</v>
      </c>
      <c r="AB20" s="711">
        <f t="shared" ref="AB20:AB21" si="11">AA20*Z20</f>
        <v>0</v>
      </c>
      <c r="AC20" s="711"/>
      <c r="AD20" s="711">
        <f t="shared" si="2"/>
        <v>0</v>
      </c>
      <c r="AE20" s="711"/>
      <c r="AF20" s="711"/>
      <c r="AG20" s="711">
        <f t="shared" si="3"/>
        <v>0</v>
      </c>
    </row>
    <row r="21" spans="1:33" ht="20.100000000000001" customHeight="1">
      <c r="A21" s="997"/>
      <c r="B21" s="690"/>
      <c r="C21" s="811" t="s">
        <v>26</v>
      </c>
      <c r="D21" s="690" t="s">
        <v>13</v>
      </c>
      <c r="E21" s="711">
        <v>0.02</v>
      </c>
      <c r="F21" s="711">
        <v>5.5199999999999999E-2</v>
      </c>
      <c r="G21" s="670"/>
      <c r="H21" s="670"/>
      <c r="I21" s="670"/>
      <c r="J21" s="670"/>
      <c r="K21" s="670"/>
      <c r="L21" s="670"/>
      <c r="M21" s="670"/>
      <c r="N21" s="668"/>
      <c r="O21" s="711">
        <v>0.02</v>
      </c>
      <c r="P21" s="711">
        <f t="shared" ref="P21" si="12">P17*O21</f>
        <v>0</v>
      </c>
      <c r="Q21" s="711">
        <v>3.2</v>
      </c>
      <c r="R21" s="711">
        <f t="shared" si="9"/>
        <v>0</v>
      </c>
      <c r="S21" s="711"/>
      <c r="T21" s="711">
        <f t="shared" si="0"/>
        <v>0</v>
      </c>
      <c r="U21" s="711"/>
      <c r="V21" s="711"/>
      <c r="W21" s="711">
        <f t="shared" si="1"/>
        <v>0</v>
      </c>
      <c r="X21" s="711"/>
      <c r="Y21" s="711">
        <v>0.02</v>
      </c>
      <c r="Z21" s="722">
        <f t="shared" ref="Z21" si="13">Z17*Y21</f>
        <v>0</v>
      </c>
      <c r="AA21" s="711">
        <v>3.2</v>
      </c>
      <c r="AB21" s="711">
        <f t="shared" si="11"/>
        <v>0</v>
      </c>
      <c r="AC21" s="711"/>
      <c r="AD21" s="711">
        <f t="shared" si="2"/>
        <v>0</v>
      </c>
      <c r="AE21" s="711"/>
      <c r="AF21" s="711"/>
      <c r="AG21" s="711">
        <f t="shared" si="3"/>
        <v>0</v>
      </c>
    </row>
    <row r="22" spans="1:33" ht="20.100000000000001" customHeight="1">
      <c r="A22" s="715"/>
      <c r="B22" s="690"/>
      <c r="C22" s="697" t="s">
        <v>587</v>
      </c>
      <c r="D22" s="690"/>
      <c r="E22" s="711"/>
      <c r="F22" s="711"/>
      <c r="G22" s="670"/>
      <c r="H22" s="670"/>
      <c r="I22" s="670"/>
      <c r="J22" s="670"/>
      <c r="K22" s="670"/>
      <c r="L22" s="670"/>
      <c r="M22" s="670"/>
      <c r="N22" s="668"/>
      <c r="O22" s="711"/>
      <c r="P22" s="711"/>
      <c r="Q22" s="711"/>
      <c r="R22" s="711"/>
      <c r="S22" s="711"/>
      <c r="T22" s="711">
        <f t="shared" si="0"/>
        <v>0</v>
      </c>
      <c r="U22" s="711"/>
      <c r="V22" s="711"/>
      <c r="W22" s="711">
        <f t="shared" si="1"/>
        <v>0</v>
      </c>
      <c r="X22" s="711"/>
      <c r="Y22" s="711"/>
      <c r="Z22" s="722"/>
      <c r="AA22" s="711"/>
      <c r="AB22" s="711"/>
      <c r="AC22" s="711"/>
      <c r="AD22" s="711">
        <f t="shared" si="2"/>
        <v>0</v>
      </c>
      <c r="AE22" s="711"/>
      <c r="AF22" s="711"/>
      <c r="AG22" s="711">
        <f t="shared" si="3"/>
        <v>0</v>
      </c>
    </row>
    <row r="23" spans="1:33" ht="27">
      <c r="A23" s="1057">
        <v>5</v>
      </c>
      <c r="B23" s="834" t="s">
        <v>425</v>
      </c>
      <c r="C23" s="834" t="s">
        <v>246</v>
      </c>
      <c r="D23" s="834" t="s">
        <v>212</v>
      </c>
      <c r="E23" s="835"/>
      <c r="F23" s="836">
        <v>6.5000000000000002E-2</v>
      </c>
      <c r="G23" s="1271"/>
      <c r="H23" s="1271"/>
      <c r="I23" s="1272"/>
      <c r="J23" s="1272"/>
      <c r="K23" s="1271"/>
      <c r="L23" s="1271"/>
      <c r="M23" s="1271"/>
      <c r="N23" s="854"/>
      <c r="O23" s="835"/>
      <c r="P23" s="836"/>
      <c r="Q23" s="837"/>
      <c r="R23" s="837"/>
      <c r="S23" s="838"/>
      <c r="T23" s="838">
        <f t="shared" si="0"/>
        <v>0</v>
      </c>
      <c r="U23" s="837"/>
      <c r="V23" s="837"/>
      <c r="W23" s="837">
        <f t="shared" si="1"/>
        <v>0</v>
      </c>
      <c r="X23" s="837"/>
      <c r="Y23" s="835"/>
      <c r="Z23" s="865"/>
      <c r="AA23" s="837"/>
      <c r="AB23" s="837"/>
      <c r="AC23" s="838"/>
      <c r="AD23" s="838">
        <f t="shared" si="2"/>
        <v>0</v>
      </c>
      <c r="AE23" s="837"/>
      <c r="AF23" s="837"/>
      <c r="AG23" s="837">
        <f t="shared" si="3"/>
        <v>0</v>
      </c>
    </row>
    <row r="24" spans="1:33" ht="33" customHeight="1">
      <c r="A24" s="1058"/>
      <c r="B24" s="839"/>
      <c r="C24" s="840" t="s">
        <v>62</v>
      </c>
      <c r="D24" s="841" t="s">
        <v>16</v>
      </c>
      <c r="E24" s="842">
        <v>206</v>
      </c>
      <c r="F24" s="843">
        <v>13.39</v>
      </c>
      <c r="G24" s="1340"/>
      <c r="H24" s="1340"/>
      <c r="I24" s="1341"/>
      <c r="J24" s="1341"/>
      <c r="K24" s="1340"/>
      <c r="L24" s="1340"/>
      <c r="M24" s="1341"/>
      <c r="N24" s="855"/>
      <c r="O24" s="842">
        <v>206</v>
      </c>
      <c r="P24" s="843">
        <f>P23*O24</f>
        <v>0</v>
      </c>
      <c r="Q24" s="844"/>
      <c r="R24" s="844"/>
      <c r="S24" s="842">
        <v>6</v>
      </c>
      <c r="T24" s="842">
        <f t="shared" si="0"/>
        <v>0</v>
      </c>
      <c r="U24" s="844"/>
      <c r="V24" s="844"/>
      <c r="W24" s="842">
        <f t="shared" si="1"/>
        <v>0</v>
      </c>
      <c r="X24" s="842"/>
      <c r="Y24" s="842">
        <v>206</v>
      </c>
      <c r="Z24" s="866">
        <f>Z23*Y24</f>
        <v>0</v>
      </c>
      <c r="AA24" s="844"/>
      <c r="AB24" s="844"/>
      <c r="AC24" s="842">
        <v>6</v>
      </c>
      <c r="AD24" s="842">
        <f t="shared" si="2"/>
        <v>0</v>
      </c>
      <c r="AE24" s="844"/>
      <c r="AF24" s="844"/>
      <c r="AG24" s="842">
        <f t="shared" si="3"/>
        <v>0</v>
      </c>
    </row>
    <row r="25" spans="1:33" ht="27">
      <c r="A25" s="1057">
        <v>6</v>
      </c>
      <c r="B25" s="834" t="s">
        <v>582</v>
      </c>
      <c r="C25" s="834" t="s">
        <v>581</v>
      </c>
      <c r="D25" s="834" t="s">
        <v>212</v>
      </c>
      <c r="E25" s="835"/>
      <c r="F25" s="836">
        <v>6.5000000000000002E-2</v>
      </c>
      <c r="G25" s="1271"/>
      <c r="H25" s="1271"/>
      <c r="I25" s="1272"/>
      <c r="J25" s="1272"/>
      <c r="K25" s="1271"/>
      <c r="L25" s="1271"/>
      <c r="M25" s="1271"/>
      <c r="N25" s="854"/>
      <c r="O25" s="835"/>
      <c r="P25" s="836"/>
      <c r="Q25" s="837"/>
      <c r="R25" s="837"/>
      <c r="S25" s="838"/>
      <c r="T25" s="838">
        <f t="shared" si="0"/>
        <v>0</v>
      </c>
      <c r="U25" s="837"/>
      <c r="V25" s="837"/>
      <c r="W25" s="837">
        <f t="shared" si="1"/>
        <v>0</v>
      </c>
      <c r="X25" s="837"/>
      <c r="Y25" s="835"/>
      <c r="Z25" s="865"/>
      <c r="AA25" s="837"/>
      <c r="AB25" s="837"/>
      <c r="AC25" s="838"/>
      <c r="AD25" s="838">
        <f t="shared" si="2"/>
        <v>0</v>
      </c>
      <c r="AE25" s="837"/>
      <c r="AF25" s="837"/>
      <c r="AG25" s="837">
        <f t="shared" si="3"/>
        <v>0</v>
      </c>
    </row>
    <row r="26" spans="1:33" ht="33" customHeight="1">
      <c r="A26" s="1058"/>
      <c r="B26" s="839"/>
      <c r="C26" s="840" t="s">
        <v>62</v>
      </c>
      <c r="D26" s="841" t="s">
        <v>16</v>
      </c>
      <c r="E26" s="842">
        <v>154</v>
      </c>
      <c r="F26" s="843">
        <v>10.01</v>
      </c>
      <c r="G26" s="1340"/>
      <c r="H26" s="1340"/>
      <c r="I26" s="1341"/>
      <c r="J26" s="1341"/>
      <c r="K26" s="1340"/>
      <c r="L26" s="1340"/>
      <c r="M26" s="1341"/>
      <c r="N26" s="855"/>
      <c r="O26" s="842">
        <v>154</v>
      </c>
      <c r="P26" s="843">
        <f>P25*O26</f>
        <v>0</v>
      </c>
      <c r="Q26" s="844"/>
      <c r="R26" s="844"/>
      <c r="S26" s="842">
        <v>6</v>
      </c>
      <c r="T26" s="842">
        <f t="shared" si="0"/>
        <v>0</v>
      </c>
      <c r="U26" s="844"/>
      <c r="V26" s="844"/>
      <c r="W26" s="842">
        <f t="shared" si="1"/>
        <v>0</v>
      </c>
      <c r="X26" s="842"/>
      <c r="Y26" s="842">
        <v>154</v>
      </c>
      <c r="Z26" s="866">
        <f>Z25*Y26</f>
        <v>0</v>
      </c>
      <c r="AA26" s="844"/>
      <c r="AB26" s="844"/>
      <c r="AC26" s="842">
        <v>6</v>
      </c>
      <c r="AD26" s="842">
        <f t="shared" si="2"/>
        <v>0</v>
      </c>
      <c r="AE26" s="844"/>
      <c r="AF26" s="844"/>
      <c r="AG26" s="842">
        <f t="shared" si="3"/>
        <v>0</v>
      </c>
    </row>
    <row r="27" spans="1:33" ht="20.100000000000001" customHeight="1">
      <c r="A27" s="705"/>
      <c r="B27" s="688"/>
      <c r="C27" s="813" t="s">
        <v>174</v>
      </c>
      <c r="D27" s="688" t="s">
        <v>13</v>
      </c>
      <c r="E27" s="716"/>
      <c r="F27" s="716"/>
      <c r="G27" s="782"/>
      <c r="H27" s="782"/>
      <c r="I27" s="782"/>
      <c r="J27" s="782"/>
      <c r="K27" s="782"/>
      <c r="L27" s="782"/>
      <c r="M27" s="782"/>
      <c r="N27" s="727"/>
      <c r="O27" s="716"/>
      <c r="P27" s="716"/>
      <c r="Q27" s="716"/>
      <c r="R27" s="716">
        <f>SUM(R12:R26)</f>
        <v>0</v>
      </c>
      <c r="S27" s="716"/>
      <c r="T27" s="716">
        <f>SUM(T12:T26)</f>
        <v>0</v>
      </c>
      <c r="U27" s="716"/>
      <c r="V27" s="716">
        <f>SUM(V12:V26)</f>
        <v>0</v>
      </c>
      <c r="W27" s="716">
        <f>SUM(W12:W26)</f>
        <v>0</v>
      </c>
      <c r="X27" s="716"/>
      <c r="Y27" s="716"/>
      <c r="Z27" s="723"/>
      <c r="AA27" s="716"/>
      <c r="AB27" s="716">
        <f>SUM(AB12:AB26)</f>
        <v>0</v>
      </c>
      <c r="AC27" s="716"/>
      <c r="AD27" s="716">
        <f>SUM(AD12:AD26)</f>
        <v>0</v>
      </c>
      <c r="AE27" s="716"/>
      <c r="AF27" s="716">
        <f>SUM(AF12:AF26)</f>
        <v>0</v>
      </c>
      <c r="AG27" s="716">
        <f>SUM(AG12:AG26)</f>
        <v>0</v>
      </c>
    </row>
    <row r="28" spans="1:33" ht="20.100000000000001" customHeight="1">
      <c r="A28" s="705"/>
      <c r="B28" s="688"/>
      <c r="C28" s="697" t="s">
        <v>590</v>
      </c>
      <c r="D28" s="688"/>
      <c r="E28" s="716"/>
      <c r="F28" s="716"/>
      <c r="G28" s="782"/>
      <c r="H28" s="782"/>
      <c r="I28" s="782"/>
      <c r="J28" s="782"/>
      <c r="K28" s="782"/>
      <c r="L28" s="782"/>
      <c r="M28" s="782"/>
      <c r="N28" s="727"/>
      <c r="O28" s="716"/>
      <c r="P28" s="716"/>
      <c r="Q28" s="716"/>
      <c r="R28" s="716"/>
      <c r="S28" s="716"/>
      <c r="T28" s="716"/>
      <c r="U28" s="716"/>
      <c r="V28" s="716"/>
      <c r="W28" s="716"/>
      <c r="X28" s="716"/>
      <c r="Y28" s="716"/>
      <c r="Z28" s="723"/>
      <c r="AA28" s="716"/>
      <c r="AB28" s="716"/>
      <c r="AC28" s="716"/>
      <c r="AD28" s="716"/>
      <c r="AE28" s="716"/>
      <c r="AF28" s="716"/>
      <c r="AG28" s="716"/>
    </row>
    <row r="29" spans="1:33" ht="20.100000000000001" customHeight="1">
      <c r="A29" s="705"/>
      <c r="B29" s="688"/>
      <c r="C29" s="697" t="s">
        <v>589</v>
      </c>
      <c r="D29" s="688"/>
      <c r="E29" s="716"/>
      <c r="F29" s="716"/>
      <c r="G29" s="782"/>
      <c r="H29" s="782"/>
      <c r="I29" s="782"/>
      <c r="J29" s="782"/>
      <c r="K29" s="782"/>
      <c r="L29" s="782"/>
      <c r="M29" s="782"/>
      <c r="N29" s="727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23"/>
      <c r="AA29" s="716"/>
      <c r="AB29" s="716"/>
      <c r="AC29" s="716"/>
      <c r="AD29" s="716"/>
      <c r="AE29" s="716"/>
      <c r="AF29" s="716"/>
      <c r="AG29" s="716"/>
    </row>
    <row r="30" spans="1:33" ht="27">
      <c r="A30" s="995">
        <v>1</v>
      </c>
      <c r="B30" s="708" t="s">
        <v>584</v>
      </c>
      <c r="C30" s="697" t="s">
        <v>877</v>
      </c>
      <c r="D30" s="688" t="s">
        <v>67</v>
      </c>
      <c r="E30" s="716"/>
      <c r="F30" s="716">
        <v>0.28000000000000003</v>
      </c>
      <c r="G30" s="670"/>
      <c r="H30" s="670"/>
      <c r="I30" s="670"/>
      <c r="J30" s="670"/>
      <c r="K30" s="670"/>
      <c r="L30" s="670"/>
      <c r="M30" s="670"/>
      <c r="N30" s="668"/>
      <c r="O30" s="716"/>
      <c r="P30" s="716"/>
      <c r="Q30" s="711"/>
      <c r="R30" s="711"/>
      <c r="S30" s="722"/>
      <c r="T30" s="711"/>
      <c r="U30" s="711"/>
      <c r="V30" s="711"/>
      <c r="W30" s="711"/>
      <c r="X30" s="711"/>
      <c r="Y30" s="716"/>
      <c r="Z30" s="723"/>
      <c r="AA30" s="711"/>
      <c r="AB30" s="711"/>
      <c r="AC30" s="722"/>
      <c r="AD30" s="711"/>
      <c r="AE30" s="711"/>
      <c r="AF30" s="711"/>
      <c r="AG30" s="711"/>
    </row>
    <row r="31" spans="1:33" ht="20.100000000000001" customHeight="1">
      <c r="A31" s="995"/>
      <c r="B31" s="690"/>
      <c r="C31" s="811" t="s">
        <v>10</v>
      </c>
      <c r="D31" s="690" t="s">
        <v>16</v>
      </c>
      <c r="E31" s="711">
        <v>10</v>
      </c>
      <c r="F31" s="711">
        <v>2.8000000000000003</v>
      </c>
      <c r="G31" s="670"/>
      <c r="H31" s="670"/>
      <c r="I31" s="670"/>
      <c r="J31" s="670"/>
      <c r="K31" s="670"/>
      <c r="L31" s="670"/>
      <c r="M31" s="670"/>
      <c r="N31" s="668"/>
      <c r="O31" s="711">
        <v>10</v>
      </c>
      <c r="P31" s="711">
        <f t="shared" ref="P31" si="14">P30*O31</f>
        <v>0</v>
      </c>
      <c r="Q31" s="711"/>
      <c r="R31" s="711"/>
      <c r="S31" s="722">
        <v>6</v>
      </c>
      <c r="T31" s="711">
        <f>S31*P31</f>
        <v>0</v>
      </c>
      <c r="U31" s="711"/>
      <c r="V31" s="711"/>
      <c r="W31" s="711">
        <f t="shared" ref="W31:W35" si="15">V31+T31+R31</f>
        <v>0</v>
      </c>
      <c r="X31" s="711"/>
      <c r="Y31" s="711">
        <v>10</v>
      </c>
      <c r="Z31" s="722">
        <f t="shared" ref="Z31" si="16">Z30*Y31</f>
        <v>0</v>
      </c>
      <c r="AA31" s="711"/>
      <c r="AB31" s="711"/>
      <c r="AC31" s="722">
        <v>6</v>
      </c>
      <c r="AD31" s="711">
        <f>AC31*Z31</f>
        <v>0</v>
      </c>
      <c r="AE31" s="711"/>
      <c r="AF31" s="711"/>
      <c r="AG31" s="711">
        <f t="shared" ref="AG31:AG35" si="17">AF31+AD31+AB31</f>
        <v>0</v>
      </c>
    </row>
    <row r="32" spans="1:33" ht="20.100000000000001" customHeight="1">
      <c r="A32" s="995"/>
      <c r="B32" s="690"/>
      <c r="C32" s="811" t="s">
        <v>29</v>
      </c>
      <c r="D32" s="690" t="s">
        <v>13</v>
      </c>
      <c r="E32" s="711">
        <v>2.23</v>
      </c>
      <c r="F32" s="711">
        <v>0.62440000000000007</v>
      </c>
      <c r="G32" s="670"/>
      <c r="H32" s="670"/>
      <c r="I32" s="670"/>
      <c r="J32" s="670"/>
      <c r="K32" s="670"/>
      <c r="L32" s="670"/>
      <c r="M32" s="670"/>
      <c r="N32" s="668"/>
      <c r="O32" s="711">
        <v>2.23</v>
      </c>
      <c r="P32" s="711">
        <f t="shared" ref="P32" si="18">P30*O32</f>
        <v>0</v>
      </c>
      <c r="Q32" s="711"/>
      <c r="R32" s="711"/>
      <c r="S32" s="722"/>
      <c r="T32" s="711">
        <f t="shared" ref="T32:T54" si="19">S32*P32</f>
        <v>0</v>
      </c>
      <c r="U32" s="711">
        <v>3.2</v>
      </c>
      <c r="V32" s="711">
        <f>U32*P32</f>
        <v>0</v>
      </c>
      <c r="W32" s="711">
        <f t="shared" si="15"/>
        <v>0</v>
      </c>
      <c r="X32" s="711"/>
      <c r="Y32" s="711">
        <v>2.23</v>
      </c>
      <c r="Z32" s="722">
        <f t="shared" ref="Z32" si="20">Z30*Y32</f>
        <v>0</v>
      </c>
      <c r="AA32" s="711"/>
      <c r="AB32" s="711"/>
      <c r="AC32" s="722"/>
      <c r="AD32" s="711">
        <f t="shared" ref="AD32:AD54" si="21">AC32*Z32</f>
        <v>0</v>
      </c>
      <c r="AE32" s="711">
        <v>3.2</v>
      </c>
      <c r="AF32" s="711">
        <f>AE32*Z32</f>
        <v>0</v>
      </c>
      <c r="AG32" s="711">
        <f t="shared" si="17"/>
        <v>0</v>
      </c>
    </row>
    <row r="33" spans="1:33">
      <c r="A33" s="995"/>
      <c r="B33" s="690" t="s">
        <v>879</v>
      </c>
      <c r="C33" s="811" t="s">
        <v>878</v>
      </c>
      <c r="D33" s="690" t="s">
        <v>101</v>
      </c>
      <c r="E33" s="845" t="s">
        <v>33</v>
      </c>
      <c r="F33" s="711">
        <v>28</v>
      </c>
      <c r="G33" s="437"/>
      <c r="H33" s="670"/>
      <c r="I33" s="670"/>
      <c r="J33" s="670"/>
      <c r="K33" s="670"/>
      <c r="L33" s="670"/>
      <c r="M33" s="670"/>
      <c r="N33" s="668"/>
      <c r="O33" s="845"/>
      <c r="P33" s="711"/>
      <c r="Q33" s="711">
        <v>21</v>
      </c>
      <c r="R33" s="711">
        <f>Q33*P33</f>
        <v>0</v>
      </c>
      <c r="S33" s="722"/>
      <c r="T33" s="711">
        <f t="shared" si="19"/>
        <v>0</v>
      </c>
      <c r="U33" s="711"/>
      <c r="V33" s="711">
        <f t="shared" ref="V33:V54" si="22">U33*P33</f>
        <v>0</v>
      </c>
      <c r="W33" s="711">
        <f t="shared" si="15"/>
        <v>0</v>
      </c>
      <c r="X33" s="711"/>
      <c r="Y33" s="845"/>
      <c r="Z33" s="722"/>
      <c r="AA33" s="711">
        <v>21</v>
      </c>
      <c r="AB33" s="711">
        <f>AA33*Z33</f>
        <v>0</v>
      </c>
      <c r="AC33" s="722"/>
      <c r="AD33" s="711">
        <f t="shared" si="21"/>
        <v>0</v>
      </c>
      <c r="AE33" s="711"/>
      <c r="AF33" s="711">
        <f t="shared" ref="AF33:AF54" si="23">AE33*Z33</f>
        <v>0</v>
      </c>
      <c r="AG33" s="711">
        <f t="shared" si="17"/>
        <v>0</v>
      </c>
    </row>
    <row r="34" spans="1:33">
      <c r="A34" s="995"/>
      <c r="B34" s="690"/>
      <c r="C34" s="811" t="s">
        <v>684</v>
      </c>
      <c r="D34" s="690" t="s">
        <v>101</v>
      </c>
      <c r="E34" s="845" t="s">
        <v>33</v>
      </c>
      <c r="F34" s="711">
        <v>21</v>
      </c>
      <c r="G34" s="670"/>
      <c r="H34" s="670"/>
      <c r="I34" s="670"/>
      <c r="J34" s="670"/>
      <c r="K34" s="670"/>
      <c r="L34" s="670"/>
      <c r="M34" s="670"/>
      <c r="N34" s="668"/>
      <c r="O34" s="845"/>
      <c r="P34" s="711"/>
      <c r="Q34" s="711">
        <v>0.5</v>
      </c>
      <c r="R34" s="711">
        <f t="shared" ref="R34:R54" si="24">Q34*P34</f>
        <v>0</v>
      </c>
      <c r="S34" s="722"/>
      <c r="T34" s="711">
        <f t="shared" si="19"/>
        <v>0</v>
      </c>
      <c r="U34" s="711"/>
      <c r="V34" s="711">
        <f t="shared" si="22"/>
        <v>0</v>
      </c>
      <c r="W34" s="711">
        <f t="shared" si="15"/>
        <v>0</v>
      </c>
      <c r="X34" s="711"/>
      <c r="Y34" s="845"/>
      <c r="Z34" s="722"/>
      <c r="AA34" s="711">
        <v>0.5</v>
      </c>
      <c r="AB34" s="711">
        <f t="shared" ref="AB34:AB54" si="25">AA34*Z34</f>
        <v>0</v>
      </c>
      <c r="AC34" s="722"/>
      <c r="AD34" s="711">
        <f t="shared" si="21"/>
        <v>0</v>
      </c>
      <c r="AE34" s="711"/>
      <c r="AF34" s="711">
        <f t="shared" si="23"/>
        <v>0</v>
      </c>
      <c r="AG34" s="711">
        <f t="shared" si="17"/>
        <v>0</v>
      </c>
    </row>
    <row r="35" spans="1:33">
      <c r="A35" s="995"/>
      <c r="B35" s="690"/>
      <c r="C35" s="811" t="s">
        <v>337</v>
      </c>
      <c r="D35" s="690" t="s">
        <v>13</v>
      </c>
      <c r="E35" s="711">
        <v>4.38</v>
      </c>
      <c r="F35" s="711">
        <v>1.2264000000000002</v>
      </c>
      <c r="G35" s="670"/>
      <c r="H35" s="670"/>
      <c r="I35" s="670"/>
      <c r="J35" s="670"/>
      <c r="K35" s="670"/>
      <c r="L35" s="670"/>
      <c r="M35" s="670"/>
      <c r="N35" s="668"/>
      <c r="O35" s="711">
        <v>4.38</v>
      </c>
      <c r="P35" s="711">
        <f>P30*O35</f>
        <v>0</v>
      </c>
      <c r="Q35" s="711">
        <v>3.2</v>
      </c>
      <c r="R35" s="711">
        <f t="shared" si="24"/>
        <v>0</v>
      </c>
      <c r="S35" s="722"/>
      <c r="T35" s="711">
        <f t="shared" si="19"/>
        <v>0</v>
      </c>
      <c r="U35" s="711"/>
      <c r="V35" s="711">
        <f t="shared" si="22"/>
        <v>0</v>
      </c>
      <c r="W35" s="711">
        <f t="shared" si="15"/>
        <v>0</v>
      </c>
      <c r="X35" s="711"/>
      <c r="Y35" s="711">
        <v>4.38</v>
      </c>
      <c r="Z35" s="722">
        <f>Z30*Y35</f>
        <v>0</v>
      </c>
      <c r="AA35" s="711">
        <v>3.2</v>
      </c>
      <c r="AB35" s="711">
        <f t="shared" si="25"/>
        <v>0</v>
      </c>
      <c r="AC35" s="722"/>
      <c r="AD35" s="711">
        <f t="shared" si="21"/>
        <v>0</v>
      </c>
      <c r="AE35" s="711"/>
      <c r="AF35" s="711">
        <f t="shared" si="23"/>
        <v>0</v>
      </c>
      <c r="AG35" s="711">
        <f t="shared" si="17"/>
        <v>0</v>
      </c>
    </row>
    <row r="36" spans="1:33" ht="27">
      <c r="A36" s="995">
        <v>2</v>
      </c>
      <c r="B36" s="708" t="s">
        <v>584</v>
      </c>
      <c r="C36" s="697" t="s">
        <v>583</v>
      </c>
      <c r="D36" s="688" t="s">
        <v>67</v>
      </c>
      <c r="E36" s="716"/>
      <c r="F36" s="716">
        <v>0.14000000000000001</v>
      </c>
      <c r="G36" s="670"/>
      <c r="H36" s="670"/>
      <c r="I36" s="670"/>
      <c r="J36" s="670"/>
      <c r="K36" s="670"/>
      <c r="L36" s="670"/>
      <c r="M36" s="670"/>
      <c r="N36" s="668"/>
      <c r="O36" s="716"/>
      <c r="P36" s="716"/>
      <c r="Q36" s="711"/>
      <c r="R36" s="711">
        <f t="shared" si="24"/>
        <v>0</v>
      </c>
      <c r="S36" s="722"/>
      <c r="T36" s="711">
        <f t="shared" si="19"/>
        <v>0</v>
      </c>
      <c r="U36" s="711"/>
      <c r="V36" s="711">
        <f t="shared" si="22"/>
        <v>0</v>
      </c>
      <c r="W36" s="711"/>
      <c r="X36" s="711"/>
      <c r="Y36" s="716"/>
      <c r="Z36" s="723"/>
      <c r="AA36" s="711"/>
      <c r="AB36" s="711">
        <f t="shared" si="25"/>
        <v>0</v>
      </c>
      <c r="AC36" s="722"/>
      <c r="AD36" s="711">
        <f t="shared" si="21"/>
        <v>0</v>
      </c>
      <c r="AE36" s="711"/>
      <c r="AF36" s="711">
        <f t="shared" si="23"/>
        <v>0</v>
      </c>
      <c r="AG36" s="711"/>
    </row>
    <row r="37" spans="1:33" ht="20.100000000000001" customHeight="1">
      <c r="A37" s="995"/>
      <c r="B37" s="690"/>
      <c r="C37" s="811" t="s">
        <v>10</v>
      </c>
      <c r="D37" s="690" t="s">
        <v>16</v>
      </c>
      <c r="E37" s="711">
        <v>10</v>
      </c>
      <c r="F37" s="711">
        <v>1.4000000000000001</v>
      </c>
      <c r="G37" s="670"/>
      <c r="H37" s="670"/>
      <c r="I37" s="670"/>
      <c r="J37" s="670"/>
      <c r="K37" s="670"/>
      <c r="L37" s="670"/>
      <c r="M37" s="670"/>
      <c r="N37" s="668"/>
      <c r="O37" s="711">
        <v>10</v>
      </c>
      <c r="P37" s="711">
        <f t="shared" ref="P37" si="26">P36*O37</f>
        <v>0</v>
      </c>
      <c r="Q37" s="711"/>
      <c r="R37" s="711">
        <f t="shared" si="24"/>
        <v>0</v>
      </c>
      <c r="S37" s="722">
        <v>6</v>
      </c>
      <c r="T37" s="711">
        <f t="shared" si="19"/>
        <v>0</v>
      </c>
      <c r="U37" s="711"/>
      <c r="V37" s="711">
        <f t="shared" si="22"/>
        <v>0</v>
      </c>
      <c r="W37" s="711">
        <f t="shared" ref="W37:W41" si="27">V37+T37+R37</f>
        <v>0</v>
      </c>
      <c r="X37" s="711"/>
      <c r="Y37" s="711">
        <v>10</v>
      </c>
      <c r="Z37" s="722">
        <f t="shared" ref="Z37" si="28">Z36*Y37</f>
        <v>0</v>
      </c>
      <c r="AA37" s="711"/>
      <c r="AB37" s="711">
        <f t="shared" si="25"/>
        <v>0</v>
      </c>
      <c r="AC37" s="722">
        <v>6</v>
      </c>
      <c r="AD37" s="711">
        <f t="shared" si="21"/>
        <v>0</v>
      </c>
      <c r="AE37" s="711"/>
      <c r="AF37" s="711">
        <f t="shared" si="23"/>
        <v>0</v>
      </c>
      <c r="AG37" s="711">
        <f t="shared" ref="AG37:AG41" si="29">AF37+AD37+AB37</f>
        <v>0</v>
      </c>
    </row>
    <row r="38" spans="1:33" ht="20.100000000000001" customHeight="1">
      <c r="A38" s="995"/>
      <c r="B38" s="690"/>
      <c r="C38" s="811" t="s">
        <v>29</v>
      </c>
      <c r="D38" s="690" t="s">
        <v>13</v>
      </c>
      <c r="E38" s="711">
        <v>2.23</v>
      </c>
      <c r="F38" s="711">
        <v>0.31220000000000003</v>
      </c>
      <c r="G38" s="670"/>
      <c r="H38" s="670"/>
      <c r="I38" s="670"/>
      <c r="J38" s="670"/>
      <c r="K38" s="670"/>
      <c r="L38" s="670"/>
      <c r="M38" s="670"/>
      <c r="N38" s="668"/>
      <c r="O38" s="711">
        <v>2.23</v>
      </c>
      <c r="P38" s="711">
        <f t="shared" ref="P38" si="30">P36*O38</f>
        <v>0</v>
      </c>
      <c r="Q38" s="711"/>
      <c r="R38" s="711">
        <f t="shared" si="24"/>
        <v>0</v>
      </c>
      <c r="S38" s="722"/>
      <c r="T38" s="711">
        <f t="shared" si="19"/>
        <v>0</v>
      </c>
      <c r="U38" s="711">
        <v>3.2</v>
      </c>
      <c r="V38" s="711">
        <f t="shared" si="22"/>
        <v>0</v>
      </c>
      <c r="W38" s="711">
        <f t="shared" si="27"/>
        <v>0</v>
      </c>
      <c r="X38" s="711"/>
      <c r="Y38" s="711">
        <v>2.23</v>
      </c>
      <c r="Z38" s="722">
        <f t="shared" ref="Z38" si="31">Z36*Y38</f>
        <v>0</v>
      </c>
      <c r="AA38" s="711"/>
      <c r="AB38" s="711">
        <f t="shared" si="25"/>
        <v>0</v>
      </c>
      <c r="AC38" s="722"/>
      <c r="AD38" s="711">
        <f t="shared" si="21"/>
        <v>0</v>
      </c>
      <c r="AE38" s="711">
        <v>3.2</v>
      </c>
      <c r="AF38" s="711">
        <f t="shared" si="23"/>
        <v>0</v>
      </c>
      <c r="AG38" s="711">
        <f t="shared" si="29"/>
        <v>0</v>
      </c>
    </row>
    <row r="39" spans="1:33">
      <c r="A39" s="995"/>
      <c r="B39" s="690" t="s">
        <v>881</v>
      </c>
      <c r="C39" s="811" t="s">
        <v>880</v>
      </c>
      <c r="D39" s="690" t="s">
        <v>101</v>
      </c>
      <c r="E39" s="845" t="s">
        <v>33</v>
      </c>
      <c r="F39" s="711">
        <v>14</v>
      </c>
      <c r="G39" s="670"/>
      <c r="H39" s="670"/>
      <c r="I39" s="670"/>
      <c r="J39" s="670"/>
      <c r="K39" s="670"/>
      <c r="L39" s="670"/>
      <c r="M39" s="670"/>
      <c r="N39" s="668"/>
      <c r="O39" s="845"/>
      <c r="P39" s="711"/>
      <c r="Q39" s="711">
        <v>2.5</v>
      </c>
      <c r="R39" s="711">
        <f t="shared" si="24"/>
        <v>0</v>
      </c>
      <c r="S39" s="722"/>
      <c r="T39" s="711">
        <f t="shared" si="19"/>
        <v>0</v>
      </c>
      <c r="U39" s="711"/>
      <c r="V39" s="711">
        <f t="shared" si="22"/>
        <v>0</v>
      </c>
      <c r="W39" s="711">
        <f t="shared" si="27"/>
        <v>0</v>
      </c>
      <c r="X39" s="711"/>
      <c r="Y39" s="845"/>
      <c r="Z39" s="722"/>
      <c r="AA39" s="711">
        <v>2.5</v>
      </c>
      <c r="AB39" s="711">
        <f t="shared" si="25"/>
        <v>0</v>
      </c>
      <c r="AC39" s="722"/>
      <c r="AD39" s="711">
        <f t="shared" si="21"/>
        <v>0</v>
      </c>
      <c r="AE39" s="711"/>
      <c r="AF39" s="711">
        <f t="shared" si="23"/>
        <v>0</v>
      </c>
      <c r="AG39" s="711">
        <f t="shared" si="29"/>
        <v>0</v>
      </c>
    </row>
    <row r="40" spans="1:33">
      <c r="A40" s="995"/>
      <c r="B40" s="690"/>
      <c r="C40" s="811" t="s">
        <v>684</v>
      </c>
      <c r="D40" s="690" t="s">
        <v>101</v>
      </c>
      <c r="E40" s="845" t="s">
        <v>33</v>
      </c>
      <c r="F40" s="711">
        <v>13.5</v>
      </c>
      <c r="G40" s="670"/>
      <c r="H40" s="670"/>
      <c r="I40" s="670"/>
      <c r="J40" s="670"/>
      <c r="K40" s="670"/>
      <c r="L40" s="670"/>
      <c r="M40" s="670"/>
      <c r="N40" s="668"/>
      <c r="O40" s="845"/>
      <c r="P40" s="711"/>
      <c r="Q40" s="711">
        <v>0.5</v>
      </c>
      <c r="R40" s="711">
        <f t="shared" si="24"/>
        <v>0</v>
      </c>
      <c r="S40" s="722"/>
      <c r="T40" s="711">
        <f t="shared" si="19"/>
        <v>0</v>
      </c>
      <c r="U40" s="711"/>
      <c r="V40" s="711">
        <f t="shared" si="22"/>
        <v>0</v>
      </c>
      <c r="W40" s="711">
        <f t="shared" si="27"/>
        <v>0</v>
      </c>
      <c r="X40" s="711"/>
      <c r="Y40" s="845"/>
      <c r="Z40" s="722"/>
      <c r="AA40" s="711">
        <v>0.5</v>
      </c>
      <c r="AB40" s="711">
        <f t="shared" si="25"/>
        <v>0</v>
      </c>
      <c r="AC40" s="722"/>
      <c r="AD40" s="711">
        <f t="shared" si="21"/>
        <v>0</v>
      </c>
      <c r="AE40" s="711"/>
      <c r="AF40" s="711">
        <f t="shared" si="23"/>
        <v>0</v>
      </c>
      <c r="AG40" s="711">
        <f t="shared" si="29"/>
        <v>0</v>
      </c>
    </row>
    <row r="41" spans="1:33">
      <c r="A41" s="995"/>
      <c r="B41" s="690"/>
      <c r="C41" s="811" t="s">
        <v>337</v>
      </c>
      <c r="D41" s="690" t="s">
        <v>13</v>
      </c>
      <c r="E41" s="711">
        <v>4.38</v>
      </c>
      <c r="F41" s="711">
        <v>0.61320000000000008</v>
      </c>
      <c r="G41" s="670"/>
      <c r="H41" s="670"/>
      <c r="I41" s="670"/>
      <c r="J41" s="670"/>
      <c r="K41" s="670"/>
      <c r="L41" s="670"/>
      <c r="M41" s="670"/>
      <c r="N41" s="668"/>
      <c r="O41" s="711">
        <v>4.38</v>
      </c>
      <c r="P41" s="711">
        <f>P36*O41</f>
        <v>0</v>
      </c>
      <c r="Q41" s="711">
        <v>3.2</v>
      </c>
      <c r="R41" s="711">
        <f t="shared" si="24"/>
        <v>0</v>
      </c>
      <c r="S41" s="722"/>
      <c r="T41" s="711">
        <f t="shared" si="19"/>
        <v>0</v>
      </c>
      <c r="U41" s="711"/>
      <c r="V41" s="711">
        <f t="shared" si="22"/>
        <v>0</v>
      </c>
      <c r="W41" s="711">
        <f t="shared" si="27"/>
        <v>0</v>
      </c>
      <c r="X41" s="711"/>
      <c r="Y41" s="711">
        <v>4.38</v>
      </c>
      <c r="Z41" s="722">
        <f>Z36*Y41</f>
        <v>0</v>
      </c>
      <c r="AA41" s="711">
        <v>3.2</v>
      </c>
      <c r="AB41" s="711">
        <f t="shared" si="25"/>
        <v>0</v>
      </c>
      <c r="AC41" s="722"/>
      <c r="AD41" s="711">
        <f t="shared" si="21"/>
        <v>0</v>
      </c>
      <c r="AE41" s="711"/>
      <c r="AF41" s="711">
        <f t="shared" si="23"/>
        <v>0</v>
      </c>
      <c r="AG41" s="711">
        <f t="shared" si="29"/>
        <v>0</v>
      </c>
    </row>
    <row r="42" spans="1:33">
      <c r="A42" s="705"/>
      <c r="B42" s="690"/>
      <c r="C42" s="697" t="s">
        <v>685</v>
      </c>
      <c r="D42" s="690"/>
      <c r="E42" s="711"/>
      <c r="F42" s="711"/>
      <c r="G42" s="670"/>
      <c r="H42" s="670"/>
      <c r="I42" s="670"/>
      <c r="J42" s="670"/>
      <c r="K42" s="670"/>
      <c r="L42" s="670"/>
      <c r="M42" s="670"/>
      <c r="N42" s="668"/>
      <c r="O42" s="711"/>
      <c r="P42" s="711"/>
      <c r="Q42" s="711"/>
      <c r="R42" s="711">
        <f t="shared" si="24"/>
        <v>0</v>
      </c>
      <c r="S42" s="722"/>
      <c r="T42" s="711">
        <f t="shared" si="19"/>
        <v>0</v>
      </c>
      <c r="U42" s="711"/>
      <c r="V42" s="711">
        <f t="shared" si="22"/>
        <v>0</v>
      </c>
      <c r="W42" s="711"/>
      <c r="X42" s="711"/>
      <c r="Y42" s="711"/>
      <c r="Z42" s="722"/>
      <c r="AA42" s="711"/>
      <c r="AB42" s="711">
        <f t="shared" si="25"/>
        <v>0</v>
      </c>
      <c r="AC42" s="722"/>
      <c r="AD42" s="711">
        <f t="shared" si="21"/>
        <v>0</v>
      </c>
      <c r="AE42" s="711"/>
      <c r="AF42" s="711">
        <f t="shared" si="23"/>
        <v>0</v>
      </c>
      <c r="AG42" s="711"/>
    </row>
    <row r="43" spans="1:33" ht="34.5" customHeight="1">
      <c r="A43" s="688">
        <v>3</v>
      </c>
      <c r="B43" s="708" t="s">
        <v>686</v>
      </c>
      <c r="C43" s="697" t="s">
        <v>687</v>
      </c>
      <c r="D43" s="688" t="s">
        <v>56</v>
      </c>
      <c r="E43" s="716"/>
      <c r="F43" s="846">
        <v>6</v>
      </c>
      <c r="G43" s="670"/>
      <c r="H43" s="670"/>
      <c r="I43" s="670"/>
      <c r="J43" s="670"/>
      <c r="K43" s="670"/>
      <c r="L43" s="670"/>
      <c r="M43" s="670"/>
      <c r="N43" s="668"/>
      <c r="O43" s="716"/>
      <c r="P43" s="846"/>
      <c r="Q43" s="711"/>
      <c r="R43" s="711">
        <f t="shared" si="24"/>
        <v>0</v>
      </c>
      <c r="S43" s="711"/>
      <c r="T43" s="711">
        <f t="shared" si="19"/>
        <v>0</v>
      </c>
      <c r="U43" s="711"/>
      <c r="V43" s="711">
        <f t="shared" si="22"/>
        <v>0</v>
      </c>
      <c r="W43" s="711"/>
      <c r="X43" s="711"/>
      <c r="Y43" s="716"/>
      <c r="Z43" s="867"/>
      <c r="AA43" s="711"/>
      <c r="AB43" s="711">
        <f t="shared" si="25"/>
        <v>0</v>
      </c>
      <c r="AC43" s="711"/>
      <c r="AD43" s="711">
        <f t="shared" si="21"/>
        <v>0</v>
      </c>
      <c r="AE43" s="711"/>
      <c r="AF43" s="711">
        <f t="shared" si="23"/>
        <v>0</v>
      </c>
      <c r="AG43" s="711"/>
    </row>
    <row r="44" spans="1:33" ht="17.25" customHeight="1">
      <c r="A44" s="847"/>
      <c r="B44" s="709"/>
      <c r="C44" s="710" t="s">
        <v>10</v>
      </c>
      <c r="D44" s="709" t="s">
        <v>16</v>
      </c>
      <c r="E44" s="711">
        <v>0.6</v>
      </c>
      <c r="F44" s="711">
        <v>3.5999999999999996</v>
      </c>
      <c r="G44" s="670"/>
      <c r="H44" s="670"/>
      <c r="I44" s="670"/>
      <c r="J44" s="670"/>
      <c r="K44" s="670"/>
      <c r="L44" s="670"/>
      <c r="M44" s="670"/>
      <c r="N44" s="668"/>
      <c r="O44" s="711">
        <v>0.6</v>
      </c>
      <c r="P44" s="711">
        <f t="shared" ref="P44" si="32">P43*O44</f>
        <v>0</v>
      </c>
      <c r="Q44" s="711"/>
      <c r="R44" s="711">
        <f t="shared" si="24"/>
        <v>0</v>
      </c>
      <c r="S44" s="711">
        <v>6</v>
      </c>
      <c r="T44" s="711">
        <f t="shared" si="19"/>
        <v>0</v>
      </c>
      <c r="U44" s="711"/>
      <c r="V44" s="711">
        <f t="shared" si="22"/>
        <v>0</v>
      </c>
      <c r="W44" s="711">
        <f t="shared" ref="W44:W47" si="33">V44+T44+R44</f>
        <v>0</v>
      </c>
      <c r="X44" s="711"/>
      <c r="Y44" s="711">
        <v>0.6</v>
      </c>
      <c r="Z44" s="722">
        <f t="shared" ref="Z44" si="34">Z43*Y44</f>
        <v>0</v>
      </c>
      <c r="AA44" s="711"/>
      <c r="AB44" s="711">
        <f t="shared" si="25"/>
        <v>0</v>
      </c>
      <c r="AC44" s="711">
        <v>6</v>
      </c>
      <c r="AD44" s="711">
        <f t="shared" si="21"/>
        <v>0</v>
      </c>
      <c r="AE44" s="711"/>
      <c r="AF44" s="711">
        <f t="shared" si="23"/>
        <v>0</v>
      </c>
      <c r="AG44" s="711">
        <f t="shared" ref="AG44:AG47" si="35">AF44+AD44+AB44</f>
        <v>0</v>
      </c>
    </row>
    <row r="45" spans="1:33" ht="16.5" customHeight="1">
      <c r="A45" s="847"/>
      <c r="B45" s="709"/>
      <c r="C45" s="710" t="s">
        <v>29</v>
      </c>
      <c r="D45" s="709" t="s">
        <v>13</v>
      </c>
      <c r="E45" s="848">
        <v>0.05</v>
      </c>
      <c r="F45" s="711">
        <v>0.30000000000000004</v>
      </c>
      <c r="G45" s="670"/>
      <c r="H45" s="670"/>
      <c r="I45" s="670"/>
      <c r="J45" s="670"/>
      <c r="K45" s="670"/>
      <c r="L45" s="670"/>
      <c r="M45" s="670"/>
      <c r="N45" s="668"/>
      <c r="O45" s="848">
        <v>0.05</v>
      </c>
      <c r="P45" s="711">
        <f t="shared" ref="P45" si="36">P43*O45</f>
        <v>0</v>
      </c>
      <c r="Q45" s="711"/>
      <c r="R45" s="711">
        <f t="shared" si="24"/>
        <v>0</v>
      </c>
      <c r="S45" s="711"/>
      <c r="T45" s="711">
        <f t="shared" si="19"/>
        <v>0</v>
      </c>
      <c r="U45" s="711">
        <v>3.2</v>
      </c>
      <c r="V45" s="711">
        <f t="shared" si="22"/>
        <v>0</v>
      </c>
      <c r="W45" s="711">
        <f t="shared" si="33"/>
        <v>0</v>
      </c>
      <c r="X45" s="711"/>
      <c r="Y45" s="848">
        <v>0.05</v>
      </c>
      <c r="Z45" s="722">
        <f t="shared" ref="Z45" si="37">Z43*Y45</f>
        <v>0</v>
      </c>
      <c r="AA45" s="711"/>
      <c r="AB45" s="711">
        <f t="shared" si="25"/>
        <v>0</v>
      </c>
      <c r="AC45" s="711"/>
      <c r="AD45" s="711">
        <f t="shared" si="21"/>
        <v>0</v>
      </c>
      <c r="AE45" s="711">
        <v>3.2</v>
      </c>
      <c r="AF45" s="711">
        <f t="shared" si="23"/>
        <v>0</v>
      </c>
      <c r="AG45" s="711">
        <f t="shared" si="35"/>
        <v>0</v>
      </c>
    </row>
    <row r="46" spans="1:33" ht="16.5" customHeight="1">
      <c r="A46" s="847"/>
      <c r="B46" s="712" t="s">
        <v>593</v>
      </c>
      <c r="C46" s="710" t="s">
        <v>688</v>
      </c>
      <c r="D46" s="709" t="s">
        <v>56</v>
      </c>
      <c r="E46" s="711">
        <v>1</v>
      </c>
      <c r="F46" s="849">
        <v>6</v>
      </c>
      <c r="G46" s="670"/>
      <c r="H46" s="670"/>
      <c r="I46" s="670"/>
      <c r="J46" s="670"/>
      <c r="K46" s="670"/>
      <c r="L46" s="670"/>
      <c r="M46" s="670"/>
      <c r="N46" s="668"/>
      <c r="O46" s="711">
        <v>1</v>
      </c>
      <c r="P46" s="849">
        <f>O46*P43</f>
        <v>0</v>
      </c>
      <c r="Q46" s="711">
        <v>25</v>
      </c>
      <c r="R46" s="711">
        <f t="shared" si="24"/>
        <v>0</v>
      </c>
      <c r="S46" s="711"/>
      <c r="T46" s="711">
        <f t="shared" si="19"/>
        <v>0</v>
      </c>
      <c r="U46" s="711"/>
      <c r="V46" s="711">
        <f t="shared" si="22"/>
        <v>0</v>
      </c>
      <c r="W46" s="711">
        <f t="shared" si="33"/>
        <v>0</v>
      </c>
      <c r="X46" s="711"/>
      <c r="Y46" s="711">
        <v>1</v>
      </c>
      <c r="Z46" s="868">
        <f>Y46*Z43</f>
        <v>0</v>
      </c>
      <c r="AA46" s="711">
        <v>25</v>
      </c>
      <c r="AB46" s="711">
        <f t="shared" si="25"/>
        <v>0</v>
      </c>
      <c r="AC46" s="711"/>
      <c r="AD46" s="711">
        <f t="shared" si="21"/>
        <v>0</v>
      </c>
      <c r="AE46" s="711"/>
      <c r="AF46" s="711">
        <f t="shared" si="23"/>
        <v>0</v>
      </c>
      <c r="AG46" s="711">
        <f t="shared" si="35"/>
        <v>0</v>
      </c>
    </row>
    <row r="47" spans="1:33" ht="18" customHeight="1">
      <c r="A47" s="847"/>
      <c r="B47" s="709"/>
      <c r="C47" s="710" t="s">
        <v>337</v>
      </c>
      <c r="D47" s="709" t="s">
        <v>13</v>
      </c>
      <c r="E47" s="711">
        <v>1.08</v>
      </c>
      <c r="F47" s="711">
        <v>6.48</v>
      </c>
      <c r="G47" s="670"/>
      <c r="H47" s="670"/>
      <c r="I47" s="670"/>
      <c r="J47" s="670"/>
      <c r="K47" s="670"/>
      <c r="L47" s="670"/>
      <c r="M47" s="670"/>
      <c r="N47" s="668"/>
      <c r="O47" s="711">
        <v>1.08</v>
      </c>
      <c r="P47" s="711">
        <f>P43*O47</f>
        <v>0</v>
      </c>
      <c r="Q47" s="711">
        <v>3.2</v>
      </c>
      <c r="R47" s="711">
        <f t="shared" si="24"/>
        <v>0</v>
      </c>
      <c r="S47" s="711"/>
      <c r="T47" s="711">
        <f t="shared" si="19"/>
        <v>0</v>
      </c>
      <c r="U47" s="711"/>
      <c r="V47" s="711">
        <f t="shared" si="22"/>
        <v>0</v>
      </c>
      <c r="W47" s="711">
        <f t="shared" si="33"/>
        <v>0</v>
      </c>
      <c r="X47" s="711"/>
      <c r="Y47" s="711">
        <v>1.08</v>
      </c>
      <c r="Z47" s="722">
        <f>Z43*Y47</f>
        <v>0</v>
      </c>
      <c r="AA47" s="711">
        <v>3.2</v>
      </c>
      <c r="AB47" s="711">
        <f t="shared" si="25"/>
        <v>0</v>
      </c>
      <c r="AC47" s="711"/>
      <c r="AD47" s="711">
        <f t="shared" si="21"/>
        <v>0</v>
      </c>
      <c r="AE47" s="711"/>
      <c r="AF47" s="711">
        <f t="shared" si="23"/>
        <v>0</v>
      </c>
      <c r="AG47" s="711">
        <f t="shared" si="35"/>
        <v>0</v>
      </c>
    </row>
    <row r="48" spans="1:33" ht="34.5" customHeight="1">
      <c r="A48" s="688">
        <v>4</v>
      </c>
      <c r="B48" s="708" t="s">
        <v>689</v>
      </c>
      <c r="C48" s="697" t="s">
        <v>690</v>
      </c>
      <c r="D48" s="688" t="s">
        <v>79</v>
      </c>
      <c r="E48" s="716"/>
      <c r="F48" s="707">
        <v>18</v>
      </c>
      <c r="G48" s="670"/>
      <c r="H48" s="670"/>
      <c r="I48" s="670"/>
      <c r="J48" s="670"/>
      <c r="K48" s="670"/>
      <c r="L48" s="670"/>
      <c r="M48" s="670"/>
      <c r="N48" s="668"/>
      <c r="O48" s="716"/>
      <c r="P48" s="707"/>
      <c r="Q48" s="711"/>
      <c r="R48" s="711">
        <f t="shared" si="24"/>
        <v>0</v>
      </c>
      <c r="S48" s="711"/>
      <c r="T48" s="711">
        <f t="shared" si="19"/>
        <v>0</v>
      </c>
      <c r="U48" s="711"/>
      <c r="V48" s="711">
        <f t="shared" si="22"/>
        <v>0</v>
      </c>
      <c r="W48" s="711"/>
      <c r="X48" s="711"/>
      <c r="Y48" s="716"/>
      <c r="Z48" s="721"/>
      <c r="AA48" s="711"/>
      <c r="AB48" s="711">
        <f t="shared" si="25"/>
        <v>0</v>
      </c>
      <c r="AC48" s="711"/>
      <c r="AD48" s="711">
        <f t="shared" si="21"/>
        <v>0</v>
      </c>
      <c r="AE48" s="711"/>
      <c r="AF48" s="711">
        <f t="shared" si="23"/>
        <v>0</v>
      </c>
      <c r="AG48" s="711"/>
    </row>
    <row r="49" spans="1:33" ht="18" customHeight="1">
      <c r="A49" s="847"/>
      <c r="B49" s="709"/>
      <c r="C49" s="710" t="s">
        <v>10</v>
      </c>
      <c r="D49" s="709" t="s">
        <v>16</v>
      </c>
      <c r="E49" s="711">
        <v>0.12</v>
      </c>
      <c r="F49" s="711">
        <v>2.16</v>
      </c>
      <c r="G49" s="670"/>
      <c r="H49" s="670"/>
      <c r="I49" s="670"/>
      <c r="J49" s="670"/>
      <c r="K49" s="670"/>
      <c r="L49" s="670"/>
      <c r="M49" s="670"/>
      <c r="N49" s="668"/>
      <c r="O49" s="711">
        <v>0.12</v>
      </c>
      <c r="P49" s="711">
        <f t="shared" ref="P49" si="38">P48*O49</f>
        <v>0</v>
      </c>
      <c r="Q49" s="711"/>
      <c r="R49" s="711">
        <f t="shared" si="24"/>
        <v>0</v>
      </c>
      <c r="S49" s="711">
        <v>6</v>
      </c>
      <c r="T49" s="711">
        <f t="shared" si="19"/>
        <v>0</v>
      </c>
      <c r="U49" s="711"/>
      <c r="V49" s="711">
        <f t="shared" si="22"/>
        <v>0</v>
      </c>
      <c r="W49" s="711">
        <f t="shared" ref="W49:W54" si="39">V49+T49+R49</f>
        <v>0</v>
      </c>
      <c r="X49" s="711"/>
      <c r="Y49" s="711">
        <v>0.12</v>
      </c>
      <c r="Z49" s="722">
        <f t="shared" ref="Z49" si="40">Z48*Y49</f>
        <v>0</v>
      </c>
      <c r="AA49" s="711"/>
      <c r="AB49" s="711">
        <f t="shared" si="25"/>
        <v>0</v>
      </c>
      <c r="AC49" s="711">
        <v>6</v>
      </c>
      <c r="AD49" s="711">
        <f t="shared" si="21"/>
        <v>0</v>
      </c>
      <c r="AE49" s="711"/>
      <c r="AF49" s="711">
        <f t="shared" si="23"/>
        <v>0</v>
      </c>
      <c r="AG49" s="711">
        <f t="shared" ref="AG49:AG54" si="41">AF49+AD49+AB49</f>
        <v>0</v>
      </c>
    </row>
    <row r="50" spans="1:33" ht="17.25" customHeight="1">
      <c r="A50" s="847"/>
      <c r="B50" s="709"/>
      <c r="C50" s="710" t="s">
        <v>29</v>
      </c>
      <c r="D50" s="709" t="s">
        <v>13</v>
      </c>
      <c r="E50" s="848">
        <v>8.9999999999999993E-3</v>
      </c>
      <c r="F50" s="711">
        <v>0.16199999999999998</v>
      </c>
      <c r="G50" s="670"/>
      <c r="H50" s="670"/>
      <c r="I50" s="670"/>
      <c r="J50" s="670"/>
      <c r="K50" s="670"/>
      <c r="L50" s="670"/>
      <c r="M50" s="670"/>
      <c r="N50" s="668"/>
      <c r="O50" s="848">
        <v>8.9999999999999993E-3</v>
      </c>
      <c r="P50" s="711">
        <f t="shared" ref="P50" si="42">P48*O50</f>
        <v>0</v>
      </c>
      <c r="Q50" s="711"/>
      <c r="R50" s="711">
        <f t="shared" si="24"/>
        <v>0</v>
      </c>
      <c r="S50" s="711"/>
      <c r="T50" s="711">
        <f t="shared" si="19"/>
        <v>0</v>
      </c>
      <c r="U50" s="711">
        <v>3.2</v>
      </c>
      <c r="V50" s="711">
        <f t="shared" si="22"/>
        <v>0</v>
      </c>
      <c r="W50" s="711">
        <f t="shared" si="39"/>
        <v>0</v>
      </c>
      <c r="X50" s="711"/>
      <c r="Y50" s="848">
        <v>8.9999999999999993E-3</v>
      </c>
      <c r="Z50" s="722">
        <f t="shared" ref="Z50" si="43">Z48*Y50</f>
        <v>0</v>
      </c>
      <c r="AA50" s="711"/>
      <c r="AB50" s="711">
        <f t="shared" si="25"/>
        <v>0</v>
      </c>
      <c r="AC50" s="711"/>
      <c r="AD50" s="711">
        <f t="shared" si="21"/>
        <v>0</v>
      </c>
      <c r="AE50" s="711">
        <v>3.2</v>
      </c>
      <c r="AF50" s="711">
        <f t="shared" si="23"/>
        <v>0</v>
      </c>
      <c r="AG50" s="711">
        <f t="shared" si="41"/>
        <v>0</v>
      </c>
    </row>
    <row r="51" spans="1:33" ht="16.5" customHeight="1">
      <c r="A51" s="847"/>
      <c r="B51" s="712" t="s">
        <v>592</v>
      </c>
      <c r="C51" s="710" t="s">
        <v>591</v>
      </c>
      <c r="D51" s="709" t="s">
        <v>79</v>
      </c>
      <c r="E51" s="850" t="s">
        <v>691</v>
      </c>
      <c r="F51" s="711">
        <v>18</v>
      </c>
      <c r="G51" s="670"/>
      <c r="H51" s="670"/>
      <c r="I51" s="670"/>
      <c r="J51" s="670"/>
      <c r="K51" s="670"/>
      <c r="L51" s="670"/>
      <c r="M51" s="670"/>
      <c r="N51" s="668"/>
      <c r="O51" s="850"/>
      <c r="P51" s="711"/>
      <c r="Q51" s="711">
        <v>3.2</v>
      </c>
      <c r="R51" s="711">
        <f t="shared" si="24"/>
        <v>0</v>
      </c>
      <c r="S51" s="711"/>
      <c r="T51" s="711">
        <f t="shared" si="19"/>
        <v>0</v>
      </c>
      <c r="U51" s="711"/>
      <c r="V51" s="711">
        <f t="shared" si="22"/>
        <v>0</v>
      </c>
      <c r="W51" s="711">
        <f t="shared" si="39"/>
        <v>0</v>
      </c>
      <c r="X51" s="711"/>
      <c r="Y51" s="850"/>
      <c r="Z51" s="722"/>
      <c r="AA51" s="711">
        <v>3.2</v>
      </c>
      <c r="AB51" s="711">
        <f t="shared" si="25"/>
        <v>0</v>
      </c>
      <c r="AC51" s="711"/>
      <c r="AD51" s="711">
        <f t="shared" si="21"/>
        <v>0</v>
      </c>
      <c r="AE51" s="711"/>
      <c r="AF51" s="711">
        <f t="shared" si="23"/>
        <v>0</v>
      </c>
      <c r="AG51" s="711">
        <f t="shared" si="41"/>
        <v>0</v>
      </c>
    </row>
    <row r="52" spans="1:33" ht="15.75" customHeight="1">
      <c r="A52" s="847"/>
      <c r="B52" s="712" t="s">
        <v>61</v>
      </c>
      <c r="C52" s="710" t="s">
        <v>692</v>
      </c>
      <c r="D52" s="709" t="s">
        <v>56</v>
      </c>
      <c r="E52" s="850" t="s">
        <v>691</v>
      </c>
      <c r="F52" s="711">
        <v>2</v>
      </c>
      <c r="G52" s="670"/>
      <c r="H52" s="670"/>
      <c r="I52" s="670"/>
      <c r="J52" s="670"/>
      <c r="K52" s="670"/>
      <c r="L52" s="670"/>
      <c r="M52" s="670"/>
      <c r="N52" s="668"/>
      <c r="O52" s="850"/>
      <c r="P52" s="711"/>
      <c r="Q52" s="711">
        <v>4.5</v>
      </c>
      <c r="R52" s="711">
        <f t="shared" si="24"/>
        <v>0</v>
      </c>
      <c r="S52" s="711"/>
      <c r="T52" s="711">
        <f t="shared" si="19"/>
        <v>0</v>
      </c>
      <c r="U52" s="711"/>
      <c r="V52" s="711">
        <f t="shared" si="22"/>
        <v>0</v>
      </c>
      <c r="W52" s="711">
        <f t="shared" si="39"/>
        <v>0</v>
      </c>
      <c r="X52" s="711"/>
      <c r="Y52" s="850"/>
      <c r="Z52" s="722"/>
      <c r="AA52" s="711">
        <v>4.5</v>
      </c>
      <c r="AB52" s="711">
        <f t="shared" si="25"/>
        <v>0</v>
      </c>
      <c r="AC52" s="711"/>
      <c r="AD52" s="711">
        <f t="shared" si="21"/>
        <v>0</v>
      </c>
      <c r="AE52" s="711"/>
      <c r="AF52" s="711">
        <f t="shared" si="23"/>
        <v>0</v>
      </c>
      <c r="AG52" s="711">
        <f t="shared" si="41"/>
        <v>0</v>
      </c>
    </row>
    <row r="53" spans="1:33" ht="16.5" customHeight="1">
      <c r="A53" s="847"/>
      <c r="B53" s="712" t="s">
        <v>51</v>
      </c>
      <c r="C53" s="710" t="s">
        <v>52</v>
      </c>
      <c r="D53" s="709" t="s">
        <v>38</v>
      </c>
      <c r="E53" s="850" t="s">
        <v>691</v>
      </c>
      <c r="F53" s="711">
        <v>2.5</v>
      </c>
      <c r="G53" s="670"/>
      <c r="H53" s="670"/>
      <c r="I53" s="670"/>
      <c r="J53" s="670"/>
      <c r="K53" s="670"/>
      <c r="L53" s="670"/>
      <c r="M53" s="670"/>
      <c r="N53" s="668"/>
      <c r="O53" s="850"/>
      <c r="P53" s="711"/>
      <c r="Q53" s="711">
        <v>5</v>
      </c>
      <c r="R53" s="711">
        <f t="shared" si="24"/>
        <v>0</v>
      </c>
      <c r="S53" s="711"/>
      <c r="T53" s="711">
        <f t="shared" si="19"/>
        <v>0</v>
      </c>
      <c r="U53" s="711"/>
      <c r="V53" s="711">
        <f t="shared" si="22"/>
        <v>0</v>
      </c>
      <c r="W53" s="711">
        <f t="shared" si="39"/>
        <v>0</v>
      </c>
      <c r="X53" s="711"/>
      <c r="Y53" s="850"/>
      <c r="Z53" s="722"/>
      <c r="AA53" s="711">
        <v>5</v>
      </c>
      <c r="AB53" s="711">
        <f t="shared" si="25"/>
        <v>0</v>
      </c>
      <c r="AC53" s="711"/>
      <c r="AD53" s="711">
        <f t="shared" si="21"/>
        <v>0</v>
      </c>
      <c r="AE53" s="711"/>
      <c r="AF53" s="711">
        <f t="shared" si="23"/>
        <v>0</v>
      </c>
      <c r="AG53" s="711">
        <f t="shared" si="41"/>
        <v>0</v>
      </c>
    </row>
    <row r="54" spans="1:33" ht="18" customHeight="1">
      <c r="A54" s="847"/>
      <c r="B54" s="709"/>
      <c r="C54" s="710" t="s">
        <v>337</v>
      </c>
      <c r="D54" s="709" t="s">
        <v>13</v>
      </c>
      <c r="E54" s="848">
        <v>0.193</v>
      </c>
      <c r="F54" s="711">
        <v>3.4740000000000002</v>
      </c>
      <c r="G54" s="670"/>
      <c r="H54" s="670"/>
      <c r="I54" s="670"/>
      <c r="J54" s="670"/>
      <c r="K54" s="670"/>
      <c r="L54" s="670"/>
      <c r="M54" s="670"/>
      <c r="N54" s="668"/>
      <c r="O54" s="848">
        <v>0.193</v>
      </c>
      <c r="P54" s="711">
        <f>P48*O54</f>
        <v>0</v>
      </c>
      <c r="Q54" s="711">
        <v>3.2</v>
      </c>
      <c r="R54" s="711">
        <f t="shared" si="24"/>
        <v>0</v>
      </c>
      <c r="S54" s="711"/>
      <c r="T54" s="711">
        <f t="shared" si="19"/>
        <v>0</v>
      </c>
      <c r="U54" s="711"/>
      <c r="V54" s="711">
        <f t="shared" si="22"/>
        <v>0</v>
      </c>
      <c r="W54" s="711">
        <f t="shared" si="39"/>
        <v>0</v>
      </c>
      <c r="X54" s="711"/>
      <c r="Y54" s="848">
        <v>0.193</v>
      </c>
      <c r="Z54" s="722">
        <f>Z48*Y54</f>
        <v>0</v>
      </c>
      <c r="AA54" s="711">
        <v>3.2</v>
      </c>
      <c r="AB54" s="711">
        <f t="shared" si="25"/>
        <v>0</v>
      </c>
      <c r="AC54" s="711"/>
      <c r="AD54" s="711">
        <f t="shared" si="21"/>
        <v>0</v>
      </c>
      <c r="AE54" s="711"/>
      <c r="AF54" s="711">
        <f t="shared" si="23"/>
        <v>0</v>
      </c>
      <c r="AG54" s="711">
        <f t="shared" si="41"/>
        <v>0</v>
      </c>
    </row>
    <row r="55" spans="1:33">
      <c r="A55" s="715"/>
      <c r="B55" s="690"/>
      <c r="C55" s="813" t="s">
        <v>429</v>
      </c>
      <c r="D55" s="688" t="s">
        <v>13</v>
      </c>
      <c r="E55" s="716"/>
      <c r="F55" s="716"/>
      <c r="G55" s="782"/>
      <c r="H55" s="782"/>
      <c r="I55" s="782"/>
      <c r="J55" s="782"/>
      <c r="K55" s="782"/>
      <c r="L55" s="782"/>
      <c r="M55" s="782"/>
      <c r="N55" s="727"/>
      <c r="O55" s="716"/>
      <c r="P55" s="716"/>
      <c r="Q55" s="716"/>
      <c r="R55" s="716">
        <f>SUM(R31:R54)</f>
        <v>0</v>
      </c>
      <c r="S55" s="716"/>
      <c r="T55" s="716">
        <f>SUM(T31:T54)</f>
        <v>0</v>
      </c>
      <c r="U55" s="716"/>
      <c r="V55" s="716">
        <f>SUM(V31:V54)</f>
        <v>0</v>
      </c>
      <c r="W55" s="716">
        <f>SUM(W31:W54)</f>
        <v>0</v>
      </c>
      <c r="X55" s="716"/>
      <c r="Y55" s="716"/>
      <c r="Z55" s="723"/>
      <c r="AA55" s="716"/>
      <c r="AB55" s="716">
        <f>SUM(AB31:AB54)</f>
        <v>0</v>
      </c>
      <c r="AC55" s="716"/>
      <c r="AD55" s="716">
        <f>SUM(AD31:AD54)</f>
        <v>0</v>
      </c>
      <c r="AE55" s="716"/>
      <c r="AF55" s="716">
        <f>SUM(AF31:AF54)</f>
        <v>0</v>
      </c>
      <c r="AG55" s="716">
        <f>SUM(AG31:AG54)</f>
        <v>0</v>
      </c>
    </row>
    <row r="56" spans="1:33" ht="21.75" customHeight="1">
      <c r="A56" s="830"/>
      <c r="B56" s="720"/>
      <c r="C56" s="691" t="s">
        <v>653</v>
      </c>
      <c r="D56" s="689" t="s">
        <v>13</v>
      </c>
      <c r="E56" s="723"/>
      <c r="F56" s="723"/>
      <c r="G56" s="782"/>
      <c r="H56" s="782"/>
      <c r="I56" s="782"/>
      <c r="J56" s="782"/>
      <c r="K56" s="782"/>
      <c r="L56" s="782"/>
      <c r="M56" s="782"/>
      <c r="N56" s="727"/>
      <c r="O56" s="723"/>
      <c r="P56" s="723"/>
      <c r="Q56" s="723"/>
      <c r="R56" s="723">
        <f>R55+R27</f>
        <v>0</v>
      </c>
      <c r="S56" s="723"/>
      <c r="T56" s="723">
        <f>T55+T27</f>
        <v>0</v>
      </c>
      <c r="U56" s="723"/>
      <c r="V56" s="723">
        <f>V55+V27</f>
        <v>0</v>
      </c>
      <c r="W56" s="723">
        <f>W55+W27</f>
        <v>0</v>
      </c>
      <c r="X56" s="723"/>
      <c r="Y56" s="723"/>
      <c r="Z56" s="723"/>
      <c r="AA56" s="723"/>
      <c r="AB56" s="723">
        <f>AB55+AB27</f>
        <v>0</v>
      </c>
      <c r="AC56" s="723"/>
      <c r="AD56" s="723">
        <f>AD55+AD27</f>
        <v>0</v>
      </c>
      <c r="AE56" s="723"/>
      <c r="AF56" s="723">
        <f>AF55+AF27</f>
        <v>0</v>
      </c>
      <c r="AG56" s="723">
        <f>AG55+AG27</f>
        <v>0</v>
      </c>
    </row>
    <row r="57" spans="1:33" ht="27.75">
      <c r="A57" s="692"/>
      <c r="B57" s="693"/>
      <c r="C57" s="831" t="s">
        <v>1112</v>
      </c>
      <c r="D57" s="694" t="s">
        <v>13</v>
      </c>
      <c r="E57" s="851"/>
      <c r="F57" s="852"/>
      <c r="G57" s="1342"/>
      <c r="H57" s="1342"/>
      <c r="I57" s="1342"/>
      <c r="J57" s="1342"/>
      <c r="K57" s="1342"/>
      <c r="L57" s="1342"/>
      <c r="M57" s="957"/>
      <c r="N57" s="728"/>
      <c r="O57" s="851">
        <v>0.03</v>
      </c>
      <c r="P57" s="852"/>
      <c r="Q57" s="718"/>
      <c r="R57" s="718"/>
      <c r="S57" s="718"/>
      <c r="T57" s="718"/>
      <c r="U57" s="718"/>
      <c r="V57" s="718"/>
      <c r="W57" s="724">
        <f>R56*O57</f>
        <v>0</v>
      </c>
      <c r="X57" s="724"/>
      <c r="Y57" s="851">
        <v>0.03</v>
      </c>
      <c r="Z57" s="864"/>
      <c r="AA57" s="718"/>
      <c r="AB57" s="718"/>
      <c r="AC57" s="718"/>
      <c r="AD57" s="718"/>
      <c r="AE57" s="718"/>
      <c r="AF57" s="718"/>
      <c r="AG57" s="724">
        <f>AB56*Y57</f>
        <v>0</v>
      </c>
    </row>
    <row r="58" spans="1:33" ht="24.75" customHeight="1">
      <c r="A58" s="692"/>
      <c r="B58" s="693"/>
      <c r="C58" s="832" t="s">
        <v>5</v>
      </c>
      <c r="D58" s="688" t="s">
        <v>13</v>
      </c>
      <c r="E58" s="851"/>
      <c r="F58" s="852"/>
      <c r="G58" s="1342"/>
      <c r="H58" s="1342"/>
      <c r="I58" s="1342"/>
      <c r="J58" s="1342"/>
      <c r="K58" s="1342"/>
      <c r="L58" s="1342"/>
      <c r="M58" s="701"/>
      <c r="N58" s="726"/>
      <c r="O58" s="851"/>
      <c r="P58" s="852"/>
      <c r="Q58" s="718"/>
      <c r="R58" s="718"/>
      <c r="S58" s="718"/>
      <c r="T58" s="718"/>
      <c r="U58" s="718"/>
      <c r="V58" s="718"/>
      <c r="W58" s="721">
        <f>SUM(W56:W57)</f>
        <v>0</v>
      </c>
      <c r="X58" s="721"/>
      <c r="Y58" s="851"/>
      <c r="Z58" s="864"/>
      <c r="AA58" s="718"/>
      <c r="AB58" s="718"/>
      <c r="AC58" s="718"/>
      <c r="AD58" s="718"/>
      <c r="AE58" s="718"/>
      <c r="AF58" s="718"/>
      <c r="AG58" s="721">
        <f>SUM(AG56:AG57)</f>
        <v>0</v>
      </c>
    </row>
    <row r="59" spans="1:33" ht="36" customHeight="1">
      <c r="A59" s="717"/>
      <c r="B59" s="690"/>
      <c r="C59" s="695" t="s">
        <v>1114</v>
      </c>
      <c r="D59" s="690" t="s">
        <v>13</v>
      </c>
      <c r="E59" s="815"/>
      <c r="F59" s="852"/>
      <c r="G59" s="782"/>
      <c r="H59" s="782"/>
      <c r="I59" s="782"/>
      <c r="J59" s="782"/>
      <c r="K59" s="782"/>
      <c r="L59" s="782"/>
      <c r="M59" s="957"/>
      <c r="N59" s="728"/>
      <c r="O59" s="815">
        <v>7.0000000000000007E-2</v>
      </c>
      <c r="P59" s="852"/>
      <c r="Q59" s="716"/>
      <c r="R59" s="716"/>
      <c r="S59" s="716"/>
      <c r="T59" s="716"/>
      <c r="U59" s="716"/>
      <c r="V59" s="716"/>
      <c r="W59" s="724">
        <f>O59*W27</f>
        <v>0</v>
      </c>
      <c r="X59" s="724"/>
      <c r="Y59" s="815">
        <v>7.0000000000000007E-2</v>
      </c>
      <c r="Z59" s="864"/>
      <c r="AA59" s="716"/>
      <c r="AB59" s="716"/>
      <c r="AC59" s="716"/>
      <c r="AD59" s="716"/>
      <c r="AE59" s="716"/>
      <c r="AF59" s="716"/>
      <c r="AG59" s="724">
        <f>Y59*AG27</f>
        <v>0</v>
      </c>
    </row>
    <row r="60" spans="1:33" ht="34.5" customHeight="1">
      <c r="A60" s="717"/>
      <c r="B60" s="690"/>
      <c r="C60" s="853" t="s">
        <v>1115</v>
      </c>
      <c r="D60" s="690" t="s">
        <v>13</v>
      </c>
      <c r="E60" s="815"/>
      <c r="F60" s="852"/>
      <c r="G60" s="782"/>
      <c r="H60" s="782"/>
      <c r="I60" s="782"/>
      <c r="J60" s="782"/>
      <c r="K60" s="782"/>
      <c r="L60" s="782"/>
      <c r="M60" s="957"/>
      <c r="N60" s="728"/>
      <c r="O60" s="815">
        <v>0.75</v>
      </c>
      <c r="P60" s="852"/>
      <c r="Q60" s="716"/>
      <c r="R60" s="716"/>
      <c r="S60" s="716"/>
      <c r="T60" s="716"/>
      <c r="U60" s="716"/>
      <c r="V60" s="716"/>
      <c r="W60" s="719">
        <f>T55*O60</f>
        <v>0</v>
      </c>
      <c r="X60" s="719"/>
      <c r="Y60" s="815">
        <v>0.75</v>
      </c>
      <c r="Z60" s="864"/>
      <c r="AA60" s="716"/>
      <c r="AB60" s="716"/>
      <c r="AC60" s="716"/>
      <c r="AD60" s="716"/>
      <c r="AE60" s="716"/>
      <c r="AF60" s="716"/>
      <c r="AG60" s="719">
        <f>AD55*Y60</f>
        <v>0</v>
      </c>
    </row>
    <row r="61" spans="1:33" ht="18.75" customHeight="1">
      <c r="A61" s="717"/>
      <c r="B61" s="690"/>
      <c r="C61" s="816" t="s">
        <v>5</v>
      </c>
      <c r="D61" s="696" t="s">
        <v>13</v>
      </c>
      <c r="E61" s="815"/>
      <c r="F61" s="852"/>
      <c r="G61" s="782"/>
      <c r="H61" s="782"/>
      <c r="I61" s="782"/>
      <c r="J61" s="782"/>
      <c r="K61" s="782"/>
      <c r="L61" s="782"/>
      <c r="M61" s="701"/>
      <c r="N61" s="726"/>
      <c r="O61" s="815"/>
      <c r="P61" s="852"/>
      <c r="Q61" s="716"/>
      <c r="R61" s="716"/>
      <c r="S61" s="716"/>
      <c r="T61" s="716"/>
      <c r="U61" s="716"/>
      <c r="V61" s="716"/>
      <c r="W61" s="707">
        <f>SUM(W58:W60)</f>
        <v>0</v>
      </c>
      <c r="X61" s="707"/>
      <c r="Y61" s="815"/>
      <c r="Z61" s="864"/>
      <c r="AA61" s="716"/>
      <c r="AB61" s="716"/>
      <c r="AC61" s="716"/>
      <c r="AD61" s="716"/>
      <c r="AE61" s="716"/>
      <c r="AF61" s="716"/>
      <c r="AG61" s="707">
        <f>SUM(AG58:AG60)</f>
        <v>0</v>
      </c>
    </row>
    <row r="62" spans="1:33" ht="22.5" customHeight="1">
      <c r="A62" s="717"/>
      <c r="B62" s="690"/>
      <c r="C62" s="695" t="s">
        <v>1116</v>
      </c>
      <c r="D62" s="690" t="s">
        <v>13</v>
      </c>
      <c r="E62" s="815"/>
      <c r="F62" s="852"/>
      <c r="G62" s="782"/>
      <c r="H62" s="782"/>
      <c r="I62" s="782"/>
      <c r="J62" s="782"/>
      <c r="K62" s="782"/>
      <c r="L62" s="782"/>
      <c r="M62" s="957"/>
      <c r="N62" s="728"/>
      <c r="O62" s="815">
        <v>0.05</v>
      </c>
      <c r="P62" s="852"/>
      <c r="Q62" s="716"/>
      <c r="R62" s="716"/>
      <c r="S62" s="716"/>
      <c r="T62" s="716"/>
      <c r="U62" s="716"/>
      <c r="V62" s="716"/>
      <c r="W62" s="719">
        <f>W61*O62</f>
        <v>0</v>
      </c>
      <c r="X62" s="719"/>
      <c r="Y62" s="815">
        <v>0.05</v>
      </c>
      <c r="Z62" s="864"/>
      <c r="AA62" s="716"/>
      <c r="AB62" s="716"/>
      <c r="AC62" s="716"/>
      <c r="AD62" s="716"/>
      <c r="AE62" s="716"/>
      <c r="AF62" s="716"/>
      <c r="AG62" s="719">
        <f>AG61*Y62</f>
        <v>0</v>
      </c>
    </row>
    <row r="63" spans="1:33" ht="22.5" customHeight="1">
      <c r="A63" s="717"/>
      <c r="B63" s="690"/>
      <c r="C63" s="816" t="s">
        <v>40</v>
      </c>
      <c r="D63" s="696" t="s">
        <v>13</v>
      </c>
      <c r="E63" s="815"/>
      <c r="F63" s="852"/>
      <c r="G63" s="782"/>
      <c r="H63" s="782"/>
      <c r="I63" s="782"/>
      <c r="J63" s="782"/>
      <c r="K63" s="782"/>
      <c r="L63" s="782"/>
      <c r="M63" s="701"/>
      <c r="N63" s="726"/>
      <c r="O63" s="815"/>
      <c r="P63" s="852"/>
      <c r="Q63" s="716"/>
      <c r="R63" s="716"/>
      <c r="S63" s="716"/>
      <c r="T63" s="716"/>
      <c r="U63" s="716"/>
      <c r="V63" s="716"/>
      <c r="W63" s="707">
        <f>SUM(W61:W62)</f>
        <v>0</v>
      </c>
      <c r="X63" s="707"/>
      <c r="Y63" s="815"/>
      <c r="Z63" s="864"/>
      <c r="AA63" s="716"/>
      <c r="AB63" s="716"/>
      <c r="AC63" s="716"/>
      <c r="AD63" s="716"/>
      <c r="AE63" s="716"/>
      <c r="AF63" s="716"/>
      <c r="AG63" s="707">
        <f>SUM(AG61:AG62)</f>
        <v>0</v>
      </c>
    </row>
    <row r="64" spans="1:33">
      <c r="B64" s="227"/>
      <c r="D64" s="227"/>
      <c r="E64" s="833"/>
    </row>
  </sheetData>
  <autoFilter ref="A8:M63" xr:uid="{00000000-0009-0000-0000-00000C000000}"/>
  <mergeCells count="24">
    <mergeCell ref="A25:A26"/>
    <mergeCell ref="A13:A14"/>
    <mergeCell ref="A15:A16"/>
    <mergeCell ref="A1:M1"/>
    <mergeCell ref="A17:A21"/>
    <mergeCell ref="M6:M7"/>
    <mergeCell ref="A3:M3"/>
    <mergeCell ref="A5:M5"/>
    <mergeCell ref="X6:X7"/>
    <mergeCell ref="Y6:AG6"/>
    <mergeCell ref="O3:AG5"/>
    <mergeCell ref="O6:W6"/>
    <mergeCell ref="A36:A41"/>
    <mergeCell ref="I6:J6"/>
    <mergeCell ref="K6:L6"/>
    <mergeCell ref="A6:A7"/>
    <mergeCell ref="B6:B7"/>
    <mergeCell ref="C6:C7"/>
    <mergeCell ref="D6:D7"/>
    <mergeCell ref="E6:F6"/>
    <mergeCell ref="G6:H6"/>
    <mergeCell ref="A11:A12"/>
    <mergeCell ref="A30:A35"/>
    <mergeCell ref="A23:A24"/>
  </mergeCells>
  <pageMargins left="0.23622047244094499" right="0.15748031496063" top="0.36" bottom="0.41" header="0.43307086614173201" footer="0.15748031496063"/>
  <pageSetup paperSize="9" scale="90" firstPageNumber="42" orientation="landscape" useFirstPageNumber="1" r:id="rId1"/>
  <headerFooter>
    <oddFooter xml:space="preserve">&amp;C&amp;"AcadNusx,Regular"gv. &amp;P / gv-dan 131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1"/>
  <sheetViews>
    <sheetView tabSelected="1" view="pageBreakPreview" zoomScaleSheetLayoutView="100" workbookViewId="0">
      <selection activeCell="K24" sqref="K24"/>
    </sheetView>
  </sheetViews>
  <sheetFormatPr defaultColWidth="9.125" defaultRowHeight="15.75"/>
  <cols>
    <col min="1" max="1" width="3.625" style="115" customWidth="1"/>
    <col min="2" max="2" width="10" style="307" customWidth="1"/>
    <col min="3" max="3" width="39.625" style="115" customWidth="1"/>
    <col min="4" max="4" width="9.25" style="307" customWidth="1"/>
    <col min="5" max="7" width="9.625" style="115" customWidth="1"/>
    <col min="8" max="8" width="11.75" style="115" bestFit="1" customWidth="1"/>
    <col min="9" max="9" width="9.625" style="115" customWidth="1"/>
    <col min="10" max="10" width="10.75" style="115" customWidth="1"/>
    <col min="11" max="11" width="9.625" style="115" customWidth="1"/>
    <col min="12" max="12" width="10.375" style="115" customWidth="1"/>
    <col min="13" max="13" width="12" style="115" customWidth="1"/>
    <col min="14" max="16384" width="9.125" style="115"/>
  </cols>
  <sheetData>
    <row r="1" spans="1:16" ht="35.25" customHeight="1">
      <c r="A1" s="1060" t="s">
        <v>934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</row>
    <row r="2" spans="1:16" ht="32.25" customHeight="1">
      <c r="A2" s="988" t="s">
        <v>465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</row>
    <row r="3" spans="1:16" ht="24" customHeight="1">
      <c r="A3" s="987" t="s">
        <v>464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</row>
    <row r="4" spans="1:16" s="296" customFormat="1" ht="36.75" customHeight="1">
      <c r="A4" s="988" t="s">
        <v>733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</row>
    <row r="5" spans="1:16" s="296" customFormat="1" ht="25.5" customHeight="1">
      <c r="A5" s="332"/>
      <c r="B5" s="294"/>
      <c r="C5" s="332"/>
      <c r="D5" s="294"/>
      <c r="E5" s="332"/>
      <c r="F5" s="332"/>
      <c r="G5" s="332"/>
      <c r="H5" s="332"/>
      <c r="I5" s="332"/>
      <c r="J5" s="332"/>
      <c r="K5" s="332"/>
      <c r="L5" s="332"/>
      <c r="M5" s="332"/>
    </row>
    <row r="6" spans="1:16" s="296" customFormat="1" ht="35.25" customHeight="1">
      <c r="A6" s="987" t="s">
        <v>925</v>
      </c>
      <c r="B6" s="987"/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</row>
    <row r="7" spans="1:16" s="297" customFormat="1" ht="18.75" customHeight="1">
      <c r="A7" s="1059" t="s">
        <v>14</v>
      </c>
      <c r="B7" s="1059"/>
      <c r="C7" s="398" t="s">
        <v>15</v>
      </c>
      <c r="D7" s="295"/>
      <c r="E7" s="398"/>
      <c r="F7" s="398"/>
      <c r="G7" s="398"/>
      <c r="H7" s="398"/>
      <c r="I7" s="398"/>
      <c r="J7" s="398"/>
      <c r="K7" s="398"/>
      <c r="L7" s="115"/>
      <c r="M7" s="398"/>
    </row>
    <row r="8" spans="1:16" ht="18.75" customHeight="1">
      <c r="A8" s="1059"/>
      <c r="B8" s="1059"/>
      <c r="C8" s="398"/>
      <c r="D8" s="295"/>
      <c r="E8" s="398"/>
      <c r="F8" s="398"/>
      <c r="G8" s="398"/>
      <c r="H8" s="398"/>
      <c r="I8" s="1252" t="s">
        <v>716</v>
      </c>
      <c r="J8" s="1252"/>
      <c r="K8" s="1062">
        <f>M55</f>
        <v>0</v>
      </c>
      <c r="L8" s="1062"/>
      <c r="M8" s="398" t="s">
        <v>13</v>
      </c>
    </row>
    <row r="9" spans="1:16" ht="37.5" customHeight="1">
      <c r="A9" s="1254" t="s">
        <v>11</v>
      </c>
      <c r="B9" s="1254" t="s">
        <v>0</v>
      </c>
      <c r="C9" s="1254" t="s">
        <v>1</v>
      </c>
      <c r="D9" s="1254" t="s">
        <v>6</v>
      </c>
      <c r="E9" s="1254" t="s">
        <v>2</v>
      </c>
      <c r="F9" s="1254"/>
      <c r="G9" s="1254" t="s">
        <v>4</v>
      </c>
      <c r="H9" s="1254"/>
      <c r="I9" s="1254" t="s">
        <v>3</v>
      </c>
      <c r="J9" s="1254"/>
      <c r="K9" s="1254" t="s">
        <v>9</v>
      </c>
      <c r="L9" s="1254"/>
      <c r="M9" s="1254" t="s">
        <v>5</v>
      </c>
    </row>
    <row r="10" spans="1:16" ht="27" customHeight="1">
      <c r="A10" s="1254"/>
      <c r="B10" s="1254"/>
      <c r="C10" s="1254"/>
      <c r="D10" s="1254"/>
      <c r="E10" s="1255" t="s">
        <v>8</v>
      </c>
      <c r="F10" s="1255" t="s">
        <v>7</v>
      </c>
      <c r="G10" s="1255" t="s">
        <v>8</v>
      </c>
      <c r="H10" s="1255" t="s">
        <v>7</v>
      </c>
      <c r="I10" s="1255" t="s">
        <v>8</v>
      </c>
      <c r="J10" s="1255" t="s">
        <v>7</v>
      </c>
      <c r="K10" s="1255" t="s">
        <v>8</v>
      </c>
      <c r="L10" s="1255" t="s">
        <v>7</v>
      </c>
      <c r="M10" s="1254"/>
    </row>
    <row r="11" spans="1:16" ht="15.75" customHeight="1">
      <c r="A11" s="807">
        <v>1</v>
      </c>
      <c r="B11" s="807">
        <v>2</v>
      </c>
      <c r="C11" s="807">
        <v>3</v>
      </c>
      <c r="D11" s="807">
        <v>4</v>
      </c>
      <c r="E11" s="807">
        <v>5</v>
      </c>
      <c r="F11" s="807">
        <v>6</v>
      </c>
      <c r="G11" s="807">
        <v>7</v>
      </c>
      <c r="H11" s="807">
        <v>8</v>
      </c>
      <c r="I11" s="807">
        <v>9</v>
      </c>
      <c r="J11" s="807">
        <v>10</v>
      </c>
      <c r="K11" s="807">
        <v>11</v>
      </c>
      <c r="L11" s="807">
        <v>12</v>
      </c>
      <c r="M11" s="807">
        <v>13</v>
      </c>
      <c r="P11" s="320"/>
    </row>
    <row r="12" spans="1:16">
      <c r="A12" s="807"/>
      <c r="B12" s="807"/>
      <c r="C12" s="1256" t="s">
        <v>926</v>
      </c>
      <c r="D12" s="807"/>
      <c r="E12" s="807"/>
      <c r="F12" s="807"/>
      <c r="G12" s="807"/>
      <c r="H12" s="807"/>
      <c r="I12" s="807"/>
      <c r="J12" s="807"/>
      <c r="K12" s="807"/>
      <c r="L12" s="807"/>
      <c r="M12" s="807"/>
      <c r="P12" s="320"/>
    </row>
    <row r="13" spans="1:16" ht="31.5">
      <c r="A13" s="1257">
        <v>1</v>
      </c>
      <c r="B13" s="1258" t="s">
        <v>425</v>
      </c>
      <c r="C13" s="1258" t="s">
        <v>246</v>
      </c>
      <c r="D13" s="1258" t="s">
        <v>212</v>
      </c>
      <c r="E13" s="1259"/>
      <c r="F13" s="1260">
        <v>0.317</v>
      </c>
      <c r="G13" s="1261"/>
      <c r="H13" s="1261"/>
      <c r="I13" s="1262"/>
      <c r="J13" s="1262"/>
      <c r="K13" s="1261"/>
      <c r="L13" s="1261"/>
      <c r="M13" s="1261"/>
      <c r="P13" s="320"/>
    </row>
    <row r="14" spans="1:16">
      <c r="A14" s="1263"/>
      <c r="B14" s="1264"/>
      <c r="C14" s="1265" t="s">
        <v>62</v>
      </c>
      <c r="D14" s="1264" t="s">
        <v>16</v>
      </c>
      <c r="E14" s="1266">
        <v>206</v>
      </c>
      <c r="F14" s="1267">
        <v>65.302000000000007</v>
      </c>
      <c r="G14" s="1268"/>
      <c r="H14" s="1269"/>
      <c r="I14" s="1270"/>
      <c r="J14" s="1270"/>
      <c r="K14" s="1269"/>
      <c r="L14" s="1269"/>
      <c r="M14" s="1270"/>
      <c r="P14" s="320"/>
    </row>
    <row r="15" spans="1:16" ht="31.5">
      <c r="A15" s="1257">
        <v>2</v>
      </c>
      <c r="B15" s="1258" t="s">
        <v>579</v>
      </c>
      <c r="C15" s="1258" t="s">
        <v>580</v>
      </c>
      <c r="D15" s="1258" t="s">
        <v>212</v>
      </c>
      <c r="E15" s="1259"/>
      <c r="F15" s="1260">
        <v>0.23</v>
      </c>
      <c r="G15" s="1261"/>
      <c r="H15" s="1271"/>
      <c r="I15" s="1272"/>
      <c r="J15" s="1272"/>
      <c r="K15" s="1271"/>
      <c r="L15" s="1271"/>
      <c r="M15" s="1271"/>
      <c r="P15" s="320"/>
    </row>
    <row r="16" spans="1:16">
      <c r="A16" s="1263"/>
      <c r="B16" s="1264"/>
      <c r="C16" s="1265" t="s">
        <v>62</v>
      </c>
      <c r="D16" s="1264" t="s">
        <v>16</v>
      </c>
      <c r="E16" s="1266">
        <v>121</v>
      </c>
      <c r="F16" s="1267">
        <v>3.2799999999999996E-2</v>
      </c>
      <c r="G16" s="1268"/>
      <c r="H16" s="1269"/>
      <c r="I16" s="1270"/>
      <c r="J16" s="1270"/>
      <c r="K16" s="1269"/>
      <c r="L16" s="1269"/>
      <c r="M16" s="1270"/>
      <c r="P16" s="320"/>
    </row>
    <row r="17" spans="1:16" ht="31.5">
      <c r="A17" s="1257">
        <v>3</v>
      </c>
      <c r="B17" s="1258" t="s">
        <v>582</v>
      </c>
      <c r="C17" s="1258" t="s">
        <v>581</v>
      </c>
      <c r="D17" s="1258" t="s">
        <v>212</v>
      </c>
      <c r="E17" s="1259"/>
      <c r="F17" s="1260">
        <v>8.6999999999999994E-2</v>
      </c>
      <c r="G17" s="1261"/>
      <c r="H17" s="1271"/>
      <c r="I17" s="1272"/>
      <c r="J17" s="1272"/>
      <c r="K17" s="1271"/>
      <c r="L17" s="1271"/>
      <c r="M17" s="1271"/>
      <c r="P17" s="320"/>
    </row>
    <row r="18" spans="1:16">
      <c r="A18" s="1273"/>
      <c r="B18" s="1264"/>
      <c r="C18" s="1265" t="s">
        <v>62</v>
      </c>
      <c r="D18" s="1264" t="s">
        <v>16</v>
      </c>
      <c r="E18" s="1266">
        <v>154</v>
      </c>
      <c r="F18" s="1267">
        <v>13.398</v>
      </c>
      <c r="G18" s="1268"/>
      <c r="H18" s="1269"/>
      <c r="I18" s="1270"/>
      <c r="J18" s="1270"/>
      <c r="K18" s="1269"/>
      <c r="L18" s="1269"/>
      <c r="M18" s="1270"/>
      <c r="P18" s="320"/>
    </row>
    <row r="19" spans="1:16" ht="31.5">
      <c r="A19" s="1274">
        <v>4</v>
      </c>
      <c r="B19" s="1275" t="s">
        <v>427</v>
      </c>
      <c r="C19" s="1256" t="s">
        <v>1002</v>
      </c>
      <c r="D19" s="1276" t="s">
        <v>21</v>
      </c>
      <c r="E19" s="1277"/>
      <c r="F19" s="1278">
        <v>2</v>
      </c>
      <c r="G19" s="1279"/>
      <c r="H19" s="670"/>
      <c r="I19" s="670"/>
      <c r="J19" s="670"/>
      <c r="K19" s="670"/>
      <c r="L19" s="670"/>
      <c r="M19" s="670"/>
      <c r="P19" s="320"/>
    </row>
    <row r="20" spans="1:16">
      <c r="A20" s="1280"/>
      <c r="B20" s="1281"/>
      <c r="C20" s="1282" t="s">
        <v>10</v>
      </c>
      <c r="D20" s="1281" t="s">
        <v>16</v>
      </c>
      <c r="E20" s="1283">
        <v>0.8</v>
      </c>
      <c r="F20" s="1283">
        <v>1.6</v>
      </c>
      <c r="G20" s="1279"/>
      <c r="H20" s="670"/>
      <c r="I20" s="670"/>
      <c r="J20" s="670"/>
      <c r="K20" s="670"/>
      <c r="L20" s="670"/>
      <c r="M20" s="670"/>
      <c r="P20" s="320"/>
    </row>
    <row r="21" spans="1:16">
      <c r="A21" s="1280"/>
      <c r="B21" s="1281"/>
      <c r="C21" s="1282" t="s">
        <v>29</v>
      </c>
      <c r="D21" s="1281" t="s">
        <v>13</v>
      </c>
      <c r="E21" s="1283">
        <v>0.32</v>
      </c>
      <c r="F21" s="1283">
        <v>0.64</v>
      </c>
      <c r="G21" s="1279"/>
      <c r="H21" s="670"/>
      <c r="I21" s="670"/>
      <c r="J21" s="670"/>
      <c r="K21" s="670"/>
      <c r="L21" s="670"/>
      <c r="M21" s="670"/>
      <c r="P21" s="320"/>
    </row>
    <row r="22" spans="1:16">
      <c r="A22" s="1280"/>
      <c r="B22" s="1281" t="s">
        <v>588</v>
      </c>
      <c r="C22" s="1282" t="s">
        <v>411</v>
      </c>
      <c r="D22" s="1281" t="s">
        <v>25</v>
      </c>
      <c r="E22" s="1283">
        <v>1.1000000000000001</v>
      </c>
      <c r="F22" s="1283">
        <v>2.2000000000000002</v>
      </c>
      <c r="G22" s="1279"/>
      <c r="H22" s="670"/>
      <c r="I22" s="670"/>
      <c r="J22" s="670"/>
      <c r="K22" s="670"/>
      <c r="L22" s="670"/>
      <c r="M22" s="670"/>
      <c r="P22" s="320"/>
    </row>
    <row r="23" spans="1:16">
      <c r="A23" s="1280"/>
      <c r="B23" s="1281"/>
      <c r="C23" s="1282" t="s">
        <v>26</v>
      </c>
      <c r="D23" s="1281" t="s">
        <v>13</v>
      </c>
      <c r="E23" s="1283">
        <v>0.02</v>
      </c>
      <c r="F23" s="1283">
        <v>0.04</v>
      </c>
      <c r="G23" s="1279"/>
      <c r="H23" s="670"/>
      <c r="I23" s="670"/>
      <c r="J23" s="670"/>
      <c r="K23" s="670"/>
      <c r="L23" s="670"/>
      <c r="M23" s="682"/>
      <c r="P23" s="320"/>
    </row>
    <row r="24" spans="1:16" s="303" customFormat="1" ht="78.75">
      <c r="A24" s="1274">
        <v>5</v>
      </c>
      <c r="B24" s="1284" t="s">
        <v>1003</v>
      </c>
      <c r="C24" s="1285" t="s">
        <v>1023</v>
      </c>
      <c r="D24" s="1274" t="s">
        <v>21</v>
      </c>
      <c r="E24" s="1286"/>
      <c r="F24" s="1287">
        <v>4.8</v>
      </c>
      <c r="G24" s="1288"/>
      <c r="H24" s="1289"/>
      <c r="I24" s="1289"/>
      <c r="J24" s="1289"/>
      <c r="K24" s="1290"/>
      <c r="L24" s="1163"/>
      <c r="M24" s="1290"/>
      <c r="N24" s="302"/>
      <c r="P24" s="330"/>
    </row>
    <row r="25" spans="1:16" s="305" customFormat="1">
      <c r="A25" s="1291"/>
      <c r="B25" s="1292"/>
      <c r="C25" s="1282" t="s">
        <v>162</v>
      </c>
      <c r="D25" s="1281" t="s">
        <v>16</v>
      </c>
      <c r="E25" s="1293">
        <v>2.96</v>
      </c>
      <c r="F25" s="1293">
        <v>14.208</v>
      </c>
      <c r="G25" s="1294"/>
      <c r="H25" s="664"/>
      <c r="I25" s="664"/>
      <c r="J25" s="664"/>
      <c r="K25" s="664"/>
      <c r="L25" s="664"/>
      <c r="M25" s="664"/>
      <c r="N25" s="304"/>
      <c r="P25" s="331"/>
    </row>
    <row r="26" spans="1:16" s="305" customFormat="1">
      <c r="A26" s="1291"/>
      <c r="B26" s="1281" t="s">
        <v>970</v>
      </c>
      <c r="C26" s="1282" t="s">
        <v>1004</v>
      </c>
      <c r="D26" s="1281" t="s">
        <v>50</v>
      </c>
      <c r="E26" s="1293">
        <v>0.42</v>
      </c>
      <c r="F26" s="1293">
        <v>2.016</v>
      </c>
      <c r="G26" s="1294"/>
      <c r="H26" s="664"/>
      <c r="I26" s="664"/>
      <c r="J26" s="664"/>
      <c r="K26" s="664"/>
      <c r="L26" s="664"/>
      <c r="M26" s="664"/>
      <c r="N26" s="304"/>
      <c r="P26" s="331"/>
    </row>
    <row r="27" spans="1:16" s="305" customFormat="1">
      <c r="A27" s="1291"/>
      <c r="B27" s="1292"/>
      <c r="C27" s="1282" t="s">
        <v>1005</v>
      </c>
      <c r="D27" s="1281" t="s">
        <v>13</v>
      </c>
      <c r="E27" s="1295">
        <v>0.624</v>
      </c>
      <c r="F27" s="1293">
        <v>2.9952000000000001</v>
      </c>
      <c r="G27" s="1294"/>
      <c r="H27" s="664"/>
      <c r="I27" s="664"/>
      <c r="J27" s="664"/>
      <c r="K27" s="664"/>
      <c r="L27" s="664"/>
      <c r="M27" s="664"/>
      <c r="N27" s="304"/>
      <c r="P27" s="331"/>
    </row>
    <row r="28" spans="1:16" s="305" customFormat="1" ht="31.5">
      <c r="A28" s="1291"/>
      <c r="B28" s="1292" t="s">
        <v>1006</v>
      </c>
      <c r="C28" s="1296" t="s">
        <v>1007</v>
      </c>
      <c r="D28" s="1281" t="s">
        <v>79</v>
      </c>
      <c r="E28" s="1293" t="s">
        <v>691</v>
      </c>
      <c r="F28" s="1293">
        <v>24</v>
      </c>
      <c r="G28" s="1294"/>
      <c r="H28" s="664"/>
      <c r="I28" s="664"/>
      <c r="J28" s="664"/>
      <c r="K28" s="1297"/>
      <c r="L28" s="664"/>
      <c r="M28" s="664"/>
      <c r="N28" s="304"/>
      <c r="P28" s="331"/>
    </row>
    <row r="29" spans="1:16" s="305" customFormat="1">
      <c r="A29" s="1291"/>
      <c r="B29" s="1292" t="s">
        <v>61</v>
      </c>
      <c r="C29" s="1282" t="s">
        <v>1008</v>
      </c>
      <c r="D29" s="1281" t="s">
        <v>79</v>
      </c>
      <c r="E29" s="1298" t="s">
        <v>691</v>
      </c>
      <c r="F29" s="1293">
        <v>24</v>
      </c>
      <c r="G29" s="1294"/>
      <c r="H29" s="664"/>
      <c r="I29" s="664"/>
      <c r="J29" s="664"/>
      <c r="K29" s="1297"/>
      <c r="L29" s="664"/>
      <c r="M29" s="664"/>
      <c r="N29" s="304"/>
      <c r="P29" s="331"/>
    </row>
    <row r="30" spans="1:16" s="333" customFormat="1">
      <c r="A30" s="1299"/>
      <c r="B30" s="807" t="s">
        <v>1009</v>
      </c>
      <c r="C30" s="1300" t="s">
        <v>1010</v>
      </c>
      <c r="D30" s="1281" t="s">
        <v>38</v>
      </c>
      <c r="E30" s="1301">
        <v>34</v>
      </c>
      <c r="F30" s="1301">
        <v>163.19999999999999</v>
      </c>
      <c r="G30" s="870"/>
      <c r="H30" s="649"/>
      <c r="I30" s="649"/>
      <c r="J30" s="649"/>
      <c r="K30" s="649"/>
      <c r="L30" s="649"/>
      <c r="M30" s="649"/>
      <c r="N30" s="306"/>
      <c r="P30" s="334"/>
    </row>
    <row r="31" spans="1:16" s="305" customFormat="1" ht="31.5">
      <c r="A31" s="1291"/>
      <c r="B31" s="1292" t="s">
        <v>1011</v>
      </c>
      <c r="C31" s="1296" t="s">
        <v>32</v>
      </c>
      <c r="D31" s="1281" t="s">
        <v>13</v>
      </c>
      <c r="E31" s="1295">
        <v>0.252</v>
      </c>
      <c r="F31" s="1293">
        <v>1.2096</v>
      </c>
      <c r="G31" s="1294"/>
      <c r="H31" s="664"/>
      <c r="I31" s="664"/>
      <c r="J31" s="664"/>
      <c r="K31" s="1302"/>
      <c r="L31" s="1302"/>
      <c r="M31" s="664"/>
      <c r="N31" s="304"/>
      <c r="P31" s="331"/>
    </row>
    <row r="32" spans="1:16">
      <c r="A32" s="1280"/>
      <c r="B32" s="1281"/>
      <c r="C32" s="1303" t="s">
        <v>927</v>
      </c>
      <c r="D32" s="1281"/>
      <c r="E32" s="1283"/>
      <c r="F32" s="1283"/>
      <c r="G32" s="1279"/>
      <c r="H32" s="670"/>
      <c r="I32" s="670"/>
      <c r="J32" s="670"/>
      <c r="K32" s="670"/>
      <c r="L32" s="670"/>
      <c r="M32" s="682"/>
      <c r="P32" s="320"/>
    </row>
    <row r="33" spans="1:16" ht="31.5">
      <c r="A33" s="1304">
        <v>6</v>
      </c>
      <c r="B33" s="1275" t="s">
        <v>928</v>
      </c>
      <c r="C33" s="1256" t="s">
        <v>935</v>
      </c>
      <c r="D33" s="1305" t="s">
        <v>929</v>
      </c>
      <c r="E33" s="1277"/>
      <c r="F33" s="1306">
        <v>5.3999999999999999E-2</v>
      </c>
      <c r="G33" s="1279"/>
      <c r="H33" s="670"/>
      <c r="I33" s="670"/>
      <c r="J33" s="670"/>
      <c r="K33" s="670"/>
      <c r="L33" s="670"/>
      <c r="M33" s="670"/>
      <c r="P33" s="320"/>
    </row>
    <row r="34" spans="1:16">
      <c r="A34" s="1304"/>
      <c r="B34" s="807"/>
      <c r="C34" s="1307" t="s">
        <v>10</v>
      </c>
      <c r="D34" s="1308" t="s">
        <v>16</v>
      </c>
      <c r="E34" s="1283">
        <v>95.9</v>
      </c>
      <c r="F34" s="1283">
        <v>5.1786000000000003</v>
      </c>
      <c r="G34" s="1279"/>
      <c r="H34" s="670"/>
      <c r="I34" s="670"/>
      <c r="J34" s="670"/>
      <c r="K34" s="670"/>
      <c r="L34" s="670"/>
      <c r="M34" s="670"/>
      <c r="P34" s="320"/>
    </row>
    <row r="35" spans="1:16">
      <c r="A35" s="1304"/>
      <c r="B35" s="807"/>
      <c r="C35" s="1307" t="s">
        <v>29</v>
      </c>
      <c r="D35" s="1308" t="s">
        <v>13</v>
      </c>
      <c r="E35" s="1283">
        <v>45.2</v>
      </c>
      <c r="F35" s="1283">
        <v>2.4408000000000003</v>
      </c>
      <c r="G35" s="1279"/>
      <c r="H35" s="670"/>
      <c r="I35" s="670"/>
      <c r="J35" s="670"/>
      <c r="K35" s="670"/>
      <c r="L35" s="670"/>
      <c r="M35" s="670"/>
      <c r="P35" s="320"/>
    </row>
    <row r="36" spans="1:16" ht="31.5">
      <c r="A36" s="1304"/>
      <c r="B36" s="807" t="s">
        <v>1000</v>
      </c>
      <c r="C36" s="1307" t="s">
        <v>1024</v>
      </c>
      <c r="D36" s="1308" t="s">
        <v>101</v>
      </c>
      <c r="E36" s="1283">
        <v>1010</v>
      </c>
      <c r="F36" s="1283">
        <v>54.54</v>
      </c>
      <c r="G36" s="1279"/>
      <c r="H36" s="670"/>
      <c r="I36" s="670"/>
      <c r="J36" s="670"/>
      <c r="K36" s="670"/>
      <c r="L36" s="670"/>
      <c r="M36" s="670"/>
      <c r="P36" s="320"/>
    </row>
    <row r="37" spans="1:16">
      <c r="A37" s="1304"/>
      <c r="B37" s="807" t="s">
        <v>930</v>
      </c>
      <c r="C37" s="1282" t="s">
        <v>914</v>
      </c>
      <c r="D37" s="1308" t="s">
        <v>101</v>
      </c>
      <c r="E37" s="1283">
        <v>1010</v>
      </c>
      <c r="F37" s="1283">
        <v>54.54</v>
      </c>
      <c r="G37" s="1279"/>
      <c r="H37" s="670"/>
      <c r="I37" s="670"/>
      <c r="J37" s="670"/>
      <c r="K37" s="670"/>
      <c r="L37" s="670"/>
      <c r="M37" s="670"/>
      <c r="P37" s="320"/>
    </row>
    <row r="38" spans="1:16">
      <c r="A38" s="1304"/>
      <c r="B38" s="807"/>
      <c r="C38" s="1307" t="s">
        <v>931</v>
      </c>
      <c r="D38" s="1308" t="s">
        <v>13</v>
      </c>
      <c r="E38" s="1283">
        <v>0.6</v>
      </c>
      <c r="F38" s="1283">
        <v>3.2399999999999998E-2</v>
      </c>
      <c r="G38" s="1279"/>
      <c r="H38" s="670"/>
      <c r="I38" s="670"/>
      <c r="J38" s="670"/>
      <c r="K38" s="670"/>
      <c r="L38" s="670"/>
      <c r="M38" s="670"/>
      <c r="P38" s="320"/>
    </row>
    <row r="39" spans="1:16" ht="31.5">
      <c r="A39" s="1304">
        <v>7</v>
      </c>
      <c r="B39" s="1275" t="s">
        <v>928</v>
      </c>
      <c r="C39" s="1256" t="s">
        <v>932</v>
      </c>
      <c r="D39" s="1305" t="s">
        <v>929</v>
      </c>
      <c r="E39" s="1277"/>
      <c r="F39" s="1306">
        <v>2.7E-2</v>
      </c>
      <c r="G39" s="1279"/>
      <c r="H39" s="670"/>
      <c r="I39" s="670"/>
      <c r="J39" s="670"/>
      <c r="K39" s="670"/>
      <c r="L39" s="670"/>
      <c r="M39" s="670"/>
      <c r="P39" s="320"/>
    </row>
    <row r="40" spans="1:16">
      <c r="A40" s="1304"/>
      <c r="B40" s="807"/>
      <c r="C40" s="1307" t="s">
        <v>10</v>
      </c>
      <c r="D40" s="1308" t="s">
        <v>16</v>
      </c>
      <c r="E40" s="1283">
        <v>95.9</v>
      </c>
      <c r="F40" s="1283">
        <v>2.5893000000000002</v>
      </c>
      <c r="G40" s="1279"/>
      <c r="H40" s="670"/>
      <c r="I40" s="670"/>
      <c r="J40" s="670"/>
      <c r="K40" s="670"/>
      <c r="L40" s="670"/>
      <c r="M40" s="670"/>
      <c r="P40" s="320"/>
    </row>
    <row r="41" spans="1:16">
      <c r="A41" s="1304"/>
      <c r="B41" s="807"/>
      <c r="C41" s="1307" t="s">
        <v>29</v>
      </c>
      <c r="D41" s="1308" t="s">
        <v>13</v>
      </c>
      <c r="E41" s="1283">
        <v>45.2</v>
      </c>
      <c r="F41" s="1283">
        <v>1.2204000000000002</v>
      </c>
      <c r="G41" s="1279"/>
      <c r="H41" s="670"/>
      <c r="I41" s="670"/>
      <c r="J41" s="670"/>
      <c r="K41" s="670"/>
      <c r="L41" s="670"/>
      <c r="M41" s="670"/>
      <c r="P41" s="320"/>
    </row>
    <row r="42" spans="1:16" ht="31.5">
      <c r="A42" s="1304"/>
      <c r="B42" s="807" t="s">
        <v>247</v>
      </c>
      <c r="C42" s="1307" t="s">
        <v>1025</v>
      </c>
      <c r="D42" s="1308" t="s">
        <v>101</v>
      </c>
      <c r="E42" s="1283">
        <v>1010</v>
      </c>
      <c r="F42" s="1283">
        <v>27.27</v>
      </c>
      <c r="G42" s="1279"/>
      <c r="H42" s="670"/>
      <c r="I42" s="670"/>
      <c r="J42" s="670"/>
      <c r="K42" s="670"/>
      <c r="L42" s="670"/>
      <c r="M42" s="670"/>
      <c r="P42" s="320"/>
    </row>
    <row r="43" spans="1:16">
      <c r="A43" s="1304"/>
      <c r="B43" s="807" t="s">
        <v>933</v>
      </c>
      <c r="C43" s="1282" t="s">
        <v>264</v>
      </c>
      <c r="D43" s="1308" t="s">
        <v>101</v>
      </c>
      <c r="E43" s="1283">
        <v>1010</v>
      </c>
      <c r="F43" s="1283">
        <v>27.27</v>
      </c>
      <c r="G43" s="1279"/>
      <c r="H43" s="670"/>
      <c r="I43" s="670"/>
      <c r="J43" s="670"/>
      <c r="K43" s="670"/>
      <c r="L43" s="670"/>
      <c r="M43" s="670"/>
      <c r="P43" s="320"/>
    </row>
    <row r="44" spans="1:16">
      <c r="A44" s="1304"/>
      <c r="B44" s="807"/>
      <c r="C44" s="1307" t="s">
        <v>931</v>
      </c>
      <c r="D44" s="1308" t="s">
        <v>13</v>
      </c>
      <c r="E44" s="1283">
        <v>0.6</v>
      </c>
      <c r="F44" s="1283">
        <v>1.6199999999999999E-2</v>
      </c>
      <c r="G44" s="1279"/>
      <c r="H44" s="670"/>
      <c r="I44" s="670"/>
      <c r="J44" s="670"/>
      <c r="K44" s="670"/>
      <c r="L44" s="670"/>
      <c r="M44" s="670"/>
      <c r="P44" s="320"/>
    </row>
    <row r="45" spans="1:16" s="299" customFormat="1" ht="31.5">
      <c r="A45" s="1304">
        <v>8</v>
      </c>
      <c r="B45" s="1309" t="s">
        <v>989</v>
      </c>
      <c r="C45" s="1258" t="s">
        <v>990</v>
      </c>
      <c r="D45" s="1258" t="s">
        <v>79</v>
      </c>
      <c r="E45" s="1310"/>
      <c r="F45" s="1311">
        <v>81</v>
      </c>
      <c r="G45" s="1312"/>
      <c r="H45" s="1313"/>
      <c r="I45" s="1314"/>
      <c r="J45" s="1315"/>
      <c r="K45" s="1314"/>
      <c r="L45" s="1315"/>
      <c r="M45" s="1315"/>
      <c r="N45" s="298"/>
      <c r="P45" s="318"/>
    </row>
    <row r="46" spans="1:16" s="301" customFormat="1">
      <c r="A46" s="1304"/>
      <c r="B46" s="1316"/>
      <c r="C46" s="1317" t="s">
        <v>162</v>
      </c>
      <c r="D46" s="1318" t="s">
        <v>16</v>
      </c>
      <c r="E46" s="1319">
        <v>5.16E-2</v>
      </c>
      <c r="F46" s="1320">
        <v>4.1795999999999998</v>
      </c>
      <c r="G46" s="1321"/>
      <c r="H46" s="1322"/>
      <c r="I46" s="1323"/>
      <c r="J46" s="1323"/>
      <c r="K46" s="1324"/>
      <c r="L46" s="1323"/>
      <c r="M46" s="1323"/>
      <c r="N46" s="300"/>
      <c r="P46" s="319"/>
    </row>
    <row r="47" spans="1:16" s="301" customFormat="1">
      <c r="A47" s="1304"/>
      <c r="B47" s="1325" t="s">
        <v>61</v>
      </c>
      <c r="C47" s="1317" t="s">
        <v>121</v>
      </c>
      <c r="D47" s="1318" t="s">
        <v>21</v>
      </c>
      <c r="E47" s="1319">
        <v>0.01</v>
      </c>
      <c r="F47" s="1320">
        <v>81</v>
      </c>
      <c r="G47" s="1326"/>
      <c r="H47" s="1323"/>
      <c r="I47" s="1324"/>
      <c r="J47" s="1323"/>
      <c r="K47" s="1324"/>
      <c r="L47" s="1323"/>
      <c r="M47" s="1323"/>
      <c r="N47" s="300"/>
      <c r="P47" s="319"/>
    </row>
    <row r="48" spans="1:16" s="301" customFormat="1">
      <c r="A48" s="1304"/>
      <c r="B48" s="1325"/>
      <c r="C48" s="1317" t="s">
        <v>32</v>
      </c>
      <c r="D48" s="1318" t="s">
        <v>13</v>
      </c>
      <c r="E48" s="1319">
        <v>1.1000000000000001E-3</v>
      </c>
      <c r="F48" s="1320">
        <v>8.9099999999999999E-2</v>
      </c>
      <c r="G48" s="1326"/>
      <c r="H48" s="1326"/>
      <c r="I48" s="1327"/>
      <c r="J48" s="1326"/>
      <c r="K48" s="1327"/>
      <c r="L48" s="1326"/>
      <c r="M48" s="1326"/>
      <c r="N48" s="300"/>
      <c r="P48" s="319"/>
    </row>
    <row r="49" spans="1:16">
      <c r="A49" s="1328"/>
      <c r="B49" s="807"/>
      <c r="C49" s="1329" t="s">
        <v>1001</v>
      </c>
      <c r="D49" s="1305" t="s">
        <v>13</v>
      </c>
      <c r="E49" s="1330"/>
      <c r="F49" s="1330"/>
      <c r="G49" s="1331"/>
      <c r="H49" s="1331"/>
      <c r="I49" s="1331"/>
      <c r="J49" s="1331"/>
      <c r="K49" s="1331"/>
      <c r="L49" s="1331"/>
      <c r="M49" s="1331"/>
      <c r="P49" s="320"/>
    </row>
    <row r="50" spans="1:16" ht="45" customHeight="1">
      <c r="A50" s="1308"/>
      <c r="B50" s="807"/>
      <c r="C50" s="1332" t="s">
        <v>1112</v>
      </c>
      <c r="D50" s="1305" t="s">
        <v>13</v>
      </c>
      <c r="E50" s="1333"/>
      <c r="F50" s="1334"/>
      <c r="G50" s="877"/>
      <c r="H50" s="877"/>
      <c r="I50" s="877"/>
      <c r="J50" s="877"/>
      <c r="K50" s="877"/>
      <c r="L50" s="877"/>
      <c r="M50" s="877"/>
      <c r="P50" s="320"/>
    </row>
    <row r="51" spans="1:16" ht="25.5" customHeight="1">
      <c r="A51" s="1308"/>
      <c r="B51" s="807"/>
      <c r="C51" s="1335" t="s">
        <v>5</v>
      </c>
      <c r="D51" s="1305" t="s">
        <v>13</v>
      </c>
      <c r="E51" s="1333"/>
      <c r="F51" s="1334"/>
      <c r="G51" s="877"/>
      <c r="H51" s="877"/>
      <c r="I51" s="877"/>
      <c r="J51" s="877"/>
      <c r="K51" s="877"/>
      <c r="L51" s="877"/>
      <c r="M51" s="877"/>
      <c r="P51" s="320"/>
    </row>
    <row r="52" spans="1:16" ht="31.5">
      <c r="A52" s="1308"/>
      <c r="B52" s="807"/>
      <c r="C52" s="1332" t="s">
        <v>1113</v>
      </c>
      <c r="D52" s="1336" t="s">
        <v>13</v>
      </c>
      <c r="E52" s="1337"/>
      <c r="F52" s="1334"/>
      <c r="G52" s="877"/>
      <c r="H52" s="877"/>
      <c r="I52" s="877"/>
      <c r="J52" s="877"/>
      <c r="K52" s="877"/>
      <c r="L52" s="877"/>
      <c r="M52" s="877"/>
      <c r="P52" s="320"/>
    </row>
    <row r="53" spans="1:16">
      <c r="A53" s="1308"/>
      <c r="B53" s="807"/>
      <c r="C53" s="1335" t="s">
        <v>5</v>
      </c>
      <c r="D53" s="1336" t="s">
        <v>13</v>
      </c>
      <c r="E53" s="1337"/>
      <c r="F53" s="1334"/>
      <c r="G53" s="877"/>
      <c r="H53" s="877"/>
      <c r="I53" s="877"/>
      <c r="J53" s="877"/>
      <c r="K53" s="877"/>
      <c r="L53" s="877"/>
      <c r="M53" s="877"/>
      <c r="P53" s="320"/>
    </row>
    <row r="54" spans="1:16">
      <c r="A54" s="1308"/>
      <c r="B54" s="807"/>
      <c r="C54" s="1335" t="s">
        <v>1020</v>
      </c>
      <c r="D54" s="1336" t="s">
        <v>13</v>
      </c>
      <c r="E54" s="1337"/>
      <c r="F54" s="1334"/>
      <c r="G54" s="877"/>
      <c r="H54" s="877"/>
      <c r="I54" s="877"/>
      <c r="J54" s="877"/>
      <c r="K54" s="877"/>
      <c r="L54" s="877"/>
      <c r="M54" s="877"/>
      <c r="P54" s="320"/>
    </row>
    <row r="55" spans="1:16">
      <c r="A55" s="1308"/>
      <c r="B55" s="807"/>
      <c r="C55" s="1338" t="s">
        <v>40</v>
      </c>
      <c r="D55" s="1336" t="s">
        <v>13</v>
      </c>
      <c r="E55" s="1337"/>
      <c r="F55" s="1334"/>
      <c r="G55" s="877"/>
      <c r="H55" s="877"/>
      <c r="I55" s="877"/>
      <c r="J55" s="877"/>
      <c r="K55" s="877"/>
      <c r="L55" s="877"/>
      <c r="M55" s="1339"/>
    </row>
    <row r="56" spans="1:16" ht="24.75">
      <c r="A56" s="335"/>
      <c r="B56" s="336"/>
      <c r="C56" s="335"/>
      <c r="D56" s="336"/>
      <c r="E56" s="1253"/>
      <c r="F56" s="335"/>
      <c r="G56" s="335"/>
      <c r="H56" s="335"/>
      <c r="I56" s="335"/>
      <c r="J56" s="335"/>
      <c r="K56" s="335"/>
      <c r="L56" s="335"/>
      <c r="M56" s="335"/>
    </row>
    <row r="57" spans="1:16" ht="24.75">
      <c r="A57" s="335"/>
      <c r="B57" s="336"/>
      <c r="C57" s="335"/>
      <c r="D57" s="336"/>
      <c r="E57" s="335"/>
      <c r="F57" s="335"/>
      <c r="G57" s="335"/>
      <c r="H57" s="335"/>
      <c r="I57" s="335"/>
      <c r="J57" s="335"/>
      <c r="K57" s="335"/>
      <c r="L57" s="335"/>
      <c r="M57" s="335"/>
    </row>
    <row r="58" spans="1:16" ht="24.75">
      <c r="A58" s="1061"/>
      <c r="B58" s="1061"/>
      <c r="C58" s="1061"/>
      <c r="D58" s="1061"/>
      <c r="E58" s="1061"/>
      <c r="F58" s="1061"/>
      <c r="G58" s="1061"/>
      <c r="H58" s="1061"/>
      <c r="I58" s="1061"/>
      <c r="J58" s="1061"/>
      <c r="K58" s="1061"/>
      <c r="L58" s="1061"/>
      <c r="M58" s="1061"/>
    </row>
    <row r="59" spans="1:16" ht="24.75">
      <c r="A59" s="335"/>
      <c r="B59" s="336"/>
      <c r="C59" s="335"/>
      <c r="D59" s="336"/>
      <c r="E59" s="335"/>
      <c r="F59" s="335"/>
      <c r="G59" s="335"/>
      <c r="H59" s="335"/>
      <c r="I59" s="335"/>
      <c r="J59" s="335"/>
      <c r="K59" s="335"/>
      <c r="L59" s="335"/>
      <c r="M59" s="335"/>
    </row>
    <row r="60" spans="1:16" ht="19.5">
      <c r="A60" s="332"/>
      <c r="B60" s="294"/>
      <c r="C60" s="332"/>
      <c r="D60" s="294"/>
      <c r="E60" s="332"/>
      <c r="F60" s="332"/>
      <c r="G60" s="332"/>
      <c r="H60" s="332"/>
      <c r="I60" s="332"/>
      <c r="J60" s="332"/>
      <c r="K60" s="332"/>
      <c r="L60" s="332"/>
      <c r="M60" s="332"/>
    </row>
    <row r="61" spans="1:16" ht="19.5">
      <c r="A61" s="332"/>
      <c r="B61" s="294"/>
      <c r="C61" s="332"/>
      <c r="D61" s="294"/>
      <c r="E61" s="332"/>
      <c r="F61" s="332"/>
      <c r="G61" s="332"/>
      <c r="H61" s="332"/>
      <c r="I61" s="332"/>
      <c r="J61" s="332"/>
      <c r="K61" s="332"/>
      <c r="L61" s="332"/>
      <c r="M61" s="332"/>
    </row>
    <row r="62" spans="1:16" ht="19.5">
      <c r="A62" s="332"/>
      <c r="B62" s="294"/>
      <c r="C62" s="332"/>
      <c r="D62" s="294"/>
      <c r="E62" s="332"/>
      <c r="F62" s="332"/>
      <c r="G62" s="332"/>
      <c r="H62" s="332"/>
      <c r="I62" s="332"/>
      <c r="J62" s="332"/>
      <c r="K62" s="332"/>
      <c r="L62" s="332"/>
      <c r="M62" s="332"/>
    </row>
    <row r="63" spans="1:16" ht="19.5">
      <c r="A63" s="332"/>
      <c r="B63" s="294"/>
      <c r="C63" s="332"/>
      <c r="D63" s="294"/>
      <c r="E63" s="332"/>
      <c r="F63" s="332"/>
      <c r="G63" s="332"/>
      <c r="H63" s="332"/>
      <c r="I63" s="332"/>
      <c r="J63" s="332"/>
      <c r="K63" s="332"/>
      <c r="L63" s="332"/>
      <c r="M63" s="332"/>
    </row>
    <row r="64" spans="1:16" ht="19.5">
      <c r="A64" s="332"/>
      <c r="B64" s="294"/>
      <c r="C64" s="332"/>
      <c r="D64" s="294"/>
      <c r="E64" s="332"/>
      <c r="F64" s="332"/>
      <c r="G64" s="332"/>
      <c r="H64" s="332"/>
      <c r="I64" s="332"/>
      <c r="J64" s="332"/>
      <c r="K64" s="332"/>
      <c r="L64" s="332"/>
      <c r="M64" s="332"/>
    </row>
    <row r="65" spans="1:13" ht="19.5">
      <c r="A65" s="332"/>
      <c r="B65" s="294"/>
      <c r="C65" s="332"/>
      <c r="D65" s="294"/>
      <c r="E65" s="332"/>
      <c r="F65" s="332"/>
      <c r="G65" s="332"/>
      <c r="H65" s="332"/>
      <c r="I65" s="332"/>
      <c r="J65" s="332"/>
      <c r="K65" s="332"/>
      <c r="L65" s="332"/>
      <c r="M65" s="332"/>
    </row>
    <row r="66" spans="1:13" ht="19.5">
      <c r="A66" s="332"/>
      <c r="B66" s="294"/>
      <c r="C66" s="332"/>
      <c r="D66" s="294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1:13" ht="19.5">
      <c r="A67" s="332"/>
      <c r="B67" s="294"/>
      <c r="C67" s="332"/>
      <c r="D67" s="294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1:13" ht="19.5">
      <c r="A68" s="332"/>
      <c r="B68" s="294"/>
      <c r="C68" s="332"/>
      <c r="D68" s="294"/>
      <c r="E68" s="332"/>
      <c r="F68" s="332"/>
      <c r="G68" s="332"/>
      <c r="H68" s="332"/>
      <c r="I68" s="332"/>
      <c r="J68" s="332"/>
      <c r="K68" s="332"/>
      <c r="L68" s="332"/>
      <c r="M68" s="332"/>
    </row>
    <row r="69" spans="1:13" ht="19.5">
      <c r="A69" s="332"/>
      <c r="B69" s="294"/>
      <c r="C69" s="332"/>
      <c r="D69" s="294"/>
      <c r="E69" s="332"/>
      <c r="F69" s="332"/>
      <c r="G69" s="332"/>
      <c r="H69" s="332"/>
      <c r="I69" s="332"/>
      <c r="J69" s="332"/>
      <c r="K69" s="332"/>
      <c r="L69" s="332"/>
      <c r="M69" s="332"/>
    </row>
    <row r="70" spans="1:13" ht="19.5">
      <c r="A70" s="332"/>
      <c r="B70" s="294"/>
      <c r="C70" s="332"/>
      <c r="D70" s="294"/>
      <c r="E70" s="332"/>
      <c r="F70" s="332"/>
      <c r="G70" s="332"/>
      <c r="H70" s="332"/>
      <c r="I70" s="332"/>
      <c r="J70" s="332"/>
      <c r="K70" s="332"/>
      <c r="L70" s="332"/>
      <c r="M70" s="332"/>
    </row>
    <row r="71" spans="1:13" ht="19.5">
      <c r="A71" s="332"/>
      <c r="B71" s="294"/>
      <c r="C71" s="332"/>
      <c r="D71" s="294"/>
      <c r="E71" s="332"/>
      <c r="F71" s="332"/>
      <c r="G71" s="332"/>
      <c r="H71" s="332"/>
      <c r="I71" s="332"/>
      <c r="J71" s="332"/>
      <c r="K71" s="332"/>
      <c r="L71" s="332"/>
      <c r="M71" s="332"/>
    </row>
  </sheetData>
  <autoFilter ref="A11:M55" xr:uid="{00000000-0009-0000-0000-00000D000000}"/>
  <mergeCells count="22">
    <mergeCell ref="M9:M10"/>
    <mergeCell ref="A33:A38"/>
    <mergeCell ref="A39:A44"/>
    <mergeCell ref="A58:M58"/>
    <mergeCell ref="A8:B8"/>
    <mergeCell ref="I8:J8"/>
    <mergeCell ref="K8:L8"/>
    <mergeCell ref="A9:A10"/>
    <mergeCell ref="B9:B10"/>
    <mergeCell ref="C9:C10"/>
    <mergeCell ref="D9:D10"/>
    <mergeCell ref="E9:F9"/>
    <mergeCell ref="G9:H9"/>
    <mergeCell ref="I9:J9"/>
    <mergeCell ref="K9:L9"/>
    <mergeCell ref="A45:A48"/>
    <mergeCell ref="A7:B7"/>
    <mergeCell ref="A1:M1"/>
    <mergeCell ref="A2:M2"/>
    <mergeCell ref="A3:M3"/>
    <mergeCell ref="A4:M4"/>
    <mergeCell ref="A6:M6"/>
  </mergeCells>
  <pageMargins left="0.35" right="0.19685039370078741" top="0.39370078740157483" bottom="0.39370078740157483" header="0.43307086614173229" footer="0.15748031496062992"/>
  <pageSetup paperSize="9" scale="90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105"/>
  <sheetViews>
    <sheetView showZeros="0" view="pageBreakPreview" topLeftCell="A19" zoomScale="115" zoomScaleNormal="100" zoomScaleSheetLayoutView="115" workbookViewId="0">
      <selection activeCell="K24" sqref="K24"/>
    </sheetView>
  </sheetViews>
  <sheetFormatPr defaultColWidth="9.125" defaultRowHeight="15.75"/>
  <cols>
    <col min="1" max="1" width="5.25" style="914" customWidth="1"/>
    <col min="2" max="2" width="12.625" style="915" customWidth="1"/>
    <col min="3" max="3" width="42.125" style="916" customWidth="1"/>
    <col min="4" max="4" width="14.125" style="915" customWidth="1"/>
    <col min="5" max="5" width="11.75" style="914" customWidth="1"/>
    <col min="6" max="6" width="9.125" style="914"/>
    <col min="7" max="7" width="9.125" style="914" customWidth="1"/>
    <col min="8" max="8" width="11" style="914" customWidth="1"/>
    <col min="9" max="9" width="9.125" style="914" customWidth="1"/>
    <col min="10" max="10" width="11" style="914" customWidth="1"/>
    <col min="11" max="11" width="9.125" style="914" customWidth="1"/>
    <col min="12" max="12" width="9.875" style="914" customWidth="1"/>
    <col min="13" max="13" width="11" style="914" bestFit="1" customWidth="1"/>
    <col min="14" max="16384" width="9.125" style="1"/>
  </cols>
  <sheetData>
    <row r="1" spans="1:13" ht="19.5">
      <c r="A1" s="1010"/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</row>
    <row r="2" spans="1:13">
      <c r="A2" s="915"/>
      <c r="E2" s="916"/>
      <c r="F2" s="918"/>
      <c r="G2" s="916"/>
      <c r="H2" s="916"/>
      <c r="I2" s="916"/>
      <c r="J2" s="916"/>
      <c r="K2" s="916"/>
      <c r="L2" s="916"/>
      <c r="M2" s="916"/>
    </row>
    <row r="3" spans="1:13" ht="32.25" customHeight="1">
      <c r="A3" s="1010" t="s">
        <v>465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</row>
    <row r="4" spans="1:13">
      <c r="A4" s="915"/>
      <c r="E4" s="1063"/>
      <c r="F4" s="1064"/>
      <c r="G4" s="917"/>
      <c r="H4" s="917"/>
      <c r="I4" s="917"/>
      <c r="J4" s="917"/>
      <c r="K4" s="917"/>
      <c r="L4" s="917"/>
      <c r="M4" s="917"/>
    </row>
    <row r="5" spans="1:13" ht="24" customHeight="1">
      <c r="A5" s="1009" t="s">
        <v>464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</row>
    <row r="6" spans="1:13" ht="19.5">
      <c r="A6" s="1065"/>
      <c r="B6" s="1065"/>
      <c r="C6" s="1066"/>
      <c r="D6" s="1065"/>
      <c r="E6" s="1066"/>
      <c r="F6" s="1067"/>
      <c r="G6" s="1066"/>
      <c r="H6" s="1066"/>
      <c r="I6" s="1066"/>
      <c r="J6" s="1066"/>
      <c r="K6" s="1066"/>
      <c r="L6" s="1066"/>
      <c r="M6" s="1066"/>
    </row>
    <row r="7" spans="1:13" ht="20.25" thickBot="1">
      <c r="A7" s="1010" t="s">
        <v>733</v>
      </c>
      <c r="B7" s="1010"/>
      <c r="C7" s="1010"/>
      <c r="D7" s="1010"/>
      <c r="E7" s="1010"/>
      <c r="F7" s="1010"/>
      <c r="G7" s="1010"/>
      <c r="H7" s="1010"/>
      <c r="I7" s="1010"/>
      <c r="J7" s="1010"/>
      <c r="K7" s="1010"/>
      <c r="L7" s="1010"/>
      <c r="M7" s="1010"/>
    </row>
    <row r="8" spans="1:13" ht="63" customHeight="1" thickBot="1">
      <c r="A8" s="1068" t="s">
        <v>11</v>
      </c>
      <c r="B8" s="1069" t="s">
        <v>0</v>
      </c>
      <c r="C8" s="1070" t="s">
        <v>1</v>
      </c>
      <c r="D8" s="1071" t="s">
        <v>6</v>
      </c>
      <c r="E8" s="1072" t="s">
        <v>2</v>
      </c>
      <c r="F8" s="1073"/>
      <c r="G8" s="1072" t="s">
        <v>4</v>
      </c>
      <c r="H8" s="1074"/>
      <c r="I8" s="1073" t="s">
        <v>3</v>
      </c>
      <c r="J8" s="1073"/>
      <c r="K8" s="1072" t="s">
        <v>9</v>
      </c>
      <c r="L8" s="1074"/>
      <c r="M8" s="1070" t="s">
        <v>5</v>
      </c>
    </row>
    <row r="9" spans="1:13" ht="48" customHeight="1" thickBot="1">
      <c r="A9" s="1075"/>
      <c r="B9" s="1076"/>
      <c r="C9" s="1077"/>
      <c r="D9" s="1078"/>
      <c r="E9" s="1079" t="s">
        <v>8</v>
      </c>
      <c r="F9" s="1080" t="s">
        <v>7</v>
      </c>
      <c r="G9" s="1081" t="s">
        <v>8</v>
      </c>
      <c r="H9" s="1082" t="s">
        <v>7</v>
      </c>
      <c r="I9" s="1079" t="s">
        <v>8</v>
      </c>
      <c r="J9" s="1080" t="s">
        <v>7</v>
      </c>
      <c r="K9" s="1081" t="s">
        <v>8</v>
      </c>
      <c r="L9" s="1082" t="s">
        <v>7</v>
      </c>
      <c r="M9" s="1077"/>
    </row>
    <row r="10" spans="1:13" ht="16.5" thickBot="1">
      <c r="A10" s="1083">
        <v>1</v>
      </c>
      <c r="B10" s="1084">
        <v>2</v>
      </c>
      <c r="C10" s="1085">
        <v>3</v>
      </c>
      <c r="D10" s="1084">
        <v>4</v>
      </c>
      <c r="E10" s="1086">
        <v>5</v>
      </c>
      <c r="F10" s="1087">
        <v>6</v>
      </c>
      <c r="G10" s="1088">
        <v>7</v>
      </c>
      <c r="H10" s="1089">
        <v>8</v>
      </c>
      <c r="I10" s="1086">
        <v>9</v>
      </c>
      <c r="J10" s="1087">
        <v>10</v>
      </c>
      <c r="K10" s="1088">
        <v>11</v>
      </c>
      <c r="L10" s="1089">
        <v>12</v>
      </c>
      <c r="M10" s="1085">
        <v>13</v>
      </c>
    </row>
    <row r="11" spans="1:13" ht="16.5" thickBot="1">
      <c r="A11" s="1090"/>
      <c r="B11" s="1091"/>
      <c r="C11" s="1092" t="s">
        <v>17</v>
      </c>
      <c r="D11" s="1093"/>
      <c r="E11" s="1094"/>
      <c r="F11" s="1095"/>
      <c r="G11" s="1096"/>
      <c r="H11" s="1097"/>
      <c r="I11" s="1094"/>
      <c r="J11" s="1098"/>
      <c r="K11" s="1096"/>
      <c r="L11" s="1097"/>
      <c r="M11" s="1098"/>
    </row>
    <row r="12" spans="1:13" ht="27">
      <c r="A12" s="1099">
        <v>1</v>
      </c>
      <c r="B12" s="1100" t="s">
        <v>638</v>
      </c>
      <c r="C12" s="1101" t="s">
        <v>637</v>
      </c>
      <c r="D12" s="1102" t="s">
        <v>167</v>
      </c>
      <c r="E12" s="1103"/>
      <c r="F12" s="1104">
        <v>3.999999999999998E-2</v>
      </c>
      <c r="G12" s="400"/>
      <c r="H12" s="401"/>
      <c r="I12" s="402"/>
      <c r="J12" s="403"/>
      <c r="K12" s="400"/>
      <c r="L12" s="401"/>
      <c r="M12" s="871"/>
    </row>
    <row r="13" spans="1:13">
      <c r="A13" s="1105"/>
      <c r="B13" s="893"/>
      <c r="C13" s="469" t="s">
        <v>10</v>
      </c>
      <c r="D13" s="893" t="s">
        <v>16</v>
      </c>
      <c r="E13" s="898">
        <v>15.4</v>
      </c>
      <c r="F13" s="899">
        <v>0.61599999999999966</v>
      </c>
      <c r="G13" s="405"/>
      <c r="H13" s="406"/>
      <c r="I13" s="407"/>
      <c r="J13" s="408"/>
      <c r="K13" s="405"/>
      <c r="L13" s="406"/>
      <c r="M13" s="872"/>
    </row>
    <row r="14" spans="1:13" ht="16.5" thickBot="1">
      <c r="A14" s="1105"/>
      <c r="B14" s="893" t="s">
        <v>168</v>
      </c>
      <c r="C14" s="469" t="s">
        <v>169</v>
      </c>
      <c r="D14" s="893" t="s">
        <v>50</v>
      </c>
      <c r="E14" s="898">
        <v>72.599999999999994</v>
      </c>
      <c r="F14" s="899">
        <v>2.9039999999999981</v>
      </c>
      <c r="G14" s="405"/>
      <c r="H14" s="406"/>
      <c r="I14" s="407"/>
      <c r="J14" s="408"/>
      <c r="K14" s="405"/>
      <c r="L14" s="406"/>
      <c r="M14" s="872"/>
    </row>
    <row r="15" spans="1:13" ht="27">
      <c r="A15" s="1106">
        <v>2</v>
      </c>
      <c r="B15" s="884" t="s">
        <v>170</v>
      </c>
      <c r="C15" s="885" t="s">
        <v>171</v>
      </c>
      <c r="D15" s="886" t="s">
        <v>18</v>
      </c>
      <c r="E15" s="1107"/>
      <c r="F15" s="1108">
        <v>0.12000000000000001</v>
      </c>
      <c r="G15" s="410"/>
      <c r="H15" s="411"/>
      <c r="I15" s="412"/>
      <c r="J15" s="413"/>
      <c r="K15" s="410"/>
      <c r="L15" s="411"/>
      <c r="M15" s="873"/>
    </row>
    <row r="16" spans="1:13" ht="16.5" thickBot="1">
      <c r="A16" s="1105"/>
      <c r="B16" s="893"/>
      <c r="C16" s="469" t="s">
        <v>10</v>
      </c>
      <c r="D16" s="1109" t="s">
        <v>16</v>
      </c>
      <c r="E16" s="898">
        <v>278</v>
      </c>
      <c r="F16" s="899">
        <v>33.36</v>
      </c>
      <c r="G16" s="405"/>
      <c r="H16" s="406"/>
      <c r="I16" s="407"/>
      <c r="J16" s="408"/>
      <c r="K16" s="405"/>
      <c r="L16" s="406"/>
      <c r="M16" s="872"/>
    </row>
    <row r="17" spans="1:13" ht="27">
      <c r="A17" s="1106">
        <v>3</v>
      </c>
      <c r="B17" s="884" t="s">
        <v>20</v>
      </c>
      <c r="C17" s="885" t="s">
        <v>211</v>
      </c>
      <c r="D17" s="1110" t="s">
        <v>212</v>
      </c>
      <c r="E17" s="1107"/>
      <c r="F17" s="1108">
        <v>0.31</v>
      </c>
      <c r="G17" s="410"/>
      <c r="H17" s="411"/>
      <c r="I17" s="412"/>
      <c r="J17" s="413"/>
      <c r="K17" s="410"/>
      <c r="L17" s="411"/>
      <c r="M17" s="873"/>
    </row>
    <row r="18" spans="1:13" ht="16.5" thickBot="1">
      <c r="A18" s="1111"/>
      <c r="B18" s="1112"/>
      <c r="C18" s="475" t="s">
        <v>49</v>
      </c>
      <c r="D18" s="1112" t="s">
        <v>16</v>
      </c>
      <c r="E18" s="1113">
        <v>121</v>
      </c>
      <c r="F18" s="912">
        <v>37.51</v>
      </c>
      <c r="G18" s="415"/>
      <c r="H18" s="416"/>
      <c r="I18" s="417"/>
      <c r="J18" s="418"/>
      <c r="K18" s="415"/>
      <c r="L18" s="416"/>
      <c r="M18" s="874"/>
    </row>
    <row r="19" spans="1:13" ht="40.5">
      <c r="A19" s="1099">
        <v>4</v>
      </c>
      <c r="B19" s="1100" t="s">
        <v>165</v>
      </c>
      <c r="C19" s="1101" t="s">
        <v>639</v>
      </c>
      <c r="D19" s="1102" t="s">
        <v>167</v>
      </c>
      <c r="E19" s="1103"/>
      <c r="F19" s="1114">
        <v>2.9000000000000012E-2</v>
      </c>
      <c r="G19" s="400"/>
      <c r="H19" s="401"/>
      <c r="I19" s="402"/>
      <c r="J19" s="403"/>
      <c r="K19" s="400"/>
      <c r="L19" s="401"/>
      <c r="M19" s="871"/>
    </row>
    <row r="20" spans="1:13">
      <c r="A20" s="1105"/>
      <c r="B20" s="893"/>
      <c r="C20" s="469" t="s">
        <v>10</v>
      </c>
      <c r="D20" s="893" t="s">
        <v>16</v>
      </c>
      <c r="E20" s="898">
        <v>34</v>
      </c>
      <c r="F20" s="899">
        <v>0.98600000000000043</v>
      </c>
      <c r="G20" s="405"/>
      <c r="H20" s="406"/>
      <c r="I20" s="407"/>
      <c r="J20" s="408"/>
      <c r="K20" s="405"/>
      <c r="L20" s="406"/>
      <c r="M20" s="872"/>
    </row>
    <row r="21" spans="1:13">
      <c r="A21" s="1105"/>
      <c r="B21" s="893" t="s">
        <v>168</v>
      </c>
      <c r="C21" s="469" t="s">
        <v>169</v>
      </c>
      <c r="D21" s="893" t="s">
        <v>50</v>
      </c>
      <c r="E21" s="898">
        <v>80.3</v>
      </c>
      <c r="F21" s="899">
        <v>2.3287000000000009</v>
      </c>
      <c r="G21" s="405"/>
      <c r="H21" s="406"/>
      <c r="I21" s="407"/>
      <c r="J21" s="408"/>
      <c r="K21" s="405"/>
      <c r="L21" s="406"/>
      <c r="M21" s="872"/>
    </row>
    <row r="22" spans="1:13" ht="16.5" thickBot="1">
      <c r="A22" s="1105"/>
      <c r="B22" s="893"/>
      <c r="C22" s="469" t="s">
        <v>29</v>
      </c>
      <c r="D22" s="893" t="s">
        <v>13</v>
      </c>
      <c r="E22" s="898">
        <v>5.6</v>
      </c>
      <c r="F22" s="899">
        <v>0.16240000000000004</v>
      </c>
      <c r="G22" s="405"/>
      <c r="H22" s="406"/>
      <c r="I22" s="407"/>
      <c r="J22" s="408"/>
      <c r="K22" s="405"/>
      <c r="L22" s="406"/>
      <c r="M22" s="872"/>
    </row>
    <row r="23" spans="1:13" ht="35.25" customHeight="1" thickBot="1">
      <c r="A23" s="1115">
        <v>5</v>
      </c>
      <c r="B23" s="1093" t="s">
        <v>172</v>
      </c>
      <c r="C23" s="518" t="s">
        <v>173</v>
      </c>
      <c r="D23" s="1116" t="s">
        <v>22</v>
      </c>
      <c r="E23" s="1117"/>
      <c r="F23" s="1118">
        <v>61.099999999999966</v>
      </c>
      <c r="G23" s="420"/>
      <c r="H23" s="421"/>
      <c r="I23" s="422"/>
      <c r="J23" s="423"/>
      <c r="K23" s="420"/>
      <c r="L23" s="421"/>
      <c r="M23" s="875"/>
    </row>
    <row r="24" spans="1:13" ht="42" customHeight="1" thickBot="1">
      <c r="A24" s="1119"/>
      <c r="B24" s="1120"/>
      <c r="C24" s="1121" t="s">
        <v>174</v>
      </c>
      <c r="D24" s="1122" t="s">
        <v>13</v>
      </c>
      <c r="E24" s="1123"/>
      <c r="F24" s="1124"/>
      <c r="G24" s="425"/>
      <c r="H24" s="426"/>
      <c r="I24" s="427"/>
      <c r="J24" s="426"/>
      <c r="K24" s="425"/>
      <c r="L24" s="426"/>
      <c r="M24" s="428"/>
    </row>
    <row r="25" spans="1:13" ht="16.5" thickBot="1">
      <c r="A25" s="1119"/>
      <c r="B25" s="1120"/>
      <c r="C25" s="1125" t="s">
        <v>213</v>
      </c>
      <c r="D25" s="1122"/>
      <c r="E25" s="1123"/>
      <c r="F25" s="1124"/>
      <c r="G25" s="425"/>
      <c r="H25" s="426"/>
      <c r="I25" s="427"/>
      <c r="J25" s="428"/>
      <c r="K25" s="425"/>
      <c r="L25" s="426"/>
      <c r="M25" s="428"/>
    </row>
    <row r="26" spans="1:13" ht="27">
      <c r="A26" s="1106">
        <v>1</v>
      </c>
      <c r="B26" s="884" t="s">
        <v>194</v>
      </c>
      <c r="C26" s="885" t="s">
        <v>238</v>
      </c>
      <c r="D26" s="886" t="s">
        <v>195</v>
      </c>
      <c r="E26" s="1107"/>
      <c r="F26" s="449">
        <v>18.2</v>
      </c>
      <c r="G26" s="410"/>
      <c r="H26" s="411"/>
      <c r="I26" s="412"/>
      <c r="J26" s="413"/>
      <c r="K26" s="410"/>
      <c r="L26" s="411"/>
      <c r="M26" s="873"/>
    </row>
    <row r="27" spans="1:13">
      <c r="A27" s="1105"/>
      <c r="B27" s="893"/>
      <c r="C27" s="469" t="s">
        <v>49</v>
      </c>
      <c r="D27" s="893" t="s">
        <v>16</v>
      </c>
      <c r="E27" s="898">
        <v>0.89</v>
      </c>
      <c r="F27" s="899">
        <v>16.198</v>
      </c>
      <c r="G27" s="405"/>
      <c r="H27" s="406"/>
      <c r="I27" s="407"/>
      <c r="J27" s="408"/>
      <c r="K27" s="405"/>
      <c r="L27" s="406"/>
      <c r="M27" s="872"/>
    </row>
    <row r="28" spans="1:13">
      <c r="A28" s="1105"/>
      <c r="B28" s="893"/>
      <c r="C28" s="469" t="s">
        <v>29</v>
      </c>
      <c r="D28" s="893" t="s">
        <v>13</v>
      </c>
      <c r="E28" s="898">
        <v>0.37</v>
      </c>
      <c r="F28" s="899">
        <v>6.734</v>
      </c>
      <c r="G28" s="405"/>
      <c r="H28" s="406"/>
      <c r="I28" s="407"/>
      <c r="J28" s="408"/>
      <c r="K28" s="405"/>
      <c r="L28" s="406"/>
      <c r="M28" s="872"/>
    </row>
    <row r="29" spans="1:13">
      <c r="A29" s="1105"/>
      <c r="B29" s="893" t="s">
        <v>640</v>
      </c>
      <c r="C29" s="469" t="s">
        <v>215</v>
      </c>
      <c r="D29" s="893" t="s">
        <v>55</v>
      </c>
      <c r="E29" s="898">
        <v>1.1499999999999999</v>
      </c>
      <c r="F29" s="899">
        <v>20.929999999999996</v>
      </c>
      <c r="G29" s="405"/>
      <c r="H29" s="406"/>
      <c r="I29" s="407"/>
      <c r="J29" s="408"/>
      <c r="K29" s="405"/>
      <c r="L29" s="406"/>
      <c r="M29" s="872"/>
    </row>
    <row r="30" spans="1:13" ht="16.5" thickBot="1">
      <c r="A30" s="1111"/>
      <c r="B30" s="1112"/>
      <c r="C30" s="475" t="s">
        <v>26</v>
      </c>
      <c r="D30" s="1112" t="s">
        <v>13</v>
      </c>
      <c r="E30" s="1113">
        <v>0.02</v>
      </c>
      <c r="F30" s="912">
        <v>0.36399999999999999</v>
      </c>
      <c r="G30" s="415"/>
      <c r="H30" s="416"/>
      <c r="I30" s="417"/>
      <c r="J30" s="418"/>
      <c r="K30" s="415"/>
      <c r="L30" s="416"/>
      <c r="M30" s="874"/>
    </row>
    <row r="31" spans="1:13" ht="27">
      <c r="A31" s="1106">
        <v>2</v>
      </c>
      <c r="B31" s="884" t="s">
        <v>28</v>
      </c>
      <c r="C31" s="1101" t="s">
        <v>216</v>
      </c>
      <c r="D31" s="886" t="s">
        <v>197</v>
      </c>
      <c r="E31" s="1107"/>
      <c r="F31" s="1126">
        <v>0.48099999999999987</v>
      </c>
      <c r="G31" s="410"/>
      <c r="H31" s="411"/>
      <c r="I31" s="412"/>
      <c r="J31" s="413"/>
      <c r="K31" s="410"/>
      <c r="L31" s="411"/>
      <c r="M31" s="873"/>
    </row>
    <row r="32" spans="1:13">
      <c r="A32" s="1105"/>
      <c r="B32" s="893"/>
      <c r="C32" s="469" t="s">
        <v>49</v>
      </c>
      <c r="D32" s="893" t="s">
        <v>16</v>
      </c>
      <c r="E32" s="898">
        <v>378</v>
      </c>
      <c r="F32" s="899">
        <v>181.81799999999996</v>
      </c>
      <c r="G32" s="405"/>
      <c r="H32" s="406"/>
      <c r="I32" s="407"/>
      <c r="J32" s="408"/>
      <c r="K32" s="405"/>
      <c r="L32" s="406"/>
      <c r="M32" s="872"/>
    </row>
    <row r="33" spans="1:13">
      <c r="A33" s="1105"/>
      <c r="B33" s="893"/>
      <c r="C33" s="469" t="s">
        <v>29</v>
      </c>
      <c r="D33" s="893" t="s">
        <v>13</v>
      </c>
      <c r="E33" s="898">
        <v>92</v>
      </c>
      <c r="F33" s="899">
        <v>44.251999999999988</v>
      </c>
      <c r="G33" s="405"/>
      <c r="H33" s="406"/>
      <c r="I33" s="407"/>
      <c r="J33" s="408"/>
      <c r="K33" s="405"/>
      <c r="L33" s="406"/>
      <c r="M33" s="872"/>
    </row>
    <row r="34" spans="1:13">
      <c r="A34" s="1105"/>
      <c r="B34" s="893" t="s">
        <v>641</v>
      </c>
      <c r="C34" s="469" t="s">
        <v>217</v>
      </c>
      <c r="D34" s="893" t="s">
        <v>145</v>
      </c>
      <c r="E34" s="898">
        <v>101.5</v>
      </c>
      <c r="F34" s="899">
        <v>48.821499999999986</v>
      </c>
      <c r="G34" s="405"/>
      <c r="H34" s="406"/>
      <c r="I34" s="407"/>
      <c r="J34" s="408"/>
      <c r="K34" s="405"/>
      <c r="L34" s="406"/>
      <c r="M34" s="872"/>
    </row>
    <row r="35" spans="1:13">
      <c r="A35" s="1105"/>
      <c r="B35" s="893" t="s">
        <v>595</v>
      </c>
      <c r="C35" s="469" t="s">
        <v>198</v>
      </c>
      <c r="D35" s="893" t="s">
        <v>143</v>
      </c>
      <c r="E35" s="898">
        <v>70.3</v>
      </c>
      <c r="F35" s="899">
        <v>33.814299999999989</v>
      </c>
      <c r="G35" s="405"/>
      <c r="H35" s="406"/>
      <c r="I35" s="407"/>
      <c r="J35" s="408"/>
      <c r="K35" s="405"/>
      <c r="L35" s="406"/>
      <c r="M35" s="872"/>
    </row>
    <row r="36" spans="1:13">
      <c r="A36" s="1105"/>
      <c r="B36" s="893" t="s">
        <v>218</v>
      </c>
      <c r="C36" s="469" t="s">
        <v>199</v>
      </c>
      <c r="D36" s="893" t="s">
        <v>145</v>
      </c>
      <c r="E36" s="898">
        <v>1.1399999999999999</v>
      </c>
      <c r="F36" s="899">
        <v>0.54833999999999983</v>
      </c>
      <c r="G36" s="405"/>
      <c r="H36" s="406"/>
      <c r="I36" s="407"/>
      <c r="J36" s="408"/>
      <c r="K36" s="405"/>
      <c r="L36" s="406"/>
      <c r="M36" s="872"/>
    </row>
    <row r="37" spans="1:13">
      <c r="A37" s="1105"/>
      <c r="B37" s="893" t="s">
        <v>624</v>
      </c>
      <c r="C37" s="469" t="s">
        <v>200</v>
      </c>
      <c r="D37" s="893" t="s">
        <v>22</v>
      </c>
      <c r="E37" s="1127" t="s">
        <v>33</v>
      </c>
      <c r="F37" s="1128">
        <v>0.11438081725312144</v>
      </c>
      <c r="G37" s="405"/>
      <c r="H37" s="406"/>
      <c r="I37" s="407"/>
      <c r="J37" s="408"/>
      <c r="K37" s="405"/>
      <c r="L37" s="406"/>
      <c r="M37" s="872"/>
    </row>
    <row r="38" spans="1:13">
      <c r="A38" s="1105"/>
      <c r="B38" s="893" t="s">
        <v>642</v>
      </c>
      <c r="C38" s="469" t="s">
        <v>201</v>
      </c>
      <c r="D38" s="893" t="s">
        <v>22</v>
      </c>
      <c r="E38" s="1129" t="s">
        <v>33</v>
      </c>
      <c r="F38" s="1130">
        <v>2.3897674233825201</v>
      </c>
      <c r="G38" s="405"/>
      <c r="H38" s="406"/>
      <c r="I38" s="407"/>
      <c r="J38" s="408"/>
      <c r="K38" s="405"/>
      <c r="L38" s="406"/>
      <c r="M38" s="872"/>
    </row>
    <row r="39" spans="1:13">
      <c r="A39" s="1105"/>
      <c r="B39" s="893" t="s">
        <v>643</v>
      </c>
      <c r="C39" s="469" t="s">
        <v>202</v>
      </c>
      <c r="D39" s="893" t="s">
        <v>38</v>
      </c>
      <c r="E39" s="898">
        <v>5</v>
      </c>
      <c r="F39" s="899">
        <v>12.520741203178208</v>
      </c>
      <c r="G39" s="405"/>
      <c r="H39" s="406"/>
      <c r="I39" s="407"/>
      <c r="J39" s="408"/>
      <c r="K39" s="405"/>
      <c r="L39" s="406"/>
      <c r="M39" s="872"/>
    </row>
    <row r="40" spans="1:13" ht="16.5" thickBot="1">
      <c r="A40" s="1105"/>
      <c r="B40" s="893"/>
      <c r="C40" s="469" t="s">
        <v>26</v>
      </c>
      <c r="D40" s="893" t="s">
        <v>13</v>
      </c>
      <c r="E40" s="898">
        <v>60</v>
      </c>
      <c r="F40" s="899">
        <v>28.859999999999992</v>
      </c>
      <c r="G40" s="405"/>
      <c r="H40" s="406"/>
      <c r="I40" s="407"/>
      <c r="J40" s="408"/>
      <c r="K40" s="405"/>
      <c r="L40" s="406"/>
      <c r="M40" s="872"/>
    </row>
    <row r="41" spans="1:13" ht="27">
      <c r="A41" s="1106">
        <v>3</v>
      </c>
      <c r="B41" s="884" t="s">
        <v>203</v>
      </c>
      <c r="C41" s="885" t="s">
        <v>204</v>
      </c>
      <c r="D41" s="886" t="s">
        <v>22</v>
      </c>
      <c r="E41" s="1107"/>
      <c r="F41" s="1131">
        <v>0.28489999999999999</v>
      </c>
      <c r="G41" s="410"/>
      <c r="H41" s="411"/>
      <c r="I41" s="412"/>
      <c r="J41" s="413"/>
      <c r="K41" s="410"/>
      <c r="L41" s="411"/>
      <c r="M41" s="873"/>
    </row>
    <row r="42" spans="1:13">
      <c r="A42" s="1105"/>
      <c r="B42" s="893"/>
      <c r="C42" s="469" t="s">
        <v>49</v>
      </c>
      <c r="D42" s="893" t="s">
        <v>16</v>
      </c>
      <c r="E42" s="898">
        <v>64</v>
      </c>
      <c r="F42" s="899">
        <v>18.233599999999999</v>
      </c>
      <c r="G42" s="405"/>
      <c r="H42" s="406"/>
      <c r="I42" s="407"/>
      <c r="J42" s="408"/>
      <c r="K42" s="405"/>
      <c r="L42" s="406"/>
      <c r="M42" s="872"/>
    </row>
    <row r="43" spans="1:13">
      <c r="A43" s="1105"/>
      <c r="B43" s="893"/>
      <c r="C43" s="469" t="s">
        <v>29</v>
      </c>
      <c r="D43" s="893" t="s">
        <v>13</v>
      </c>
      <c r="E43" s="898">
        <v>1.3</v>
      </c>
      <c r="F43" s="899">
        <v>0.37036999999999998</v>
      </c>
      <c r="G43" s="405"/>
      <c r="H43" s="406"/>
      <c r="I43" s="407"/>
      <c r="J43" s="408"/>
      <c r="K43" s="405"/>
      <c r="L43" s="406"/>
      <c r="M43" s="872"/>
    </row>
    <row r="44" spans="1:13">
      <c r="A44" s="1105"/>
      <c r="B44" s="893" t="s">
        <v>205</v>
      </c>
      <c r="C44" s="469" t="s">
        <v>206</v>
      </c>
      <c r="D44" s="893" t="s">
        <v>22</v>
      </c>
      <c r="E44" s="1132">
        <v>1</v>
      </c>
      <c r="F44" s="1128">
        <v>0.28489999999999999</v>
      </c>
      <c r="G44" s="405"/>
      <c r="H44" s="406"/>
      <c r="I44" s="407"/>
      <c r="J44" s="408"/>
      <c r="K44" s="405"/>
      <c r="L44" s="406"/>
      <c r="M44" s="872"/>
    </row>
    <row r="45" spans="1:13" ht="16.5" thickBot="1">
      <c r="A45" s="1111"/>
      <c r="B45" s="1112"/>
      <c r="C45" s="475" t="s">
        <v>26</v>
      </c>
      <c r="D45" s="1112" t="s">
        <v>13</v>
      </c>
      <c r="E45" s="1113">
        <v>2</v>
      </c>
      <c r="F45" s="912">
        <v>0.56979999999999997</v>
      </c>
      <c r="G45" s="415"/>
      <c r="H45" s="416"/>
      <c r="I45" s="417"/>
      <c r="J45" s="418"/>
      <c r="K45" s="415"/>
      <c r="L45" s="416"/>
      <c r="M45" s="874"/>
    </row>
    <row r="46" spans="1:13" ht="16.5" thickBot="1">
      <c r="A46" s="1115"/>
      <c r="B46" s="1133"/>
      <c r="C46" s="518" t="s">
        <v>147</v>
      </c>
      <c r="D46" s="1093" t="s">
        <v>13</v>
      </c>
      <c r="E46" s="1117"/>
      <c r="F46" s="1118"/>
      <c r="G46" s="429"/>
      <c r="H46" s="430"/>
      <c r="I46" s="431"/>
      <c r="J46" s="430"/>
      <c r="K46" s="429"/>
      <c r="L46" s="430"/>
      <c r="M46" s="876"/>
    </row>
    <row r="47" spans="1:13" ht="16.5" thickBot="1">
      <c r="A47" s="1134"/>
      <c r="B47" s="906"/>
      <c r="C47" s="1135" t="s">
        <v>219</v>
      </c>
      <c r="D47" s="1136"/>
      <c r="E47" s="1137"/>
      <c r="F47" s="1138"/>
      <c r="G47" s="432"/>
      <c r="H47" s="433"/>
      <c r="I47" s="434"/>
      <c r="J47" s="435"/>
      <c r="K47" s="432"/>
      <c r="L47" s="433"/>
      <c r="M47" s="435"/>
    </row>
    <row r="48" spans="1:13" ht="40.5">
      <c r="A48" s="1106">
        <v>1</v>
      </c>
      <c r="B48" s="884" t="s">
        <v>220</v>
      </c>
      <c r="C48" s="885" t="s">
        <v>644</v>
      </c>
      <c r="D48" s="886" t="s">
        <v>67</v>
      </c>
      <c r="E48" s="1107"/>
      <c r="F48" s="1126">
        <v>2.028</v>
      </c>
      <c r="G48" s="410"/>
      <c r="H48" s="411"/>
      <c r="I48" s="412"/>
      <c r="J48" s="413"/>
      <c r="K48" s="410"/>
      <c r="L48" s="411"/>
      <c r="M48" s="873"/>
    </row>
    <row r="49" spans="1:13">
      <c r="A49" s="1105"/>
      <c r="B49" s="893"/>
      <c r="C49" s="469" t="s">
        <v>10</v>
      </c>
      <c r="D49" s="893" t="s">
        <v>16</v>
      </c>
      <c r="E49" s="898">
        <v>166</v>
      </c>
      <c r="F49" s="899">
        <v>336.64800000000002</v>
      </c>
      <c r="G49" s="405"/>
      <c r="H49" s="406"/>
      <c r="I49" s="407"/>
      <c r="J49" s="408"/>
      <c r="K49" s="405"/>
      <c r="L49" s="406"/>
      <c r="M49" s="872"/>
    </row>
    <row r="50" spans="1:13">
      <c r="A50" s="1105"/>
      <c r="B50" s="893" t="s">
        <v>221</v>
      </c>
      <c r="C50" s="469" t="s">
        <v>222</v>
      </c>
      <c r="D50" s="893" t="s">
        <v>50</v>
      </c>
      <c r="E50" s="898">
        <v>20.5</v>
      </c>
      <c r="F50" s="899">
        <v>41.573999999999998</v>
      </c>
      <c r="G50" s="405"/>
      <c r="H50" s="406"/>
      <c r="I50" s="407"/>
      <c r="J50" s="408"/>
      <c r="K50" s="405"/>
      <c r="L50" s="406"/>
      <c r="M50" s="872"/>
    </row>
    <row r="51" spans="1:13">
      <c r="A51" s="1105"/>
      <c r="B51" s="893"/>
      <c r="C51" s="469" t="s">
        <v>29</v>
      </c>
      <c r="D51" s="893" t="s">
        <v>13</v>
      </c>
      <c r="E51" s="898">
        <v>5</v>
      </c>
      <c r="F51" s="899">
        <v>10.14</v>
      </c>
      <c r="G51" s="405"/>
      <c r="H51" s="406"/>
      <c r="I51" s="407"/>
      <c r="J51" s="408"/>
      <c r="K51" s="405"/>
      <c r="L51" s="406"/>
      <c r="M51" s="872"/>
    </row>
    <row r="52" spans="1:13">
      <c r="A52" s="1105"/>
      <c r="B52" s="893" t="s">
        <v>652</v>
      </c>
      <c r="C52" s="469" t="s">
        <v>1106</v>
      </c>
      <c r="D52" s="893" t="s">
        <v>56</v>
      </c>
      <c r="E52" s="1132" t="s">
        <v>33</v>
      </c>
      <c r="F52" s="408"/>
      <c r="G52" s="405"/>
      <c r="H52" s="406"/>
      <c r="I52" s="407"/>
      <c r="J52" s="408"/>
      <c r="K52" s="405"/>
      <c r="L52" s="406"/>
      <c r="M52" s="872"/>
    </row>
    <row r="53" spans="1:13">
      <c r="A53" s="1105"/>
      <c r="B53" s="893" t="s">
        <v>180</v>
      </c>
      <c r="C53" s="469" t="s">
        <v>645</v>
      </c>
      <c r="D53" s="1139" t="s">
        <v>38</v>
      </c>
      <c r="E53" s="1132" t="s">
        <v>33</v>
      </c>
      <c r="F53" s="408">
        <v>938.9</v>
      </c>
      <c r="G53" s="405"/>
      <c r="H53" s="406"/>
      <c r="I53" s="407"/>
      <c r="J53" s="408"/>
      <c r="K53" s="405"/>
      <c r="L53" s="406"/>
      <c r="M53" s="872"/>
    </row>
    <row r="54" spans="1:13">
      <c r="A54" s="1140"/>
      <c r="B54" s="1141" t="s">
        <v>647</v>
      </c>
      <c r="C54" s="524" t="s">
        <v>646</v>
      </c>
      <c r="D54" s="1142" t="s">
        <v>38</v>
      </c>
      <c r="E54" s="1143" t="s">
        <v>33</v>
      </c>
      <c r="F54" s="529">
        <v>29.7</v>
      </c>
      <c r="G54" s="436"/>
      <c r="H54" s="406"/>
      <c r="I54" s="407"/>
      <c r="J54" s="408"/>
      <c r="K54" s="405"/>
      <c r="L54" s="406"/>
      <c r="M54" s="872"/>
    </row>
    <row r="55" spans="1:13" ht="16.5" thickBot="1">
      <c r="A55" s="1111"/>
      <c r="B55" s="1112"/>
      <c r="C55" s="475" t="s">
        <v>26</v>
      </c>
      <c r="D55" s="1112" t="s">
        <v>13</v>
      </c>
      <c r="E55" s="1113">
        <v>6</v>
      </c>
      <c r="F55" s="912">
        <v>12.167999999999999</v>
      </c>
      <c r="G55" s="415"/>
      <c r="H55" s="416"/>
      <c r="I55" s="417"/>
      <c r="J55" s="418"/>
      <c r="K55" s="415"/>
      <c r="L55" s="416"/>
      <c r="M55" s="874"/>
    </row>
    <row r="56" spans="1:13" ht="27">
      <c r="A56" s="1099">
        <v>2</v>
      </c>
      <c r="B56" s="1100" t="s">
        <v>232</v>
      </c>
      <c r="C56" s="1101" t="s">
        <v>651</v>
      </c>
      <c r="D56" s="1102" t="s">
        <v>45</v>
      </c>
      <c r="E56" s="1103"/>
      <c r="F56" s="1144">
        <v>3.45</v>
      </c>
      <c r="G56" s="400"/>
      <c r="H56" s="401"/>
      <c r="I56" s="402"/>
      <c r="J56" s="403"/>
      <c r="K56" s="400"/>
      <c r="L56" s="401"/>
      <c r="M56" s="871"/>
    </row>
    <row r="57" spans="1:13">
      <c r="A57" s="1105"/>
      <c r="B57" s="893"/>
      <c r="C57" s="469" t="s">
        <v>10</v>
      </c>
      <c r="D57" s="1109" t="s">
        <v>16</v>
      </c>
      <c r="E57" s="898">
        <v>68</v>
      </c>
      <c r="F57" s="899">
        <v>234.60000000000002</v>
      </c>
      <c r="G57" s="405"/>
      <c r="H57" s="406"/>
      <c r="I57" s="407"/>
      <c r="J57" s="408"/>
      <c r="K57" s="405"/>
      <c r="L57" s="406"/>
      <c r="M57" s="872"/>
    </row>
    <row r="58" spans="1:13">
      <c r="A58" s="1105"/>
      <c r="B58" s="893"/>
      <c r="C58" s="469" t="s">
        <v>24</v>
      </c>
      <c r="D58" s="1109" t="s">
        <v>13</v>
      </c>
      <c r="E58" s="898">
        <v>0.03</v>
      </c>
      <c r="F58" s="899">
        <v>0.10349999999999999</v>
      </c>
      <c r="G58" s="405"/>
      <c r="H58" s="406"/>
      <c r="I58" s="407"/>
      <c r="J58" s="408"/>
      <c r="K58" s="405"/>
      <c r="L58" s="406"/>
      <c r="M58" s="872"/>
    </row>
    <row r="59" spans="1:13">
      <c r="A59" s="1105"/>
      <c r="B59" s="893" t="s">
        <v>234</v>
      </c>
      <c r="C59" s="469" t="s">
        <v>235</v>
      </c>
      <c r="D59" s="1109" t="s">
        <v>38</v>
      </c>
      <c r="E59" s="898">
        <v>24.599999999999998</v>
      </c>
      <c r="F59" s="899">
        <v>84.86999999999999</v>
      </c>
      <c r="G59" s="405"/>
      <c r="H59" s="406"/>
      <c r="I59" s="407"/>
      <c r="J59" s="408"/>
      <c r="K59" s="405"/>
      <c r="L59" s="406"/>
      <c r="M59" s="872"/>
    </row>
    <row r="60" spans="1:13">
      <c r="A60" s="1105"/>
      <c r="B60" s="893" t="s">
        <v>65</v>
      </c>
      <c r="C60" s="469" t="s">
        <v>64</v>
      </c>
      <c r="D60" s="1109" t="s">
        <v>38</v>
      </c>
      <c r="E60" s="898">
        <v>2.7</v>
      </c>
      <c r="F60" s="899">
        <v>9.3150000000000013</v>
      </c>
      <c r="G60" s="405"/>
      <c r="H60" s="406"/>
      <c r="I60" s="407"/>
      <c r="J60" s="408"/>
      <c r="K60" s="405"/>
      <c r="L60" s="406"/>
      <c r="M60" s="872"/>
    </row>
    <row r="61" spans="1:13" ht="16.5" thickBot="1">
      <c r="A61" s="1140"/>
      <c r="B61" s="1145"/>
      <c r="C61" s="1146" t="s">
        <v>26</v>
      </c>
      <c r="D61" s="1147" t="s">
        <v>13</v>
      </c>
      <c r="E61" s="1148">
        <v>0.19</v>
      </c>
      <c r="F61" s="1149">
        <v>0.65550000000000008</v>
      </c>
      <c r="G61" s="1150"/>
      <c r="H61" s="1151"/>
      <c r="I61" s="1148"/>
      <c r="J61" s="1149"/>
      <c r="K61" s="1150"/>
      <c r="L61" s="1151"/>
      <c r="M61" s="1152"/>
    </row>
    <row r="62" spans="1:13" ht="63">
      <c r="A62" s="1153"/>
      <c r="B62" s="1154" t="s">
        <v>220</v>
      </c>
      <c r="C62" s="774" t="s">
        <v>1103</v>
      </c>
      <c r="D62" s="1155" t="s">
        <v>803</v>
      </c>
      <c r="E62" s="1156"/>
      <c r="F62" s="1157">
        <v>0.37800000000000011</v>
      </c>
      <c r="G62" s="1158"/>
      <c r="H62" s="1159"/>
      <c r="I62" s="1160"/>
      <c r="J62" s="1161"/>
      <c r="K62" s="1158"/>
      <c r="L62" s="1159"/>
      <c r="M62" s="1162"/>
    </row>
    <row r="63" spans="1:13">
      <c r="A63" s="1153"/>
      <c r="B63" s="1163"/>
      <c r="C63" s="1164" t="s">
        <v>10</v>
      </c>
      <c r="D63" s="1163" t="s">
        <v>16</v>
      </c>
      <c r="E63" s="1165">
        <v>166</v>
      </c>
      <c r="F63" s="1166">
        <v>62.748000000000019</v>
      </c>
      <c r="G63" s="1158"/>
      <c r="H63" s="1167"/>
      <c r="I63" s="1160"/>
      <c r="J63" s="1168"/>
      <c r="K63" s="1158"/>
      <c r="L63" s="1167"/>
      <c r="M63" s="1169"/>
    </row>
    <row r="64" spans="1:13">
      <c r="A64" s="1153"/>
      <c r="B64" s="1163" t="s">
        <v>221</v>
      </c>
      <c r="C64" s="1164" t="s">
        <v>222</v>
      </c>
      <c r="D64" s="1163" t="s">
        <v>50</v>
      </c>
      <c r="E64" s="1165">
        <v>20.5</v>
      </c>
      <c r="F64" s="1166">
        <v>7.7490000000000023</v>
      </c>
      <c r="G64" s="1158"/>
      <c r="H64" s="1167"/>
      <c r="I64" s="1160"/>
      <c r="J64" s="1170"/>
      <c r="K64" s="1158"/>
      <c r="L64" s="1171"/>
      <c r="M64" s="1169"/>
    </row>
    <row r="65" spans="1:13" ht="27" customHeight="1">
      <c r="A65" s="1153"/>
      <c r="B65" s="1163"/>
      <c r="C65" s="1164" t="s">
        <v>29</v>
      </c>
      <c r="D65" s="1163" t="s">
        <v>13</v>
      </c>
      <c r="E65" s="1165">
        <v>5</v>
      </c>
      <c r="F65" s="1166">
        <v>1.8900000000000006</v>
      </c>
      <c r="G65" s="1158"/>
      <c r="H65" s="1167"/>
      <c r="I65" s="1160"/>
      <c r="J65" s="1170"/>
      <c r="K65" s="1158"/>
      <c r="L65" s="1171"/>
      <c r="M65" s="1169"/>
    </row>
    <row r="66" spans="1:13" ht="47.25">
      <c r="A66" s="1153"/>
      <c r="B66" s="1163"/>
      <c r="C66" s="1164" t="s">
        <v>1104</v>
      </c>
      <c r="D66" s="1163" t="s">
        <v>1105</v>
      </c>
      <c r="E66" s="1165" t="s">
        <v>691</v>
      </c>
      <c r="F66" s="1166">
        <v>17</v>
      </c>
      <c r="G66" s="1158"/>
      <c r="H66" s="1171"/>
      <c r="I66" s="1160"/>
      <c r="J66" s="1170"/>
      <c r="K66" s="1158"/>
      <c r="L66" s="1167"/>
      <c r="M66" s="1169"/>
    </row>
    <row r="67" spans="1:13" ht="30.75" customHeight="1" thickBot="1">
      <c r="A67" s="1153"/>
      <c r="B67" s="1163"/>
      <c r="C67" s="1164" t="s">
        <v>26</v>
      </c>
      <c r="D67" s="1163" t="s">
        <v>13</v>
      </c>
      <c r="E67" s="1172">
        <v>6</v>
      </c>
      <c r="F67" s="1173">
        <v>2.2680000000000007</v>
      </c>
      <c r="G67" s="1174"/>
      <c r="H67" s="1171"/>
      <c r="I67" s="1160"/>
      <c r="J67" s="1170"/>
      <c r="K67" s="1158"/>
      <c r="L67" s="1167"/>
      <c r="M67" s="1169"/>
    </row>
    <row r="68" spans="1:13" ht="16.5" thickBot="1">
      <c r="A68" s="1115"/>
      <c r="B68" s="906"/>
      <c r="C68" s="1175" t="s">
        <v>146</v>
      </c>
      <c r="D68" s="1136" t="s">
        <v>13</v>
      </c>
      <c r="E68" s="1137"/>
      <c r="F68" s="1138"/>
      <c r="G68" s="1176"/>
      <c r="H68" s="1177"/>
      <c r="I68" s="1137"/>
      <c r="J68" s="1177"/>
      <c r="K68" s="1176"/>
      <c r="L68" s="1177"/>
      <c r="M68" s="1178"/>
    </row>
    <row r="69" spans="1:13" ht="16.5" thickBot="1">
      <c r="A69" s="1119"/>
      <c r="B69" s="1120"/>
      <c r="C69" s="1125" t="s">
        <v>223</v>
      </c>
      <c r="D69" s="1179"/>
      <c r="E69" s="1123"/>
      <c r="F69" s="1124"/>
      <c r="G69" s="1180"/>
      <c r="H69" s="1181"/>
      <c r="I69" s="1123"/>
      <c r="J69" s="1182"/>
      <c r="K69" s="1180"/>
      <c r="L69" s="1181"/>
      <c r="M69" s="1182"/>
    </row>
    <row r="70" spans="1:13" ht="27">
      <c r="A70" s="1106">
        <v>1</v>
      </c>
      <c r="B70" s="884" t="s">
        <v>194</v>
      </c>
      <c r="C70" s="885" t="s">
        <v>214</v>
      </c>
      <c r="D70" s="886" t="s">
        <v>195</v>
      </c>
      <c r="E70" s="1107"/>
      <c r="F70" s="1183">
        <v>8.5000000000000006E-3</v>
      </c>
      <c r="G70" s="888"/>
      <c r="H70" s="889"/>
      <c r="I70" s="890"/>
      <c r="J70" s="891"/>
      <c r="K70" s="888"/>
      <c r="L70" s="889"/>
      <c r="M70" s="1184"/>
    </row>
    <row r="71" spans="1:13">
      <c r="A71" s="1105"/>
      <c r="B71" s="893"/>
      <c r="C71" s="469" t="s">
        <v>49</v>
      </c>
      <c r="D71" s="893" t="s">
        <v>16</v>
      </c>
      <c r="E71" s="898">
        <v>0.89</v>
      </c>
      <c r="F71" s="899">
        <v>7.5650000000000005E-3</v>
      </c>
      <c r="G71" s="896"/>
      <c r="H71" s="897"/>
      <c r="I71" s="898"/>
      <c r="J71" s="899"/>
      <c r="K71" s="896"/>
      <c r="L71" s="897"/>
      <c r="M71" s="1185"/>
    </row>
    <row r="72" spans="1:13">
      <c r="A72" s="1105"/>
      <c r="B72" s="893"/>
      <c r="C72" s="469" t="s">
        <v>29</v>
      </c>
      <c r="D72" s="893" t="s">
        <v>13</v>
      </c>
      <c r="E72" s="898">
        <v>0.37</v>
      </c>
      <c r="F72" s="899">
        <v>3.1450000000000002E-3</v>
      </c>
      <c r="G72" s="896"/>
      <c r="H72" s="897"/>
      <c r="I72" s="898"/>
      <c r="J72" s="899"/>
      <c r="K72" s="896"/>
      <c r="L72" s="897"/>
      <c r="M72" s="1185"/>
    </row>
    <row r="73" spans="1:13">
      <c r="A73" s="1105"/>
      <c r="B73" s="893" t="s">
        <v>640</v>
      </c>
      <c r="C73" s="469" t="s">
        <v>215</v>
      </c>
      <c r="D73" s="893" t="s">
        <v>55</v>
      </c>
      <c r="E73" s="898">
        <v>1.1499999999999999</v>
      </c>
      <c r="F73" s="899">
        <v>9.7750000000000007E-3</v>
      </c>
      <c r="G73" s="896"/>
      <c r="H73" s="897"/>
      <c r="I73" s="898"/>
      <c r="J73" s="899"/>
      <c r="K73" s="896"/>
      <c r="L73" s="897"/>
      <c r="M73" s="1185"/>
    </row>
    <row r="74" spans="1:13" ht="16.5" thickBot="1">
      <c r="A74" s="1111"/>
      <c r="B74" s="1112"/>
      <c r="C74" s="475" t="s">
        <v>26</v>
      </c>
      <c r="D74" s="1112" t="s">
        <v>13</v>
      </c>
      <c r="E74" s="1113">
        <v>0.02</v>
      </c>
      <c r="F74" s="912">
        <v>1.7000000000000001E-4</v>
      </c>
      <c r="G74" s="1186"/>
      <c r="H74" s="1187"/>
      <c r="I74" s="1113"/>
      <c r="J74" s="912"/>
      <c r="K74" s="1186"/>
      <c r="L74" s="910"/>
      <c r="M74" s="1188"/>
    </row>
    <row r="75" spans="1:13" ht="27">
      <c r="A75" s="1106">
        <v>2</v>
      </c>
      <c r="B75" s="884" t="s">
        <v>224</v>
      </c>
      <c r="C75" s="885" t="s">
        <v>225</v>
      </c>
      <c r="D75" s="886" t="s">
        <v>18</v>
      </c>
      <c r="E75" s="1107"/>
      <c r="F75" s="1183">
        <v>8.5000000000000006E-3</v>
      </c>
      <c r="G75" s="888"/>
      <c r="H75" s="889"/>
      <c r="I75" s="890"/>
      <c r="J75" s="891"/>
      <c r="K75" s="888"/>
      <c r="L75" s="889"/>
      <c r="M75" s="1184"/>
    </row>
    <row r="76" spans="1:13">
      <c r="A76" s="1105"/>
      <c r="B76" s="893"/>
      <c r="C76" s="469" t="s">
        <v>10</v>
      </c>
      <c r="D76" s="893" t="s">
        <v>16</v>
      </c>
      <c r="E76" s="898">
        <v>666</v>
      </c>
      <c r="F76" s="899">
        <v>5.6610000000000005</v>
      </c>
      <c r="G76" s="896"/>
      <c r="H76" s="897"/>
      <c r="I76" s="898"/>
      <c r="J76" s="899"/>
      <c r="K76" s="896"/>
      <c r="L76" s="897"/>
      <c r="M76" s="1185"/>
    </row>
    <row r="77" spans="1:13">
      <c r="A77" s="1105"/>
      <c r="B77" s="893"/>
      <c r="C77" s="469" t="s">
        <v>29</v>
      </c>
      <c r="D77" s="893" t="s">
        <v>13</v>
      </c>
      <c r="E77" s="898">
        <v>59</v>
      </c>
      <c r="F77" s="899">
        <v>0.50150000000000006</v>
      </c>
      <c r="G77" s="896"/>
      <c r="H77" s="897"/>
      <c r="I77" s="898"/>
      <c r="J77" s="899"/>
      <c r="K77" s="896"/>
      <c r="L77" s="897"/>
      <c r="M77" s="1185"/>
    </row>
    <row r="78" spans="1:13">
      <c r="A78" s="1105"/>
      <c r="B78" s="893" t="s">
        <v>641</v>
      </c>
      <c r="C78" s="469" t="s">
        <v>217</v>
      </c>
      <c r="D78" s="893" t="s">
        <v>55</v>
      </c>
      <c r="E78" s="898">
        <v>101.5</v>
      </c>
      <c r="F78" s="899">
        <v>0.86275000000000002</v>
      </c>
      <c r="G78" s="896"/>
      <c r="H78" s="897"/>
      <c r="I78" s="898"/>
      <c r="J78" s="899"/>
      <c r="K78" s="896"/>
      <c r="L78" s="897"/>
      <c r="M78" s="1185"/>
    </row>
    <row r="79" spans="1:13">
      <c r="A79" s="1105"/>
      <c r="B79" s="893" t="s">
        <v>595</v>
      </c>
      <c r="C79" s="469" t="s">
        <v>30</v>
      </c>
      <c r="D79" s="893" t="s">
        <v>31</v>
      </c>
      <c r="E79" s="898">
        <v>160</v>
      </c>
      <c r="F79" s="899">
        <v>1.36</v>
      </c>
      <c r="G79" s="896"/>
      <c r="H79" s="897"/>
      <c r="I79" s="898"/>
      <c r="J79" s="899"/>
      <c r="K79" s="896"/>
      <c r="L79" s="897"/>
      <c r="M79" s="1185"/>
    </row>
    <row r="80" spans="1:13">
      <c r="A80" s="1105"/>
      <c r="B80" s="893" t="s">
        <v>218</v>
      </c>
      <c r="C80" s="469" t="s">
        <v>199</v>
      </c>
      <c r="D80" s="893" t="s">
        <v>55</v>
      </c>
      <c r="E80" s="898">
        <v>1.83</v>
      </c>
      <c r="F80" s="899">
        <v>1.5555000000000001E-2</v>
      </c>
      <c r="G80" s="896"/>
      <c r="H80" s="897"/>
      <c r="I80" s="898"/>
      <c r="J80" s="899"/>
      <c r="K80" s="896"/>
      <c r="L80" s="897"/>
      <c r="M80" s="1185"/>
    </row>
    <row r="81" spans="1:13" ht="16.5" thickBot="1">
      <c r="A81" s="1111"/>
      <c r="B81" s="1112"/>
      <c r="C81" s="475" t="s">
        <v>26</v>
      </c>
      <c r="D81" s="1112" t="s">
        <v>13</v>
      </c>
      <c r="E81" s="1113">
        <v>40</v>
      </c>
      <c r="F81" s="912">
        <v>0.34</v>
      </c>
      <c r="G81" s="1186"/>
      <c r="H81" s="910"/>
      <c r="I81" s="1113"/>
      <c r="J81" s="912"/>
      <c r="K81" s="1186"/>
      <c r="L81" s="910"/>
      <c r="M81" s="1189"/>
    </row>
    <row r="82" spans="1:13" ht="27">
      <c r="A82" s="1106">
        <v>3</v>
      </c>
      <c r="B82" s="884" t="s">
        <v>226</v>
      </c>
      <c r="C82" s="885" t="s">
        <v>227</v>
      </c>
      <c r="D82" s="886" t="s">
        <v>115</v>
      </c>
      <c r="E82" s="1107"/>
      <c r="F82" s="1108">
        <v>0.01</v>
      </c>
      <c r="G82" s="888"/>
      <c r="H82" s="889"/>
      <c r="I82" s="890"/>
      <c r="J82" s="891"/>
      <c r="K82" s="888"/>
      <c r="L82" s="889"/>
      <c r="M82" s="1184"/>
    </row>
    <row r="83" spans="1:13">
      <c r="A83" s="1105"/>
      <c r="B83" s="893"/>
      <c r="C83" s="469" t="s">
        <v>10</v>
      </c>
      <c r="D83" s="893" t="s">
        <v>16</v>
      </c>
      <c r="E83" s="898">
        <v>1720</v>
      </c>
      <c r="F83" s="899">
        <v>17.2</v>
      </c>
      <c r="G83" s="896"/>
      <c r="H83" s="897"/>
      <c r="I83" s="898"/>
      <c r="J83" s="899"/>
      <c r="K83" s="896"/>
      <c r="L83" s="897"/>
      <c r="M83" s="1185"/>
    </row>
    <row r="84" spans="1:13">
      <c r="A84" s="1105"/>
      <c r="B84" s="893" t="s">
        <v>221</v>
      </c>
      <c r="C84" s="469" t="s">
        <v>222</v>
      </c>
      <c r="D84" s="893" t="s">
        <v>50</v>
      </c>
      <c r="E84" s="898">
        <v>91.3</v>
      </c>
      <c r="F84" s="899">
        <v>0.91300000000000003</v>
      </c>
      <c r="G84" s="896"/>
      <c r="H84" s="897"/>
      <c r="I84" s="898"/>
      <c r="J84" s="899"/>
      <c r="K84" s="896"/>
      <c r="L84" s="897"/>
      <c r="M84" s="1185"/>
    </row>
    <row r="85" spans="1:13">
      <c r="A85" s="1105"/>
      <c r="B85" s="893"/>
      <c r="C85" s="469" t="s">
        <v>29</v>
      </c>
      <c r="D85" s="893" t="s">
        <v>13</v>
      </c>
      <c r="E85" s="898">
        <v>70</v>
      </c>
      <c r="F85" s="899">
        <v>0.70000000000000007</v>
      </c>
      <c r="G85" s="896"/>
      <c r="H85" s="897"/>
      <c r="I85" s="898"/>
      <c r="J85" s="899"/>
      <c r="K85" s="896"/>
      <c r="L85" s="897"/>
      <c r="M85" s="1185"/>
    </row>
    <row r="86" spans="1:13">
      <c r="A86" s="1105"/>
      <c r="B86" s="893" t="s">
        <v>180</v>
      </c>
      <c r="C86" s="469" t="s">
        <v>649</v>
      </c>
      <c r="D86" s="893" t="s">
        <v>38</v>
      </c>
      <c r="E86" s="1132" t="s">
        <v>33</v>
      </c>
      <c r="F86" s="899">
        <v>50.39</v>
      </c>
      <c r="G86" s="896"/>
      <c r="H86" s="897"/>
      <c r="I86" s="898"/>
      <c r="J86" s="899"/>
      <c r="K86" s="896"/>
      <c r="L86" s="897"/>
      <c r="M86" s="1185"/>
    </row>
    <row r="87" spans="1:13">
      <c r="A87" s="1105"/>
      <c r="B87" s="893" t="s">
        <v>180</v>
      </c>
      <c r="C87" s="469" t="s">
        <v>228</v>
      </c>
      <c r="D87" s="893" t="s">
        <v>38</v>
      </c>
      <c r="E87" s="1132" t="s">
        <v>33</v>
      </c>
      <c r="F87" s="899">
        <v>97.31</v>
      </c>
      <c r="G87" s="896"/>
      <c r="H87" s="897"/>
      <c r="I87" s="898"/>
      <c r="J87" s="899"/>
      <c r="K87" s="896"/>
      <c r="L87" s="897"/>
      <c r="M87" s="1185"/>
    </row>
    <row r="88" spans="1:13">
      <c r="A88" s="1105"/>
      <c r="B88" s="893" t="s">
        <v>180</v>
      </c>
      <c r="C88" s="469" t="s">
        <v>229</v>
      </c>
      <c r="D88" s="893" t="s">
        <v>38</v>
      </c>
      <c r="E88" s="1132" t="s">
        <v>33</v>
      </c>
      <c r="F88" s="899">
        <v>51.51</v>
      </c>
      <c r="G88" s="896"/>
      <c r="H88" s="897"/>
      <c r="I88" s="898"/>
      <c r="J88" s="899"/>
      <c r="K88" s="896"/>
      <c r="L88" s="897"/>
      <c r="M88" s="1185"/>
    </row>
    <row r="89" spans="1:13">
      <c r="A89" s="1105"/>
      <c r="B89" s="893" t="s">
        <v>648</v>
      </c>
      <c r="C89" s="469" t="s">
        <v>650</v>
      </c>
      <c r="D89" s="893" t="s">
        <v>38</v>
      </c>
      <c r="E89" s="1132" t="s">
        <v>33</v>
      </c>
      <c r="F89" s="899">
        <v>1.84</v>
      </c>
      <c r="G89" s="896"/>
      <c r="H89" s="897"/>
      <c r="I89" s="898"/>
      <c r="J89" s="899"/>
      <c r="K89" s="896"/>
      <c r="L89" s="897"/>
      <c r="M89" s="1185"/>
    </row>
    <row r="90" spans="1:13">
      <c r="A90" s="1105"/>
      <c r="B90" s="893" t="s">
        <v>230</v>
      </c>
      <c r="C90" s="469" t="s">
        <v>231</v>
      </c>
      <c r="D90" s="893" t="s">
        <v>38</v>
      </c>
      <c r="E90" s="898">
        <v>20</v>
      </c>
      <c r="F90" s="899">
        <v>0.2</v>
      </c>
      <c r="G90" s="896"/>
      <c r="H90" s="897"/>
      <c r="I90" s="898"/>
      <c r="J90" s="899"/>
      <c r="K90" s="896"/>
      <c r="L90" s="897"/>
      <c r="M90" s="1185"/>
    </row>
    <row r="91" spans="1:13" ht="16.5" thickBot="1">
      <c r="A91" s="1111"/>
      <c r="B91" s="1112"/>
      <c r="C91" s="475" t="s">
        <v>26</v>
      </c>
      <c r="D91" s="1112" t="s">
        <v>13</v>
      </c>
      <c r="E91" s="1113">
        <v>20</v>
      </c>
      <c r="F91" s="912">
        <v>0.2</v>
      </c>
      <c r="G91" s="1186"/>
      <c r="H91" s="910"/>
      <c r="I91" s="1113"/>
      <c r="J91" s="912"/>
      <c r="K91" s="1186"/>
      <c r="L91" s="910"/>
      <c r="M91" s="1189"/>
    </row>
    <row r="92" spans="1:13" ht="27">
      <c r="A92" s="1099">
        <v>4</v>
      </c>
      <c r="B92" s="1100" t="s">
        <v>232</v>
      </c>
      <c r="C92" s="1101" t="s">
        <v>233</v>
      </c>
      <c r="D92" s="1102" t="s">
        <v>45</v>
      </c>
      <c r="E92" s="1103"/>
      <c r="F92" s="1190">
        <v>7.1500000000000008E-2</v>
      </c>
      <c r="G92" s="904"/>
      <c r="H92" s="1191"/>
      <c r="I92" s="905"/>
      <c r="J92" s="1192"/>
      <c r="K92" s="904"/>
      <c r="L92" s="1191"/>
      <c r="M92" s="1193"/>
    </row>
    <row r="93" spans="1:13">
      <c r="A93" s="1105"/>
      <c r="B93" s="893"/>
      <c r="C93" s="469" t="s">
        <v>10</v>
      </c>
      <c r="D93" s="1109" t="s">
        <v>16</v>
      </c>
      <c r="E93" s="898">
        <v>68</v>
      </c>
      <c r="F93" s="899">
        <v>4.8620000000000001</v>
      </c>
      <c r="G93" s="896"/>
      <c r="H93" s="897"/>
      <c r="I93" s="898"/>
      <c r="J93" s="899"/>
      <c r="K93" s="896"/>
      <c r="L93" s="897"/>
      <c r="M93" s="1185"/>
    </row>
    <row r="94" spans="1:13">
      <c r="A94" s="1105"/>
      <c r="B94" s="893"/>
      <c r="C94" s="469" t="s">
        <v>24</v>
      </c>
      <c r="D94" s="1109" t="s">
        <v>13</v>
      </c>
      <c r="E94" s="898">
        <v>0.03</v>
      </c>
      <c r="F94" s="899">
        <v>2.1450000000000002E-3</v>
      </c>
      <c r="G94" s="896"/>
      <c r="H94" s="897"/>
      <c r="I94" s="898"/>
      <c r="J94" s="899"/>
      <c r="K94" s="896"/>
      <c r="L94" s="897"/>
      <c r="M94" s="1185"/>
    </row>
    <row r="95" spans="1:13">
      <c r="A95" s="1105"/>
      <c r="B95" s="893" t="s">
        <v>234</v>
      </c>
      <c r="C95" s="469" t="s">
        <v>235</v>
      </c>
      <c r="D95" s="1109" t="s">
        <v>38</v>
      </c>
      <c r="E95" s="898">
        <v>24.599999999999998</v>
      </c>
      <c r="F95" s="899">
        <v>1.7589000000000001</v>
      </c>
      <c r="G95" s="896"/>
      <c r="H95" s="897"/>
      <c r="I95" s="898"/>
      <c r="J95" s="899"/>
      <c r="K95" s="896"/>
      <c r="L95" s="897"/>
      <c r="M95" s="1185"/>
    </row>
    <row r="96" spans="1:13">
      <c r="A96" s="1105"/>
      <c r="B96" s="893" t="s">
        <v>65</v>
      </c>
      <c r="C96" s="469" t="s">
        <v>64</v>
      </c>
      <c r="D96" s="1109" t="s">
        <v>38</v>
      </c>
      <c r="E96" s="898">
        <v>2.7</v>
      </c>
      <c r="F96" s="899">
        <v>0.19305000000000003</v>
      </c>
      <c r="G96" s="896"/>
      <c r="H96" s="897"/>
      <c r="I96" s="898"/>
      <c r="J96" s="899"/>
      <c r="K96" s="896"/>
      <c r="L96" s="897"/>
      <c r="M96" s="1185"/>
    </row>
    <row r="97" spans="1:13" ht="16.5" thickBot="1">
      <c r="A97" s="1140"/>
      <c r="B97" s="1141"/>
      <c r="C97" s="524" t="s">
        <v>26</v>
      </c>
      <c r="D97" s="1194" t="s">
        <v>13</v>
      </c>
      <c r="E97" s="1148">
        <v>0.19</v>
      </c>
      <c r="F97" s="1149">
        <v>1.3585000000000002E-2</v>
      </c>
      <c r="G97" s="1150"/>
      <c r="H97" s="1151"/>
      <c r="I97" s="1148"/>
      <c r="J97" s="1149"/>
      <c r="K97" s="1150"/>
      <c r="L97" s="1151"/>
      <c r="M97" s="1152"/>
    </row>
    <row r="98" spans="1:13" ht="24" customHeight="1" thickBot="1">
      <c r="A98" s="1090"/>
      <c r="B98" s="1133"/>
      <c r="C98" s="518" t="s">
        <v>236</v>
      </c>
      <c r="D98" s="1116" t="s">
        <v>13</v>
      </c>
      <c r="E98" s="1117"/>
      <c r="F98" s="1118"/>
      <c r="G98" s="1195"/>
      <c r="H98" s="1177">
        <f>SUM(H71:H97)</f>
        <v>0</v>
      </c>
      <c r="I98" s="1117"/>
      <c r="J98" s="1177">
        <f>SUM(J71:J97)</f>
        <v>0</v>
      </c>
      <c r="K98" s="1195"/>
      <c r="L98" s="1177">
        <f>SUM(L71:L97)</f>
        <v>0</v>
      </c>
      <c r="M98" s="1178">
        <f>SUM(M71:M97)</f>
        <v>0</v>
      </c>
    </row>
    <row r="99" spans="1:13" ht="25.5" customHeight="1" thickBot="1">
      <c r="A99" s="1196"/>
      <c r="B99" s="1133"/>
      <c r="C99" s="1197" t="s">
        <v>237</v>
      </c>
      <c r="D99" s="1093" t="s">
        <v>13</v>
      </c>
      <c r="E99" s="1117"/>
      <c r="F99" s="1118"/>
      <c r="G99" s="1195"/>
      <c r="H99" s="1198">
        <f>H46+H68+H98</f>
        <v>0</v>
      </c>
      <c r="I99" s="1117"/>
      <c r="J99" s="1198">
        <f>J46+J24+J68+J98</f>
        <v>0</v>
      </c>
      <c r="K99" s="1195"/>
      <c r="L99" s="1198">
        <f>L46+L24+L68+L98</f>
        <v>0</v>
      </c>
      <c r="M99" s="1118">
        <f>M46+M24+M68+M98</f>
        <v>0</v>
      </c>
    </row>
    <row r="100" spans="1:13" ht="27.75">
      <c r="A100" s="1199"/>
      <c r="B100" s="1200"/>
      <c r="C100" s="1201" t="s">
        <v>1111</v>
      </c>
      <c r="D100" s="1202"/>
      <c r="E100" s="1203">
        <v>0</v>
      </c>
      <c r="F100" s="1204"/>
      <c r="G100" s="1205"/>
      <c r="H100" s="1206"/>
      <c r="I100" s="1207"/>
      <c r="J100" s="1208"/>
      <c r="K100" s="1205"/>
      <c r="L100" s="1206"/>
      <c r="M100" s="1209">
        <f>H99*E100</f>
        <v>0</v>
      </c>
    </row>
    <row r="101" spans="1:13">
      <c r="A101" s="1210"/>
      <c r="B101" s="893"/>
      <c r="C101" s="1211" t="s">
        <v>5</v>
      </c>
      <c r="D101" s="1212"/>
      <c r="E101" s="1213"/>
      <c r="F101" s="1214"/>
      <c r="G101" s="1215"/>
      <c r="H101" s="1216"/>
      <c r="I101" s="1217"/>
      <c r="J101" s="1218"/>
      <c r="K101" s="1215"/>
      <c r="L101" s="1216"/>
      <c r="M101" s="1219">
        <f>SUM(M99:M100)</f>
        <v>0</v>
      </c>
    </row>
    <row r="102" spans="1:13">
      <c r="A102" s="1220"/>
      <c r="B102" s="1221"/>
      <c r="C102" s="1222" t="s">
        <v>1021</v>
      </c>
      <c r="D102" s="1223"/>
      <c r="E102" s="1224">
        <v>0</v>
      </c>
      <c r="F102" s="1225"/>
      <c r="G102" s="1226"/>
      <c r="H102" s="1227"/>
      <c r="I102" s="1228"/>
      <c r="J102" s="1229"/>
      <c r="K102" s="1226"/>
      <c r="L102" s="1227"/>
      <c r="M102" s="1230">
        <f>M101*E102</f>
        <v>0</v>
      </c>
    </row>
    <row r="103" spans="1:13">
      <c r="A103" s="1231"/>
      <c r="B103" s="1232"/>
      <c r="C103" s="1233" t="s">
        <v>5</v>
      </c>
      <c r="D103" s="1234"/>
      <c r="E103" s="1213"/>
      <c r="F103" s="1214"/>
      <c r="G103" s="1235"/>
      <c r="H103" s="1236"/>
      <c r="I103" s="1237"/>
      <c r="J103" s="1238"/>
      <c r="K103" s="1235"/>
      <c r="L103" s="1236"/>
      <c r="M103" s="1239">
        <f>SUM(M101:M102)</f>
        <v>0</v>
      </c>
    </row>
    <row r="104" spans="1:13">
      <c r="A104" s="1231"/>
      <c r="B104" s="1232"/>
      <c r="C104" s="1233" t="s">
        <v>1020</v>
      </c>
      <c r="D104" s="1223"/>
      <c r="E104" s="1213">
        <v>0</v>
      </c>
      <c r="F104" s="1214"/>
      <c r="G104" s="1235"/>
      <c r="H104" s="1236"/>
      <c r="I104" s="1237"/>
      <c r="J104" s="1238"/>
      <c r="K104" s="1235"/>
      <c r="L104" s="1236"/>
      <c r="M104" s="1240">
        <f>M103*E104</f>
        <v>0</v>
      </c>
    </row>
    <row r="105" spans="1:13" ht="16.5" thickBot="1">
      <c r="A105" s="1241"/>
      <c r="B105" s="1242"/>
      <c r="C105" s="1243" t="s">
        <v>5</v>
      </c>
      <c r="D105" s="1244"/>
      <c r="E105" s="1245"/>
      <c r="F105" s="1246"/>
      <c r="G105" s="1247"/>
      <c r="H105" s="1248"/>
      <c r="I105" s="1249"/>
      <c r="J105" s="1250"/>
      <c r="K105" s="1247"/>
      <c r="L105" s="1248"/>
      <c r="M105" s="1251">
        <f>SUM(M103:M104)</f>
        <v>0</v>
      </c>
    </row>
  </sheetData>
  <autoFilter ref="A10:M105" xr:uid="{00000000-0009-0000-0000-00000E000000}"/>
  <mergeCells count="26">
    <mergeCell ref="A1:M1"/>
    <mergeCell ref="A3:M3"/>
    <mergeCell ref="A5:M5"/>
    <mergeCell ref="A7:M7"/>
    <mergeCell ref="A26:A30"/>
    <mergeCell ref="I8:J8"/>
    <mergeCell ref="K8:L8"/>
    <mergeCell ref="M8:M9"/>
    <mergeCell ref="A12:A14"/>
    <mergeCell ref="A15:A16"/>
    <mergeCell ref="A17:A18"/>
    <mergeCell ref="A8:A9"/>
    <mergeCell ref="B8:B9"/>
    <mergeCell ref="C8:C9"/>
    <mergeCell ref="D8:D9"/>
    <mergeCell ref="E8:F8"/>
    <mergeCell ref="A56:A61"/>
    <mergeCell ref="A82:A91"/>
    <mergeCell ref="A92:A97"/>
    <mergeCell ref="A31:A40"/>
    <mergeCell ref="A41:A45"/>
    <mergeCell ref="A48:A55"/>
    <mergeCell ref="A70:A74"/>
    <mergeCell ref="A75:A81"/>
    <mergeCell ref="A19:A22"/>
    <mergeCell ref="G8:H8"/>
  </mergeCells>
  <pageMargins left="0.35433070866141703" right="0.23622047244094499" top="0.62992125984252001" bottom="0.70866141732283505" header="0.43307086614173201" footer="0.15748031496063"/>
  <pageSetup paperSize="9" scale="85" firstPageNumber="34" orientation="landscape" useFirstPageNumber="1" r:id="rId1"/>
  <headerFooter>
    <oddFooter xml:space="preserve">&amp;C&amp;"AcadNusx,Regular"gv. &amp;P / gv-dan 141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view="pageBreakPreview" zoomScale="115" zoomScaleNormal="100" zoomScaleSheetLayoutView="115" workbookViewId="0">
      <selection activeCell="K24" sqref="K24"/>
    </sheetView>
  </sheetViews>
  <sheetFormatPr defaultRowHeight="15"/>
  <cols>
    <col min="1" max="1" width="6.625" style="311" customWidth="1"/>
    <col min="2" max="2" width="43.25" style="311" customWidth="1"/>
    <col min="3" max="3" width="42.125" style="311" customWidth="1"/>
    <col min="4" max="4" width="22" style="311" customWidth="1"/>
    <col min="5" max="5" width="25.375" style="311" hidden="1" customWidth="1"/>
    <col min="6" max="6" width="31.125" style="311" hidden="1" customWidth="1"/>
    <col min="7" max="255" width="9.125" style="311"/>
    <col min="256" max="256" width="6.625" style="311" customWidth="1"/>
    <col min="257" max="257" width="33" style="311" customWidth="1"/>
    <col min="258" max="258" width="28.875" style="311" customWidth="1"/>
    <col min="259" max="259" width="18.125" style="311" customWidth="1"/>
    <col min="260" max="260" width="11.875" style="311" customWidth="1"/>
    <col min="261" max="261" width="20.75" style="311" customWidth="1"/>
    <col min="262" max="511" width="9.125" style="311"/>
    <col min="512" max="512" width="6.625" style="311" customWidth="1"/>
    <col min="513" max="513" width="33" style="311" customWidth="1"/>
    <col min="514" max="514" width="28.875" style="311" customWidth="1"/>
    <col min="515" max="515" width="18.125" style="311" customWidth="1"/>
    <col min="516" max="516" width="11.875" style="311" customWidth="1"/>
    <col min="517" max="517" width="20.75" style="311" customWidth="1"/>
    <col min="518" max="767" width="9.125" style="311"/>
    <col min="768" max="768" width="6.625" style="311" customWidth="1"/>
    <col min="769" max="769" width="33" style="311" customWidth="1"/>
    <col min="770" max="770" width="28.875" style="311" customWidth="1"/>
    <col min="771" max="771" width="18.125" style="311" customWidth="1"/>
    <col min="772" max="772" width="11.875" style="311" customWidth="1"/>
    <col min="773" max="773" width="20.75" style="311" customWidth="1"/>
    <col min="774" max="1023" width="9.125" style="311"/>
    <col min="1024" max="1024" width="6.625" style="311" customWidth="1"/>
    <col min="1025" max="1025" width="33" style="311" customWidth="1"/>
    <col min="1026" max="1026" width="28.875" style="311" customWidth="1"/>
    <col min="1027" max="1027" width="18.125" style="311" customWidth="1"/>
    <col min="1028" max="1028" width="11.875" style="311" customWidth="1"/>
    <col min="1029" max="1029" width="20.75" style="311" customWidth="1"/>
    <col min="1030" max="1279" width="9.125" style="311"/>
    <col min="1280" max="1280" width="6.625" style="311" customWidth="1"/>
    <col min="1281" max="1281" width="33" style="311" customWidth="1"/>
    <col min="1282" max="1282" width="28.875" style="311" customWidth="1"/>
    <col min="1283" max="1283" width="18.125" style="311" customWidth="1"/>
    <col min="1284" max="1284" width="11.875" style="311" customWidth="1"/>
    <col min="1285" max="1285" width="20.75" style="311" customWidth="1"/>
    <col min="1286" max="1535" width="9.125" style="311"/>
    <col min="1536" max="1536" width="6.625" style="311" customWidth="1"/>
    <col min="1537" max="1537" width="33" style="311" customWidth="1"/>
    <col min="1538" max="1538" width="28.875" style="311" customWidth="1"/>
    <col min="1539" max="1539" width="18.125" style="311" customWidth="1"/>
    <col min="1540" max="1540" width="11.875" style="311" customWidth="1"/>
    <col min="1541" max="1541" width="20.75" style="311" customWidth="1"/>
    <col min="1542" max="1791" width="9.125" style="311"/>
    <col min="1792" max="1792" width="6.625" style="311" customWidth="1"/>
    <col min="1793" max="1793" width="33" style="311" customWidth="1"/>
    <col min="1794" max="1794" width="28.875" style="311" customWidth="1"/>
    <col min="1795" max="1795" width="18.125" style="311" customWidth="1"/>
    <col min="1796" max="1796" width="11.875" style="311" customWidth="1"/>
    <col min="1797" max="1797" width="20.75" style="311" customWidth="1"/>
    <col min="1798" max="2047" width="9.125" style="311"/>
    <col min="2048" max="2048" width="6.625" style="311" customWidth="1"/>
    <col min="2049" max="2049" width="33" style="311" customWidth="1"/>
    <col min="2050" max="2050" width="28.875" style="311" customWidth="1"/>
    <col min="2051" max="2051" width="18.125" style="311" customWidth="1"/>
    <col min="2052" max="2052" width="11.875" style="311" customWidth="1"/>
    <col min="2053" max="2053" width="20.75" style="311" customWidth="1"/>
    <col min="2054" max="2303" width="9.125" style="311"/>
    <col min="2304" max="2304" width="6.625" style="311" customWidth="1"/>
    <col min="2305" max="2305" width="33" style="311" customWidth="1"/>
    <col min="2306" max="2306" width="28.875" style="311" customWidth="1"/>
    <col min="2307" max="2307" width="18.125" style="311" customWidth="1"/>
    <col min="2308" max="2308" width="11.875" style="311" customWidth="1"/>
    <col min="2309" max="2309" width="20.75" style="311" customWidth="1"/>
    <col min="2310" max="2559" width="9.125" style="311"/>
    <col min="2560" max="2560" width="6.625" style="311" customWidth="1"/>
    <col min="2561" max="2561" width="33" style="311" customWidth="1"/>
    <col min="2562" max="2562" width="28.875" style="311" customWidth="1"/>
    <col min="2563" max="2563" width="18.125" style="311" customWidth="1"/>
    <col min="2564" max="2564" width="11.875" style="311" customWidth="1"/>
    <col min="2565" max="2565" width="20.75" style="311" customWidth="1"/>
    <col min="2566" max="2815" width="9.125" style="311"/>
    <col min="2816" max="2816" width="6.625" style="311" customWidth="1"/>
    <col min="2817" max="2817" width="33" style="311" customWidth="1"/>
    <col min="2818" max="2818" width="28.875" style="311" customWidth="1"/>
    <col min="2819" max="2819" width="18.125" style="311" customWidth="1"/>
    <col min="2820" max="2820" width="11.875" style="311" customWidth="1"/>
    <col min="2821" max="2821" width="20.75" style="311" customWidth="1"/>
    <col min="2822" max="3071" width="9.125" style="311"/>
    <col min="3072" max="3072" width="6.625" style="311" customWidth="1"/>
    <col min="3073" max="3073" width="33" style="311" customWidth="1"/>
    <col min="3074" max="3074" width="28.875" style="311" customWidth="1"/>
    <col min="3075" max="3075" width="18.125" style="311" customWidth="1"/>
    <col min="3076" max="3076" width="11.875" style="311" customWidth="1"/>
    <col min="3077" max="3077" width="20.75" style="311" customWidth="1"/>
    <col min="3078" max="3327" width="9.125" style="311"/>
    <col min="3328" max="3328" width="6.625" style="311" customWidth="1"/>
    <col min="3329" max="3329" width="33" style="311" customWidth="1"/>
    <col min="3330" max="3330" width="28.875" style="311" customWidth="1"/>
    <col min="3331" max="3331" width="18.125" style="311" customWidth="1"/>
    <col min="3332" max="3332" width="11.875" style="311" customWidth="1"/>
    <col min="3333" max="3333" width="20.75" style="311" customWidth="1"/>
    <col min="3334" max="3583" width="9.125" style="311"/>
    <col min="3584" max="3584" width="6.625" style="311" customWidth="1"/>
    <col min="3585" max="3585" width="33" style="311" customWidth="1"/>
    <col min="3586" max="3586" width="28.875" style="311" customWidth="1"/>
    <col min="3587" max="3587" width="18.125" style="311" customWidth="1"/>
    <col min="3588" max="3588" width="11.875" style="311" customWidth="1"/>
    <col min="3589" max="3589" width="20.75" style="311" customWidth="1"/>
    <col min="3590" max="3839" width="9.125" style="311"/>
    <col min="3840" max="3840" width="6.625" style="311" customWidth="1"/>
    <col min="3841" max="3841" width="33" style="311" customWidth="1"/>
    <col min="3842" max="3842" width="28.875" style="311" customWidth="1"/>
    <col min="3843" max="3843" width="18.125" style="311" customWidth="1"/>
    <col min="3844" max="3844" width="11.875" style="311" customWidth="1"/>
    <col min="3845" max="3845" width="20.75" style="311" customWidth="1"/>
    <col min="3846" max="4095" width="9.125" style="311"/>
    <col min="4096" max="4096" width="6.625" style="311" customWidth="1"/>
    <col min="4097" max="4097" width="33" style="311" customWidth="1"/>
    <col min="4098" max="4098" width="28.875" style="311" customWidth="1"/>
    <col min="4099" max="4099" width="18.125" style="311" customWidth="1"/>
    <col min="4100" max="4100" width="11.875" style="311" customWidth="1"/>
    <col min="4101" max="4101" width="20.75" style="311" customWidth="1"/>
    <col min="4102" max="4351" width="9.125" style="311"/>
    <col min="4352" max="4352" width="6.625" style="311" customWidth="1"/>
    <col min="4353" max="4353" width="33" style="311" customWidth="1"/>
    <col min="4354" max="4354" width="28.875" style="311" customWidth="1"/>
    <col min="4355" max="4355" width="18.125" style="311" customWidth="1"/>
    <col min="4356" max="4356" width="11.875" style="311" customWidth="1"/>
    <col min="4357" max="4357" width="20.75" style="311" customWidth="1"/>
    <col min="4358" max="4607" width="9.125" style="311"/>
    <col min="4608" max="4608" width="6.625" style="311" customWidth="1"/>
    <col min="4609" max="4609" width="33" style="311" customWidth="1"/>
    <col min="4610" max="4610" width="28.875" style="311" customWidth="1"/>
    <col min="4611" max="4611" width="18.125" style="311" customWidth="1"/>
    <col min="4612" max="4612" width="11.875" style="311" customWidth="1"/>
    <col min="4613" max="4613" width="20.75" style="311" customWidth="1"/>
    <col min="4614" max="4863" width="9.125" style="311"/>
    <col min="4864" max="4864" width="6.625" style="311" customWidth="1"/>
    <col min="4865" max="4865" width="33" style="311" customWidth="1"/>
    <col min="4866" max="4866" width="28.875" style="311" customWidth="1"/>
    <col min="4867" max="4867" width="18.125" style="311" customWidth="1"/>
    <col min="4868" max="4868" width="11.875" style="311" customWidth="1"/>
    <col min="4869" max="4869" width="20.75" style="311" customWidth="1"/>
    <col min="4870" max="5119" width="9.125" style="311"/>
    <col min="5120" max="5120" width="6.625" style="311" customWidth="1"/>
    <col min="5121" max="5121" width="33" style="311" customWidth="1"/>
    <col min="5122" max="5122" width="28.875" style="311" customWidth="1"/>
    <col min="5123" max="5123" width="18.125" style="311" customWidth="1"/>
    <col min="5124" max="5124" width="11.875" style="311" customWidth="1"/>
    <col min="5125" max="5125" width="20.75" style="311" customWidth="1"/>
    <col min="5126" max="5375" width="9.125" style="311"/>
    <col min="5376" max="5376" width="6.625" style="311" customWidth="1"/>
    <col min="5377" max="5377" width="33" style="311" customWidth="1"/>
    <col min="5378" max="5378" width="28.875" style="311" customWidth="1"/>
    <col min="5379" max="5379" width="18.125" style="311" customWidth="1"/>
    <col min="5380" max="5380" width="11.875" style="311" customWidth="1"/>
    <col min="5381" max="5381" width="20.75" style="311" customWidth="1"/>
    <col min="5382" max="5631" width="9.125" style="311"/>
    <col min="5632" max="5632" width="6.625" style="311" customWidth="1"/>
    <col min="5633" max="5633" width="33" style="311" customWidth="1"/>
    <col min="5634" max="5634" width="28.875" style="311" customWidth="1"/>
    <col min="5635" max="5635" width="18.125" style="311" customWidth="1"/>
    <col min="5636" max="5636" width="11.875" style="311" customWidth="1"/>
    <col min="5637" max="5637" width="20.75" style="311" customWidth="1"/>
    <col min="5638" max="5887" width="9.125" style="311"/>
    <col min="5888" max="5888" width="6.625" style="311" customWidth="1"/>
    <col min="5889" max="5889" width="33" style="311" customWidth="1"/>
    <col min="5890" max="5890" width="28.875" style="311" customWidth="1"/>
    <col min="5891" max="5891" width="18.125" style="311" customWidth="1"/>
    <col min="5892" max="5892" width="11.875" style="311" customWidth="1"/>
    <col min="5893" max="5893" width="20.75" style="311" customWidth="1"/>
    <col min="5894" max="6143" width="9.125" style="311"/>
    <col min="6144" max="6144" width="6.625" style="311" customWidth="1"/>
    <col min="6145" max="6145" width="33" style="311" customWidth="1"/>
    <col min="6146" max="6146" width="28.875" style="311" customWidth="1"/>
    <col min="6147" max="6147" width="18.125" style="311" customWidth="1"/>
    <col min="6148" max="6148" width="11.875" style="311" customWidth="1"/>
    <col min="6149" max="6149" width="20.75" style="311" customWidth="1"/>
    <col min="6150" max="6399" width="9.125" style="311"/>
    <col min="6400" max="6400" width="6.625" style="311" customWidth="1"/>
    <col min="6401" max="6401" width="33" style="311" customWidth="1"/>
    <col min="6402" max="6402" width="28.875" style="311" customWidth="1"/>
    <col min="6403" max="6403" width="18.125" style="311" customWidth="1"/>
    <col min="6404" max="6404" width="11.875" style="311" customWidth="1"/>
    <col min="6405" max="6405" width="20.75" style="311" customWidth="1"/>
    <col min="6406" max="6655" width="9.125" style="311"/>
    <col min="6656" max="6656" width="6.625" style="311" customWidth="1"/>
    <col min="6657" max="6657" width="33" style="311" customWidth="1"/>
    <col min="6658" max="6658" width="28.875" style="311" customWidth="1"/>
    <col min="6659" max="6659" width="18.125" style="311" customWidth="1"/>
    <col min="6660" max="6660" width="11.875" style="311" customWidth="1"/>
    <col min="6661" max="6661" width="20.75" style="311" customWidth="1"/>
    <col min="6662" max="6911" width="9.125" style="311"/>
    <col min="6912" max="6912" width="6.625" style="311" customWidth="1"/>
    <col min="6913" max="6913" width="33" style="311" customWidth="1"/>
    <col min="6914" max="6914" width="28.875" style="311" customWidth="1"/>
    <col min="6915" max="6915" width="18.125" style="311" customWidth="1"/>
    <col min="6916" max="6916" width="11.875" style="311" customWidth="1"/>
    <col min="6917" max="6917" width="20.75" style="311" customWidth="1"/>
    <col min="6918" max="7167" width="9.125" style="311"/>
    <col min="7168" max="7168" width="6.625" style="311" customWidth="1"/>
    <col min="7169" max="7169" width="33" style="311" customWidth="1"/>
    <col min="7170" max="7170" width="28.875" style="311" customWidth="1"/>
    <col min="7171" max="7171" width="18.125" style="311" customWidth="1"/>
    <col min="7172" max="7172" width="11.875" style="311" customWidth="1"/>
    <col min="7173" max="7173" width="20.75" style="311" customWidth="1"/>
    <col min="7174" max="7423" width="9.125" style="311"/>
    <col min="7424" max="7424" width="6.625" style="311" customWidth="1"/>
    <col min="7425" max="7425" width="33" style="311" customWidth="1"/>
    <col min="7426" max="7426" width="28.875" style="311" customWidth="1"/>
    <col min="7427" max="7427" width="18.125" style="311" customWidth="1"/>
    <col min="7428" max="7428" width="11.875" style="311" customWidth="1"/>
    <col min="7429" max="7429" width="20.75" style="311" customWidth="1"/>
    <col min="7430" max="7679" width="9.125" style="311"/>
    <col min="7680" max="7680" width="6.625" style="311" customWidth="1"/>
    <col min="7681" max="7681" width="33" style="311" customWidth="1"/>
    <col min="7682" max="7682" width="28.875" style="311" customWidth="1"/>
    <col min="7683" max="7683" width="18.125" style="311" customWidth="1"/>
    <col min="7684" max="7684" width="11.875" style="311" customWidth="1"/>
    <col min="7685" max="7685" width="20.75" style="311" customWidth="1"/>
    <col min="7686" max="7935" width="9.125" style="311"/>
    <col min="7936" max="7936" width="6.625" style="311" customWidth="1"/>
    <col min="7937" max="7937" width="33" style="311" customWidth="1"/>
    <col min="7938" max="7938" width="28.875" style="311" customWidth="1"/>
    <col min="7939" max="7939" width="18.125" style="311" customWidth="1"/>
    <col min="7940" max="7940" width="11.875" style="311" customWidth="1"/>
    <col min="7941" max="7941" width="20.75" style="311" customWidth="1"/>
    <col min="7942" max="8191" width="9.125" style="311"/>
    <col min="8192" max="8192" width="6.625" style="311" customWidth="1"/>
    <col min="8193" max="8193" width="33" style="311" customWidth="1"/>
    <col min="8194" max="8194" width="28.875" style="311" customWidth="1"/>
    <col min="8195" max="8195" width="18.125" style="311" customWidth="1"/>
    <col min="8196" max="8196" width="11.875" style="311" customWidth="1"/>
    <col min="8197" max="8197" width="20.75" style="311" customWidth="1"/>
    <col min="8198" max="8447" width="9.125" style="311"/>
    <col min="8448" max="8448" width="6.625" style="311" customWidth="1"/>
    <col min="8449" max="8449" width="33" style="311" customWidth="1"/>
    <col min="8450" max="8450" width="28.875" style="311" customWidth="1"/>
    <col min="8451" max="8451" width="18.125" style="311" customWidth="1"/>
    <col min="8452" max="8452" width="11.875" style="311" customWidth="1"/>
    <col min="8453" max="8453" width="20.75" style="311" customWidth="1"/>
    <col min="8454" max="8703" width="9.125" style="311"/>
    <col min="8704" max="8704" width="6.625" style="311" customWidth="1"/>
    <col min="8705" max="8705" width="33" style="311" customWidth="1"/>
    <col min="8706" max="8706" width="28.875" style="311" customWidth="1"/>
    <col min="8707" max="8707" width="18.125" style="311" customWidth="1"/>
    <col min="8708" max="8708" width="11.875" style="311" customWidth="1"/>
    <col min="8709" max="8709" width="20.75" style="311" customWidth="1"/>
    <col min="8710" max="8959" width="9.125" style="311"/>
    <col min="8960" max="8960" width="6.625" style="311" customWidth="1"/>
    <col min="8961" max="8961" width="33" style="311" customWidth="1"/>
    <col min="8962" max="8962" width="28.875" style="311" customWidth="1"/>
    <col min="8963" max="8963" width="18.125" style="311" customWidth="1"/>
    <col min="8964" max="8964" width="11.875" style="311" customWidth="1"/>
    <col min="8965" max="8965" width="20.75" style="311" customWidth="1"/>
    <col min="8966" max="9215" width="9.125" style="311"/>
    <col min="9216" max="9216" width="6.625" style="311" customWidth="1"/>
    <col min="9217" max="9217" width="33" style="311" customWidth="1"/>
    <col min="9218" max="9218" width="28.875" style="311" customWidth="1"/>
    <col min="9219" max="9219" width="18.125" style="311" customWidth="1"/>
    <col min="9220" max="9220" width="11.875" style="311" customWidth="1"/>
    <col min="9221" max="9221" width="20.75" style="311" customWidth="1"/>
    <col min="9222" max="9471" width="9.125" style="311"/>
    <col min="9472" max="9472" width="6.625" style="311" customWidth="1"/>
    <col min="9473" max="9473" width="33" style="311" customWidth="1"/>
    <col min="9474" max="9474" width="28.875" style="311" customWidth="1"/>
    <col min="9475" max="9475" width="18.125" style="311" customWidth="1"/>
    <col min="9476" max="9476" width="11.875" style="311" customWidth="1"/>
    <col min="9477" max="9477" width="20.75" style="311" customWidth="1"/>
    <col min="9478" max="9727" width="9.125" style="311"/>
    <col min="9728" max="9728" width="6.625" style="311" customWidth="1"/>
    <col min="9729" max="9729" width="33" style="311" customWidth="1"/>
    <col min="9730" max="9730" width="28.875" style="311" customWidth="1"/>
    <col min="9731" max="9731" width="18.125" style="311" customWidth="1"/>
    <col min="9732" max="9732" width="11.875" style="311" customWidth="1"/>
    <col min="9733" max="9733" width="20.75" style="311" customWidth="1"/>
    <col min="9734" max="9983" width="9.125" style="311"/>
    <col min="9984" max="9984" width="6.625" style="311" customWidth="1"/>
    <col min="9985" max="9985" width="33" style="311" customWidth="1"/>
    <col min="9986" max="9986" width="28.875" style="311" customWidth="1"/>
    <col min="9987" max="9987" width="18.125" style="311" customWidth="1"/>
    <col min="9988" max="9988" width="11.875" style="311" customWidth="1"/>
    <col min="9989" max="9989" width="20.75" style="311" customWidth="1"/>
    <col min="9990" max="10239" width="9.125" style="311"/>
    <col min="10240" max="10240" width="6.625" style="311" customWidth="1"/>
    <col min="10241" max="10241" width="33" style="311" customWidth="1"/>
    <col min="10242" max="10242" width="28.875" style="311" customWidth="1"/>
    <col min="10243" max="10243" width="18.125" style="311" customWidth="1"/>
    <col min="10244" max="10244" width="11.875" style="311" customWidth="1"/>
    <col min="10245" max="10245" width="20.75" style="311" customWidth="1"/>
    <col min="10246" max="10495" width="9.125" style="311"/>
    <col min="10496" max="10496" width="6.625" style="311" customWidth="1"/>
    <col min="10497" max="10497" width="33" style="311" customWidth="1"/>
    <col min="10498" max="10498" width="28.875" style="311" customWidth="1"/>
    <col min="10499" max="10499" width="18.125" style="311" customWidth="1"/>
    <col min="10500" max="10500" width="11.875" style="311" customWidth="1"/>
    <col min="10501" max="10501" width="20.75" style="311" customWidth="1"/>
    <col min="10502" max="10751" width="9.125" style="311"/>
    <col min="10752" max="10752" width="6.625" style="311" customWidth="1"/>
    <col min="10753" max="10753" width="33" style="311" customWidth="1"/>
    <col min="10754" max="10754" width="28.875" style="311" customWidth="1"/>
    <col min="10755" max="10755" width="18.125" style="311" customWidth="1"/>
    <col min="10756" max="10756" width="11.875" style="311" customWidth="1"/>
    <col min="10757" max="10757" width="20.75" style="311" customWidth="1"/>
    <col min="10758" max="11007" width="9.125" style="311"/>
    <col min="11008" max="11008" width="6.625" style="311" customWidth="1"/>
    <col min="11009" max="11009" width="33" style="311" customWidth="1"/>
    <col min="11010" max="11010" width="28.875" style="311" customWidth="1"/>
    <col min="11011" max="11011" width="18.125" style="311" customWidth="1"/>
    <col min="11012" max="11012" width="11.875" style="311" customWidth="1"/>
    <col min="11013" max="11013" width="20.75" style="311" customWidth="1"/>
    <col min="11014" max="11263" width="9.125" style="311"/>
    <col min="11264" max="11264" width="6.625" style="311" customWidth="1"/>
    <col min="11265" max="11265" width="33" style="311" customWidth="1"/>
    <col min="11266" max="11266" width="28.875" style="311" customWidth="1"/>
    <col min="11267" max="11267" width="18.125" style="311" customWidth="1"/>
    <col min="11268" max="11268" width="11.875" style="311" customWidth="1"/>
    <col min="11269" max="11269" width="20.75" style="311" customWidth="1"/>
    <col min="11270" max="11519" width="9.125" style="311"/>
    <col min="11520" max="11520" width="6.625" style="311" customWidth="1"/>
    <col min="11521" max="11521" width="33" style="311" customWidth="1"/>
    <col min="11522" max="11522" width="28.875" style="311" customWidth="1"/>
    <col min="11523" max="11523" width="18.125" style="311" customWidth="1"/>
    <col min="11524" max="11524" width="11.875" style="311" customWidth="1"/>
    <col min="11525" max="11525" width="20.75" style="311" customWidth="1"/>
    <col min="11526" max="11775" width="9.125" style="311"/>
    <col min="11776" max="11776" width="6.625" style="311" customWidth="1"/>
    <col min="11777" max="11777" width="33" style="311" customWidth="1"/>
    <col min="11778" max="11778" width="28.875" style="311" customWidth="1"/>
    <col min="11779" max="11779" width="18.125" style="311" customWidth="1"/>
    <col min="11780" max="11780" width="11.875" style="311" customWidth="1"/>
    <col min="11781" max="11781" width="20.75" style="311" customWidth="1"/>
    <col min="11782" max="12031" width="9.125" style="311"/>
    <col min="12032" max="12032" width="6.625" style="311" customWidth="1"/>
    <col min="12033" max="12033" width="33" style="311" customWidth="1"/>
    <col min="12034" max="12034" width="28.875" style="311" customWidth="1"/>
    <col min="12035" max="12035" width="18.125" style="311" customWidth="1"/>
    <col min="12036" max="12036" width="11.875" style="311" customWidth="1"/>
    <col min="12037" max="12037" width="20.75" style="311" customWidth="1"/>
    <col min="12038" max="12287" width="9.125" style="311"/>
    <col min="12288" max="12288" width="6.625" style="311" customWidth="1"/>
    <col min="12289" max="12289" width="33" style="311" customWidth="1"/>
    <col min="12290" max="12290" width="28.875" style="311" customWidth="1"/>
    <col min="12291" max="12291" width="18.125" style="311" customWidth="1"/>
    <col min="12292" max="12292" width="11.875" style="311" customWidth="1"/>
    <col min="12293" max="12293" width="20.75" style="311" customWidth="1"/>
    <col min="12294" max="12543" width="9.125" style="311"/>
    <col min="12544" max="12544" width="6.625" style="311" customWidth="1"/>
    <col min="12545" max="12545" width="33" style="311" customWidth="1"/>
    <col min="12546" max="12546" width="28.875" style="311" customWidth="1"/>
    <col min="12547" max="12547" width="18.125" style="311" customWidth="1"/>
    <col min="12548" max="12548" width="11.875" style="311" customWidth="1"/>
    <col min="12549" max="12549" width="20.75" style="311" customWidth="1"/>
    <col min="12550" max="12799" width="9.125" style="311"/>
    <col min="12800" max="12800" width="6.625" style="311" customWidth="1"/>
    <col min="12801" max="12801" width="33" style="311" customWidth="1"/>
    <col min="12802" max="12802" width="28.875" style="311" customWidth="1"/>
    <col min="12803" max="12803" width="18.125" style="311" customWidth="1"/>
    <col min="12804" max="12804" width="11.875" style="311" customWidth="1"/>
    <col min="12805" max="12805" width="20.75" style="311" customWidth="1"/>
    <col min="12806" max="13055" width="9.125" style="311"/>
    <col min="13056" max="13056" width="6.625" style="311" customWidth="1"/>
    <col min="13057" max="13057" width="33" style="311" customWidth="1"/>
    <col min="13058" max="13058" width="28.875" style="311" customWidth="1"/>
    <col min="13059" max="13059" width="18.125" style="311" customWidth="1"/>
    <col min="13060" max="13060" width="11.875" style="311" customWidth="1"/>
    <col min="13061" max="13061" width="20.75" style="311" customWidth="1"/>
    <col min="13062" max="13311" width="9.125" style="311"/>
    <col min="13312" max="13312" width="6.625" style="311" customWidth="1"/>
    <col min="13313" max="13313" width="33" style="311" customWidth="1"/>
    <col min="13314" max="13314" width="28.875" style="311" customWidth="1"/>
    <col min="13315" max="13315" width="18.125" style="311" customWidth="1"/>
    <col min="13316" max="13316" width="11.875" style="311" customWidth="1"/>
    <col min="13317" max="13317" width="20.75" style="311" customWidth="1"/>
    <col min="13318" max="13567" width="9.125" style="311"/>
    <col min="13568" max="13568" width="6.625" style="311" customWidth="1"/>
    <col min="13569" max="13569" width="33" style="311" customWidth="1"/>
    <col min="13570" max="13570" width="28.875" style="311" customWidth="1"/>
    <col min="13571" max="13571" width="18.125" style="311" customWidth="1"/>
    <col min="13572" max="13572" width="11.875" style="311" customWidth="1"/>
    <col min="13573" max="13573" width="20.75" style="311" customWidth="1"/>
    <col min="13574" max="13823" width="9.125" style="311"/>
    <col min="13824" max="13824" width="6.625" style="311" customWidth="1"/>
    <col min="13825" max="13825" width="33" style="311" customWidth="1"/>
    <col min="13826" max="13826" width="28.875" style="311" customWidth="1"/>
    <col min="13827" max="13827" width="18.125" style="311" customWidth="1"/>
    <col min="13828" max="13828" width="11.875" style="311" customWidth="1"/>
    <col min="13829" max="13829" width="20.75" style="311" customWidth="1"/>
    <col min="13830" max="14079" width="9.125" style="311"/>
    <col min="14080" max="14080" width="6.625" style="311" customWidth="1"/>
    <col min="14081" max="14081" width="33" style="311" customWidth="1"/>
    <col min="14082" max="14082" width="28.875" style="311" customWidth="1"/>
    <col min="14083" max="14083" width="18.125" style="311" customWidth="1"/>
    <col min="14084" max="14084" width="11.875" style="311" customWidth="1"/>
    <col min="14085" max="14085" width="20.75" style="311" customWidth="1"/>
    <col min="14086" max="14335" width="9.125" style="311"/>
    <col min="14336" max="14336" width="6.625" style="311" customWidth="1"/>
    <col min="14337" max="14337" width="33" style="311" customWidth="1"/>
    <col min="14338" max="14338" width="28.875" style="311" customWidth="1"/>
    <col min="14339" max="14339" width="18.125" style="311" customWidth="1"/>
    <col min="14340" max="14340" width="11.875" style="311" customWidth="1"/>
    <col min="14341" max="14341" width="20.75" style="311" customWidth="1"/>
    <col min="14342" max="14591" width="9.125" style="311"/>
    <col min="14592" max="14592" width="6.625" style="311" customWidth="1"/>
    <col min="14593" max="14593" width="33" style="311" customWidth="1"/>
    <col min="14594" max="14594" width="28.875" style="311" customWidth="1"/>
    <col min="14595" max="14595" width="18.125" style="311" customWidth="1"/>
    <col min="14596" max="14596" width="11.875" style="311" customWidth="1"/>
    <col min="14597" max="14597" width="20.75" style="311" customWidth="1"/>
    <col min="14598" max="14847" width="9.125" style="311"/>
    <col min="14848" max="14848" width="6.625" style="311" customWidth="1"/>
    <col min="14849" max="14849" width="33" style="311" customWidth="1"/>
    <col min="14850" max="14850" width="28.875" style="311" customWidth="1"/>
    <col min="14851" max="14851" width="18.125" style="311" customWidth="1"/>
    <col min="14852" max="14852" width="11.875" style="311" customWidth="1"/>
    <col min="14853" max="14853" width="20.75" style="311" customWidth="1"/>
    <col min="14854" max="15103" width="9.125" style="311"/>
    <col min="15104" max="15104" width="6.625" style="311" customWidth="1"/>
    <col min="15105" max="15105" width="33" style="311" customWidth="1"/>
    <col min="15106" max="15106" width="28.875" style="311" customWidth="1"/>
    <col min="15107" max="15107" width="18.125" style="311" customWidth="1"/>
    <col min="15108" max="15108" width="11.875" style="311" customWidth="1"/>
    <col min="15109" max="15109" width="20.75" style="311" customWidth="1"/>
    <col min="15110" max="15359" width="9.125" style="311"/>
    <col min="15360" max="15360" width="6.625" style="311" customWidth="1"/>
    <col min="15361" max="15361" width="33" style="311" customWidth="1"/>
    <col min="15362" max="15362" width="28.875" style="311" customWidth="1"/>
    <col min="15363" max="15363" width="18.125" style="311" customWidth="1"/>
    <col min="15364" max="15364" width="11.875" style="311" customWidth="1"/>
    <col min="15365" max="15365" width="20.75" style="311" customWidth="1"/>
    <col min="15366" max="15615" width="9.125" style="311"/>
    <col min="15616" max="15616" width="6.625" style="311" customWidth="1"/>
    <col min="15617" max="15617" width="33" style="311" customWidth="1"/>
    <col min="15618" max="15618" width="28.875" style="311" customWidth="1"/>
    <col min="15619" max="15619" width="18.125" style="311" customWidth="1"/>
    <col min="15620" max="15620" width="11.875" style="311" customWidth="1"/>
    <col min="15621" max="15621" width="20.75" style="311" customWidth="1"/>
    <col min="15622" max="15871" width="9.125" style="311"/>
    <col min="15872" max="15872" width="6.625" style="311" customWidth="1"/>
    <col min="15873" max="15873" width="33" style="311" customWidth="1"/>
    <col min="15874" max="15874" width="28.875" style="311" customWidth="1"/>
    <col min="15875" max="15875" width="18.125" style="311" customWidth="1"/>
    <col min="15876" max="15876" width="11.875" style="311" customWidth="1"/>
    <col min="15877" max="15877" width="20.75" style="311" customWidth="1"/>
    <col min="15878" max="16127" width="9.125" style="311"/>
    <col min="16128" max="16128" width="6.625" style="311" customWidth="1"/>
    <col min="16129" max="16129" width="33" style="311" customWidth="1"/>
    <col min="16130" max="16130" width="28.875" style="311" customWidth="1"/>
    <col min="16131" max="16131" width="18.125" style="311" customWidth="1"/>
    <col min="16132" max="16132" width="11.875" style="311" customWidth="1"/>
    <col min="16133" max="16133" width="20.75" style="311" customWidth="1"/>
    <col min="16134" max="16384" width="9.125" style="311"/>
  </cols>
  <sheetData>
    <row r="1" spans="1:12" ht="48" customHeight="1">
      <c r="A1" s="972" t="s">
        <v>466</v>
      </c>
      <c r="B1" s="975"/>
      <c r="C1" s="975"/>
      <c r="D1" s="975"/>
      <c r="E1" s="972" t="s">
        <v>1049</v>
      </c>
      <c r="F1" s="972"/>
      <c r="G1" s="312"/>
      <c r="H1" s="312"/>
      <c r="I1" s="312"/>
      <c r="J1" s="312"/>
      <c r="K1" s="312"/>
      <c r="L1" s="312"/>
    </row>
    <row r="2" spans="1:12" ht="48" customHeight="1" thickBot="1">
      <c r="A2" s="975" t="s">
        <v>248</v>
      </c>
      <c r="B2" s="975"/>
      <c r="C2" s="975"/>
      <c r="D2" s="975"/>
      <c r="E2" s="973"/>
      <c r="F2" s="973"/>
      <c r="G2" s="312"/>
      <c r="H2" s="312"/>
      <c r="I2" s="312"/>
      <c r="J2" s="312"/>
      <c r="K2" s="312"/>
      <c r="L2" s="312"/>
    </row>
    <row r="3" spans="1:12" ht="55.5" customHeight="1" thickBot="1">
      <c r="A3" s="308" t="s">
        <v>11</v>
      </c>
      <c r="B3" s="308" t="s">
        <v>0</v>
      </c>
      <c r="C3" s="308" t="s">
        <v>42</v>
      </c>
      <c r="D3" s="309" t="s">
        <v>43</v>
      </c>
      <c r="E3" s="197" t="s">
        <v>1050</v>
      </c>
      <c r="F3" s="641" t="s">
        <v>1051</v>
      </c>
    </row>
    <row r="4" spans="1:12" ht="30" customHeight="1">
      <c r="A4" s="308">
        <v>1</v>
      </c>
      <c r="B4" s="309" t="s">
        <v>249</v>
      </c>
      <c r="C4" s="313" t="s">
        <v>111</v>
      </c>
      <c r="D4" s="314">
        <f>'ლოკ#1-1 სარემ. სამ'!M495</f>
        <v>0</v>
      </c>
      <c r="E4" s="314" t="e">
        <f>'ლოკ#1-1 სარემ. სამ'!#REF!</f>
        <v>#REF!</v>
      </c>
      <c r="F4" s="314" t="e">
        <f>'ლოკ#1-1 სარემ. სამ'!#REF!</f>
        <v>#REF!</v>
      </c>
    </row>
    <row r="5" spans="1:12" ht="30" customHeight="1">
      <c r="A5" s="308">
        <v>2</v>
      </c>
      <c r="B5" s="309" t="s">
        <v>255</v>
      </c>
      <c r="C5" s="313" t="s">
        <v>68</v>
      </c>
      <c r="D5" s="314">
        <f>'ლოკ#1-2 ელსამონტაჟო სამუშაოები'!M197</f>
        <v>0</v>
      </c>
      <c r="E5" s="314" t="e">
        <f>'ლოკ#1-2 ელსამონტაჟო სამუშაოები'!#REF!</f>
        <v>#REF!</v>
      </c>
      <c r="F5" s="314" t="e">
        <f>'ლოკ#1-2 ელსამონტაჟო სამუშაოები'!#REF!</f>
        <v>#REF!</v>
      </c>
    </row>
    <row r="6" spans="1:12" ht="30" customHeight="1">
      <c r="A6" s="308">
        <v>3</v>
      </c>
      <c r="B6" s="309" t="s">
        <v>293</v>
      </c>
      <c r="C6" s="313" t="s">
        <v>256</v>
      </c>
      <c r="D6" s="314">
        <f>'ლოკ#1-3 სან.ტექნიკა'!M266</f>
        <v>0</v>
      </c>
      <c r="E6" s="308"/>
      <c r="F6" s="314"/>
    </row>
    <row r="7" spans="1:12" ht="30" customHeight="1">
      <c r="A7" s="308">
        <v>4</v>
      </c>
      <c r="B7" s="309" t="s">
        <v>576</v>
      </c>
      <c r="C7" s="313" t="s">
        <v>331</v>
      </c>
      <c r="D7" s="314">
        <f>'ლოკ#1-4 გათბობა'!M45</f>
        <v>0</v>
      </c>
      <c r="E7" s="314" t="e">
        <f>'ლოკ#1-4 გათბობა'!#REF!</f>
        <v>#REF!</v>
      </c>
      <c r="F7" s="314" t="e">
        <f>'ლოკ#1-4 გათბობა'!#REF!</f>
        <v>#REF!</v>
      </c>
    </row>
    <row r="8" spans="1:12" ht="30" customHeight="1">
      <c r="A8" s="308">
        <v>5</v>
      </c>
      <c r="B8" s="309" t="s">
        <v>577</v>
      </c>
      <c r="C8" s="315" t="s">
        <v>560</v>
      </c>
      <c r="D8" s="314">
        <f>'ლოკ#1-5 სუსტი დენ.'!M49</f>
        <v>0</v>
      </c>
      <c r="E8" s="308"/>
      <c r="F8" s="308"/>
    </row>
    <row r="9" spans="1:12" ht="30" customHeight="1">
      <c r="A9" s="308"/>
      <c r="B9" s="976" t="s">
        <v>44</v>
      </c>
      <c r="C9" s="977"/>
      <c r="D9" s="314">
        <f>SUM(D4:D8)</f>
        <v>0</v>
      </c>
      <c r="E9" s="314" t="e">
        <f>SUM(E4:E8)</f>
        <v>#REF!</v>
      </c>
      <c r="F9" s="314" t="e">
        <f>SUM(F4:F8)</f>
        <v>#REF!</v>
      </c>
    </row>
    <row r="10" spans="1:12" ht="21.75" customHeight="1">
      <c r="A10" s="310"/>
      <c r="B10" s="310"/>
      <c r="C10" s="310"/>
      <c r="D10" s="310"/>
      <c r="E10" s="310"/>
    </row>
    <row r="11" spans="1:12" ht="13.5" customHeight="1"/>
    <row r="12" spans="1:12" s="317" customFormat="1">
      <c r="A12" s="974"/>
      <c r="B12" s="974"/>
      <c r="C12" s="974"/>
      <c r="D12" s="974"/>
      <c r="E12" s="316"/>
      <c r="F12" s="316"/>
      <c r="G12" s="316"/>
      <c r="H12" s="316"/>
      <c r="I12" s="316"/>
      <c r="J12" s="316"/>
      <c r="K12" s="316"/>
      <c r="L12" s="316"/>
    </row>
    <row r="13" spans="1:12" ht="19.5" customHeight="1"/>
    <row r="14" spans="1:12" ht="15.75" customHeight="1"/>
    <row r="15" spans="1:12" ht="24.95" customHeight="1"/>
  </sheetData>
  <mergeCells count="5">
    <mergeCell ref="E1:F2"/>
    <mergeCell ref="A12:D12"/>
    <mergeCell ref="A1:D1"/>
    <mergeCell ref="A2:D2"/>
    <mergeCell ref="B9:C9"/>
  </mergeCells>
  <pageMargins left="0.78740157480314998" right="0.196850393700787" top="0.59055118110236204" bottom="0.930416666666667" header="0.511811023622047" footer="0.511811023622047"/>
  <pageSetup paperSize="9" scale="120" firstPageNumber="11" orientation="landscape" useFirstPageNumber="1" r:id="rId1"/>
  <headerFooter alignWithMargins="0">
    <oddFooter xml:space="preserve">&amp;C&amp;"AcadNusx,Regular"gv. &amp;P / gv-dan 141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0"/>
  <sheetViews>
    <sheetView view="pageBreakPreview" zoomScale="90" zoomScaleNormal="90" zoomScaleSheetLayoutView="90" workbookViewId="0">
      <selection activeCell="K24" sqref="K24"/>
    </sheetView>
  </sheetViews>
  <sheetFormatPr defaultColWidth="9.125" defaultRowHeight="15.75"/>
  <cols>
    <col min="1" max="1" width="4" style="914" customWidth="1"/>
    <col min="2" max="2" width="10.625" style="915" customWidth="1"/>
    <col min="3" max="3" width="37.25" style="916" customWidth="1"/>
    <col min="4" max="4" width="9.125" style="915"/>
    <col min="5" max="5" width="11.25" style="1063" customWidth="1"/>
    <col min="6" max="6" width="10.25" style="1064" bestFit="1" customWidth="1"/>
    <col min="7" max="7" width="10" style="917" customWidth="1"/>
    <col min="8" max="8" width="12.625" style="917" customWidth="1"/>
    <col min="9" max="9" width="9.125" style="917" customWidth="1"/>
    <col min="10" max="10" width="13" style="917" customWidth="1"/>
    <col min="11" max="11" width="9.125" style="917" customWidth="1"/>
    <col min="12" max="12" width="10.625" style="917" customWidth="1"/>
    <col min="13" max="13" width="13.75" style="917" customWidth="1"/>
    <col min="14" max="16384" width="9.125" style="914"/>
  </cols>
  <sheetData>
    <row r="1" spans="1:13" ht="24" customHeight="1">
      <c r="A1" s="1009" t="s">
        <v>464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</row>
    <row r="2" spans="1:13" ht="19.5">
      <c r="A2" s="1065"/>
      <c r="B2" s="1065"/>
      <c r="C2" s="1066"/>
      <c r="D2" s="1065"/>
      <c r="E2" s="1414"/>
      <c r="F2" s="1415"/>
      <c r="G2" s="1416"/>
      <c r="H2" s="1416"/>
      <c r="I2" s="1416"/>
      <c r="J2" s="1416"/>
      <c r="K2" s="1416"/>
      <c r="L2" s="1416"/>
      <c r="M2" s="1416"/>
    </row>
    <row r="3" spans="1:13" ht="19.5">
      <c r="A3" s="1010" t="s">
        <v>458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</row>
    <row r="4" spans="1:13">
      <c r="A4" s="915"/>
    </row>
    <row r="5" spans="1:13" ht="21.75">
      <c r="A5" s="1383" t="s">
        <v>1123</v>
      </c>
      <c r="B5" s="1383"/>
      <c r="C5" s="1383"/>
      <c r="D5" s="1383"/>
      <c r="E5" s="1383"/>
      <c r="F5" s="1383"/>
      <c r="G5" s="1383"/>
      <c r="H5" s="1383"/>
      <c r="I5" s="1383"/>
      <c r="J5" s="1383"/>
      <c r="K5" s="1383"/>
      <c r="L5" s="1383"/>
      <c r="M5" s="1383"/>
    </row>
    <row r="6" spans="1:13">
      <c r="A6" s="915"/>
    </row>
    <row r="7" spans="1:13" ht="63" customHeight="1">
      <c r="A7" s="1384" t="s">
        <v>11</v>
      </c>
      <c r="B7" s="1384" t="s">
        <v>0</v>
      </c>
      <c r="C7" s="1384" t="s">
        <v>1</v>
      </c>
      <c r="D7" s="1385" t="s">
        <v>6</v>
      </c>
      <c r="E7" s="1384" t="s">
        <v>2</v>
      </c>
      <c r="F7" s="1384"/>
      <c r="G7" s="1384" t="s">
        <v>4</v>
      </c>
      <c r="H7" s="1384"/>
      <c r="I7" s="1384" t="s">
        <v>3</v>
      </c>
      <c r="J7" s="1384"/>
      <c r="K7" s="1384" t="s">
        <v>9</v>
      </c>
      <c r="L7" s="1384"/>
      <c r="M7" s="1384" t="s">
        <v>5</v>
      </c>
    </row>
    <row r="8" spans="1:13" ht="48" customHeight="1">
      <c r="A8" s="1384"/>
      <c r="B8" s="1384"/>
      <c r="C8" s="1384"/>
      <c r="D8" s="1385"/>
      <c r="E8" s="920" t="s">
        <v>8</v>
      </c>
      <c r="F8" s="1386" t="s">
        <v>7</v>
      </c>
      <c r="G8" s="753" t="s">
        <v>8</v>
      </c>
      <c r="H8" s="753" t="s">
        <v>7</v>
      </c>
      <c r="I8" s="753" t="s">
        <v>8</v>
      </c>
      <c r="J8" s="753" t="s">
        <v>7</v>
      </c>
      <c r="K8" s="753" t="s">
        <v>8</v>
      </c>
      <c r="L8" s="753" t="s">
        <v>7</v>
      </c>
      <c r="M8" s="1384"/>
    </row>
    <row r="9" spans="1:13">
      <c r="A9" s="819">
        <v>1</v>
      </c>
      <c r="B9" s="819">
        <v>2</v>
      </c>
      <c r="C9" s="819">
        <v>3</v>
      </c>
      <c r="D9" s="819">
        <v>4</v>
      </c>
      <c r="E9" s="1448">
        <v>5</v>
      </c>
      <c r="F9" s="1449">
        <v>6</v>
      </c>
      <c r="G9" s="1450">
        <v>7</v>
      </c>
      <c r="H9" s="1450">
        <v>8</v>
      </c>
      <c r="I9" s="1450">
        <v>9</v>
      </c>
      <c r="J9" s="1450">
        <v>10</v>
      </c>
      <c r="K9" s="1450">
        <v>11</v>
      </c>
      <c r="L9" s="1450">
        <v>12</v>
      </c>
      <c r="M9" s="1450">
        <v>13</v>
      </c>
    </row>
    <row r="10" spans="1:13" ht="30" customHeight="1">
      <c r="A10" s="1447"/>
      <c r="B10" s="819"/>
      <c r="C10" s="700" t="s">
        <v>721</v>
      </c>
      <c r="D10" s="819"/>
      <c r="E10" s="1448"/>
      <c r="F10" s="1449"/>
      <c r="G10" s="1450"/>
      <c r="H10" s="1450"/>
      <c r="I10" s="1450"/>
      <c r="J10" s="1450"/>
      <c r="K10" s="1450"/>
      <c r="L10" s="1450"/>
      <c r="M10" s="1450"/>
    </row>
    <row r="11" spans="1:13" ht="27">
      <c r="A11" s="980">
        <v>6</v>
      </c>
      <c r="B11" s="698" t="s">
        <v>468</v>
      </c>
      <c r="C11" s="699" t="s">
        <v>467</v>
      </c>
      <c r="D11" s="700" t="s">
        <v>45</v>
      </c>
      <c r="E11" s="738"/>
      <c r="F11" s="1492">
        <v>9.9999999999999645E-2</v>
      </c>
      <c r="G11" s="879"/>
      <c r="H11" s="879"/>
      <c r="I11" s="879"/>
      <c r="J11" s="879"/>
      <c r="K11" s="879"/>
      <c r="L11" s="879"/>
      <c r="M11" s="879"/>
    </row>
    <row r="12" spans="1:13" ht="20.100000000000001" customHeight="1">
      <c r="A12" s="982"/>
      <c r="B12" s="702"/>
      <c r="C12" s="703" t="s">
        <v>62</v>
      </c>
      <c r="D12" s="702" t="s">
        <v>16</v>
      </c>
      <c r="E12" s="649">
        <v>47.2</v>
      </c>
      <c r="F12" s="636">
        <v>4.7199999999999838</v>
      </c>
      <c r="G12" s="879"/>
      <c r="H12" s="879"/>
      <c r="I12" s="879"/>
      <c r="J12" s="879"/>
      <c r="K12" s="879"/>
      <c r="L12" s="879"/>
      <c r="M12" s="879">
        <f t="shared" ref="M12:M22" si="0">L12+J12+H12</f>
        <v>0</v>
      </c>
    </row>
    <row r="13" spans="1:13" ht="20.100000000000001" customHeight="1">
      <c r="A13" s="982"/>
      <c r="B13" s="702"/>
      <c r="C13" s="703" t="s">
        <v>29</v>
      </c>
      <c r="D13" s="702" t="s">
        <v>13</v>
      </c>
      <c r="E13" s="649">
        <v>3.01</v>
      </c>
      <c r="F13" s="636">
        <v>0.30099999999999894</v>
      </c>
      <c r="G13" s="879"/>
      <c r="H13" s="879"/>
      <c r="I13" s="879"/>
      <c r="J13" s="879"/>
      <c r="K13" s="879"/>
      <c r="L13" s="879"/>
      <c r="M13" s="879">
        <f t="shared" si="0"/>
        <v>0</v>
      </c>
    </row>
    <row r="14" spans="1:13" ht="54">
      <c r="A14" s="980">
        <v>8</v>
      </c>
      <c r="B14" s="698" t="s">
        <v>469</v>
      </c>
      <c r="C14" s="699" t="s">
        <v>719</v>
      </c>
      <c r="D14" s="700" t="s">
        <v>45</v>
      </c>
      <c r="E14" s="738"/>
      <c r="F14" s="783">
        <v>0.14999999999999991</v>
      </c>
      <c r="G14" s="879"/>
      <c r="H14" s="879"/>
      <c r="I14" s="879"/>
      <c r="J14" s="879"/>
      <c r="K14" s="879"/>
      <c r="L14" s="879"/>
      <c r="M14" s="879"/>
    </row>
    <row r="15" spans="1:13" ht="20.100000000000001" customHeight="1">
      <c r="A15" s="982"/>
      <c r="B15" s="702"/>
      <c r="C15" s="703" t="s">
        <v>62</v>
      </c>
      <c r="D15" s="702" t="s">
        <v>16</v>
      </c>
      <c r="E15" s="649">
        <v>12</v>
      </c>
      <c r="F15" s="636">
        <v>1.7999999999999989</v>
      </c>
      <c r="G15" s="879"/>
      <c r="H15" s="879"/>
      <c r="I15" s="879"/>
      <c r="J15" s="879"/>
      <c r="K15" s="879"/>
      <c r="L15" s="879"/>
      <c r="M15" s="879">
        <f t="shared" si="0"/>
        <v>0</v>
      </c>
    </row>
    <row r="16" spans="1:13" ht="40.5">
      <c r="A16" s="980">
        <v>9</v>
      </c>
      <c r="B16" s="698" t="s">
        <v>717</v>
      </c>
      <c r="C16" s="699" t="s">
        <v>718</v>
      </c>
      <c r="D16" s="700" t="s">
        <v>45</v>
      </c>
      <c r="E16" s="738"/>
      <c r="F16" s="739">
        <v>5.8699999999999919E-2</v>
      </c>
      <c r="G16" s="879"/>
      <c r="H16" s="879"/>
      <c r="I16" s="879"/>
      <c r="J16" s="879"/>
      <c r="K16" s="879"/>
      <c r="L16" s="879"/>
      <c r="M16" s="879"/>
    </row>
    <row r="17" spans="1:13" ht="20.100000000000001" customHeight="1">
      <c r="A17" s="980"/>
      <c r="B17" s="702"/>
      <c r="C17" s="703" t="s">
        <v>62</v>
      </c>
      <c r="D17" s="702" t="s">
        <v>16</v>
      </c>
      <c r="E17" s="649">
        <v>58</v>
      </c>
      <c r="F17" s="1493">
        <v>3.4045999999999954</v>
      </c>
      <c r="G17" s="879"/>
      <c r="H17" s="879"/>
      <c r="I17" s="879"/>
      <c r="J17" s="879"/>
      <c r="K17" s="879"/>
      <c r="L17" s="879"/>
      <c r="M17" s="879">
        <f t="shared" si="0"/>
        <v>0</v>
      </c>
    </row>
    <row r="18" spans="1:13" ht="20.100000000000001" customHeight="1">
      <c r="A18" s="980"/>
      <c r="B18" s="702"/>
      <c r="C18" s="703" t="s">
        <v>29</v>
      </c>
      <c r="D18" s="702" t="s">
        <v>13</v>
      </c>
      <c r="E18" s="649">
        <v>3.05</v>
      </c>
      <c r="F18" s="1493">
        <v>0.17903499999999975</v>
      </c>
      <c r="G18" s="879"/>
      <c r="H18" s="879"/>
      <c r="I18" s="879"/>
      <c r="J18" s="879"/>
      <c r="K18" s="879"/>
      <c r="L18" s="879"/>
      <c r="M18" s="879">
        <f t="shared" si="0"/>
        <v>0</v>
      </c>
    </row>
    <row r="19" spans="1:13" ht="20.100000000000001" customHeight="1">
      <c r="A19" s="980"/>
      <c r="B19" s="702"/>
      <c r="C19" s="703" t="s">
        <v>26</v>
      </c>
      <c r="D19" s="702" t="s">
        <v>13</v>
      </c>
      <c r="E19" s="649">
        <v>9.85</v>
      </c>
      <c r="F19" s="1493">
        <v>0.57819499999999913</v>
      </c>
      <c r="G19" s="879"/>
      <c r="H19" s="879"/>
      <c r="I19" s="879"/>
      <c r="J19" s="879"/>
      <c r="K19" s="879"/>
      <c r="L19" s="879"/>
      <c r="M19" s="879">
        <f t="shared" si="0"/>
        <v>0</v>
      </c>
    </row>
    <row r="20" spans="1:13" ht="32.25" customHeight="1">
      <c r="A20" s="980">
        <v>17</v>
      </c>
      <c r="B20" s="698" t="s">
        <v>336</v>
      </c>
      <c r="C20" s="699" t="s">
        <v>720</v>
      </c>
      <c r="D20" s="700" t="s">
        <v>21</v>
      </c>
      <c r="E20" s="738"/>
      <c r="F20" s="887">
        <v>6.2349999999999923</v>
      </c>
      <c r="G20" s="879"/>
      <c r="H20" s="879"/>
      <c r="I20" s="879"/>
      <c r="J20" s="879"/>
      <c r="K20" s="879"/>
      <c r="L20" s="879"/>
      <c r="M20" s="879"/>
    </row>
    <row r="21" spans="1:13" ht="24.75" customHeight="1">
      <c r="A21" s="982"/>
      <c r="B21" s="702"/>
      <c r="C21" s="703" t="s">
        <v>62</v>
      </c>
      <c r="D21" s="702" t="s">
        <v>16</v>
      </c>
      <c r="E21" s="649">
        <v>6.5</v>
      </c>
      <c r="F21" s="636">
        <v>40.527499999999947</v>
      </c>
      <c r="G21" s="879"/>
      <c r="H21" s="879"/>
      <c r="I21" s="879"/>
      <c r="J21" s="879"/>
      <c r="K21" s="879"/>
      <c r="L21" s="879"/>
      <c r="M21" s="879">
        <f t="shared" si="0"/>
        <v>0</v>
      </c>
    </row>
    <row r="22" spans="1:13" ht="27.75" customHeight="1">
      <c r="A22" s="982"/>
      <c r="B22" s="702"/>
      <c r="C22" s="703" t="s">
        <v>29</v>
      </c>
      <c r="D22" s="702" t="s">
        <v>13</v>
      </c>
      <c r="E22" s="649">
        <v>1.8</v>
      </c>
      <c r="F22" s="636">
        <v>11.222999999999987</v>
      </c>
      <c r="G22" s="879"/>
      <c r="H22" s="879"/>
      <c r="I22" s="879"/>
      <c r="J22" s="879"/>
      <c r="K22" s="879"/>
      <c r="L22" s="879"/>
      <c r="M22" s="879">
        <f t="shared" si="0"/>
        <v>0</v>
      </c>
    </row>
    <row r="23" spans="1:13" s="1494" customFormat="1" ht="42" customHeight="1">
      <c r="A23" s="980">
        <v>26</v>
      </c>
      <c r="B23" s="698" t="s">
        <v>395</v>
      </c>
      <c r="C23" s="699" t="s">
        <v>455</v>
      </c>
      <c r="D23" s="700" t="s">
        <v>1039</v>
      </c>
      <c r="E23" s="738"/>
      <c r="F23" s="739">
        <v>30</v>
      </c>
      <c r="G23" s="879"/>
      <c r="H23" s="879"/>
      <c r="I23" s="879"/>
      <c r="J23" s="879"/>
      <c r="K23" s="879"/>
      <c r="L23" s="879"/>
      <c r="M23" s="879"/>
    </row>
    <row r="24" spans="1:13" s="1494" customFormat="1" ht="27.75" customHeight="1">
      <c r="A24" s="982"/>
      <c r="B24" s="702"/>
      <c r="C24" s="703" t="s">
        <v>62</v>
      </c>
      <c r="D24" s="702" t="s">
        <v>16</v>
      </c>
      <c r="E24" s="649">
        <v>0.6</v>
      </c>
      <c r="F24" s="636">
        <v>18</v>
      </c>
      <c r="G24" s="879"/>
      <c r="H24" s="879"/>
      <c r="I24" s="879"/>
      <c r="J24" s="879"/>
      <c r="K24" s="879"/>
      <c r="L24" s="879"/>
      <c r="M24" s="879">
        <f t="shared" ref="M24:M41" si="1">L24+J24+H24</f>
        <v>0</v>
      </c>
    </row>
    <row r="25" spans="1:13" s="1494" customFormat="1" ht="44.25" customHeight="1">
      <c r="A25" s="980">
        <v>27</v>
      </c>
      <c r="B25" s="698" t="s">
        <v>395</v>
      </c>
      <c r="C25" s="741" t="s">
        <v>732</v>
      </c>
      <c r="D25" s="700" t="s">
        <v>22</v>
      </c>
      <c r="E25" s="738"/>
      <c r="F25" s="739">
        <v>57</v>
      </c>
      <c r="G25" s="879"/>
      <c r="H25" s="879"/>
      <c r="I25" s="879"/>
      <c r="J25" s="879"/>
      <c r="K25" s="879"/>
      <c r="L25" s="879"/>
      <c r="M25" s="879"/>
    </row>
    <row r="26" spans="1:13" s="1494" customFormat="1" ht="13.5">
      <c r="A26" s="982"/>
      <c r="B26" s="702"/>
      <c r="C26" s="703" t="s">
        <v>631</v>
      </c>
      <c r="D26" s="702" t="s">
        <v>16</v>
      </c>
      <c r="E26" s="649">
        <v>0.77</v>
      </c>
      <c r="F26" s="636">
        <v>43.89</v>
      </c>
      <c r="G26" s="879"/>
      <c r="H26" s="879"/>
      <c r="I26" s="879"/>
      <c r="J26" s="879"/>
      <c r="K26" s="879"/>
      <c r="L26" s="879"/>
      <c r="M26" s="879">
        <f t="shared" si="1"/>
        <v>0</v>
      </c>
    </row>
    <row r="27" spans="1:13" s="1494" customFormat="1" ht="34.5" customHeight="1">
      <c r="A27" s="980">
        <v>28</v>
      </c>
      <c r="B27" s="698" t="s">
        <v>396</v>
      </c>
      <c r="C27" s="699" t="s">
        <v>456</v>
      </c>
      <c r="D27" s="700" t="s">
        <v>22</v>
      </c>
      <c r="E27" s="738"/>
      <c r="F27" s="739">
        <v>57</v>
      </c>
      <c r="G27" s="879"/>
      <c r="H27" s="879"/>
      <c r="I27" s="879"/>
      <c r="J27" s="879"/>
      <c r="K27" s="879"/>
      <c r="L27" s="879"/>
      <c r="M27" s="879"/>
    </row>
    <row r="28" spans="1:13" s="1494" customFormat="1" ht="13.5">
      <c r="A28" s="982"/>
      <c r="B28" s="702"/>
      <c r="C28" s="703" t="s">
        <v>62</v>
      </c>
      <c r="D28" s="702" t="s">
        <v>16</v>
      </c>
      <c r="E28" s="649">
        <v>0.53</v>
      </c>
      <c r="F28" s="636">
        <v>30.21</v>
      </c>
      <c r="G28" s="879"/>
      <c r="H28" s="879"/>
      <c r="I28" s="879"/>
      <c r="J28" s="879"/>
      <c r="K28" s="879"/>
      <c r="L28" s="879"/>
      <c r="M28" s="879">
        <f t="shared" si="1"/>
        <v>0</v>
      </c>
    </row>
    <row r="29" spans="1:13" s="1494" customFormat="1" ht="36.75" customHeight="1">
      <c r="A29" s="962">
        <v>29</v>
      </c>
      <c r="B29" s="698" t="s">
        <v>172</v>
      </c>
      <c r="C29" s="742" t="s">
        <v>457</v>
      </c>
      <c r="D29" s="700" t="s">
        <v>22</v>
      </c>
      <c r="E29" s="738"/>
      <c r="F29" s="739">
        <v>57</v>
      </c>
      <c r="G29" s="879"/>
      <c r="H29" s="879"/>
      <c r="I29" s="879"/>
      <c r="J29" s="879"/>
      <c r="K29" s="879"/>
      <c r="L29" s="879"/>
      <c r="M29" s="879">
        <f>L29</f>
        <v>0</v>
      </c>
    </row>
    <row r="30" spans="1:13" ht="33.75" customHeight="1">
      <c r="A30" s="962"/>
      <c r="B30" s="700"/>
      <c r="C30" s="743" t="s">
        <v>174</v>
      </c>
      <c r="D30" s="700" t="s">
        <v>13</v>
      </c>
      <c r="E30" s="738"/>
      <c r="F30" s="739"/>
      <c r="G30" s="744"/>
      <c r="H30" s="744"/>
      <c r="I30" s="744"/>
      <c r="J30" s="744"/>
      <c r="K30" s="744"/>
      <c r="L30" s="744"/>
      <c r="M30" s="744">
        <f>SUM(M11:M29)</f>
        <v>0</v>
      </c>
    </row>
    <row r="31" spans="1:13">
      <c r="A31" s="963"/>
      <c r="B31" s="702"/>
      <c r="C31" s="699" t="s">
        <v>338</v>
      </c>
      <c r="D31" s="702"/>
      <c r="E31" s="649"/>
      <c r="F31" s="636"/>
      <c r="G31" s="879"/>
      <c r="H31" s="879"/>
      <c r="I31" s="879"/>
      <c r="J31" s="879"/>
      <c r="K31" s="879"/>
      <c r="L31" s="879"/>
      <c r="M31" s="879"/>
    </row>
    <row r="32" spans="1:13" ht="19.5" customHeight="1">
      <c r="A32" s="963"/>
      <c r="B32" s="702"/>
      <c r="C32" s="699" t="s">
        <v>767</v>
      </c>
      <c r="D32" s="702"/>
      <c r="E32" s="649"/>
      <c r="F32" s="636"/>
      <c r="G32" s="879"/>
      <c r="H32" s="879"/>
      <c r="I32" s="879"/>
      <c r="J32" s="879"/>
      <c r="K32" s="879"/>
      <c r="L32" s="879"/>
      <c r="M32" s="879"/>
    </row>
    <row r="33" spans="1:13" s="1494" customFormat="1" ht="27">
      <c r="A33" s="978">
        <v>1</v>
      </c>
      <c r="B33" s="698" t="s">
        <v>440</v>
      </c>
      <c r="C33" s="699" t="s">
        <v>441</v>
      </c>
      <c r="D33" s="700" t="s">
        <v>45</v>
      </c>
      <c r="E33" s="656"/>
      <c r="F33" s="887">
        <v>0.45947500000000008</v>
      </c>
      <c r="G33" s="879"/>
      <c r="H33" s="879"/>
      <c r="I33" s="879"/>
      <c r="J33" s="879"/>
      <c r="K33" s="879"/>
      <c r="L33" s="879"/>
      <c r="M33" s="879"/>
    </row>
    <row r="34" spans="1:13" s="1494" customFormat="1" ht="20.100000000000001" customHeight="1">
      <c r="A34" s="982"/>
      <c r="B34" s="702"/>
      <c r="C34" s="703" t="s">
        <v>62</v>
      </c>
      <c r="D34" s="702" t="s">
        <v>16</v>
      </c>
      <c r="E34" s="649">
        <v>100</v>
      </c>
      <c r="F34" s="649">
        <v>45.947500000000005</v>
      </c>
      <c r="G34" s="879"/>
      <c r="H34" s="879"/>
      <c r="I34" s="879"/>
      <c r="J34" s="879"/>
      <c r="K34" s="879"/>
      <c r="L34" s="879"/>
      <c r="M34" s="879">
        <f t="shared" ref="M34:M38" si="2">L34+J34+H34</f>
        <v>0</v>
      </c>
    </row>
    <row r="35" spans="1:13" s="1494" customFormat="1" ht="20.100000000000001" customHeight="1">
      <c r="A35" s="982"/>
      <c r="B35" s="702"/>
      <c r="C35" s="703" t="s">
        <v>29</v>
      </c>
      <c r="D35" s="702" t="s">
        <v>13</v>
      </c>
      <c r="E35" s="649">
        <v>6.44</v>
      </c>
      <c r="F35" s="649">
        <v>2.9590190000000005</v>
      </c>
      <c r="G35" s="879"/>
      <c r="H35" s="879"/>
      <c r="I35" s="879"/>
      <c r="J35" s="879"/>
      <c r="K35" s="879"/>
      <c r="L35" s="879"/>
      <c r="M35" s="879">
        <f t="shared" si="2"/>
        <v>0</v>
      </c>
    </row>
    <row r="36" spans="1:13" s="1494" customFormat="1" ht="20.100000000000001" customHeight="1">
      <c r="A36" s="982"/>
      <c r="B36" s="702" t="s">
        <v>48</v>
      </c>
      <c r="C36" s="703" t="s">
        <v>46</v>
      </c>
      <c r="D36" s="702" t="s">
        <v>25</v>
      </c>
      <c r="E36" s="649">
        <v>0.5</v>
      </c>
      <c r="F36" s="649">
        <v>0.22973750000000004</v>
      </c>
      <c r="G36" s="879"/>
      <c r="H36" s="879"/>
      <c r="I36" s="879"/>
      <c r="J36" s="879"/>
      <c r="K36" s="879"/>
      <c r="L36" s="879"/>
      <c r="M36" s="879">
        <f t="shared" si="2"/>
        <v>0</v>
      </c>
    </row>
    <row r="37" spans="1:13" s="1494" customFormat="1" ht="20.100000000000001" customHeight="1">
      <c r="A37" s="982"/>
      <c r="B37" s="702" t="s">
        <v>446</v>
      </c>
      <c r="C37" s="703" t="s">
        <v>445</v>
      </c>
      <c r="D37" s="702" t="s">
        <v>56</v>
      </c>
      <c r="E37" s="649">
        <v>1250</v>
      </c>
      <c r="F37" s="649">
        <v>574.34375000000011</v>
      </c>
      <c r="G37" s="879"/>
      <c r="H37" s="879"/>
      <c r="I37" s="879"/>
      <c r="J37" s="879"/>
      <c r="K37" s="879"/>
      <c r="L37" s="879"/>
      <c r="M37" s="879">
        <f t="shared" si="2"/>
        <v>0</v>
      </c>
    </row>
    <row r="38" spans="1:13" s="1494" customFormat="1" ht="20.100000000000001" customHeight="1">
      <c r="A38" s="982"/>
      <c r="B38" s="702" t="s">
        <v>39</v>
      </c>
      <c r="C38" s="703" t="s">
        <v>442</v>
      </c>
      <c r="D38" s="702" t="s">
        <v>25</v>
      </c>
      <c r="E38" s="649">
        <v>0.1</v>
      </c>
      <c r="F38" s="649">
        <v>4.5947500000000009E-2</v>
      </c>
      <c r="G38" s="879"/>
      <c r="H38" s="879"/>
      <c r="I38" s="879"/>
      <c r="J38" s="879"/>
      <c r="K38" s="879"/>
      <c r="L38" s="879"/>
      <c r="M38" s="879">
        <f t="shared" si="2"/>
        <v>0</v>
      </c>
    </row>
    <row r="39" spans="1:13" s="1494" customFormat="1" ht="20.100000000000001" customHeight="1">
      <c r="A39" s="982"/>
      <c r="B39" s="702" t="s">
        <v>711</v>
      </c>
      <c r="C39" s="703" t="s">
        <v>443</v>
      </c>
      <c r="D39" s="702" t="s">
        <v>38</v>
      </c>
      <c r="E39" s="649">
        <v>0.8</v>
      </c>
      <c r="F39" s="649">
        <v>36.758000000000003</v>
      </c>
      <c r="G39" s="879"/>
      <c r="H39" s="879"/>
      <c r="I39" s="879"/>
      <c r="J39" s="879"/>
      <c r="K39" s="879"/>
      <c r="L39" s="879"/>
      <c r="M39" s="879">
        <f t="shared" si="1"/>
        <v>0</v>
      </c>
    </row>
    <row r="40" spans="1:13" s="1494" customFormat="1" ht="20.100000000000001" customHeight="1">
      <c r="A40" s="982"/>
      <c r="B40" s="702" t="s">
        <v>448</v>
      </c>
      <c r="C40" s="703" t="s">
        <v>444</v>
      </c>
      <c r="D40" s="702" t="s">
        <v>31</v>
      </c>
      <c r="E40" s="649">
        <v>6</v>
      </c>
      <c r="F40" s="649">
        <v>2.7568500000000005</v>
      </c>
      <c r="G40" s="879"/>
      <c r="H40" s="879"/>
      <c r="I40" s="879"/>
      <c r="J40" s="879"/>
      <c r="K40" s="879"/>
      <c r="L40" s="879"/>
      <c r="M40" s="879">
        <f t="shared" si="1"/>
        <v>0</v>
      </c>
    </row>
    <row r="41" spans="1:13" s="1494" customFormat="1" ht="20.100000000000001" customHeight="1">
      <c r="A41" s="982"/>
      <c r="B41" s="702"/>
      <c r="C41" s="745" t="s">
        <v>26</v>
      </c>
      <c r="D41" s="702" t="s">
        <v>13</v>
      </c>
      <c r="E41" s="649">
        <v>0.12</v>
      </c>
      <c r="F41" s="649">
        <v>5.5137000000000005E-2</v>
      </c>
      <c r="G41" s="879"/>
      <c r="H41" s="879"/>
      <c r="I41" s="879"/>
      <c r="J41" s="879"/>
      <c r="K41" s="879"/>
      <c r="L41" s="879"/>
      <c r="M41" s="879">
        <f t="shared" si="1"/>
        <v>0</v>
      </c>
    </row>
    <row r="42" spans="1:13">
      <c r="A42" s="962"/>
      <c r="B42" s="700"/>
      <c r="C42" s="743" t="s">
        <v>174</v>
      </c>
      <c r="D42" s="700" t="s">
        <v>13</v>
      </c>
      <c r="E42" s="738"/>
      <c r="F42" s="739"/>
      <c r="G42" s="744"/>
      <c r="H42" s="744"/>
      <c r="I42" s="744"/>
      <c r="J42" s="744"/>
      <c r="K42" s="744"/>
      <c r="L42" s="744"/>
      <c r="M42" s="744">
        <f>SUM(M34:M41)</f>
        <v>0</v>
      </c>
    </row>
    <row r="43" spans="1:13">
      <c r="A43" s="963"/>
      <c r="B43" s="702"/>
      <c r="C43" s="699" t="s">
        <v>768</v>
      </c>
      <c r="D43" s="702"/>
      <c r="E43" s="649"/>
      <c r="F43" s="636"/>
      <c r="G43" s="879"/>
      <c r="H43" s="879"/>
      <c r="I43" s="879"/>
      <c r="J43" s="879"/>
      <c r="K43" s="879"/>
      <c r="L43" s="879"/>
      <c r="M43" s="879"/>
    </row>
    <row r="44" spans="1:13" s="1494" customFormat="1" ht="54">
      <c r="A44" s="978">
        <v>1</v>
      </c>
      <c r="B44" s="698" t="s">
        <v>348</v>
      </c>
      <c r="C44" s="699" t="s">
        <v>339</v>
      </c>
      <c r="D44" s="699" t="s">
        <v>45</v>
      </c>
      <c r="E44" s="738"/>
      <c r="F44" s="1492">
        <v>0.75800000000000001</v>
      </c>
      <c r="G44" s="879"/>
      <c r="H44" s="879"/>
      <c r="I44" s="879"/>
      <c r="J44" s="879"/>
      <c r="K44" s="879"/>
      <c r="L44" s="879"/>
      <c r="M44" s="879"/>
    </row>
    <row r="45" spans="1:13" s="1494" customFormat="1" ht="20.100000000000001" customHeight="1">
      <c r="A45" s="982"/>
      <c r="B45" s="702"/>
      <c r="C45" s="703" t="s">
        <v>62</v>
      </c>
      <c r="D45" s="702" t="s">
        <v>16</v>
      </c>
      <c r="E45" s="649">
        <v>91.4</v>
      </c>
      <c r="F45" s="636">
        <v>69.281199999999998</v>
      </c>
      <c r="G45" s="879"/>
      <c r="H45" s="879"/>
      <c r="I45" s="879"/>
      <c r="J45" s="879"/>
      <c r="K45" s="879"/>
      <c r="L45" s="879"/>
      <c r="M45" s="879">
        <f>L45+J45+H45</f>
        <v>0</v>
      </c>
    </row>
    <row r="46" spans="1:13" s="1494" customFormat="1" ht="20.100000000000001" customHeight="1">
      <c r="A46" s="982"/>
      <c r="B46" s="702"/>
      <c r="C46" s="703" t="s">
        <v>29</v>
      </c>
      <c r="D46" s="702" t="s">
        <v>13</v>
      </c>
      <c r="E46" s="649">
        <v>35.299999999999997</v>
      </c>
      <c r="F46" s="636">
        <v>26.757399999999997</v>
      </c>
      <c r="G46" s="879"/>
      <c r="H46" s="879"/>
      <c r="I46" s="879"/>
      <c r="J46" s="879"/>
      <c r="K46" s="879"/>
      <c r="L46" s="879"/>
      <c r="M46" s="879">
        <f t="shared" ref="M46:M55" si="3">L46+J46+H46</f>
        <v>0</v>
      </c>
    </row>
    <row r="47" spans="1:13" s="1494" customFormat="1" ht="27">
      <c r="A47" s="982"/>
      <c r="B47" s="702" t="s">
        <v>786</v>
      </c>
      <c r="C47" s="703" t="s">
        <v>861</v>
      </c>
      <c r="D47" s="702" t="s">
        <v>31</v>
      </c>
      <c r="E47" s="649" t="s">
        <v>33</v>
      </c>
      <c r="F47" s="636">
        <v>64.25</v>
      </c>
      <c r="G47" s="879"/>
      <c r="H47" s="879"/>
      <c r="I47" s="879"/>
      <c r="J47" s="879"/>
      <c r="K47" s="879"/>
      <c r="L47" s="879"/>
      <c r="M47" s="879">
        <f t="shared" si="3"/>
        <v>0</v>
      </c>
    </row>
    <row r="48" spans="1:13" s="1494" customFormat="1" ht="27">
      <c r="A48" s="982"/>
      <c r="B48" s="702" t="s">
        <v>788</v>
      </c>
      <c r="C48" s="703" t="s">
        <v>787</v>
      </c>
      <c r="D48" s="702" t="s">
        <v>31</v>
      </c>
      <c r="E48" s="649" t="s">
        <v>33</v>
      </c>
      <c r="F48" s="869">
        <v>11.55</v>
      </c>
      <c r="G48" s="879"/>
      <c r="H48" s="879"/>
      <c r="I48" s="879"/>
      <c r="J48" s="879"/>
      <c r="K48" s="879"/>
      <c r="L48" s="879"/>
      <c r="M48" s="879">
        <f t="shared" si="3"/>
        <v>0</v>
      </c>
    </row>
    <row r="49" spans="1:13" s="1494" customFormat="1" ht="20.100000000000001" customHeight="1">
      <c r="A49" s="982"/>
      <c r="B49" s="702" t="s">
        <v>394</v>
      </c>
      <c r="C49" s="703" t="s">
        <v>341</v>
      </c>
      <c r="D49" s="702" t="s">
        <v>25</v>
      </c>
      <c r="E49" s="649">
        <v>0.08</v>
      </c>
      <c r="F49" s="636">
        <v>6.0639999999999999E-2</v>
      </c>
      <c r="G49" s="879"/>
      <c r="H49" s="879"/>
      <c r="I49" s="879"/>
      <c r="J49" s="879"/>
      <c r="K49" s="879"/>
      <c r="L49" s="879"/>
      <c r="M49" s="879">
        <f t="shared" si="3"/>
        <v>0</v>
      </c>
    </row>
    <row r="50" spans="1:13" s="1494" customFormat="1" ht="20.100000000000001" customHeight="1">
      <c r="A50" s="982"/>
      <c r="B50" s="702" t="s">
        <v>398</v>
      </c>
      <c r="C50" s="703" t="s">
        <v>342</v>
      </c>
      <c r="D50" s="702" t="s">
        <v>343</v>
      </c>
      <c r="E50" s="656" t="s">
        <v>33</v>
      </c>
      <c r="F50" s="636">
        <v>31</v>
      </c>
      <c r="G50" s="879"/>
      <c r="H50" s="879"/>
      <c r="I50" s="879"/>
      <c r="J50" s="879"/>
      <c r="K50" s="879"/>
      <c r="L50" s="879"/>
      <c r="M50" s="879">
        <f t="shared" si="3"/>
        <v>0</v>
      </c>
    </row>
    <row r="51" spans="1:13" s="1494" customFormat="1" ht="20.100000000000001" customHeight="1">
      <c r="A51" s="982"/>
      <c r="B51" s="702" t="s">
        <v>399</v>
      </c>
      <c r="C51" s="703" t="s">
        <v>397</v>
      </c>
      <c r="D51" s="702" t="s">
        <v>343</v>
      </c>
      <c r="E51" s="656" t="s">
        <v>33</v>
      </c>
      <c r="F51" s="636">
        <v>31</v>
      </c>
      <c r="G51" s="879"/>
      <c r="H51" s="879"/>
      <c r="I51" s="879"/>
      <c r="J51" s="879"/>
      <c r="K51" s="879"/>
      <c r="L51" s="879"/>
      <c r="M51" s="879">
        <f t="shared" si="3"/>
        <v>0</v>
      </c>
    </row>
    <row r="52" spans="1:13" s="1494" customFormat="1" ht="20.100000000000001" customHeight="1">
      <c r="A52" s="982"/>
      <c r="B52" s="702" t="s">
        <v>400</v>
      </c>
      <c r="C52" s="703" t="s">
        <v>344</v>
      </c>
      <c r="D52" s="702" t="s">
        <v>56</v>
      </c>
      <c r="E52" s="656" t="s">
        <v>33</v>
      </c>
      <c r="F52" s="636">
        <v>120</v>
      </c>
      <c r="G52" s="879"/>
      <c r="H52" s="879"/>
      <c r="I52" s="879"/>
      <c r="J52" s="879"/>
      <c r="K52" s="879"/>
      <c r="L52" s="879"/>
      <c r="M52" s="879">
        <f t="shared" si="3"/>
        <v>0</v>
      </c>
    </row>
    <row r="53" spans="1:13" s="1494" customFormat="1" ht="27">
      <c r="A53" s="982"/>
      <c r="B53" s="702"/>
      <c r="C53" s="703" t="s">
        <v>345</v>
      </c>
      <c r="D53" s="702" t="s">
        <v>56</v>
      </c>
      <c r="E53" s="649">
        <v>400</v>
      </c>
      <c r="F53" s="636">
        <v>303.2</v>
      </c>
      <c r="G53" s="879"/>
      <c r="H53" s="879"/>
      <c r="I53" s="879"/>
      <c r="J53" s="879"/>
      <c r="K53" s="879"/>
      <c r="L53" s="879"/>
      <c r="M53" s="879">
        <f t="shared" si="3"/>
        <v>0</v>
      </c>
    </row>
    <row r="54" spans="1:13" s="1494" customFormat="1" ht="20.100000000000001" customHeight="1">
      <c r="A54" s="982"/>
      <c r="B54" s="702"/>
      <c r="C54" s="703" t="s">
        <v>346</v>
      </c>
      <c r="D54" s="702" t="s">
        <v>347</v>
      </c>
      <c r="E54" s="649">
        <v>16.7</v>
      </c>
      <c r="F54" s="636">
        <v>12.6586</v>
      </c>
      <c r="G54" s="879"/>
      <c r="H54" s="879"/>
      <c r="I54" s="879"/>
      <c r="J54" s="879"/>
      <c r="K54" s="879"/>
      <c r="L54" s="879"/>
      <c r="M54" s="879">
        <f t="shared" si="3"/>
        <v>0</v>
      </c>
    </row>
    <row r="55" spans="1:13" s="1494" customFormat="1" ht="20.100000000000001" customHeight="1">
      <c r="A55" s="982"/>
      <c r="B55" s="702"/>
      <c r="C55" s="703" t="s">
        <v>337</v>
      </c>
      <c r="D55" s="702" t="s">
        <v>13</v>
      </c>
      <c r="E55" s="649">
        <v>27.6</v>
      </c>
      <c r="F55" s="636">
        <v>20.9208</v>
      </c>
      <c r="G55" s="879"/>
      <c r="H55" s="879"/>
      <c r="I55" s="879"/>
      <c r="J55" s="879"/>
      <c r="K55" s="879"/>
      <c r="L55" s="879"/>
      <c r="M55" s="879">
        <f t="shared" si="3"/>
        <v>0</v>
      </c>
    </row>
    <row r="56" spans="1:13" s="1494" customFormat="1" ht="53.25" customHeight="1">
      <c r="A56" s="978">
        <v>2</v>
      </c>
      <c r="B56" s="747" t="s">
        <v>349</v>
      </c>
      <c r="C56" s="699" t="s">
        <v>402</v>
      </c>
      <c r="D56" s="699" t="s">
        <v>45</v>
      </c>
      <c r="E56" s="738"/>
      <c r="F56" s="739">
        <v>0.40460000000000002</v>
      </c>
      <c r="G56" s="879"/>
      <c r="H56" s="879"/>
      <c r="I56" s="879"/>
      <c r="J56" s="879"/>
      <c r="K56" s="879"/>
      <c r="L56" s="879"/>
      <c r="M56" s="879"/>
    </row>
    <row r="57" spans="1:13" s="1494" customFormat="1" ht="33" customHeight="1">
      <c r="A57" s="982"/>
      <c r="B57" s="702"/>
      <c r="C57" s="703" t="s">
        <v>62</v>
      </c>
      <c r="D57" s="702" t="s">
        <v>16</v>
      </c>
      <c r="E57" s="649">
        <v>272</v>
      </c>
      <c r="F57" s="636">
        <v>110.05120000000001</v>
      </c>
      <c r="G57" s="879"/>
      <c r="H57" s="879"/>
      <c r="I57" s="879"/>
      <c r="J57" s="879"/>
      <c r="K57" s="879"/>
      <c r="L57" s="879"/>
      <c r="M57" s="879">
        <f t="shared" ref="M57:M61" si="4">L57+J57+H57</f>
        <v>0</v>
      </c>
    </row>
    <row r="58" spans="1:13" s="1494" customFormat="1" ht="35.25" customHeight="1">
      <c r="A58" s="982"/>
      <c r="B58" s="702" t="s">
        <v>886</v>
      </c>
      <c r="C58" s="748" t="s">
        <v>885</v>
      </c>
      <c r="D58" s="702" t="s">
        <v>31</v>
      </c>
      <c r="E58" s="649" t="s">
        <v>33</v>
      </c>
      <c r="F58" s="636">
        <v>6.33</v>
      </c>
      <c r="G58" s="879"/>
      <c r="H58" s="879"/>
      <c r="I58" s="879"/>
      <c r="J58" s="879"/>
      <c r="K58" s="879"/>
      <c r="L58" s="879"/>
      <c r="M58" s="879">
        <f t="shared" si="4"/>
        <v>0</v>
      </c>
    </row>
    <row r="59" spans="1:13" s="1494" customFormat="1" ht="57" customHeight="1">
      <c r="A59" s="982"/>
      <c r="B59" s="702" t="s">
        <v>401</v>
      </c>
      <c r="C59" s="748" t="s">
        <v>789</v>
      </c>
      <c r="D59" s="702" t="s">
        <v>31</v>
      </c>
      <c r="E59" s="649" t="s">
        <v>33</v>
      </c>
      <c r="F59" s="636">
        <v>18.18</v>
      </c>
      <c r="G59" s="879"/>
      <c r="H59" s="879"/>
      <c r="I59" s="879"/>
      <c r="J59" s="879"/>
      <c r="K59" s="879"/>
      <c r="L59" s="879"/>
      <c r="M59" s="879">
        <f t="shared" si="4"/>
        <v>0</v>
      </c>
    </row>
    <row r="60" spans="1:13" s="1494" customFormat="1" ht="57" customHeight="1">
      <c r="A60" s="982"/>
      <c r="B60" s="702" t="s">
        <v>401</v>
      </c>
      <c r="C60" s="748" t="s">
        <v>559</v>
      </c>
      <c r="D60" s="702" t="s">
        <v>31</v>
      </c>
      <c r="E60" s="649" t="s">
        <v>33</v>
      </c>
      <c r="F60" s="636">
        <v>15.96</v>
      </c>
      <c r="G60" s="879"/>
      <c r="H60" s="879"/>
      <c r="I60" s="879"/>
      <c r="J60" s="879"/>
      <c r="K60" s="879"/>
      <c r="L60" s="879"/>
      <c r="M60" s="879">
        <f t="shared" si="4"/>
        <v>0</v>
      </c>
    </row>
    <row r="61" spans="1:13" s="1494" customFormat="1" ht="20.100000000000001" customHeight="1">
      <c r="A61" s="982"/>
      <c r="B61" s="702"/>
      <c r="C61" s="703" t="s">
        <v>346</v>
      </c>
      <c r="D61" s="702" t="s">
        <v>347</v>
      </c>
      <c r="E61" s="649">
        <v>16.7</v>
      </c>
      <c r="F61" s="636">
        <v>6.7568200000000003</v>
      </c>
      <c r="G61" s="879"/>
      <c r="H61" s="879"/>
      <c r="I61" s="879"/>
      <c r="J61" s="879"/>
      <c r="K61" s="879"/>
      <c r="L61" s="879"/>
      <c r="M61" s="879">
        <f t="shared" si="4"/>
        <v>0</v>
      </c>
    </row>
    <row r="62" spans="1:13" s="1494" customFormat="1" ht="71.25" customHeight="1">
      <c r="A62" s="978">
        <v>5</v>
      </c>
      <c r="B62" s="749" t="s">
        <v>791</v>
      </c>
      <c r="C62" s="699" t="s">
        <v>790</v>
      </c>
      <c r="D62" s="700" t="s">
        <v>45</v>
      </c>
      <c r="E62" s="738"/>
      <c r="F62" s="739">
        <v>7.2999999999999995E-2</v>
      </c>
      <c r="G62" s="879"/>
      <c r="H62" s="879"/>
      <c r="I62" s="879"/>
      <c r="J62" s="879"/>
      <c r="K62" s="879"/>
      <c r="L62" s="879"/>
      <c r="M62" s="879"/>
    </row>
    <row r="63" spans="1:13" s="1494" customFormat="1" ht="20.100000000000001" customHeight="1">
      <c r="A63" s="982"/>
      <c r="B63" s="702"/>
      <c r="C63" s="703" t="s">
        <v>62</v>
      </c>
      <c r="D63" s="702" t="s">
        <v>16</v>
      </c>
      <c r="E63" s="635">
        <v>86.5</v>
      </c>
      <c r="F63" s="636">
        <v>6.3144999999999998</v>
      </c>
      <c r="G63" s="879"/>
      <c r="H63" s="879"/>
      <c r="I63" s="879"/>
      <c r="J63" s="879"/>
      <c r="K63" s="879"/>
      <c r="L63" s="879"/>
      <c r="M63" s="879">
        <f t="shared" ref="M63:M66" si="5">L63+J63+H63</f>
        <v>0</v>
      </c>
    </row>
    <row r="64" spans="1:13" s="1494" customFormat="1" ht="20.100000000000001" customHeight="1">
      <c r="A64" s="982"/>
      <c r="B64" s="702"/>
      <c r="C64" s="703" t="s">
        <v>29</v>
      </c>
      <c r="D64" s="702" t="s">
        <v>13</v>
      </c>
      <c r="E64" s="635">
        <v>1.4</v>
      </c>
      <c r="F64" s="636">
        <v>0.10219999999999999</v>
      </c>
      <c r="G64" s="879"/>
      <c r="H64" s="879"/>
      <c r="I64" s="879"/>
      <c r="J64" s="879"/>
      <c r="K64" s="879"/>
      <c r="L64" s="879"/>
      <c r="M64" s="879">
        <f t="shared" si="5"/>
        <v>0</v>
      </c>
    </row>
    <row r="65" spans="1:13" s="1494" customFormat="1" ht="13.5">
      <c r="A65" s="982"/>
      <c r="B65" s="702" t="s">
        <v>793</v>
      </c>
      <c r="C65" s="703" t="s">
        <v>792</v>
      </c>
      <c r="D65" s="702" t="s">
        <v>31</v>
      </c>
      <c r="E65" s="649">
        <v>100</v>
      </c>
      <c r="F65" s="636">
        <v>7.3</v>
      </c>
      <c r="G65" s="879"/>
      <c r="H65" s="879"/>
      <c r="I65" s="879"/>
      <c r="J65" s="879"/>
      <c r="K65" s="879"/>
      <c r="L65" s="879"/>
      <c r="M65" s="879">
        <f t="shared" si="5"/>
        <v>0</v>
      </c>
    </row>
    <row r="66" spans="1:13" s="1494" customFormat="1" ht="20.100000000000001" customHeight="1">
      <c r="A66" s="982"/>
      <c r="B66" s="702"/>
      <c r="C66" s="703" t="s">
        <v>26</v>
      </c>
      <c r="D66" s="702" t="s">
        <v>13</v>
      </c>
      <c r="E66" s="649">
        <v>0.2</v>
      </c>
      <c r="F66" s="636">
        <v>1.46E-2</v>
      </c>
      <c r="G66" s="879"/>
      <c r="H66" s="879"/>
      <c r="I66" s="879"/>
      <c r="J66" s="879"/>
      <c r="K66" s="879"/>
      <c r="L66" s="879"/>
      <c r="M66" s="879">
        <f t="shared" si="5"/>
        <v>0</v>
      </c>
    </row>
    <row r="67" spans="1:13" s="1494" customFormat="1" ht="71.25" customHeight="1">
      <c r="A67" s="978">
        <v>6</v>
      </c>
      <c r="B67" s="749" t="s">
        <v>61</v>
      </c>
      <c r="C67" s="699" t="s">
        <v>814</v>
      </c>
      <c r="D67" s="700" t="s">
        <v>101</v>
      </c>
      <c r="E67" s="738"/>
      <c r="F67" s="746">
        <v>140</v>
      </c>
      <c r="G67" s="879"/>
      <c r="H67" s="879"/>
      <c r="I67" s="879"/>
      <c r="J67" s="879"/>
      <c r="K67" s="879"/>
      <c r="L67" s="879"/>
      <c r="M67" s="879"/>
    </row>
    <row r="68" spans="1:13" s="1494" customFormat="1" ht="20.100000000000001" customHeight="1">
      <c r="A68" s="982"/>
      <c r="B68" s="702" t="s">
        <v>61</v>
      </c>
      <c r="C68" s="703" t="s">
        <v>10</v>
      </c>
      <c r="D68" s="702" t="s">
        <v>101</v>
      </c>
      <c r="E68" s="635">
        <v>1</v>
      </c>
      <c r="F68" s="650">
        <v>140</v>
      </c>
      <c r="G68" s="879"/>
      <c r="H68" s="879"/>
      <c r="I68" s="879"/>
      <c r="J68" s="879"/>
      <c r="K68" s="879"/>
      <c r="L68" s="879"/>
      <c r="M68" s="879">
        <f t="shared" ref="M68:M70" si="6">L68+J68+H68</f>
        <v>0</v>
      </c>
    </row>
    <row r="69" spans="1:13" s="1494" customFormat="1" ht="13.5">
      <c r="A69" s="982"/>
      <c r="B69" s="702"/>
      <c r="C69" s="703" t="s">
        <v>780</v>
      </c>
      <c r="D69" s="702" t="s">
        <v>101</v>
      </c>
      <c r="E69" s="649">
        <v>1</v>
      </c>
      <c r="F69" s="650">
        <v>140</v>
      </c>
      <c r="G69" s="879"/>
      <c r="H69" s="879"/>
      <c r="I69" s="879"/>
      <c r="J69" s="879"/>
      <c r="K69" s="879"/>
      <c r="L69" s="879"/>
      <c r="M69" s="879">
        <f t="shared" si="6"/>
        <v>0</v>
      </c>
    </row>
    <row r="70" spans="1:13" s="1494" customFormat="1" ht="20.100000000000001" customHeight="1">
      <c r="A70" s="982"/>
      <c r="B70" s="702" t="s">
        <v>781</v>
      </c>
      <c r="C70" s="703" t="s">
        <v>782</v>
      </c>
      <c r="D70" s="702" t="s">
        <v>56</v>
      </c>
      <c r="E70" s="649">
        <v>2</v>
      </c>
      <c r="F70" s="650">
        <v>280</v>
      </c>
      <c r="G70" s="879"/>
      <c r="H70" s="879"/>
      <c r="I70" s="879"/>
      <c r="J70" s="879"/>
      <c r="K70" s="879"/>
      <c r="L70" s="879"/>
      <c r="M70" s="879">
        <f t="shared" si="6"/>
        <v>0</v>
      </c>
    </row>
    <row r="71" spans="1:13" s="1494" customFormat="1" ht="24" customHeight="1">
      <c r="A71" s="962"/>
      <c r="B71" s="700"/>
      <c r="C71" s="743" t="s">
        <v>769</v>
      </c>
      <c r="D71" s="700" t="s">
        <v>13</v>
      </c>
      <c r="E71" s="738"/>
      <c r="F71" s="739"/>
      <c r="G71" s="744"/>
      <c r="H71" s="744"/>
      <c r="I71" s="744"/>
      <c r="J71" s="744"/>
      <c r="K71" s="744"/>
      <c r="L71" s="744"/>
      <c r="M71" s="744">
        <f>SUM(M45:M70)</f>
        <v>0</v>
      </c>
    </row>
    <row r="72" spans="1:13" s="1494" customFormat="1" ht="24" customHeight="1" thickBot="1">
      <c r="A72" s="963"/>
      <c r="B72" s="702"/>
      <c r="C72" s="699" t="s">
        <v>770</v>
      </c>
      <c r="D72" s="702"/>
      <c r="E72" s="649"/>
      <c r="F72" s="636"/>
      <c r="G72" s="879"/>
      <c r="H72" s="879"/>
      <c r="I72" s="879"/>
      <c r="J72" s="879"/>
      <c r="K72" s="879"/>
      <c r="L72" s="879"/>
      <c r="M72" s="879"/>
    </row>
    <row r="73" spans="1:13" s="1494" customFormat="1" ht="36.75" customHeight="1">
      <c r="A73" s="978">
        <v>1</v>
      </c>
      <c r="B73" s="1495" t="s">
        <v>1110</v>
      </c>
      <c r="C73" s="1496" t="s">
        <v>1107</v>
      </c>
      <c r="D73" s="700" t="s">
        <v>340</v>
      </c>
      <c r="E73" s="738"/>
      <c r="F73" s="887">
        <v>0.68443999999999505</v>
      </c>
      <c r="G73" s="879"/>
      <c r="H73" s="879"/>
      <c r="I73" s="879"/>
      <c r="J73" s="879"/>
      <c r="K73" s="879"/>
      <c r="L73" s="879"/>
      <c r="M73" s="879"/>
    </row>
    <row r="74" spans="1:13" s="1494" customFormat="1" ht="20.100000000000001" customHeight="1">
      <c r="A74" s="982"/>
      <c r="B74" s="702"/>
      <c r="C74" s="1497" t="s">
        <v>1108</v>
      </c>
      <c r="D74" s="702" t="s">
        <v>16</v>
      </c>
      <c r="E74" s="649">
        <v>36.76</v>
      </c>
      <c r="F74" s="658">
        <v>25.160014399999817</v>
      </c>
      <c r="G74" s="879"/>
      <c r="H74" s="879"/>
      <c r="I74" s="879"/>
      <c r="J74" s="879"/>
      <c r="K74" s="879"/>
      <c r="L74" s="879"/>
      <c r="M74" s="879">
        <f t="shared" ref="M74:M77" si="7">L74+J74+H74</f>
        <v>0</v>
      </c>
    </row>
    <row r="75" spans="1:13" s="1494" customFormat="1" ht="20.100000000000001" customHeight="1">
      <c r="A75" s="982"/>
      <c r="B75" s="702"/>
      <c r="C75" s="1497" t="s">
        <v>462</v>
      </c>
      <c r="D75" s="702" t="s">
        <v>13</v>
      </c>
      <c r="E75" s="649">
        <v>5.6</v>
      </c>
      <c r="F75" s="658">
        <v>3.8328639999999718</v>
      </c>
      <c r="G75" s="879"/>
      <c r="H75" s="879"/>
      <c r="I75" s="879"/>
      <c r="J75" s="879"/>
      <c r="K75" s="879"/>
      <c r="L75" s="879"/>
      <c r="M75" s="879">
        <f t="shared" si="7"/>
        <v>0</v>
      </c>
    </row>
    <row r="76" spans="1:13" s="1494" customFormat="1" ht="13.5">
      <c r="A76" s="982"/>
      <c r="B76" s="702" t="s">
        <v>48</v>
      </c>
      <c r="C76" s="1497" t="s">
        <v>1109</v>
      </c>
      <c r="D76" s="702" t="s">
        <v>25</v>
      </c>
      <c r="E76" s="649">
        <v>10.199999999999999</v>
      </c>
      <c r="F76" s="658">
        <v>6.9812879999999486</v>
      </c>
      <c r="G76" s="879"/>
      <c r="H76" s="879"/>
      <c r="I76" s="879"/>
      <c r="J76" s="879"/>
      <c r="K76" s="879"/>
      <c r="L76" s="879"/>
      <c r="M76" s="879">
        <f t="shared" si="7"/>
        <v>0</v>
      </c>
    </row>
    <row r="77" spans="1:13" s="1494" customFormat="1" ht="20.100000000000001" customHeight="1" thickBot="1">
      <c r="A77" s="982"/>
      <c r="B77" s="702"/>
      <c r="C77" s="1498" t="s">
        <v>337</v>
      </c>
      <c r="D77" s="702" t="s">
        <v>13</v>
      </c>
      <c r="E77" s="649">
        <v>6.36</v>
      </c>
      <c r="F77" s="658">
        <v>4.3530383999999689</v>
      </c>
      <c r="G77" s="879"/>
      <c r="H77" s="879"/>
      <c r="I77" s="879"/>
      <c r="J77" s="879"/>
      <c r="K77" s="879"/>
      <c r="L77" s="879"/>
      <c r="M77" s="879">
        <f t="shared" si="7"/>
        <v>0</v>
      </c>
    </row>
    <row r="78" spans="1:13" s="1494" customFormat="1" ht="81">
      <c r="A78" s="978">
        <v>2</v>
      </c>
      <c r="B78" s="698" t="s">
        <v>61</v>
      </c>
      <c r="C78" s="699" t="s">
        <v>350</v>
      </c>
      <c r="D78" s="700" t="s">
        <v>351</v>
      </c>
      <c r="E78" s="738"/>
      <c r="F78" s="1499">
        <v>185.5</v>
      </c>
      <c r="G78" s="879"/>
      <c r="H78" s="879"/>
      <c r="I78" s="879"/>
      <c r="J78" s="879"/>
      <c r="K78" s="879"/>
      <c r="L78" s="879"/>
      <c r="M78" s="879"/>
    </row>
    <row r="79" spans="1:13" s="1494" customFormat="1" ht="19.5" customHeight="1">
      <c r="A79" s="982"/>
      <c r="B79" s="702"/>
      <c r="C79" s="703" t="s">
        <v>62</v>
      </c>
      <c r="D79" s="702" t="s">
        <v>59</v>
      </c>
      <c r="E79" s="649">
        <v>1</v>
      </c>
      <c r="F79" s="636">
        <v>185.5</v>
      </c>
      <c r="G79" s="879"/>
      <c r="H79" s="879"/>
      <c r="I79" s="879"/>
      <c r="J79" s="879"/>
      <c r="K79" s="879"/>
      <c r="L79" s="879"/>
      <c r="M79" s="879">
        <f t="shared" ref="M79:M80" si="8">L79+J79+H79</f>
        <v>0</v>
      </c>
    </row>
    <row r="80" spans="1:13" s="1494" customFormat="1" ht="54">
      <c r="A80" s="982"/>
      <c r="B80" s="702"/>
      <c r="C80" s="703" t="s">
        <v>352</v>
      </c>
      <c r="D80" s="702" t="s">
        <v>59</v>
      </c>
      <c r="E80" s="649">
        <v>1</v>
      </c>
      <c r="F80" s="636">
        <v>185.5</v>
      </c>
      <c r="G80" s="879"/>
      <c r="H80" s="879"/>
      <c r="I80" s="879"/>
      <c r="J80" s="879"/>
      <c r="K80" s="879"/>
      <c r="L80" s="879"/>
      <c r="M80" s="879">
        <f t="shared" si="8"/>
        <v>0</v>
      </c>
    </row>
    <row r="81" spans="1:13" s="1494" customFormat="1" ht="54">
      <c r="A81" s="978">
        <v>3</v>
      </c>
      <c r="B81" s="698" t="s">
        <v>358</v>
      </c>
      <c r="C81" s="699" t="s">
        <v>1040</v>
      </c>
      <c r="D81" s="700" t="s">
        <v>340</v>
      </c>
      <c r="E81" s="738"/>
      <c r="F81" s="739">
        <v>1.53</v>
      </c>
      <c r="G81" s="879"/>
      <c r="H81" s="879"/>
      <c r="I81" s="879"/>
      <c r="J81" s="879"/>
      <c r="K81" s="879"/>
      <c r="L81" s="879"/>
      <c r="M81" s="879"/>
    </row>
    <row r="82" spans="1:13" s="1494" customFormat="1" ht="20.100000000000001" customHeight="1">
      <c r="A82" s="982"/>
      <c r="B82" s="702"/>
      <c r="C82" s="703" t="s">
        <v>62</v>
      </c>
      <c r="D82" s="702" t="s">
        <v>16</v>
      </c>
      <c r="E82" s="649">
        <v>108</v>
      </c>
      <c r="F82" s="636">
        <v>165.24</v>
      </c>
      <c r="G82" s="879"/>
      <c r="H82" s="879"/>
      <c r="I82" s="879"/>
      <c r="J82" s="879"/>
      <c r="K82" s="879"/>
      <c r="L82" s="879"/>
      <c r="M82" s="879">
        <f t="shared" ref="M82:M86" si="9">L82+J82+H82</f>
        <v>0</v>
      </c>
    </row>
    <row r="83" spans="1:13" s="1494" customFormat="1" ht="20.100000000000001" customHeight="1">
      <c r="A83" s="982"/>
      <c r="B83" s="702"/>
      <c r="C83" s="703" t="s">
        <v>29</v>
      </c>
      <c r="D83" s="702" t="s">
        <v>13</v>
      </c>
      <c r="E83" s="649">
        <v>4.5199999999999996</v>
      </c>
      <c r="F83" s="636">
        <v>6.9155999999999995</v>
      </c>
      <c r="G83" s="879"/>
      <c r="H83" s="879"/>
      <c r="I83" s="879"/>
      <c r="J83" s="879"/>
      <c r="K83" s="879"/>
      <c r="L83" s="879"/>
      <c r="M83" s="879">
        <f t="shared" si="9"/>
        <v>0</v>
      </c>
    </row>
    <row r="84" spans="1:13" s="1494" customFormat="1" ht="13.5">
      <c r="A84" s="982"/>
      <c r="B84" s="702" t="s">
        <v>555</v>
      </c>
      <c r="C84" s="703" t="s">
        <v>353</v>
      </c>
      <c r="D84" s="702" t="s">
        <v>31</v>
      </c>
      <c r="E84" s="649">
        <v>102</v>
      </c>
      <c r="F84" s="636">
        <v>156.06</v>
      </c>
      <c r="G84" s="879"/>
      <c r="H84" s="879"/>
      <c r="I84" s="879"/>
      <c r="J84" s="879"/>
      <c r="K84" s="879"/>
      <c r="L84" s="879"/>
      <c r="M84" s="879">
        <f t="shared" si="9"/>
        <v>0</v>
      </c>
    </row>
    <row r="85" spans="1:13" s="1494" customFormat="1" ht="20.100000000000001" customHeight="1">
      <c r="A85" s="982"/>
      <c r="B85" s="702" t="s">
        <v>554</v>
      </c>
      <c r="C85" s="703" t="s">
        <v>354</v>
      </c>
      <c r="D85" s="702" t="s">
        <v>38</v>
      </c>
      <c r="E85" s="649">
        <v>600</v>
      </c>
      <c r="F85" s="636">
        <v>918</v>
      </c>
      <c r="G85" s="879"/>
      <c r="H85" s="879"/>
      <c r="I85" s="879"/>
      <c r="J85" s="879"/>
      <c r="K85" s="879"/>
      <c r="L85" s="879"/>
      <c r="M85" s="879">
        <f t="shared" si="9"/>
        <v>0</v>
      </c>
    </row>
    <row r="86" spans="1:13" s="1494" customFormat="1" ht="20.100000000000001" customHeight="1">
      <c r="A86" s="982"/>
      <c r="B86" s="702"/>
      <c r="C86" s="703" t="s">
        <v>337</v>
      </c>
      <c r="D86" s="702" t="s">
        <v>13</v>
      </c>
      <c r="E86" s="649">
        <v>4.66</v>
      </c>
      <c r="F86" s="636">
        <v>7.1298000000000004</v>
      </c>
      <c r="G86" s="879"/>
      <c r="H86" s="879"/>
      <c r="I86" s="879"/>
      <c r="J86" s="879"/>
      <c r="K86" s="879"/>
      <c r="L86" s="879"/>
      <c r="M86" s="879">
        <f t="shared" si="9"/>
        <v>0</v>
      </c>
    </row>
    <row r="87" spans="1:13" s="1494" customFormat="1" ht="54">
      <c r="A87" s="978">
        <v>4</v>
      </c>
      <c r="B87" s="698" t="s">
        <v>358</v>
      </c>
      <c r="C87" s="699" t="s">
        <v>1041</v>
      </c>
      <c r="D87" s="700" t="s">
        <v>340</v>
      </c>
      <c r="E87" s="738"/>
      <c r="F87" s="1492">
        <v>1.7064999999999999</v>
      </c>
      <c r="G87" s="879"/>
      <c r="H87" s="879"/>
      <c r="I87" s="879"/>
      <c r="J87" s="879"/>
      <c r="K87" s="879"/>
      <c r="L87" s="879"/>
      <c r="M87" s="879"/>
    </row>
    <row r="88" spans="1:13" s="1494" customFormat="1" ht="20.100000000000001" customHeight="1">
      <c r="A88" s="982"/>
      <c r="B88" s="702"/>
      <c r="C88" s="703" t="s">
        <v>62</v>
      </c>
      <c r="D88" s="702" t="s">
        <v>16</v>
      </c>
      <c r="E88" s="649">
        <v>108</v>
      </c>
      <c r="F88" s="636">
        <v>184.30199999999999</v>
      </c>
      <c r="G88" s="879"/>
      <c r="H88" s="879"/>
      <c r="I88" s="879"/>
      <c r="J88" s="879"/>
      <c r="K88" s="879"/>
      <c r="L88" s="879"/>
      <c r="M88" s="879">
        <f t="shared" ref="M88:M92" si="10">L88+J88+H88</f>
        <v>0</v>
      </c>
    </row>
    <row r="89" spans="1:13" s="1494" customFormat="1" ht="20.100000000000001" customHeight="1">
      <c r="A89" s="982"/>
      <c r="B89" s="702"/>
      <c r="C89" s="703" t="s">
        <v>29</v>
      </c>
      <c r="D89" s="702" t="s">
        <v>13</v>
      </c>
      <c r="E89" s="649">
        <v>4.5199999999999996</v>
      </c>
      <c r="F89" s="636">
        <v>7.713379999999999</v>
      </c>
      <c r="G89" s="879"/>
      <c r="H89" s="879"/>
      <c r="I89" s="879"/>
      <c r="J89" s="879"/>
      <c r="K89" s="879"/>
      <c r="L89" s="879"/>
      <c r="M89" s="879">
        <f t="shared" si="10"/>
        <v>0</v>
      </c>
    </row>
    <row r="90" spans="1:13" s="1494" customFormat="1" ht="13.5">
      <c r="A90" s="982"/>
      <c r="B90" s="702" t="s">
        <v>357</v>
      </c>
      <c r="C90" s="703" t="s">
        <v>734</v>
      </c>
      <c r="D90" s="702" t="s">
        <v>31</v>
      </c>
      <c r="E90" s="649">
        <v>102</v>
      </c>
      <c r="F90" s="636">
        <v>174.06299999999999</v>
      </c>
      <c r="G90" s="879"/>
      <c r="H90" s="879"/>
      <c r="I90" s="879"/>
      <c r="J90" s="879"/>
      <c r="K90" s="879"/>
      <c r="L90" s="879"/>
      <c r="M90" s="879">
        <f t="shared" si="10"/>
        <v>0</v>
      </c>
    </row>
    <row r="91" spans="1:13" s="1494" customFormat="1" ht="20.100000000000001" customHeight="1">
      <c r="A91" s="982"/>
      <c r="B91" s="702" t="s">
        <v>554</v>
      </c>
      <c r="C91" s="703" t="s">
        <v>354</v>
      </c>
      <c r="D91" s="702" t="s">
        <v>38</v>
      </c>
      <c r="E91" s="649">
        <v>600</v>
      </c>
      <c r="F91" s="636">
        <v>1023.9</v>
      </c>
      <c r="G91" s="879"/>
      <c r="H91" s="879"/>
      <c r="I91" s="879"/>
      <c r="J91" s="879"/>
      <c r="K91" s="879"/>
      <c r="L91" s="879"/>
      <c r="M91" s="879">
        <f t="shared" si="10"/>
        <v>0</v>
      </c>
    </row>
    <row r="92" spans="1:13" s="1494" customFormat="1" ht="20.100000000000001" customHeight="1">
      <c r="A92" s="982"/>
      <c r="B92" s="702"/>
      <c r="C92" s="703" t="s">
        <v>337</v>
      </c>
      <c r="D92" s="702" t="s">
        <v>13</v>
      </c>
      <c r="E92" s="649">
        <v>4.66</v>
      </c>
      <c r="F92" s="636">
        <v>7.9522899999999996</v>
      </c>
      <c r="G92" s="879"/>
      <c r="H92" s="879"/>
      <c r="I92" s="879"/>
      <c r="J92" s="879"/>
      <c r="K92" s="879"/>
      <c r="L92" s="879"/>
      <c r="M92" s="879">
        <f t="shared" si="10"/>
        <v>0</v>
      </c>
    </row>
    <row r="93" spans="1:13" s="1494" customFormat="1" ht="40.5">
      <c r="A93" s="978">
        <v>5</v>
      </c>
      <c r="B93" s="698" t="s">
        <v>359</v>
      </c>
      <c r="C93" s="699" t="s">
        <v>355</v>
      </c>
      <c r="D93" s="700" t="s">
        <v>356</v>
      </c>
      <c r="E93" s="738"/>
      <c r="F93" s="739">
        <v>1.4</v>
      </c>
      <c r="G93" s="879"/>
      <c r="H93" s="879"/>
      <c r="I93" s="879"/>
      <c r="J93" s="879"/>
      <c r="K93" s="879"/>
      <c r="L93" s="879"/>
      <c r="M93" s="879"/>
    </row>
    <row r="94" spans="1:13" s="1494" customFormat="1" ht="20.100000000000001" customHeight="1">
      <c r="A94" s="982"/>
      <c r="B94" s="702"/>
      <c r="C94" s="703" t="s">
        <v>62</v>
      </c>
      <c r="D94" s="702" t="s">
        <v>16</v>
      </c>
      <c r="E94" s="649">
        <v>26.9</v>
      </c>
      <c r="F94" s="636">
        <v>37.659999999999997</v>
      </c>
      <c r="G94" s="879"/>
      <c r="H94" s="879"/>
      <c r="I94" s="879"/>
      <c r="J94" s="879"/>
      <c r="K94" s="879"/>
      <c r="L94" s="879"/>
      <c r="M94" s="879">
        <f t="shared" ref="M94:M97" si="11">L94+J94+H94</f>
        <v>0</v>
      </c>
    </row>
    <row r="95" spans="1:13" s="1494" customFormat="1" ht="20.100000000000001" customHeight="1">
      <c r="A95" s="982"/>
      <c r="B95" s="702"/>
      <c r="C95" s="703" t="s">
        <v>29</v>
      </c>
      <c r="D95" s="702" t="s">
        <v>13</v>
      </c>
      <c r="E95" s="649">
        <v>1.1599999999999999</v>
      </c>
      <c r="F95" s="636">
        <v>1.6239999999999999</v>
      </c>
      <c r="G95" s="879"/>
      <c r="H95" s="879"/>
      <c r="I95" s="879"/>
      <c r="J95" s="879"/>
      <c r="K95" s="879"/>
      <c r="L95" s="879"/>
      <c r="M95" s="879">
        <f t="shared" si="11"/>
        <v>0</v>
      </c>
    </row>
    <row r="96" spans="1:13" s="1494" customFormat="1" ht="13.5">
      <c r="A96" s="982"/>
      <c r="B96" s="702" t="s">
        <v>403</v>
      </c>
      <c r="C96" s="703" t="s">
        <v>353</v>
      </c>
      <c r="D96" s="702" t="s">
        <v>31</v>
      </c>
      <c r="E96" s="649">
        <v>15.7</v>
      </c>
      <c r="F96" s="636">
        <v>21.979999999999997</v>
      </c>
      <c r="G96" s="879"/>
      <c r="H96" s="879"/>
      <c r="I96" s="879"/>
      <c r="J96" s="879"/>
      <c r="K96" s="879"/>
      <c r="L96" s="879"/>
      <c r="M96" s="879">
        <f t="shared" si="11"/>
        <v>0</v>
      </c>
    </row>
    <row r="97" spans="1:13" s="1494" customFormat="1" ht="13.5">
      <c r="A97" s="982"/>
      <c r="B97" s="702" t="s">
        <v>404</v>
      </c>
      <c r="C97" s="703" t="s">
        <v>354</v>
      </c>
      <c r="D97" s="702" t="s">
        <v>38</v>
      </c>
      <c r="E97" s="649">
        <v>6</v>
      </c>
      <c r="F97" s="636">
        <v>131.88</v>
      </c>
      <c r="G97" s="879"/>
      <c r="H97" s="879"/>
      <c r="I97" s="879"/>
      <c r="J97" s="879"/>
      <c r="K97" s="879"/>
      <c r="L97" s="879"/>
      <c r="M97" s="879">
        <f t="shared" si="11"/>
        <v>0</v>
      </c>
    </row>
    <row r="98" spans="1:13" s="1494" customFormat="1" ht="40.5">
      <c r="A98" s="978">
        <v>6</v>
      </c>
      <c r="B98" s="698" t="s">
        <v>735</v>
      </c>
      <c r="C98" s="699" t="s">
        <v>747</v>
      </c>
      <c r="D98" s="700" t="s">
        <v>340</v>
      </c>
      <c r="E98" s="738"/>
      <c r="F98" s="887">
        <v>8.66</v>
      </c>
      <c r="G98" s="879"/>
      <c r="H98" s="879"/>
      <c r="I98" s="879"/>
      <c r="J98" s="879"/>
      <c r="K98" s="879"/>
      <c r="L98" s="879"/>
      <c r="M98" s="879"/>
    </row>
    <row r="99" spans="1:13" s="1494" customFormat="1" ht="20.100000000000001" customHeight="1">
      <c r="A99" s="982"/>
      <c r="B99" s="702"/>
      <c r="C99" s="703" t="s">
        <v>62</v>
      </c>
      <c r="D99" s="702" t="s">
        <v>16</v>
      </c>
      <c r="E99" s="649">
        <v>129</v>
      </c>
      <c r="F99" s="636">
        <v>1117.1400000000001</v>
      </c>
      <c r="G99" s="879"/>
      <c r="H99" s="879"/>
      <c r="I99" s="879"/>
      <c r="J99" s="879"/>
      <c r="K99" s="879"/>
      <c r="L99" s="879"/>
      <c r="M99" s="879">
        <f t="shared" ref="M99:M105" si="12">L99+J99+H99</f>
        <v>0</v>
      </c>
    </row>
    <row r="100" spans="1:13" s="1494" customFormat="1" ht="20.100000000000001" customHeight="1">
      <c r="A100" s="982"/>
      <c r="B100" s="702"/>
      <c r="C100" s="703" t="s">
        <v>29</v>
      </c>
      <c r="D100" s="702" t="s">
        <v>13</v>
      </c>
      <c r="E100" s="649">
        <v>3.4</v>
      </c>
      <c r="F100" s="636">
        <v>29.443999999999999</v>
      </c>
      <c r="G100" s="879"/>
      <c r="H100" s="879"/>
      <c r="I100" s="879"/>
      <c r="J100" s="879"/>
      <c r="K100" s="879"/>
      <c r="L100" s="879"/>
      <c r="M100" s="879">
        <f t="shared" si="12"/>
        <v>0</v>
      </c>
    </row>
    <row r="101" spans="1:13" s="1494" customFormat="1" ht="20.100000000000001" customHeight="1">
      <c r="A101" s="982"/>
      <c r="B101" s="702" t="s">
        <v>737</v>
      </c>
      <c r="C101" s="703" t="s">
        <v>736</v>
      </c>
      <c r="D101" s="702" t="s">
        <v>38</v>
      </c>
      <c r="E101" s="649"/>
      <c r="F101" s="636"/>
      <c r="G101" s="879"/>
      <c r="H101" s="879"/>
      <c r="I101" s="879"/>
      <c r="J101" s="879"/>
      <c r="K101" s="879"/>
      <c r="L101" s="879"/>
      <c r="M101" s="879">
        <f t="shared" si="12"/>
        <v>0</v>
      </c>
    </row>
    <row r="102" spans="1:13" s="1494" customFormat="1" ht="34.5" customHeight="1">
      <c r="A102" s="982"/>
      <c r="B102" s="893" t="s">
        <v>1067</v>
      </c>
      <c r="C102" s="1475" t="s">
        <v>1068</v>
      </c>
      <c r="D102" s="702" t="s">
        <v>31</v>
      </c>
      <c r="E102" s="649">
        <v>101.5</v>
      </c>
      <c r="F102" s="636">
        <v>878.99</v>
      </c>
      <c r="G102" s="1500"/>
      <c r="H102" s="879"/>
      <c r="I102" s="879"/>
      <c r="J102" s="879"/>
      <c r="K102" s="879"/>
      <c r="L102" s="879"/>
      <c r="M102" s="879">
        <f t="shared" si="12"/>
        <v>0</v>
      </c>
    </row>
    <row r="103" spans="1:13" s="1494" customFormat="1" ht="20.100000000000001" customHeight="1">
      <c r="A103" s="982"/>
      <c r="B103" s="1141" t="s">
        <v>1069</v>
      </c>
      <c r="C103" s="1501" t="s">
        <v>1070</v>
      </c>
      <c r="D103" s="702" t="s">
        <v>101</v>
      </c>
      <c r="E103" s="656">
        <v>107</v>
      </c>
      <c r="F103" s="636">
        <v>926.62</v>
      </c>
      <c r="G103" s="1500"/>
      <c r="H103" s="879"/>
      <c r="I103" s="879"/>
      <c r="J103" s="879"/>
      <c r="K103" s="879"/>
      <c r="L103" s="879"/>
      <c r="M103" s="879">
        <f t="shared" ref="M103:M104" si="13">L103+J103+H103</f>
        <v>0</v>
      </c>
    </row>
    <row r="104" spans="1:13" s="1494" customFormat="1" ht="20.100000000000001" customHeight="1">
      <c r="A104" s="982"/>
      <c r="B104" s="702"/>
      <c r="C104" s="703" t="s">
        <v>472</v>
      </c>
      <c r="D104" s="702" t="s">
        <v>347</v>
      </c>
      <c r="E104" s="656">
        <v>0.09</v>
      </c>
      <c r="F104" s="636">
        <v>83.395799999999994</v>
      </c>
      <c r="G104" s="879"/>
      <c r="H104" s="879"/>
      <c r="I104" s="879"/>
      <c r="J104" s="879"/>
      <c r="K104" s="879"/>
      <c r="L104" s="879"/>
      <c r="M104" s="879">
        <f t="shared" si="13"/>
        <v>0</v>
      </c>
    </row>
    <row r="105" spans="1:13" s="1494" customFormat="1" ht="20.100000000000001" customHeight="1">
      <c r="A105" s="982"/>
      <c r="B105" s="702"/>
      <c r="C105" s="703" t="s">
        <v>337</v>
      </c>
      <c r="D105" s="702" t="s">
        <v>13</v>
      </c>
      <c r="E105" s="649">
        <v>18.2</v>
      </c>
      <c r="F105" s="636">
        <v>157.61199999999999</v>
      </c>
      <c r="G105" s="879"/>
      <c r="H105" s="879"/>
      <c r="I105" s="879"/>
      <c r="J105" s="879"/>
      <c r="K105" s="879"/>
      <c r="L105" s="879"/>
      <c r="M105" s="879">
        <f t="shared" si="12"/>
        <v>0</v>
      </c>
    </row>
    <row r="106" spans="1:13" s="1494" customFormat="1" ht="40.5" customHeight="1">
      <c r="A106" s="978">
        <v>7</v>
      </c>
      <c r="B106" s="698" t="s">
        <v>471</v>
      </c>
      <c r="C106" s="730" t="s">
        <v>748</v>
      </c>
      <c r="D106" s="699" t="s">
        <v>470</v>
      </c>
      <c r="E106" s="738"/>
      <c r="F106" s="1499">
        <v>3.77</v>
      </c>
      <c r="G106" s="750"/>
      <c r="H106" s="879"/>
      <c r="I106" s="879"/>
      <c r="J106" s="879"/>
      <c r="K106" s="879"/>
      <c r="L106" s="879"/>
      <c r="M106" s="879"/>
    </row>
    <row r="107" spans="1:13" s="1494" customFormat="1" ht="20.100000000000001" customHeight="1">
      <c r="A107" s="982"/>
      <c r="B107" s="702"/>
      <c r="C107" s="703" t="s">
        <v>62</v>
      </c>
      <c r="D107" s="702" t="s">
        <v>16</v>
      </c>
      <c r="E107" s="649">
        <v>15</v>
      </c>
      <c r="F107" s="636">
        <v>56.55</v>
      </c>
      <c r="G107" s="879"/>
      <c r="H107" s="879"/>
      <c r="I107" s="879"/>
      <c r="J107" s="879"/>
      <c r="K107" s="879"/>
      <c r="L107" s="879"/>
      <c r="M107" s="879">
        <f t="shared" ref="M107:M109" si="14">L107+J107+H107</f>
        <v>0</v>
      </c>
    </row>
    <row r="108" spans="1:13" s="1494" customFormat="1" ht="20.100000000000001" customHeight="1">
      <c r="A108" s="982"/>
      <c r="B108" s="702" t="s">
        <v>738</v>
      </c>
      <c r="C108" s="703" t="s">
        <v>744</v>
      </c>
      <c r="D108" s="702" t="s">
        <v>101</v>
      </c>
      <c r="E108" s="656">
        <v>102</v>
      </c>
      <c r="F108" s="636">
        <v>384.54</v>
      </c>
      <c r="G108" s="879"/>
      <c r="H108" s="879"/>
      <c r="I108" s="879"/>
      <c r="J108" s="879"/>
      <c r="K108" s="879"/>
      <c r="L108" s="879"/>
      <c r="M108" s="879">
        <f t="shared" si="14"/>
        <v>0</v>
      </c>
    </row>
    <row r="109" spans="1:13" s="1494" customFormat="1" ht="20.100000000000001" customHeight="1">
      <c r="A109" s="982"/>
      <c r="B109" s="702"/>
      <c r="C109" s="703" t="s">
        <v>472</v>
      </c>
      <c r="D109" s="702" t="s">
        <v>347</v>
      </c>
      <c r="E109" s="649">
        <v>9</v>
      </c>
      <c r="F109" s="636">
        <v>33.93</v>
      </c>
      <c r="G109" s="879"/>
      <c r="H109" s="879"/>
      <c r="I109" s="879"/>
      <c r="J109" s="879"/>
      <c r="K109" s="879"/>
      <c r="L109" s="879"/>
      <c r="M109" s="879">
        <f t="shared" si="14"/>
        <v>0</v>
      </c>
    </row>
    <row r="110" spans="1:13" s="1494" customFormat="1" ht="27">
      <c r="A110" s="982">
        <v>8</v>
      </c>
      <c r="B110" s="700" t="s">
        <v>61</v>
      </c>
      <c r="C110" s="699" t="s">
        <v>725</v>
      </c>
      <c r="D110" s="700" t="s">
        <v>31</v>
      </c>
      <c r="E110" s="738"/>
      <c r="F110" s="887">
        <v>8.66</v>
      </c>
      <c r="G110" s="879"/>
      <c r="H110" s="879"/>
      <c r="I110" s="879"/>
      <c r="J110" s="879"/>
      <c r="K110" s="879"/>
      <c r="L110" s="879"/>
      <c r="M110" s="879"/>
    </row>
    <row r="111" spans="1:13" s="1494" customFormat="1" ht="15" customHeight="1">
      <c r="A111" s="982"/>
      <c r="B111" s="702" t="s">
        <v>61</v>
      </c>
      <c r="C111" s="703" t="s">
        <v>10</v>
      </c>
      <c r="D111" s="702" t="s">
        <v>31</v>
      </c>
      <c r="E111" s="649">
        <v>1</v>
      </c>
      <c r="F111" s="650">
        <v>8.66</v>
      </c>
      <c r="G111" s="879"/>
      <c r="H111" s="879"/>
      <c r="I111" s="879"/>
      <c r="J111" s="879"/>
      <c r="K111" s="879"/>
      <c r="L111" s="879"/>
      <c r="M111" s="879">
        <f t="shared" ref="M111:M114" si="15">L111+J111+H111</f>
        <v>0</v>
      </c>
    </row>
    <row r="112" spans="1:13" s="1494" customFormat="1" ht="15" customHeight="1">
      <c r="A112" s="982"/>
      <c r="B112" s="702" t="s">
        <v>726</v>
      </c>
      <c r="C112" s="703" t="s">
        <v>727</v>
      </c>
      <c r="D112" s="702" t="s">
        <v>50</v>
      </c>
      <c r="E112" s="649">
        <v>4.9000000000000002E-2</v>
      </c>
      <c r="F112" s="650">
        <v>0.42434000000000005</v>
      </c>
      <c r="G112" s="879"/>
      <c r="H112" s="879"/>
      <c r="I112" s="879"/>
      <c r="J112" s="879"/>
      <c r="K112" s="879"/>
      <c r="L112" s="879"/>
      <c r="M112" s="879">
        <f t="shared" si="15"/>
        <v>0</v>
      </c>
    </row>
    <row r="113" spans="1:13" s="1494" customFormat="1" ht="15" customHeight="1">
      <c r="A113" s="982"/>
      <c r="B113" s="702" t="s">
        <v>728</v>
      </c>
      <c r="C113" s="703" t="s">
        <v>729</v>
      </c>
      <c r="D113" s="702" t="s">
        <v>31</v>
      </c>
      <c r="E113" s="649">
        <v>0.05</v>
      </c>
      <c r="F113" s="650">
        <v>0.43300000000000005</v>
      </c>
      <c r="G113" s="879"/>
      <c r="H113" s="879"/>
      <c r="I113" s="879"/>
      <c r="J113" s="879"/>
      <c r="K113" s="879"/>
      <c r="L113" s="879"/>
      <c r="M113" s="879">
        <f t="shared" si="15"/>
        <v>0</v>
      </c>
    </row>
    <row r="114" spans="1:13" s="1494" customFormat="1" ht="15.75" customHeight="1">
      <c r="A114" s="982"/>
      <c r="B114" s="702" t="s">
        <v>730</v>
      </c>
      <c r="C114" s="703" t="s">
        <v>731</v>
      </c>
      <c r="D114" s="702" t="s">
        <v>38</v>
      </c>
      <c r="E114" s="649">
        <v>0.9</v>
      </c>
      <c r="F114" s="650">
        <v>7.7940000000000005</v>
      </c>
      <c r="G114" s="879"/>
      <c r="H114" s="879"/>
      <c r="I114" s="879"/>
      <c r="J114" s="879"/>
      <c r="K114" s="879"/>
      <c r="L114" s="879"/>
      <c r="M114" s="879">
        <f t="shared" si="15"/>
        <v>0</v>
      </c>
    </row>
    <row r="115" spans="1:13" s="1494" customFormat="1" ht="20.100000000000001" customHeight="1">
      <c r="A115" s="962"/>
      <c r="B115" s="700"/>
      <c r="C115" s="743" t="s">
        <v>771</v>
      </c>
      <c r="D115" s="700" t="s">
        <v>13</v>
      </c>
      <c r="E115" s="738"/>
      <c r="F115" s="739"/>
      <c r="G115" s="744"/>
      <c r="H115" s="744"/>
      <c r="I115" s="744"/>
      <c r="J115" s="744"/>
      <c r="K115" s="744"/>
      <c r="L115" s="744"/>
      <c r="M115" s="744">
        <f>SUM(M74:M114)</f>
        <v>0</v>
      </c>
    </row>
    <row r="116" spans="1:13" s="1494" customFormat="1" ht="42" customHeight="1">
      <c r="A116" s="963"/>
      <c r="B116" s="702"/>
      <c r="C116" s="699" t="s">
        <v>794</v>
      </c>
      <c r="D116" s="702"/>
      <c r="E116" s="649"/>
      <c r="F116" s="636"/>
      <c r="G116" s="879"/>
      <c r="H116" s="879"/>
      <c r="I116" s="879"/>
      <c r="J116" s="879"/>
      <c r="K116" s="879"/>
      <c r="L116" s="879"/>
      <c r="M116" s="879"/>
    </row>
    <row r="117" spans="1:13" s="1503" customFormat="1" ht="36" customHeight="1">
      <c r="A117" s="978">
        <v>1</v>
      </c>
      <c r="B117" s="729" t="s">
        <v>393</v>
      </c>
      <c r="C117" s="730" t="s">
        <v>795</v>
      </c>
      <c r="D117" s="964" t="s">
        <v>340</v>
      </c>
      <c r="E117" s="751"/>
      <c r="F117" s="1502">
        <v>6.08</v>
      </c>
      <c r="G117" s="879"/>
      <c r="H117" s="879"/>
      <c r="I117" s="879"/>
      <c r="J117" s="879"/>
      <c r="K117" s="879"/>
      <c r="L117" s="879"/>
      <c r="M117" s="879"/>
    </row>
    <row r="118" spans="1:13" s="1503" customFormat="1" ht="20.100000000000001" customHeight="1">
      <c r="A118" s="982"/>
      <c r="B118" s="702"/>
      <c r="C118" s="703" t="s">
        <v>10</v>
      </c>
      <c r="D118" s="702" t="s">
        <v>16</v>
      </c>
      <c r="E118" s="649">
        <v>93</v>
      </c>
      <c r="F118" s="650">
        <v>565.44000000000005</v>
      </c>
      <c r="G118" s="879"/>
      <c r="H118" s="879"/>
      <c r="I118" s="879"/>
      <c r="J118" s="879"/>
      <c r="K118" s="879"/>
      <c r="L118" s="879"/>
      <c r="M118" s="879">
        <f>L118+J118+H118</f>
        <v>0</v>
      </c>
    </row>
    <row r="119" spans="1:13" s="1503" customFormat="1" ht="20.100000000000001" customHeight="1">
      <c r="A119" s="982"/>
      <c r="B119" s="702" t="s">
        <v>47</v>
      </c>
      <c r="C119" s="703" t="s">
        <v>360</v>
      </c>
      <c r="D119" s="702" t="s">
        <v>50</v>
      </c>
      <c r="E119" s="649">
        <v>2.4</v>
      </c>
      <c r="F119" s="650">
        <v>14.591999999999999</v>
      </c>
      <c r="G119" s="879"/>
      <c r="H119" s="879"/>
      <c r="I119" s="879"/>
      <c r="J119" s="879"/>
      <c r="K119" s="879"/>
      <c r="L119" s="879"/>
      <c r="M119" s="879">
        <f t="shared" ref="M119:M121" si="16">L119+J119+H119</f>
        <v>0</v>
      </c>
    </row>
    <row r="120" spans="1:13" s="1503" customFormat="1" ht="20.100000000000001" customHeight="1">
      <c r="A120" s="982"/>
      <c r="B120" s="702"/>
      <c r="C120" s="703" t="s">
        <v>29</v>
      </c>
      <c r="D120" s="702" t="s">
        <v>13</v>
      </c>
      <c r="E120" s="649">
        <v>2.6</v>
      </c>
      <c r="F120" s="650">
        <v>15.808000000000002</v>
      </c>
      <c r="G120" s="879"/>
      <c r="H120" s="879"/>
      <c r="I120" s="879"/>
      <c r="J120" s="879"/>
      <c r="K120" s="879"/>
      <c r="L120" s="879"/>
      <c r="M120" s="879">
        <f t="shared" si="16"/>
        <v>0</v>
      </c>
    </row>
    <row r="121" spans="1:13" s="1503" customFormat="1" ht="20.100000000000001" customHeight="1" thickBot="1">
      <c r="A121" s="982"/>
      <c r="B121" s="702" t="s">
        <v>48</v>
      </c>
      <c r="C121" s="703" t="s">
        <v>381</v>
      </c>
      <c r="D121" s="702" t="s">
        <v>25</v>
      </c>
      <c r="E121" s="649">
        <v>2.68</v>
      </c>
      <c r="F121" s="650">
        <v>16.2944</v>
      </c>
      <c r="G121" s="879"/>
      <c r="H121" s="879"/>
      <c r="I121" s="879"/>
      <c r="J121" s="879"/>
      <c r="K121" s="879"/>
      <c r="L121" s="879"/>
      <c r="M121" s="879">
        <f t="shared" si="16"/>
        <v>0</v>
      </c>
    </row>
    <row r="122" spans="1:13" s="1503" customFormat="1" ht="41.25" customHeight="1">
      <c r="A122" s="963"/>
      <c r="B122" s="884" t="s">
        <v>478</v>
      </c>
      <c r="C122" s="885" t="s">
        <v>1071</v>
      </c>
      <c r="D122" s="886" t="s">
        <v>31</v>
      </c>
      <c r="E122" s="887"/>
      <c r="F122" s="1504">
        <v>142.19999999999999</v>
      </c>
      <c r="G122" s="888"/>
      <c r="H122" s="889"/>
      <c r="I122" s="890"/>
      <c r="J122" s="891"/>
      <c r="K122" s="888"/>
      <c r="L122" s="889"/>
      <c r="M122" s="892"/>
    </row>
    <row r="123" spans="1:13" s="1503" customFormat="1" ht="20.100000000000001" customHeight="1">
      <c r="A123" s="963"/>
      <c r="B123" s="893"/>
      <c r="C123" s="469" t="s">
        <v>62</v>
      </c>
      <c r="D123" s="893" t="s">
        <v>16</v>
      </c>
      <c r="E123" s="894">
        <v>1.5</v>
      </c>
      <c r="F123" s="895">
        <v>213.29999999999998</v>
      </c>
      <c r="G123" s="896"/>
      <c r="H123" s="897"/>
      <c r="I123" s="898"/>
      <c r="J123" s="899"/>
      <c r="K123" s="896"/>
      <c r="L123" s="897"/>
      <c r="M123" s="900">
        <f>L123+J123+H123</f>
        <v>0</v>
      </c>
    </row>
    <row r="124" spans="1:13" s="1503" customFormat="1" ht="20.100000000000001" customHeight="1">
      <c r="A124" s="963"/>
      <c r="B124" s="893"/>
      <c r="C124" s="469" t="s">
        <v>29</v>
      </c>
      <c r="D124" s="893" t="s">
        <v>13</v>
      </c>
      <c r="E124" s="901">
        <v>4.2599999999999999E-2</v>
      </c>
      <c r="F124" s="895">
        <v>6.0577199999999998</v>
      </c>
      <c r="G124" s="896"/>
      <c r="H124" s="897"/>
      <c r="I124" s="898"/>
      <c r="J124" s="899"/>
      <c r="K124" s="896"/>
      <c r="L124" s="897"/>
      <c r="M124" s="900">
        <f t="shared" ref="M124:M127" si="17">L124+J124+H124</f>
        <v>0</v>
      </c>
    </row>
    <row r="125" spans="1:13" s="1503" customFormat="1" ht="20.100000000000001" customHeight="1">
      <c r="A125" s="963"/>
      <c r="B125" s="893"/>
      <c r="C125" s="469" t="s">
        <v>475</v>
      </c>
      <c r="D125" s="893" t="s">
        <v>22</v>
      </c>
      <c r="E125" s="894">
        <v>3.6999999999999998E-2</v>
      </c>
      <c r="F125" s="895">
        <v>5.2613999999999992</v>
      </c>
      <c r="G125" s="896"/>
      <c r="H125" s="897"/>
      <c r="I125" s="898"/>
      <c r="J125" s="899"/>
      <c r="K125" s="896"/>
      <c r="L125" s="897"/>
      <c r="M125" s="900">
        <f t="shared" si="17"/>
        <v>0</v>
      </c>
    </row>
    <row r="126" spans="1:13" s="1503" customFormat="1" ht="20.100000000000001" customHeight="1">
      <c r="A126" s="963"/>
      <c r="B126" s="902"/>
      <c r="C126" s="549" t="s">
        <v>121</v>
      </c>
      <c r="D126" s="902" t="s">
        <v>25</v>
      </c>
      <c r="E126" s="894">
        <v>0.06</v>
      </c>
      <c r="F126" s="903">
        <v>8.5319999999999983</v>
      </c>
      <c r="G126" s="904"/>
      <c r="H126" s="897"/>
      <c r="I126" s="905"/>
      <c r="J126" s="899"/>
      <c r="K126" s="904"/>
      <c r="L126" s="897"/>
      <c r="M126" s="900">
        <f t="shared" si="17"/>
        <v>0</v>
      </c>
    </row>
    <row r="127" spans="1:13" s="1503" customFormat="1" ht="20.100000000000001" customHeight="1" thickBot="1">
      <c r="A127" s="963"/>
      <c r="B127" s="906"/>
      <c r="C127" s="907" t="s">
        <v>26</v>
      </c>
      <c r="D127" s="906" t="s">
        <v>13</v>
      </c>
      <c r="E127" s="894">
        <v>0.2</v>
      </c>
      <c r="F127" s="908">
        <v>28.439999999999998</v>
      </c>
      <c r="G127" s="909"/>
      <c r="H127" s="910"/>
      <c r="I127" s="911"/>
      <c r="J127" s="912"/>
      <c r="K127" s="909"/>
      <c r="L127" s="910"/>
      <c r="M127" s="913">
        <f t="shared" si="17"/>
        <v>0</v>
      </c>
    </row>
    <row r="128" spans="1:13" s="1494" customFormat="1" ht="41.25" customHeight="1">
      <c r="A128" s="978">
        <v>2</v>
      </c>
      <c r="B128" s="698" t="s">
        <v>378</v>
      </c>
      <c r="C128" s="699" t="s">
        <v>745</v>
      </c>
      <c r="D128" s="699" t="s">
        <v>473</v>
      </c>
      <c r="E128" s="738"/>
      <c r="F128" s="739">
        <v>19.899999999999999</v>
      </c>
      <c r="G128" s="879"/>
      <c r="H128" s="879"/>
      <c r="I128" s="879"/>
      <c r="J128" s="879"/>
      <c r="K128" s="879"/>
      <c r="L128" s="879"/>
      <c r="M128" s="879"/>
    </row>
    <row r="129" spans="1:13" s="1494" customFormat="1" ht="20.100000000000001" customHeight="1">
      <c r="A129" s="982"/>
      <c r="B129" s="702"/>
      <c r="C129" s="703" t="s">
        <v>62</v>
      </c>
      <c r="D129" s="702" t="s">
        <v>16</v>
      </c>
      <c r="E129" s="649">
        <v>65.8</v>
      </c>
      <c r="F129" s="636">
        <v>1309.4199999999998</v>
      </c>
      <c r="G129" s="879"/>
      <c r="H129" s="879"/>
      <c r="I129" s="879"/>
      <c r="J129" s="879"/>
      <c r="K129" s="879"/>
      <c r="L129" s="879"/>
      <c r="M129" s="879">
        <f t="shared" ref="M129:M133" si="18">L129+J129+H129</f>
        <v>0</v>
      </c>
    </row>
    <row r="130" spans="1:13" s="1494" customFormat="1" ht="20.100000000000001" customHeight="1">
      <c r="A130" s="982"/>
      <c r="B130" s="702"/>
      <c r="C130" s="703" t="s">
        <v>29</v>
      </c>
      <c r="D130" s="702" t="s">
        <v>13</v>
      </c>
      <c r="E130" s="649">
        <v>1</v>
      </c>
      <c r="F130" s="636">
        <v>19.899999999999999</v>
      </c>
      <c r="G130" s="879"/>
      <c r="H130" s="879"/>
      <c r="I130" s="879"/>
      <c r="J130" s="879"/>
      <c r="K130" s="879"/>
      <c r="L130" s="879"/>
      <c r="M130" s="879">
        <f t="shared" si="18"/>
        <v>0</v>
      </c>
    </row>
    <row r="131" spans="1:13" s="1494" customFormat="1" ht="20.100000000000001" customHeight="1">
      <c r="A131" s="982"/>
      <c r="B131" s="702" t="s">
        <v>406</v>
      </c>
      <c r="C131" s="703" t="s">
        <v>362</v>
      </c>
      <c r="D131" s="702" t="s">
        <v>38</v>
      </c>
      <c r="E131" s="649">
        <v>79</v>
      </c>
      <c r="F131" s="636">
        <v>1572.1</v>
      </c>
      <c r="G131" s="879"/>
      <c r="H131" s="879"/>
      <c r="I131" s="879"/>
      <c r="J131" s="879"/>
      <c r="K131" s="879"/>
      <c r="L131" s="879"/>
      <c r="M131" s="879">
        <f t="shared" si="18"/>
        <v>0</v>
      </c>
    </row>
    <row r="132" spans="1:13" s="1494" customFormat="1" ht="20.100000000000001" customHeight="1">
      <c r="A132" s="982"/>
      <c r="B132" s="702" t="s">
        <v>556</v>
      </c>
      <c r="C132" s="703" t="s">
        <v>364</v>
      </c>
      <c r="D132" s="702" t="s">
        <v>38</v>
      </c>
      <c r="E132" s="649">
        <v>63</v>
      </c>
      <c r="F132" s="636">
        <v>1253.6999999999998</v>
      </c>
      <c r="G132" s="879"/>
      <c r="H132" s="879"/>
      <c r="I132" s="879"/>
      <c r="J132" s="879"/>
      <c r="K132" s="879"/>
      <c r="L132" s="879"/>
      <c r="M132" s="879">
        <f t="shared" si="18"/>
        <v>0</v>
      </c>
    </row>
    <row r="133" spans="1:13" s="1494" customFormat="1" ht="20.100000000000001" customHeight="1">
      <c r="A133" s="982"/>
      <c r="B133" s="702"/>
      <c r="C133" s="745" t="s">
        <v>26</v>
      </c>
      <c r="D133" s="702" t="s">
        <v>13</v>
      </c>
      <c r="E133" s="649">
        <v>1.6</v>
      </c>
      <c r="F133" s="636">
        <v>31.84</v>
      </c>
      <c r="G133" s="879"/>
      <c r="H133" s="879"/>
      <c r="I133" s="879"/>
      <c r="J133" s="879"/>
      <c r="K133" s="879"/>
      <c r="L133" s="879"/>
      <c r="M133" s="879">
        <f t="shared" si="18"/>
        <v>0</v>
      </c>
    </row>
    <row r="134" spans="1:13" s="1494" customFormat="1" ht="40.5" customHeight="1">
      <c r="A134" s="978">
        <v>3</v>
      </c>
      <c r="B134" s="698" t="s">
        <v>379</v>
      </c>
      <c r="C134" s="699" t="s">
        <v>474</v>
      </c>
      <c r="D134" s="700" t="s">
        <v>340</v>
      </c>
      <c r="E134" s="738"/>
      <c r="F134" s="1492">
        <v>6.23</v>
      </c>
      <c r="G134" s="879"/>
      <c r="H134" s="879"/>
      <c r="I134" s="879"/>
      <c r="J134" s="879"/>
      <c r="K134" s="879"/>
      <c r="L134" s="879"/>
      <c r="M134" s="879"/>
    </row>
    <row r="135" spans="1:13" s="1494" customFormat="1" ht="20.100000000000001" customHeight="1">
      <c r="A135" s="982"/>
      <c r="B135" s="702"/>
      <c r="C135" s="703" t="s">
        <v>62</v>
      </c>
      <c r="D135" s="702" t="s">
        <v>16</v>
      </c>
      <c r="E135" s="649">
        <v>170</v>
      </c>
      <c r="F135" s="636">
        <v>1059.1000000000001</v>
      </c>
      <c r="G135" s="879"/>
      <c r="H135" s="879"/>
      <c r="I135" s="879"/>
      <c r="J135" s="879"/>
      <c r="K135" s="879"/>
      <c r="L135" s="879"/>
      <c r="M135" s="879">
        <f t="shared" ref="M135:M141" si="19">L135+J135+H135</f>
        <v>0</v>
      </c>
    </row>
    <row r="136" spans="1:13" s="1494" customFormat="1" ht="20.100000000000001" customHeight="1">
      <c r="A136" s="982"/>
      <c r="B136" s="702"/>
      <c r="C136" s="703" t="s">
        <v>29</v>
      </c>
      <c r="D136" s="702" t="s">
        <v>13</v>
      </c>
      <c r="E136" s="649">
        <v>2</v>
      </c>
      <c r="F136" s="636">
        <v>12.46</v>
      </c>
      <c r="G136" s="879"/>
      <c r="H136" s="879"/>
      <c r="I136" s="879"/>
      <c r="J136" s="879"/>
      <c r="K136" s="879"/>
      <c r="L136" s="879"/>
      <c r="M136" s="879">
        <f t="shared" si="19"/>
        <v>0</v>
      </c>
    </row>
    <row r="137" spans="1:13" s="1494" customFormat="1" ht="25.5" customHeight="1">
      <c r="A137" s="982"/>
      <c r="B137" s="702" t="s">
        <v>366</v>
      </c>
      <c r="C137" s="703" t="s">
        <v>367</v>
      </c>
      <c r="D137" s="702" t="s">
        <v>240</v>
      </c>
      <c r="E137" s="649">
        <v>100</v>
      </c>
      <c r="F137" s="636">
        <v>623</v>
      </c>
      <c r="G137" s="879"/>
      <c r="H137" s="879"/>
      <c r="I137" s="879"/>
      <c r="J137" s="879"/>
      <c r="K137" s="879"/>
      <c r="L137" s="879"/>
      <c r="M137" s="879">
        <f t="shared" si="19"/>
        <v>0</v>
      </c>
    </row>
    <row r="138" spans="1:13" s="1494" customFormat="1" ht="20.100000000000001" customHeight="1">
      <c r="A138" s="982"/>
      <c r="B138" s="702" t="s">
        <v>404</v>
      </c>
      <c r="C138" s="703" t="s">
        <v>354</v>
      </c>
      <c r="D138" s="702" t="s">
        <v>38</v>
      </c>
      <c r="E138" s="649">
        <v>600</v>
      </c>
      <c r="F138" s="636">
        <v>3738.0000000000005</v>
      </c>
      <c r="G138" s="879"/>
      <c r="H138" s="879"/>
      <c r="I138" s="879"/>
      <c r="J138" s="879"/>
      <c r="K138" s="879"/>
      <c r="L138" s="879"/>
      <c r="M138" s="879">
        <f t="shared" si="19"/>
        <v>0</v>
      </c>
    </row>
    <row r="139" spans="1:13" s="1494" customFormat="1" ht="20.100000000000001" customHeight="1">
      <c r="A139" s="982"/>
      <c r="B139" s="702" t="s">
        <v>61</v>
      </c>
      <c r="C139" s="703" t="s">
        <v>368</v>
      </c>
      <c r="D139" s="702" t="s">
        <v>79</v>
      </c>
      <c r="E139" s="649">
        <v>60</v>
      </c>
      <c r="F139" s="636">
        <v>373.8</v>
      </c>
      <c r="G139" s="879"/>
      <c r="H139" s="879"/>
      <c r="I139" s="879"/>
      <c r="J139" s="879"/>
      <c r="K139" s="879"/>
      <c r="L139" s="879"/>
      <c r="M139" s="879">
        <f t="shared" si="19"/>
        <v>0</v>
      </c>
    </row>
    <row r="140" spans="1:13" s="1494" customFormat="1" ht="20.100000000000001" customHeight="1">
      <c r="A140" s="982"/>
      <c r="B140" s="702" t="s">
        <v>557</v>
      </c>
      <c r="C140" s="703" t="s">
        <v>369</v>
      </c>
      <c r="D140" s="702" t="s">
        <v>38</v>
      </c>
      <c r="E140" s="649">
        <v>10</v>
      </c>
      <c r="F140" s="636">
        <v>62.300000000000004</v>
      </c>
      <c r="G140" s="879"/>
      <c r="H140" s="879"/>
      <c r="I140" s="879"/>
      <c r="J140" s="879"/>
      <c r="K140" s="879"/>
      <c r="L140" s="879"/>
      <c r="M140" s="879">
        <f t="shared" si="19"/>
        <v>0</v>
      </c>
    </row>
    <row r="141" spans="1:13" s="1494" customFormat="1" ht="20.100000000000001" customHeight="1">
      <c r="A141" s="982"/>
      <c r="B141" s="702"/>
      <c r="C141" s="703" t="s">
        <v>370</v>
      </c>
      <c r="D141" s="702" t="s">
        <v>13</v>
      </c>
      <c r="E141" s="649">
        <v>0.7</v>
      </c>
      <c r="F141" s="636">
        <v>4.3609999999999998</v>
      </c>
      <c r="G141" s="879"/>
      <c r="H141" s="879"/>
      <c r="I141" s="879"/>
      <c r="J141" s="879"/>
      <c r="K141" s="879"/>
      <c r="L141" s="879"/>
      <c r="M141" s="879">
        <f t="shared" si="19"/>
        <v>0</v>
      </c>
    </row>
    <row r="142" spans="1:13" s="1494" customFormat="1" ht="20.100000000000001" customHeight="1">
      <c r="A142" s="962"/>
      <c r="B142" s="700"/>
      <c r="C142" s="743" t="s">
        <v>154</v>
      </c>
      <c r="D142" s="700" t="s">
        <v>13</v>
      </c>
      <c r="E142" s="738"/>
      <c r="F142" s="739"/>
      <c r="G142" s="744"/>
      <c r="H142" s="744"/>
      <c r="I142" s="744"/>
      <c r="J142" s="744"/>
      <c r="K142" s="744"/>
      <c r="L142" s="744"/>
      <c r="M142" s="744">
        <f>SUM(M118:M141)</f>
        <v>0</v>
      </c>
    </row>
    <row r="143" spans="1:13" s="1494" customFormat="1" ht="28.5" customHeight="1">
      <c r="A143" s="962"/>
      <c r="B143" s="700"/>
      <c r="C143" s="742" t="s">
        <v>772</v>
      </c>
      <c r="D143" s="700"/>
      <c r="E143" s="738"/>
      <c r="F143" s="739"/>
      <c r="G143" s="744"/>
      <c r="H143" s="744"/>
      <c r="I143" s="744"/>
      <c r="J143" s="744"/>
      <c r="K143" s="744"/>
      <c r="L143" s="744"/>
      <c r="M143" s="744"/>
    </row>
    <row r="144" spans="1:13" s="1494" customFormat="1" ht="40.5">
      <c r="A144" s="978">
        <v>1</v>
      </c>
      <c r="B144" s="752" t="s">
        <v>796</v>
      </c>
      <c r="C144" s="699" t="s">
        <v>882</v>
      </c>
      <c r="D144" s="699" t="s">
        <v>382</v>
      </c>
      <c r="E144" s="740"/>
      <c r="F144" s="1505">
        <v>955.2</v>
      </c>
      <c r="G144" s="879"/>
      <c r="H144" s="879"/>
      <c r="I144" s="879"/>
      <c r="J144" s="879"/>
      <c r="K144" s="879"/>
      <c r="L144" s="879"/>
      <c r="M144" s="879"/>
    </row>
    <row r="145" spans="1:13" s="1494" customFormat="1" ht="26.25" customHeight="1">
      <c r="A145" s="978"/>
      <c r="B145" s="753"/>
      <c r="C145" s="736" t="s">
        <v>821</v>
      </c>
      <c r="D145" s="702" t="s">
        <v>16</v>
      </c>
      <c r="E145" s="658">
        <v>3.4390000000000001</v>
      </c>
      <c r="F145" s="636">
        <v>955.2</v>
      </c>
      <c r="G145" s="879"/>
      <c r="H145" s="879"/>
      <c r="I145" s="879"/>
      <c r="J145" s="879"/>
      <c r="K145" s="879"/>
      <c r="L145" s="879"/>
      <c r="M145" s="879">
        <f t="shared" ref="M145:M148" si="20">L145+J145+H145</f>
        <v>0</v>
      </c>
    </row>
    <row r="146" spans="1:13" s="1494" customFormat="1" ht="20.100000000000001" customHeight="1">
      <c r="A146" s="978"/>
      <c r="B146" s="702"/>
      <c r="C146" s="736" t="s">
        <v>822</v>
      </c>
      <c r="D146" s="702" t="s">
        <v>13</v>
      </c>
      <c r="E146" s="658">
        <v>3.9E-2</v>
      </c>
      <c r="F146" s="649">
        <v>37.252800000000001</v>
      </c>
      <c r="G146" s="879"/>
      <c r="H146" s="879"/>
      <c r="I146" s="879"/>
      <c r="J146" s="879"/>
      <c r="K146" s="879"/>
      <c r="L146" s="879"/>
      <c r="M146" s="879">
        <f t="shared" si="20"/>
        <v>0</v>
      </c>
    </row>
    <row r="147" spans="1:13" s="1494" customFormat="1" ht="25.5" customHeight="1">
      <c r="A147" s="978"/>
      <c r="B147" s="753" t="s">
        <v>797</v>
      </c>
      <c r="C147" s="736" t="s">
        <v>823</v>
      </c>
      <c r="D147" s="702" t="s">
        <v>31</v>
      </c>
      <c r="E147" s="649">
        <v>1.03</v>
      </c>
      <c r="F147" s="649">
        <v>983.85600000000011</v>
      </c>
      <c r="G147" s="879"/>
      <c r="H147" s="879"/>
      <c r="I147" s="879"/>
      <c r="J147" s="879"/>
      <c r="K147" s="879"/>
      <c r="L147" s="879"/>
      <c r="M147" s="879">
        <f t="shared" si="20"/>
        <v>0</v>
      </c>
    </row>
    <row r="148" spans="1:13" s="1494" customFormat="1" ht="29.25" customHeight="1">
      <c r="A148" s="978"/>
      <c r="B148" s="702"/>
      <c r="C148" s="736" t="s">
        <v>824</v>
      </c>
      <c r="D148" s="702" t="s">
        <v>13</v>
      </c>
      <c r="E148" s="658">
        <v>0.40500000000000003</v>
      </c>
      <c r="F148" s="649">
        <v>4.9360590000000011</v>
      </c>
      <c r="G148" s="879"/>
      <c r="H148" s="879"/>
      <c r="I148" s="879"/>
      <c r="J148" s="879"/>
      <c r="K148" s="879"/>
      <c r="L148" s="879"/>
      <c r="M148" s="879">
        <f t="shared" si="20"/>
        <v>0</v>
      </c>
    </row>
    <row r="149" spans="1:13" s="1494" customFormat="1" ht="40.5">
      <c r="A149" s="978">
        <v>2</v>
      </c>
      <c r="B149" s="752" t="s">
        <v>377</v>
      </c>
      <c r="C149" s="699" t="s">
        <v>883</v>
      </c>
      <c r="D149" s="699" t="s">
        <v>240</v>
      </c>
      <c r="E149" s="740"/>
      <c r="F149" s="1506">
        <v>32.92</v>
      </c>
      <c r="G149" s="879"/>
      <c r="H149" s="879"/>
      <c r="I149" s="879"/>
      <c r="J149" s="879"/>
      <c r="K149" s="879"/>
      <c r="L149" s="879"/>
      <c r="M149" s="879"/>
    </row>
    <row r="150" spans="1:13" s="1494" customFormat="1" ht="20.100000000000001" customHeight="1">
      <c r="A150" s="978"/>
      <c r="B150" s="753"/>
      <c r="C150" s="703" t="s">
        <v>62</v>
      </c>
      <c r="D150" s="702" t="s">
        <v>16</v>
      </c>
      <c r="E150" s="659">
        <v>1.53</v>
      </c>
      <c r="F150" s="636">
        <v>32.92</v>
      </c>
      <c r="G150" s="879"/>
      <c r="H150" s="879"/>
      <c r="I150" s="879"/>
      <c r="J150" s="879"/>
      <c r="K150" s="879"/>
      <c r="L150" s="879"/>
      <c r="M150" s="879">
        <f t="shared" ref="M150:M153" si="21">L150+J150+H150</f>
        <v>0</v>
      </c>
    </row>
    <row r="151" spans="1:13" s="1494" customFormat="1" ht="20.100000000000001" customHeight="1">
      <c r="A151" s="978"/>
      <c r="B151" s="702"/>
      <c r="C151" s="703" t="s">
        <v>29</v>
      </c>
      <c r="D151" s="702" t="s">
        <v>13</v>
      </c>
      <c r="E151" s="659">
        <v>4.2999999999999997E-2</v>
      </c>
      <c r="F151" s="636">
        <v>1.4155599999999999</v>
      </c>
      <c r="G151" s="879"/>
      <c r="H151" s="879"/>
      <c r="I151" s="879"/>
      <c r="J151" s="879"/>
      <c r="K151" s="879"/>
      <c r="L151" s="879"/>
      <c r="M151" s="879">
        <f t="shared" si="21"/>
        <v>0</v>
      </c>
    </row>
    <row r="152" spans="1:13" s="1494" customFormat="1" ht="54">
      <c r="A152" s="978"/>
      <c r="B152" s="753"/>
      <c r="C152" s="703" t="s">
        <v>361</v>
      </c>
      <c r="D152" s="702" t="s">
        <v>31</v>
      </c>
      <c r="E152" s="649">
        <v>1</v>
      </c>
      <c r="F152" s="636">
        <v>32.92</v>
      </c>
      <c r="G152" s="879"/>
      <c r="H152" s="879"/>
      <c r="I152" s="879"/>
      <c r="J152" s="879"/>
      <c r="K152" s="879"/>
      <c r="L152" s="879"/>
      <c r="M152" s="879">
        <f t="shared" si="21"/>
        <v>0</v>
      </c>
    </row>
    <row r="153" spans="1:13" s="1494" customFormat="1" ht="20.100000000000001" customHeight="1">
      <c r="A153" s="978"/>
      <c r="B153" s="702"/>
      <c r="C153" s="745" t="s">
        <v>26</v>
      </c>
      <c r="D153" s="702" t="s">
        <v>13</v>
      </c>
      <c r="E153" s="658">
        <v>6.4000000000000001E-2</v>
      </c>
      <c r="F153" s="636">
        <v>11.2864</v>
      </c>
      <c r="G153" s="879"/>
      <c r="H153" s="879"/>
      <c r="I153" s="879"/>
      <c r="J153" s="879"/>
      <c r="K153" s="879"/>
      <c r="L153" s="879"/>
      <c r="M153" s="879">
        <f t="shared" si="21"/>
        <v>0</v>
      </c>
    </row>
    <row r="154" spans="1:13" s="1494" customFormat="1" ht="80.25" customHeight="1">
      <c r="A154" s="978">
        <v>3</v>
      </c>
      <c r="B154" s="752" t="s">
        <v>377</v>
      </c>
      <c r="C154" s="699" t="s">
        <v>884</v>
      </c>
      <c r="D154" s="700" t="s">
        <v>31</v>
      </c>
      <c r="E154" s="738"/>
      <c r="F154" s="1507">
        <v>176.35</v>
      </c>
      <c r="G154" s="879"/>
      <c r="H154" s="879"/>
      <c r="I154" s="879"/>
      <c r="J154" s="879"/>
      <c r="K154" s="879"/>
      <c r="L154" s="879"/>
      <c r="M154" s="879"/>
    </row>
    <row r="155" spans="1:13" s="1494" customFormat="1" ht="23.25" customHeight="1">
      <c r="A155" s="978"/>
      <c r="B155" s="702"/>
      <c r="C155" s="703" t="s">
        <v>62</v>
      </c>
      <c r="D155" s="702" t="s">
        <v>16</v>
      </c>
      <c r="E155" s="637">
        <v>1.53</v>
      </c>
      <c r="F155" s="636">
        <v>269.81549999999999</v>
      </c>
      <c r="G155" s="879"/>
      <c r="H155" s="879"/>
      <c r="I155" s="879"/>
      <c r="J155" s="879"/>
      <c r="K155" s="879"/>
      <c r="L155" s="879"/>
      <c r="M155" s="879">
        <f t="shared" ref="M155:M161" si="22">L155+J155+H155</f>
        <v>0</v>
      </c>
    </row>
    <row r="156" spans="1:13" s="1494" customFormat="1" ht="20.100000000000001" customHeight="1">
      <c r="A156" s="978"/>
      <c r="B156" s="702"/>
      <c r="C156" s="703" t="s">
        <v>29</v>
      </c>
      <c r="D156" s="702" t="s">
        <v>13</v>
      </c>
      <c r="E156" s="637">
        <v>4.2999999999999997E-2</v>
      </c>
      <c r="F156" s="636">
        <v>7.5830499999999992</v>
      </c>
      <c r="G156" s="879"/>
      <c r="H156" s="879"/>
      <c r="I156" s="879"/>
      <c r="J156" s="879"/>
      <c r="K156" s="879"/>
      <c r="L156" s="879"/>
      <c r="M156" s="879">
        <f t="shared" si="22"/>
        <v>0</v>
      </c>
    </row>
    <row r="157" spans="1:13" s="1494" customFormat="1" ht="38.25" customHeight="1">
      <c r="A157" s="978"/>
      <c r="B157" s="702" t="s">
        <v>405</v>
      </c>
      <c r="C157" s="703" t="s">
        <v>371</v>
      </c>
      <c r="D157" s="702" t="s">
        <v>54</v>
      </c>
      <c r="E157" s="649">
        <v>1.1000000000000001</v>
      </c>
      <c r="F157" s="636">
        <v>193.98500000000001</v>
      </c>
      <c r="G157" s="879"/>
      <c r="H157" s="879"/>
      <c r="I157" s="879"/>
      <c r="J157" s="879"/>
      <c r="K157" s="879"/>
      <c r="L157" s="879"/>
      <c r="M157" s="879">
        <f t="shared" si="22"/>
        <v>0</v>
      </c>
    </row>
    <row r="158" spans="1:13" s="1494" customFormat="1" ht="36" customHeight="1">
      <c r="A158" s="978"/>
      <c r="B158" s="702" t="s">
        <v>372</v>
      </c>
      <c r="C158" s="703" t="s">
        <v>373</v>
      </c>
      <c r="D158" s="702" t="s">
        <v>79</v>
      </c>
      <c r="E158" s="649">
        <v>3</v>
      </c>
      <c r="F158" s="636">
        <v>529.04999999999995</v>
      </c>
      <c r="G158" s="879"/>
      <c r="H158" s="879"/>
      <c r="I158" s="879"/>
      <c r="J158" s="879"/>
      <c r="K158" s="879"/>
      <c r="L158" s="879"/>
      <c r="M158" s="879">
        <f t="shared" ref="M158:M160" si="23">L158+J158+H158</f>
        <v>0</v>
      </c>
    </row>
    <row r="159" spans="1:13" s="1494" customFormat="1" ht="47.25" customHeight="1">
      <c r="A159" s="978"/>
      <c r="B159" s="702" t="s">
        <v>61</v>
      </c>
      <c r="C159" s="703" t="s">
        <v>374</v>
      </c>
      <c r="D159" s="702" t="s">
        <v>59</v>
      </c>
      <c r="E159" s="649">
        <v>1</v>
      </c>
      <c r="F159" s="636">
        <v>176.35</v>
      </c>
      <c r="G159" s="879"/>
      <c r="H159" s="879"/>
      <c r="I159" s="879"/>
      <c r="J159" s="879"/>
      <c r="K159" s="879"/>
      <c r="L159" s="879"/>
      <c r="M159" s="879">
        <f t="shared" si="23"/>
        <v>0</v>
      </c>
    </row>
    <row r="160" spans="1:13" s="1494" customFormat="1" ht="20.100000000000001" customHeight="1">
      <c r="A160" s="978"/>
      <c r="B160" s="702"/>
      <c r="C160" s="703" t="s">
        <v>375</v>
      </c>
      <c r="D160" s="702" t="s">
        <v>376</v>
      </c>
      <c r="E160" s="649">
        <v>3.5000000000000003E-2</v>
      </c>
      <c r="F160" s="636">
        <v>6.17225</v>
      </c>
      <c r="G160" s="879"/>
      <c r="H160" s="879"/>
      <c r="I160" s="879"/>
      <c r="J160" s="879"/>
      <c r="K160" s="879"/>
      <c r="L160" s="879"/>
      <c r="M160" s="879">
        <f t="shared" si="23"/>
        <v>0</v>
      </c>
    </row>
    <row r="161" spans="1:13" s="1494" customFormat="1" ht="20.100000000000001" customHeight="1">
      <c r="A161" s="978"/>
      <c r="B161" s="702"/>
      <c r="C161" s="745" t="s">
        <v>26</v>
      </c>
      <c r="D161" s="702" t="s">
        <v>13</v>
      </c>
      <c r="E161" s="658">
        <v>6.4000000000000001E-2</v>
      </c>
      <c r="F161" s="636">
        <v>11.2864</v>
      </c>
      <c r="G161" s="879"/>
      <c r="H161" s="879"/>
      <c r="I161" s="879"/>
      <c r="J161" s="879"/>
      <c r="K161" s="879"/>
      <c r="L161" s="879"/>
      <c r="M161" s="879">
        <f t="shared" si="22"/>
        <v>0</v>
      </c>
    </row>
    <row r="162" spans="1:13" s="1494" customFormat="1" ht="50.25" customHeight="1">
      <c r="A162" s="978">
        <v>4</v>
      </c>
      <c r="B162" s="698" t="s">
        <v>449</v>
      </c>
      <c r="C162" s="699" t="s">
        <v>365</v>
      </c>
      <c r="D162" s="700" t="s">
        <v>340</v>
      </c>
      <c r="E162" s="738"/>
      <c r="F162" s="1506">
        <v>0.32940000000000003</v>
      </c>
      <c r="G162" s="879"/>
      <c r="H162" s="879"/>
      <c r="I162" s="879"/>
      <c r="J162" s="879"/>
      <c r="K162" s="879"/>
      <c r="L162" s="879"/>
      <c r="M162" s="879"/>
    </row>
    <row r="163" spans="1:13" s="1494" customFormat="1" ht="20.100000000000001" customHeight="1">
      <c r="A163" s="978"/>
      <c r="B163" s="702"/>
      <c r="C163" s="703" t="s">
        <v>62</v>
      </c>
      <c r="D163" s="702" t="s">
        <v>16</v>
      </c>
      <c r="E163" s="649">
        <v>53.5</v>
      </c>
      <c r="F163" s="636">
        <v>17.622900000000001</v>
      </c>
      <c r="G163" s="879"/>
      <c r="H163" s="879"/>
      <c r="I163" s="879"/>
      <c r="J163" s="879"/>
      <c r="K163" s="879"/>
      <c r="L163" s="879"/>
      <c r="M163" s="879">
        <f t="shared" ref="M163:M167" si="24">L163+J163+H163</f>
        <v>0</v>
      </c>
    </row>
    <row r="164" spans="1:13" s="1494" customFormat="1" ht="20.100000000000001" customHeight="1">
      <c r="A164" s="978"/>
      <c r="B164" s="702"/>
      <c r="C164" s="703" t="s">
        <v>29</v>
      </c>
      <c r="D164" s="702" t="s">
        <v>13</v>
      </c>
      <c r="E164" s="649">
        <v>1.2</v>
      </c>
      <c r="F164" s="636">
        <v>0.39528000000000002</v>
      </c>
      <c r="G164" s="879"/>
      <c r="H164" s="879"/>
      <c r="I164" s="879"/>
      <c r="J164" s="879"/>
      <c r="K164" s="879"/>
      <c r="L164" s="879"/>
      <c r="M164" s="879">
        <f t="shared" si="24"/>
        <v>0</v>
      </c>
    </row>
    <row r="165" spans="1:13" s="1494" customFormat="1" ht="20.100000000000001" customHeight="1">
      <c r="A165" s="978"/>
      <c r="B165" s="702" t="s">
        <v>406</v>
      </c>
      <c r="C165" s="703" t="s">
        <v>362</v>
      </c>
      <c r="D165" s="702" t="s">
        <v>38</v>
      </c>
      <c r="E165" s="649">
        <v>37</v>
      </c>
      <c r="F165" s="636">
        <v>12.187800000000001</v>
      </c>
      <c r="G165" s="879"/>
      <c r="H165" s="879"/>
      <c r="I165" s="879"/>
      <c r="J165" s="879"/>
      <c r="K165" s="879"/>
      <c r="L165" s="879"/>
      <c r="M165" s="879">
        <f t="shared" si="24"/>
        <v>0</v>
      </c>
    </row>
    <row r="166" spans="1:13" s="1494" customFormat="1" ht="20.100000000000001" customHeight="1">
      <c r="A166" s="978"/>
      <c r="B166" s="702" t="s">
        <v>363</v>
      </c>
      <c r="C166" s="703" t="s">
        <v>364</v>
      </c>
      <c r="D166" s="702" t="s">
        <v>38</v>
      </c>
      <c r="E166" s="649">
        <v>63</v>
      </c>
      <c r="F166" s="636">
        <v>20.752200000000002</v>
      </c>
      <c r="G166" s="879"/>
      <c r="H166" s="879"/>
      <c r="I166" s="879"/>
      <c r="J166" s="879"/>
      <c r="K166" s="879"/>
      <c r="L166" s="879"/>
      <c r="M166" s="879">
        <f t="shared" ref="M166" si="25">L166+J166+H166</f>
        <v>0</v>
      </c>
    </row>
    <row r="167" spans="1:13" s="1494" customFormat="1" ht="20.100000000000001" customHeight="1">
      <c r="A167" s="978"/>
      <c r="B167" s="702"/>
      <c r="C167" s="745" t="s">
        <v>26</v>
      </c>
      <c r="D167" s="702" t="s">
        <v>13</v>
      </c>
      <c r="E167" s="649">
        <v>1.6</v>
      </c>
      <c r="F167" s="636">
        <v>0.52704000000000006</v>
      </c>
      <c r="G167" s="879"/>
      <c r="H167" s="879"/>
      <c r="I167" s="879"/>
      <c r="J167" s="879"/>
      <c r="K167" s="879"/>
      <c r="L167" s="879"/>
      <c r="M167" s="879">
        <f t="shared" si="24"/>
        <v>0</v>
      </c>
    </row>
    <row r="168" spans="1:13" s="1494" customFormat="1" ht="20.100000000000001" customHeight="1">
      <c r="A168" s="963"/>
      <c r="B168" s="700"/>
      <c r="C168" s="741" t="s">
        <v>380</v>
      </c>
      <c r="D168" s="700" t="s">
        <v>13</v>
      </c>
      <c r="E168" s="738"/>
      <c r="F168" s="739"/>
      <c r="G168" s="744"/>
      <c r="H168" s="744"/>
      <c r="I168" s="744"/>
      <c r="J168" s="744"/>
      <c r="K168" s="744"/>
      <c r="L168" s="744"/>
      <c r="M168" s="744">
        <f>SUM(M145:M167)</f>
        <v>0</v>
      </c>
    </row>
    <row r="169" spans="1:13" s="1494" customFormat="1" ht="20.100000000000001" customHeight="1">
      <c r="A169" s="963"/>
      <c r="B169" s="702"/>
      <c r="C169" s="699" t="s">
        <v>773</v>
      </c>
      <c r="D169" s="702"/>
      <c r="E169" s="649"/>
      <c r="F169" s="636"/>
      <c r="G169" s="879"/>
      <c r="H169" s="879"/>
      <c r="I169" s="879"/>
      <c r="J169" s="879"/>
      <c r="K169" s="879"/>
      <c r="L169" s="879"/>
      <c r="M169" s="879"/>
    </row>
    <row r="170" spans="1:13" s="1503" customFormat="1" ht="36" customHeight="1">
      <c r="A170" s="983">
        <v>1</v>
      </c>
      <c r="B170" s="729" t="s">
        <v>393</v>
      </c>
      <c r="C170" s="730" t="s">
        <v>407</v>
      </c>
      <c r="D170" s="964" t="s">
        <v>340</v>
      </c>
      <c r="E170" s="751"/>
      <c r="F170" s="1502">
        <v>0.85426000000000002</v>
      </c>
      <c r="G170" s="879"/>
      <c r="H170" s="879"/>
      <c r="I170" s="879"/>
      <c r="J170" s="879"/>
      <c r="K170" s="879"/>
      <c r="L170" s="879"/>
      <c r="M170" s="879"/>
    </row>
    <row r="171" spans="1:13" s="1503" customFormat="1" ht="20.100000000000001" customHeight="1">
      <c r="A171" s="982"/>
      <c r="B171" s="702"/>
      <c r="C171" s="703" t="s">
        <v>62</v>
      </c>
      <c r="D171" s="702" t="s">
        <v>16</v>
      </c>
      <c r="E171" s="649">
        <v>93</v>
      </c>
      <c r="F171" s="658">
        <v>79.446179999999998</v>
      </c>
      <c r="G171" s="879"/>
      <c r="H171" s="879"/>
      <c r="I171" s="879"/>
      <c r="J171" s="879"/>
      <c r="K171" s="879"/>
      <c r="L171" s="879"/>
      <c r="M171" s="879">
        <f t="shared" ref="M171:M174" si="26">L171+J171+H171</f>
        <v>0</v>
      </c>
    </row>
    <row r="172" spans="1:13" s="1503" customFormat="1" ht="20.100000000000001" customHeight="1">
      <c r="A172" s="982"/>
      <c r="B172" s="702" t="s">
        <v>47</v>
      </c>
      <c r="C172" s="703" t="s">
        <v>360</v>
      </c>
      <c r="D172" s="702" t="s">
        <v>50</v>
      </c>
      <c r="E172" s="649">
        <v>2.4</v>
      </c>
      <c r="F172" s="658">
        <v>2.050224</v>
      </c>
      <c r="G172" s="879"/>
      <c r="H172" s="879"/>
      <c r="I172" s="879"/>
      <c r="J172" s="879"/>
      <c r="K172" s="879"/>
      <c r="L172" s="879"/>
      <c r="M172" s="879">
        <f t="shared" si="26"/>
        <v>0</v>
      </c>
    </row>
    <row r="173" spans="1:13" s="1503" customFormat="1" ht="20.100000000000001" customHeight="1">
      <c r="A173" s="982"/>
      <c r="B173" s="702"/>
      <c r="C173" s="703" t="s">
        <v>29</v>
      </c>
      <c r="D173" s="702" t="s">
        <v>13</v>
      </c>
      <c r="E173" s="649">
        <v>2.6</v>
      </c>
      <c r="F173" s="658">
        <v>2.2210760000000001</v>
      </c>
      <c r="G173" s="879"/>
      <c r="H173" s="879"/>
      <c r="I173" s="879"/>
      <c r="J173" s="879"/>
      <c r="K173" s="879"/>
      <c r="L173" s="879"/>
      <c r="M173" s="879">
        <f t="shared" si="26"/>
        <v>0</v>
      </c>
    </row>
    <row r="174" spans="1:13" s="1503" customFormat="1" ht="20.100000000000001" customHeight="1">
      <c r="A174" s="982"/>
      <c r="B174" s="702" t="s">
        <v>48</v>
      </c>
      <c r="C174" s="703" t="s">
        <v>381</v>
      </c>
      <c r="D174" s="702" t="s">
        <v>25</v>
      </c>
      <c r="E174" s="649">
        <v>2.68</v>
      </c>
      <c r="F174" s="658">
        <v>2.2894168000000001</v>
      </c>
      <c r="G174" s="879"/>
      <c r="H174" s="879"/>
      <c r="I174" s="879"/>
      <c r="J174" s="879"/>
      <c r="K174" s="879"/>
      <c r="L174" s="879"/>
      <c r="M174" s="879">
        <f t="shared" si="26"/>
        <v>0</v>
      </c>
    </row>
    <row r="175" spans="1:13" s="1508" customFormat="1" ht="42.75" customHeight="1">
      <c r="A175" s="978">
        <v>2</v>
      </c>
      <c r="B175" s="755" t="s">
        <v>408</v>
      </c>
      <c r="C175" s="699" t="s">
        <v>762</v>
      </c>
      <c r="D175" s="700" t="s">
        <v>53</v>
      </c>
      <c r="E175" s="738"/>
      <c r="F175" s="739">
        <v>0.84999999999999964</v>
      </c>
      <c r="G175" s="646"/>
      <c r="H175" s="646"/>
      <c r="I175" s="646"/>
      <c r="J175" s="646"/>
      <c r="K175" s="646"/>
      <c r="L175" s="646"/>
      <c r="M175" s="646"/>
    </row>
    <row r="176" spans="1:13" s="1508" customFormat="1" ht="20.100000000000001" customHeight="1">
      <c r="A176" s="979"/>
      <c r="B176" s="733"/>
      <c r="C176" s="703" t="s">
        <v>62</v>
      </c>
      <c r="D176" s="702" t="s">
        <v>16</v>
      </c>
      <c r="E176" s="649">
        <v>10</v>
      </c>
      <c r="F176" s="636">
        <v>8.4999999999999964</v>
      </c>
      <c r="G176" s="646"/>
      <c r="H176" s="646"/>
      <c r="I176" s="646"/>
      <c r="J176" s="646"/>
      <c r="K176" s="646"/>
      <c r="L176" s="646"/>
      <c r="M176" s="646">
        <f t="shared" ref="M176:M181" si="27">L176+J176+H176</f>
        <v>0</v>
      </c>
    </row>
    <row r="177" spans="1:13" s="1508" customFormat="1" ht="20.100000000000001" customHeight="1">
      <c r="A177" s="979"/>
      <c r="B177" s="733"/>
      <c r="C177" s="703" t="s">
        <v>29</v>
      </c>
      <c r="D177" s="702" t="s">
        <v>13</v>
      </c>
      <c r="E177" s="649">
        <v>2</v>
      </c>
      <c r="F177" s="636">
        <v>1.6999999999999993</v>
      </c>
      <c r="G177" s="646"/>
      <c r="H177" s="646"/>
      <c r="I177" s="646"/>
      <c r="J177" s="646"/>
      <c r="K177" s="646"/>
      <c r="L177" s="646"/>
      <c r="M177" s="646">
        <f t="shared" si="27"/>
        <v>0</v>
      </c>
    </row>
    <row r="178" spans="1:13" s="1508" customFormat="1" ht="20.100000000000001" customHeight="1">
      <c r="A178" s="979"/>
      <c r="B178" s="702" t="s">
        <v>47</v>
      </c>
      <c r="C178" s="756" t="s">
        <v>412</v>
      </c>
      <c r="D178" s="757" t="s">
        <v>409</v>
      </c>
      <c r="E178" s="660">
        <v>2.4</v>
      </c>
      <c r="F178" s="636">
        <v>2.0399999999999991</v>
      </c>
      <c r="G178" s="646"/>
      <c r="H178" s="646"/>
      <c r="I178" s="646"/>
      <c r="J178" s="646"/>
      <c r="K178" s="646"/>
      <c r="L178" s="646"/>
      <c r="M178" s="646">
        <f t="shared" si="27"/>
        <v>0</v>
      </c>
    </row>
    <row r="179" spans="1:13" s="1508" customFormat="1" ht="20.100000000000001" customHeight="1">
      <c r="A179" s="979"/>
      <c r="B179" s="733" t="s">
        <v>763</v>
      </c>
      <c r="C179" s="703" t="s">
        <v>410</v>
      </c>
      <c r="D179" s="702" t="s">
        <v>22</v>
      </c>
      <c r="E179" s="649">
        <v>0.25</v>
      </c>
      <c r="F179" s="636">
        <v>0.21249999999999991</v>
      </c>
      <c r="G179" s="646"/>
      <c r="H179" s="646"/>
      <c r="I179" s="646"/>
      <c r="J179" s="646"/>
      <c r="K179" s="646"/>
      <c r="L179" s="646"/>
      <c r="M179" s="646">
        <f t="shared" si="27"/>
        <v>0</v>
      </c>
    </row>
    <row r="180" spans="1:13" s="1508" customFormat="1" ht="20.100000000000001" customHeight="1">
      <c r="A180" s="979"/>
      <c r="B180" s="733" t="s">
        <v>413</v>
      </c>
      <c r="C180" s="703" t="s">
        <v>60</v>
      </c>
      <c r="D180" s="702" t="s">
        <v>38</v>
      </c>
      <c r="E180" s="649">
        <v>20</v>
      </c>
      <c r="F180" s="636">
        <v>16.999999999999993</v>
      </c>
      <c r="G180" s="646"/>
      <c r="H180" s="646"/>
      <c r="I180" s="646"/>
      <c r="J180" s="646"/>
      <c r="K180" s="646"/>
      <c r="L180" s="646"/>
      <c r="M180" s="646">
        <f t="shared" si="27"/>
        <v>0</v>
      </c>
    </row>
    <row r="181" spans="1:13" s="1508" customFormat="1" ht="20.100000000000001" customHeight="1">
      <c r="A181" s="979"/>
      <c r="B181" s="733" t="s">
        <v>764</v>
      </c>
      <c r="C181" s="703" t="s">
        <v>411</v>
      </c>
      <c r="D181" s="702" t="s">
        <v>21</v>
      </c>
      <c r="E181" s="649">
        <v>0.04</v>
      </c>
      <c r="F181" s="636">
        <v>3.3999999999999989E-2</v>
      </c>
      <c r="G181" s="646"/>
      <c r="H181" s="646"/>
      <c r="I181" s="646"/>
      <c r="J181" s="646"/>
      <c r="K181" s="646"/>
      <c r="L181" s="646"/>
      <c r="M181" s="646">
        <f t="shared" si="27"/>
        <v>0</v>
      </c>
    </row>
    <row r="182" spans="1:13" s="1509" customFormat="1" ht="54">
      <c r="A182" s="989">
        <v>3</v>
      </c>
      <c r="B182" s="729" t="s">
        <v>392</v>
      </c>
      <c r="C182" s="758" t="s">
        <v>414</v>
      </c>
      <c r="D182" s="759" t="s">
        <v>382</v>
      </c>
      <c r="E182" s="760"/>
      <c r="F182" s="761">
        <v>9.85</v>
      </c>
      <c r="G182" s="661"/>
      <c r="H182" s="661"/>
      <c r="I182" s="662"/>
      <c r="J182" s="662"/>
      <c r="K182" s="661"/>
      <c r="L182" s="661"/>
      <c r="M182" s="662"/>
    </row>
    <row r="183" spans="1:13" s="1509" customFormat="1" ht="20.100000000000001" customHeight="1">
      <c r="A183" s="990"/>
      <c r="B183" s="762"/>
      <c r="C183" s="703" t="s">
        <v>62</v>
      </c>
      <c r="D183" s="762" t="s">
        <v>16</v>
      </c>
      <c r="E183" s="662">
        <v>65.8</v>
      </c>
      <c r="F183" s="763">
        <v>648.13</v>
      </c>
      <c r="G183" s="663"/>
      <c r="H183" s="879"/>
      <c r="I183" s="661"/>
      <c r="J183" s="879"/>
      <c r="K183" s="661"/>
      <c r="L183" s="879"/>
      <c r="M183" s="879">
        <f t="shared" ref="M183:M186" si="28">L183+J183+H183</f>
        <v>0</v>
      </c>
    </row>
    <row r="184" spans="1:13" s="1509" customFormat="1" ht="20.100000000000001" customHeight="1">
      <c r="A184" s="990"/>
      <c r="B184" s="762"/>
      <c r="C184" s="703" t="s">
        <v>29</v>
      </c>
      <c r="D184" s="762" t="s">
        <v>13</v>
      </c>
      <c r="E184" s="662">
        <v>1</v>
      </c>
      <c r="F184" s="763">
        <v>9.85</v>
      </c>
      <c r="G184" s="661"/>
      <c r="H184" s="879"/>
      <c r="I184" s="661"/>
      <c r="J184" s="661"/>
      <c r="K184" s="662"/>
      <c r="L184" s="879"/>
      <c r="M184" s="879">
        <f t="shared" si="28"/>
        <v>0</v>
      </c>
    </row>
    <row r="185" spans="1:13" s="1509" customFormat="1" ht="20.100000000000001" customHeight="1">
      <c r="A185" s="990"/>
      <c r="B185" s="762" t="s">
        <v>383</v>
      </c>
      <c r="C185" s="764" t="s">
        <v>384</v>
      </c>
      <c r="D185" s="762" t="s">
        <v>38</v>
      </c>
      <c r="E185" s="662">
        <v>63</v>
      </c>
      <c r="F185" s="763">
        <v>620.54999999999995</v>
      </c>
      <c r="G185" s="662"/>
      <c r="H185" s="879"/>
      <c r="I185" s="662"/>
      <c r="J185" s="662"/>
      <c r="K185" s="661"/>
      <c r="L185" s="879"/>
      <c r="M185" s="879">
        <f t="shared" si="28"/>
        <v>0</v>
      </c>
    </row>
    <row r="186" spans="1:13" s="1509" customFormat="1" ht="20.100000000000001" customHeight="1">
      <c r="A186" s="990"/>
      <c r="B186" s="762"/>
      <c r="C186" s="745" t="s">
        <v>26</v>
      </c>
      <c r="D186" s="762" t="s">
        <v>13</v>
      </c>
      <c r="E186" s="662">
        <v>1.6</v>
      </c>
      <c r="F186" s="763">
        <v>15.76</v>
      </c>
      <c r="G186" s="661"/>
      <c r="H186" s="879"/>
      <c r="I186" s="662"/>
      <c r="J186" s="662"/>
      <c r="K186" s="661"/>
      <c r="L186" s="879"/>
      <c r="M186" s="879">
        <f t="shared" si="28"/>
        <v>0</v>
      </c>
    </row>
    <row r="187" spans="1:13" s="1503" customFormat="1" ht="52.5" customHeight="1">
      <c r="A187" s="983">
        <v>4</v>
      </c>
      <c r="B187" s="729" t="s">
        <v>391</v>
      </c>
      <c r="C187" s="730" t="s">
        <v>765</v>
      </c>
      <c r="D187" s="964" t="s">
        <v>340</v>
      </c>
      <c r="E187" s="751"/>
      <c r="F187" s="754">
        <v>0.245</v>
      </c>
      <c r="G187" s="879"/>
      <c r="H187" s="879"/>
      <c r="I187" s="879"/>
      <c r="J187" s="879"/>
      <c r="K187" s="879"/>
      <c r="L187" s="879"/>
      <c r="M187" s="879"/>
    </row>
    <row r="188" spans="1:13" s="1503" customFormat="1" ht="20.100000000000001" customHeight="1">
      <c r="A188" s="982"/>
      <c r="B188" s="702"/>
      <c r="C188" s="703" t="s">
        <v>62</v>
      </c>
      <c r="D188" s="702" t="s">
        <v>16</v>
      </c>
      <c r="E188" s="649">
        <v>83</v>
      </c>
      <c r="F188" s="636">
        <v>20.335000000000001</v>
      </c>
      <c r="G188" s="879"/>
      <c r="H188" s="879"/>
      <c r="I188" s="879"/>
      <c r="J188" s="879"/>
      <c r="K188" s="879"/>
      <c r="L188" s="879"/>
      <c r="M188" s="879">
        <f t="shared" ref="M188:M191" si="29">L188+J188+H188</f>
        <v>0</v>
      </c>
    </row>
    <row r="189" spans="1:13" s="1503" customFormat="1" ht="20.100000000000001" customHeight="1">
      <c r="A189" s="982"/>
      <c r="B189" s="702"/>
      <c r="C189" s="703" t="s">
        <v>29</v>
      </c>
      <c r="D189" s="702" t="s">
        <v>13</v>
      </c>
      <c r="E189" s="649">
        <v>0.41</v>
      </c>
      <c r="F189" s="636">
        <v>0.10045</v>
      </c>
      <c r="G189" s="879"/>
      <c r="H189" s="879"/>
      <c r="I189" s="879"/>
      <c r="J189" s="879"/>
      <c r="K189" s="879"/>
      <c r="L189" s="879"/>
      <c r="M189" s="879">
        <f t="shared" si="29"/>
        <v>0</v>
      </c>
    </row>
    <row r="190" spans="1:13" s="1503" customFormat="1" ht="13.5">
      <c r="A190" s="982"/>
      <c r="B190" s="702" t="s">
        <v>58</v>
      </c>
      <c r="C190" s="703" t="s">
        <v>766</v>
      </c>
      <c r="D190" s="702" t="s">
        <v>240</v>
      </c>
      <c r="E190" s="649">
        <v>120</v>
      </c>
      <c r="F190" s="636">
        <v>29.4</v>
      </c>
      <c r="G190" s="879"/>
      <c r="H190" s="879"/>
      <c r="I190" s="879"/>
      <c r="J190" s="879"/>
      <c r="K190" s="879"/>
      <c r="L190" s="879"/>
      <c r="M190" s="879">
        <f t="shared" si="29"/>
        <v>0</v>
      </c>
    </row>
    <row r="191" spans="1:13" s="1503" customFormat="1" ht="20.100000000000001" customHeight="1">
      <c r="A191" s="982"/>
      <c r="B191" s="702" t="s">
        <v>188</v>
      </c>
      <c r="C191" s="703" t="s">
        <v>385</v>
      </c>
      <c r="D191" s="702" t="s">
        <v>56</v>
      </c>
      <c r="E191" s="649">
        <v>600</v>
      </c>
      <c r="F191" s="636">
        <v>147</v>
      </c>
      <c r="G191" s="879"/>
      <c r="H191" s="879"/>
      <c r="I191" s="879"/>
      <c r="J191" s="879"/>
      <c r="K191" s="879"/>
      <c r="L191" s="879"/>
      <c r="M191" s="879">
        <f t="shared" si="29"/>
        <v>0</v>
      </c>
    </row>
    <row r="192" spans="1:13" s="1503" customFormat="1" ht="20.100000000000001" customHeight="1">
      <c r="A192" s="982"/>
      <c r="B192" s="702"/>
      <c r="C192" s="745" t="s">
        <v>26</v>
      </c>
      <c r="D192" s="702" t="s">
        <v>13</v>
      </c>
      <c r="E192" s="649">
        <v>7.8</v>
      </c>
      <c r="F192" s="636">
        <v>1.911</v>
      </c>
      <c r="G192" s="879"/>
      <c r="H192" s="879"/>
      <c r="I192" s="879"/>
      <c r="J192" s="879"/>
      <c r="K192" s="879"/>
      <c r="L192" s="879"/>
      <c r="M192" s="879">
        <f t="shared" ref="M192" si="30">L192+J192+H192</f>
        <v>0</v>
      </c>
    </row>
    <row r="193" spans="1:13" s="1494" customFormat="1" ht="51.75" customHeight="1">
      <c r="A193" s="978">
        <v>5</v>
      </c>
      <c r="B193" s="698" t="s">
        <v>830</v>
      </c>
      <c r="C193" s="699" t="s">
        <v>1042</v>
      </c>
      <c r="D193" s="699" t="s">
        <v>31</v>
      </c>
      <c r="E193" s="738"/>
      <c r="F193" s="765">
        <v>18.3</v>
      </c>
      <c r="G193" s="879"/>
      <c r="H193" s="879"/>
      <c r="I193" s="879"/>
      <c r="J193" s="879"/>
      <c r="K193" s="879"/>
      <c r="L193" s="879"/>
      <c r="M193" s="879"/>
    </row>
    <row r="194" spans="1:13" s="1494" customFormat="1" ht="15" customHeight="1">
      <c r="A194" s="978"/>
      <c r="B194" s="766"/>
      <c r="C194" s="736" t="s">
        <v>10</v>
      </c>
      <c r="D194" s="766" t="s">
        <v>16</v>
      </c>
      <c r="E194" s="664">
        <v>8.9</v>
      </c>
      <c r="F194" s="665">
        <v>162.87</v>
      </c>
      <c r="G194" s="666"/>
      <c r="H194" s="666"/>
      <c r="I194" s="666"/>
      <c r="J194" s="666"/>
      <c r="K194" s="666"/>
      <c r="L194" s="666"/>
      <c r="M194" s="666">
        <f t="shared" ref="M194:M198" si="31">L194+J194+H194</f>
        <v>0</v>
      </c>
    </row>
    <row r="195" spans="1:13" s="1494" customFormat="1" ht="16.5" customHeight="1">
      <c r="A195" s="978"/>
      <c r="B195" s="766"/>
      <c r="C195" s="736" t="s">
        <v>29</v>
      </c>
      <c r="D195" s="766" t="s">
        <v>13</v>
      </c>
      <c r="E195" s="664">
        <v>0.13</v>
      </c>
      <c r="F195" s="665">
        <v>2.379</v>
      </c>
      <c r="G195" s="666"/>
      <c r="H195" s="666"/>
      <c r="I195" s="666"/>
      <c r="J195" s="666"/>
      <c r="K195" s="666"/>
      <c r="L195" s="666"/>
      <c r="M195" s="666">
        <f t="shared" si="31"/>
        <v>0</v>
      </c>
    </row>
    <row r="196" spans="1:13" s="1494" customFormat="1" ht="15" customHeight="1">
      <c r="A196" s="978"/>
      <c r="B196" s="767" t="s">
        <v>831</v>
      </c>
      <c r="C196" s="736" t="s">
        <v>832</v>
      </c>
      <c r="D196" s="766" t="s">
        <v>31</v>
      </c>
      <c r="E196" s="664">
        <v>1</v>
      </c>
      <c r="F196" s="665">
        <v>18.3</v>
      </c>
      <c r="G196" s="666"/>
      <c r="H196" s="666"/>
      <c r="I196" s="666"/>
      <c r="J196" s="666"/>
      <c r="K196" s="666"/>
      <c r="L196" s="666"/>
      <c r="M196" s="666">
        <f t="shared" si="31"/>
        <v>0</v>
      </c>
    </row>
    <row r="197" spans="1:13" s="1494" customFormat="1" ht="17.25" customHeight="1">
      <c r="A197" s="978"/>
      <c r="B197" s="767" t="s">
        <v>48</v>
      </c>
      <c r="C197" s="736" t="s">
        <v>381</v>
      </c>
      <c r="D197" s="766" t="s">
        <v>21</v>
      </c>
      <c r="E197" s="667">
        <v>3.5999999999999997E-2</v>
      </c>
      <c r="F197" s="665">
        <v>0.65879999999999994</v>
      </c>
      <c r="G197" s="666"/>
      <c r="H197" s="666"/>
      <c r="I197" s="666"/>
      <c r="J197" s="666"/>
      <c r="K197" s="666"/>
      <c r="L197" s="666"/>
      <c r="M197" s="666">
        <f t="shared" si="31"/>
        <v>0</v>
      </c>
    </row>
    <row r="198" spans="1:13" s="1494" customFormat="1" ht="15.75" customHeight="1">
      <c r="A198" s="978"/>
      <c r="B198" s="767"/>
      <c r="C198" s="736" t="s">
        <v>26</v>
      </c>
      <c r="D198" s="766" t="s">
        <v>13</v>
      </c>
      <c r="E198" s="664">
        <v>0.1</v>
      </c>
      <c r="F198" s="665">
        <v>1.83</v>
      </c>
      <c r="G198" s="666"/>
      <c r="H198" s="666"/>
      <c r="I198" s="666"/>
      <c r="J198" s="666"/>
      <c r="K198" s="666"/>
      <c r="L198" s="666"/>
      <c r="M198" s="666">
        <f t="shared" si="31"/>
        <v>0</v>
      </c>
    </row>
    <row r="199" spans="1:13" s="1503" customFormat="1" ht="40.5">
      <c r="A199" s="981">
        <v>6</v>
      </c>
      <c r="B199" s="768" t="s">
        <v>61</v>
      </c>
      <c r="C199" s="699" t="s">
        <v>836</v>
      </c>
      <c r="D199" s="674" t="s">
        <v>101</v>
      </c>
      <c r="E199" s="654"/>
      <c r="F199" s="669">
        <v>91.5</v>
      </c>
      <c r="G199" s="670"/>
      <c r="H199" s="670"/>
      <c r="I199" s="670"/>
      <c r="J199" s="670"/>
      <c r="K199" s="670"/>
      <c r="L199" s="670"/>
      <c r="M199" s="670"/>
    </row>
    <row r="200" spans="1:13" s="1503" customFormat="1" ht="13.5">
      <c r="A200" s="982"/>
      <c r="B200" s="702"/>
      <c r="C200" s="703" t="s">
        <v>10</v>
      </c>
      <c r="D200" s="702" t="s">
        <v>101</v>
      </c>
      <c r="E200" s="650">
        <v>1</v>
      </c>
      <c r="F200" s="671">
        <v>91.5</v>
      </c>
      <c r="G200" s="670"/>
      <c r="H200" s="670"/>
      <c r="I200" s="670"/>
      <c r="J200" s="670"/>
      <c r="K200" s="670"/>
      <c r="L200" s="670"/>
      <c r="M200" s="670">
        <f t="shared" ref="M200:M203" si="32">L200+J200+H200</f>
        <v>0</v>
      </c>
    </row>
    <row r="201" spans="1:13" s="1503" customFormat="1" ht="13.5">
      <c r="A201" s="982"/>
      <c r="B201" s="767" t="s">
        <v>831</v>
      </c>
      <c r="C201" s="703" t="s">
        <v>833</v>
      </c>
      <c r="D201" s="702" t="s">
        <v>31</v>
      </c>
      <c r="E201" s="650" t="s">
        <v>834</v>
      </c>
      <c r="F201" s="671">
        <v>4.2</v>
      </c>
      <c r="G201" s="670"/>
      <c r="H201" s="670"/>
      <c r="I201" s="670"/>
      <c r="J201" s="670"/>
      <c r="K201" s="670"/>
      <c r="L201" s="670"/>
      <c r="M201" s="670">
        <f t="shared" si="32"/>
        <v>0</v>
      </c>
    </row>
    <row r="202" spans="1:13" s="1503" customFormat="1" ht="13.5">
      <c r="A202" s="982"/>
      <c r="B202" s="702" t="s">
        <v>838</v>
      </c>
      <c r="C202" s="703" t="s">
        <v>837</v>
      </c>
      <c r="D202" s="702" t="s">
        <v>38</v>
      </c>
      <c r="E202" s="650">
        <v>6</v>
      </c>
      <c r="F202" s="671">
        <v>25.200000000000003</v>
      </c>
      <c r="G202" s="670"/>
      <c r="H202" s="670"/>
      <c r="I202" s="670"/>
      <c r="J202" s="670"/>
      <c r="K202" s="670"/>
      <c r="L202" s="670"/>
      <c r="M202" s="670">
        <f t="shared" si="32"/>
        <v>0</v>
      </c>
    </row>
    <row r="203" spans="1:13" s="1503" customFormat="1" ht="13.5">
      <c r="A203" s="982"/>
      <c r="B203" s="702"/>
      <c r="C203" s="748" t="s">
        <v>835</v>
      </c>
      <c r="D203" s="702" t="s">
        <v>13</v>
      </c>
      <c r="E203" s="650">
        <v>0.09</v>
      </c>
      <c r="F203" s="671">
        <v>8.2349999999999994</v>
      </c>
      <c r="G203" s="670"/>
      <c r="H203" s="670"/>
      <c r="I203" s="670"/>
      <c r="J203" s="670"/>
      <c r="K203" s="670"/>
      <c r="L203" s="670"/>
      <c r="M203" s="670">
        <f t="shared" si="32"/>
        <v>0</v>
      </c>
    </row>
    <row r="204" spans="1:13" s="1503" customFormat="1" ht="36" customHeight="1">
      <c r="A204" s="983">
        <v>7</v>
      </c>
      <c r="B204" s="729" t="s">
        <v>390</v>
      </c>
      <c r="C204" s="730" t="s">
        <v>386</v>
      </c>
      <c r="D204" s="964" t="s">
        <v>340</v>
      </c>
      <c r="E204" s="751"/>
      <c r="F204" s="754">
        <v>0.85426000000000002</v>
      </c>
      <c r="G204" s="879"/>
      <c r="H204" s="879"/>
      <c r="I204" s="879"/>
      <c r="J204" s="879"/>
      <c r="K204" s="879"/>
      <c r="L204" s="879"/>
      <c r="M204" s="879"/>
    </row>
    <row r="205" spans="1:13" s="1503" customFormat="1" ht="20.100000000000001" customHeight="1">
      <c r="A205" s="982"/>
      <c r="B205" s="702"/>
      <c r="C205" s="703" t="s">
        <v>62</v>
      </c>
      <c r="D205" s="702" t="s">
        <v>16</v>
      </c>
      <c r="E205" s="649">
        <v>45.8</v>
      </c>
      <c r="F205" s="658">
        <v>39.125107999999997</v>
      </c>
      <c r="G205" s="879"/>
      <c r="H205" s="879"/>
      <c r="I205" s="879"/>
      <c r="J205" s="879"/>
      <c r="K205" s="879"/>
      <c r="L205" s="879"/>
      <c r="M205" s="879">
        <f t="shared" ref="M205:M209" si="33">L205+J205+H205</f>
        <v>0</v>
      </c>
    </row>
    <row r="206" spans="1:13" s="1503" customFormat="1" ht="20.100000000000001" customHeight="1">
      <c r="A206" s="982"/>
      <c r="B206" s="702"/>
      <c r="C206" s="703" t="s">
        <v>29</v>
      </c>
      <c r="D206" s="702" t="s">
        <v>13</v>
      </c>
      <c r="E206" s="649">
        <v>0.23</v>
      </c>
      <c r="F206" s="658">
        <v>0.19647980000000001</v>
      </c>
      <c r="G206" s="879"/>
      <c r="H206" s="879"/>
      <c r="I206" s="879"/>
      <c r="J206" s="879"/>
      <c r="K206" s="879"/>
      <c r="L206" s="879"/>
      <c r="M206" s="879">
        <f t="shared" si="33"/>
        <v>0</v>
      </c>
    </row>
    <row r="207" spans="1:13" s="1503" customFormat="1" ht="20.100000000000001" customHeight="1">
      <c r="A207" s="982"/>
      <c r="B207" s="702" t="s">
        <v>783</v>
      </c>
      <c r="C207" s="703" t="s">
        <v>387</v>
      </c>
      <c r="D207" s="702" t="s">
        <v>110</v>
      </c>
      <c r="E207" s="649">
        <v>3.6999999999999998E-2</v>
      </c>
      <c r="F207" s="658">
        <v>3.1607619999999996E-2</v>
      </c>
      <c r="G207" s="879"/>
      <c r="H207" s="879"/>
      <c r="I207" s="879"/>
      <c r="J207" s="879"/>
      <c r="K207" s="879"/>
      <c r="L207" s="879"/>
      <c r="M207" s="879">
        <f t="shared" si="33"/>
        <v>0</v>
      </c>
    </row>
    <row r="208" spans="1:13" s="1503" customFormat="1" ht="20.100000000000001" customHeight="1">
      <c r="A208" s="982"/>
      <c r="B208" s="702" t="s">
        <v>784</v>
      </c>
      <c r="C208" s="703" t="s">
        <v>388</v>
      </c>
      <c r="D208" s="702" t="s">
        <v>21</v>
      </c>
      <c r="E208" s="649">
        <v>6.0000000000000001E-3</v>
      </c>
      <c r="F208" s="658">
        <v>5.1255600000000004E-3</v>
      </c>
      <c r="G208" s="879"/>
      <c r="H208" s="879"/>
      <c r="I208" s="879"/>
      <c r="J208" s="879"/>
      <c r="K208" s="879"/>
      <c r="L208" s="879"/>
      <c r="M208" s="879">
        <f t="shared" si="33"/>
        <v>0</v>
      </c>
    </row>
    <row r="209" spans="1:13" s="1503" customFormat="1" ht="20.100000000000001" customHeight="1">
      <c r="A209" s="982"/>
      <c r="B209" s="702" t="s">
        <v>785</v>
      </c>
      <c r="C209" s="703" t="s">
        <v>389</v>
      </c>
      <c r="D209" s="702" t="s">
        <v>59</v>
      </c>
      <c r="E209" s="649">
        <v>1.2</v>
      </c>
      <c r="F209" s="658">
        <v>1.025112</v>
      </c>
      <c r="G209" s="879"/>
      <c r="H209" s="879"/>
      <c r="I209" s="879"/>
      <c r="J209" s="879"/>
      <c r="K209" s="879"/>
      <c r="L209" s="879"/>
      <c r="M209" s="879">
        <f t="shared" si="33"/>
        <v>0</v>
      </c>
    </row>
    <row r="210" spans="1:13" s="1503" customFormat="1" ht="30.75" customHeight="1">
      <c r="A210" s="769"/>
      <c r="B210" s="770"/>
      <c r="C210" s="1510" t="s">
        <v>163</v>
      </c>
      <c r="D210" s="700" t="s">
        <v>13</v>
      </c>
      <c r="E210" s="771"/>
      <c r="F210" s="772"/>
      <c r="G210" s="773"/>
      <c r="H210" s="773"/>
      <c r="I210" s="773"/>
      <c r="J210" s="773"/>
      <c r="K210" s="773"/>
      <c r="L210" s="773"/>
      <c r="M210" s="773">
        <f>SUM(M171:M209)</f>
        <v>0</v>
      </c>
    </row>
    <row r="211" spans="1:13" s="1503" customFormat="1" ht="43.5" customHeight="1">
      <c r="A211" s="769"/>
      <c r="B211" s="770"/>
      <c r="C211" s="774" t="s">
        <v>774</v>
      </c>
      <c r="D211" s="775"/>
      <c r="E211" s="771"/>
      <c r="F211" s="772"/>
      <c r="G211" s="773"/>
      <c r="H211" s="773"/>
      <c r="I211" s="773"/>
      <c r="J211" s="773"/>
      <c r="K211" s="773"/>
      <c r="L211" s="773"/>
      <c r="M211" s="773"/>
    </row>
    <row r="212" spans="1:13" s="1503" customFormat="1" ht="12.75">
      <c r="A212" s="769"/>
      <c r="B212" s="770"/>
      <c r="C212" s="776" t="s">
        <v>775</v>
      </c>
      <c r="D212" s="775"/>
      <c r="E212" s="771"/>
      <c r="F212" s="772"/>
      <c r="G212" s="773"/>
      <c r="H212" s="773"/>
      <c r="I212" s="773"/>
      <c r="J212" s="773"/>
      <c r="K212" s="773"/>
      <c r="L212" s="773"/>
      <c r="M212" s="773"/>
    </row>
    <row r="213" spans="1:13" s="1511" customFormat="1" ht="53.25" customHeight="1">
      <c r="A213" s="978">
        <v>1</v>
      </c>
      <c r="B213" s="729" t="s">
        <v>241</v>
      </c>
      <c r="C213" s="730" t="s">
        <v>753</v>
      </c>
      <c r="D213" s="964" t="s">
        <v>22</v>
      </c>
      <c r="E213" s="731"/>
      <c r="F213" s="777">
        <v>0.89149</v>
      </c>
      <c r="G213" s="646"/>
      <c r="H213" s="646"/>
      <c r="I213" s="646"/>
      <c r="J213" s="646"/>
      <c r="K213" s="646"/>
      <c r="L213" s="646"/>
      <c r="M213" s="646"/>
    </row>
    <row r="214" spans="1:13" s="1511" customFormat="1" ht="20.100000000000001" customHeight="1">
      <c r="A214" s="979"/>
      <c r="B214" s="733"/>
      <c r="C214" s="703" t="s">
        <v>62</v>
      </c>
      <c r="D214" s="734" t="s">
        <v>16</v>
      </c>
      <c r="E214" s="647">
        <v>61.2</v>
      </c>
      <c r="F214" s="778">
        <v>54.559188000000006</v>
      </c>
      <c r="G214" s="646"/>
      <c r="H214" s="646"/>
      <c r="I214" s="646"/>
      <c r="J214" s="646"/>
      <c r="K214" s="646"/>
      <c r="L214" s="646"/>
      <c r="M214" s="646">
        <f t="shared" ref="M214:M224" si="34">L214+J214+H214</f>
        <v>0</v>
      </c>
    </row>
    <row r="215" spans="1:13" s="1511" customFormat="1" ht="20.100000000000001" customHeight="1">
      <c r="A215" s="979"/>
      <c r="B215" s="733"/>
      <c r="C215" s="703" t="s">
        <v>29</v>
      </c>
      <c r="D215" s="734" t="s">
        <v>13</v>
      </c>
      <c r="E215" s="647">
        <v>3.19</v>
      </c>
      <c r="F215" s="778">
        <v>2.8438531</v>
      </c>
      <c r="G215" s="646"/>
      <c r="H215" s="646"/>
      <c r="I215" s="646"/>
      <c r="J215" s="646"/>
      <c r="K215" s="646"/>
      <c r="L215" s="646"/>
      <c r="M215" s="646">
        <f t="shared" si="34"/>
        <v>0</v>
      </c>
    </row>
    <row r="216" spans="1:13" s="1511" customFormat="1" ht="20.100000000000001" customHeight="1">
      <c r="A216" s="979"/>
      <c r="B216" s="733" t="s">
        <v>180</v>
      </c>
      <c r="C216" s="779" t="s">
        <v>757</v>
      </c>
      <c r="D216" s="734" t="s">
        <v>38</v>
      </c>
      <c r="E216" s="672" t="s">
        <v>33</v>
      </c>
      <c r="F216" s="778">
        <v>176.41</v>
      </c>
      <c r="G216" s="646"/>
      <c r="H216" s="646"/>
      <c r="I216" s="646"/>
      <c r="J216" s="646"/>
      <c r="K216" s="646"/>
      <c r="L216" s="646"/>
      <c r="M216" s="646">
        <f t="shared" si="34"/>
        <v>0</v>
      </c>
    </row>
    <row r="217" spans="1:13" s="1511" customFormat="1" ht="20.100000000000001" customHeight="1">
      <c r="A217" s="979"/>
      <c r="B217" s="733" t="s">
        <v>180</v>
      </c>
      <c r="C217" s="779" t="s">
        <v>754</v>
      </c>
      <c r="D217" s="734" t="s">
        <v>38</v>
      </c>
      <c r="E217" s="672" t="s">
        <v>33</v>
      </c>
      <c r="F217" s="778">
        <v>115.21</v>
      </c>
      <c r="G217" s="646"/>
      <c r="H217" s="646"/>
      <c r="I217" s="646"/>
      <c r="J217" s="646"/>
      <c r="K217" s="646"/>
      <c r="L217" s="646"/>
      <c r="M217" s="646">
        <f t="shared" si="34"/>
        <v>0</v>
      </c>
    </row>
    <row r="218" spans="1:13" s="1511" customFormat="1" ht="20.100000000000001" customHeight="1">
      <c r="A218" s="979"/>
      <c r="B218" s="733" t="s">
        <v>180</v>
      </c>
      <c r="C218" s="779" t="s">
        <v>755</v>
      </c>
      <c r="D218" s="734" t="s">
        <v>38</v>
      </c>
      <c r="E218" s="672" t="s">
        <v>33</v>
      </c>
      <c r="F218" s="778">
        <v>86.29</v>
      </c>
      <c r="G218" s="646"/>
      <c r="H218" s="646"/>
      <c r="I218" s="646"/>
      <c r="J218" s="646"/>
      <c r="K218" s="646"/>
      <c r="L218" s="646"/>
      <c r="M218" s="646">
        <f t="shared" si="34"/>
        <v>0</v>
      </c>
    </row>
    <row r="219" spans="1:13" s="1511" customFormat="1" ht="20.100000000000001" customHeight="1">
      <c r="A219" s="979"/>
      <c r="B219" s="733" t="s">
        <v>180</v>
      </c>
      <c r="C219" s="779" t="s">
        <v>756</v>
      </c>
      <c r="D219" s="734" t="s">
        <v>38</v>
      </c>
      <c r="E219" s="672" t="s">
        <v>33</v>
      </c>
      <c r="F219" s="778">
        <v>334.18</v>
      </c>
      <c r="G219" s="646"/>
      <c r="H219" s="646"/>
      <c r="I219" s="646"/>
      <c r="J219" s="646"/>
      <c r="K219" s="646"/>
      <c r="L219" s="646"/>
      <c r="M219" s="646">
        <f t="shared" si="34"/>
        <v>0</v>
      </c>
    </row>
    <row r="220" spans="1:13" s="1511" customFormat="1" ht="20.100000000000001" customHeight="1">
      <c r="A220" s="979"/>
      <c r="B220" s="733" t="s">
        <v>751</v>
      </c>
      <c r="C220" s="779" t="s">
        <v>758</v>
      </c>
      <c r="D220" s="734" t="s">
        <v>38</v>
      </c>
      <c r="E220" s="672" t="s">
        <v>33</v>
      </c>
      <c r="F220" s="778">
        <v>106.03</v>
      </c>
      <c r="G220" s="646"/>
      <c r="H220" s="646"/>
      <c r="I220" s="646"/>
      <c r="J220" s="646"/>
      <c r="K220" s="646"/>
      <c r="L220" s="646"/>
      <c r="M220" s="646">
        <f t="shared" si="34"/>
        <v>0</v>
      </c>
    </row>
    <row r="221" spans="1:13" s="1511" customFormat="1" ht="20.100000000000001" customHeight="1">
      <c r="A221" s="979"/>
      <c r="B221" s="733" t="s">
        <v>752</v>
      </c>
      <c r="C221" s="780" t="s">
        <v>759</v>
      </c>
      <c r="D221" s="734" t="s">
        <v>38</v>
      </c>
      <c r="E221" s="672" t="s">
        <v>33</v>
      </c>
      <c r="F221" s="778">
        <v>20.5</v>
      </c>
      <c r="G221" s="646"/>
      <c r="H221" s="646"/>
      <c r="I221" s="646"/>
      <c r="J221" s="646"/>
      <c r="K221" s="646"/>
      <c r="L221" s="646"/>
      <c r="M221" s="646">
        <f t="shared" si="34"/>
        <v>0</v>
      </c>
    </row>
    <row r="222" spans="1:13" s="1511" customFormat="1" ht="20.100000000000001" customHeight="1">
      <c r="A222" s="979"/>
      <c r="B222" s="733" t="s">
        <v>642</v>
      </c>
      <c r="C222" s="780" t="s">
        <v>1043</v>
      </c>
      <c r="D222" s="734" t="s">
        <v>38</v>
      </c>
      <c r="E222" s="672" t="s">
        <v>33</v>
      </c>
      <c r="F222" s="778">
        <v>52.87</v>
      </c>
      <c r="G222" s="646"/>
      <c r="H222" s="646"/>
      <c r="I222" s="646"/>
      <c r="J222" s="646"/>
      <c r="K222" s="646"/>
      <c r="L222" s="646"/>
      <c r="M222" s="646">
        <f t="shared" si="34"/>
        <v>0</v>
      </c>
    </row>
    <row r="223" spans="1:13" s="1511" customFormat="1" ht="20.100000000000001" customHeight="1">
      <c r="A223" s="979"/>
      <c r="B223" s="733" t="s">
        <v>51</v>
      </c>
      <c r="C223" s="779" t="s">
        <v>52</v>
      </c>
      <c r="D223" s="734" t="s">
        <v>38</v>
      </c>
      <c r="E223" s="647">
        <v>20</v>
      </c>
      <c r="F223" s="778">
        <v>17.829799999999999</v>
      </c>
      <c r="G223" s="646"/>
      <c r="H223" s="646"/>
      <c r="I223" s="646"/>
      <c r="J223" s="646"/>
      <c r="K223" s="646"/>
      <c r="L223" s="646"/>
      <c r="M223" s="646">
        <f t="shared" si="34"/>
        <v>0</v>
      </c>
    </row>
    <row r="224" spans="1:13" s="1511" customFormat="1" ht="20.100000000000001" customHeight="1">
      <c r="A224" s="979"/>
      <c r="B224" s="733"/>
      <c r="C224" s="745" t="s">
        <v>26</v>
      </c>
      <c r="D224" s="733" t="s">
        <v>13</v>
      </c>
      <c r="E224" s="647">
        <v>1.21</v>
      </c>
      <c r="F224" s="778">
        <v>1.0787028999999999</v>
      </c>
      <c r="G224" s="646"/>
      <c r="H224" s="646"/>
      <c r="I224" s="646"/>
      <c r="J224" s="646"/>
      <c r="K224" s="646"/>
      <c r="L224" s="646"/>
      <c r="M224" s="646">
        <f t="shared" si="34"/>
        <v>0</v>
      </c>
    </row>
    <row r="225" spans="1:13" s="1511" customFormat="1" ht="53.25" customHeight="1">
      <c r="A225" s="978">
        <v>2</v>
      </c>
      <c r="B225" s="729" t="s">
        <v>241</v>
      </c>
      <c r="C225" s="730" t="s">
        <v>760</v>
      </c>
      <c r="D225" s="964" t="s">
        <v>22</v>
      </c>
      <c r="E225" s="731"/>
      <c r="F225" s="754">
        <v>0.3095</v>
      </c>
      <c r="G225" s="646"/>
      <c r="H225" s="646"/>
      <c r="I225" s="646"/>
      <c r="J225" s="646"/>
      <c r="K225" s="646"/>
      <c r="L225" s="646"/>
      <c r="M225" s="646"/>
    </row>
    <row r="226" spans="1:13" s="1511" customFormat="1" ht="20.100000000000001" customHeight="1">
      <c r="A226" s="979"/>
      <c r="B226" s="733"/>
      <c r="C226" s="703" t="s">
        <v>62</v>
      </c>
      <c r="D226" s="734" t="s">
        <v>16</v>
      </c>
      <c r="E226" s="647">
        <v>61.2</v>
      </c>
      <c r="F226" s="778">
        <v>18.941400000000002</v>
      </c>
      <c r="G226" s="646"/>
      <c r="H226" s="646"/>
      <c r="I226" s="646"/>
      <c r="J226" s="646"/>
      <c r="K226" s="646"/>
      <c r="L226" s="646"/>
      <c r="M226" s="646">
        <f t="shared" ref="M226:M233" si="35">L226+J226+H226</f>
        <v>0</v>
      </c>
    </row>
    <row r="227" spans="1:13" s="1511" customFormat="1" ht="20.100000000000001" customHeight="1">
      <c r="A227" s="979"/>
      <c r="B227" s="733"/>
      <c r="C227" s="703" t="s">
        <v>29</v>
      </c>
      <c r="D227" s="734" t="s">
        <v>13</v>
      </c>
      <c r="E227" s="647">
        <v>3.19</v>
      </c>
      <c r="F227" s="778">
        <v>0.98730499999999999</v>
      </c>
      <c r="G227" s="646"/>
      <c r="H227" s="646"/>
      <c r="I227" s="646"/>
      <c r="J227" s="646"/>
      <c r="K227" s="646"/>
      <c r="L227" s="646"/>
      <c r="M227" s="646">
        <f t="shared" si="35"/>
        <v>0</v>
      </c>
    </row>
    <row r="228" spans="1:13" s="1511" customFormat="1" ht="20.100000000000001" customHeight="1">
      <c r="A228" s="979"/>
      <c r="B228" s="733" t="s">
        <v>180</v>
      </c>
      <c r="C228" s="779" t="s">
        <v>757</v>
      </c>
      <c r="D228" s="734" t="s">
        <v>38</v>
      </c>
      <c r="E228" s="672" t="s">
        <v>33</v>
      </c>
      <c r="F228" s="778">
        <v>55.23</v>
      </c>
      <c r="G228" s="646"/>
      <c r="H228" s="646"/>
      <c r="I228" s="646"/>
      <c r="J228" s="646"/>
      <c r="K228" s="646"/>
      <c r="L228" s="646"/>
      <c r="M228" s="646">
        <f t="shared" si="35"/>
        <v>0</v>
      </c>
    </row>
    <row r="229" spans="1:13" s="1511" customFormat="1" ht="20.100000000000001" customHeight="1">
      <c r="A229" s="979"/>
      <c r="B229" s="733" t="s">
        <v>180</v>
      </c>
      <c r="C229" s="779" t="s">
        <v>754</v>
      </c>
      <c r="D229" s="734" t="s">
        <v>38</v>
      </c>
      <c r="E229" s="672" t="s">
        <v>33</v>
      </c>
      <c r="F229" s="778">
        <v>51.2</v>
      </c>
      <c r="G229" s="646"/>
      <c r="H229" s="646"/>
      <c r="I229" s="646"/>
      <c r="J229" s="646"/>
      <c r="K229" s="646"/>
      <c r="L229" s="646"/>
      <c r="M229" s="646">
        <f t="shared" si="35"/>
        <v>0</v>
      </c>
    </row>
    <row r="230" spans="1:13" s="1511" customFormat="1" ht="20.100000000000001" customHeight="1">
      <c r="A230" s="979"/>
      <c r="B230" s="733" t="s">
        <v>180</v>
      </c>
      <c r="C230" s="779" t="s">
        <v>755</v>
      </c>
      <c r="D230" s="734" t="s">
        <v>38</v>
      </c>
      <c r="E230" s="672" t="s">
        <v>33</v>
      </c>
      <c r="F230" s="778">
        <v>37.619999999999997</v>
      </c>
      <c r="G230" s="646"/>
      <c r="H230" s="646"/>
      <c r="I230" s="646"/>
      <c r="J230" s="646"/>
      <c r="K230" s="646"/>
      <c r="L230" s="646"/>
      <c r="M230" s="646">
        <f t="shared" si="35"/>
        <v>0</v>
      </c>
    </row>
    <row r="231" spans="1:13" s="1511" customFormat="1" ht="20.100000000000001" customHeight="1">
      <c r="A231" s="979"/>
      <c r="B231" s="733" t="s">
        <v>180</v>
      </c>
      <c r="C231" s="779" t="s">
        <v>756</v>
      </c>
      <c r="D231" s="734" t="s">
        <v>38</v>
      </c>
      <c r="E231" s="672" t="s">
        <v>33</v>
      </c>
      <c r="F231" s="778">
        <v>165.45</v>
      </c>
      <c r="G231" s="646"/>
      <c r="H231" s="646"/>
      <c r="I231" s="646"/>
      <c r="J231" s="646"/>
      <c r="K231" s="646"/>
      <c r="L231" s="646"/>
      <c r="M231" s="646">
        <f t="shared" si="35"/>
        <v>0</v>
      </c>
    </row>
    <row r="232" spans="1:13" s="1511" customFormat="1" ht="20.100000000000001" customHeight="1">
      <c r="A232" s="979"/>
      <c r="B232" s="733" t="s">
        <v>51</v>
      </c>
      <c r="C232" s="779" t="s">
        <v>52</v>
      </c>
      <c r="D232" s="734" t="s">
        <v>38</v>
      </c>
      <c r="E232" s="647">
        <v>20</v>
      </c>
      <c r="F232" s="778">
        <v>6.1899999999999995</v>
      </c>
      <c r="G232" s="646"/>
      <c r="H232" s="646"/>
      <c r="I232" s="646"/>
      <c r="J232" s="646"/>
      <c r="K232" s="646"/>
      <c r="L232" s="646"/>
      <c r="M232" s="646">
        <f t="shared" si="35"/>
        <v>0</v>
      </c>
    </row>
    <row r="233" spans="1:13" s="1511" customFormat="1" ht="20.100000000000001" customHeight="1">
      <c r="A233" s="979"/>
      <c r="B233" s="733"/>
      <c r="C233" s="745" t="s">
        <v>26</v>
      </c>
      <c r="D233" s="733" t="s">
        <v>13</v>
      </c>
      <c r="E233" s="647">
        <v>1.21</v>
      </c>
      <c r="F233" s="778">
        <v>0.37449499999999997</v>
      </c>
      <c r="G233" s="646"/>
      <c r="H233" s="646"/>
      <c r="I233" s="646"/>
      <c r="J233" s="646"/>
      <c r="K233" s="646"/>
      <c r="L233" s="646"/>
      <c r="M233" s="646">
        <f t="shared" si="35"/>
        <v>0</v>
      </c>
    </row>
    <row r="234" spans="1:13" s="1511" customFormat="1" ht="53.25" customHeight="1">
      <c r="A234" s="978">
        <v>3</v>
      </c>
      <c r="B234" s="729" t="s">
        <v>241</v>
      </c>
      <c r="C234" s="730" t="s">
        <v>761</v>
      </c>
      <c r="D234" s="964" t="s">
        <v>22</v>
      </c>
      <c r="E234" s="731"/>
      <c r="F234" s="754">
        <v>0.22348999999999999</v>
      </c>
      <c r="G234" s="646"/>
      <c r="H234" s="646"/>
      <c r="I234" s="646"/>
      <c r="J234" s="646"/>
      <c r="K234" s="646"/>
      <c r="L234" s="646"/>
      <c r="M234" s="646"/>
    </row>
    <row r="235" spans="1:13" s="1511" customFormat="1" ht="20.100000000000001" customHeight="1">
      <c r="A235" s="979"/>
      <c r="B235" s="733"/>
      <c r="C235" s="703" t="s">
        <v>62</v>
      </c>
      <c r="D235" s="734" t="s">
        <v>16</v>
      </c>
      <c r="E235" s="647">
        <v>61.2</v>
      </c>
      <c r="F235" s="778">
        <v>13.677588</v>
      </c>
      <c r="G235" s="646"/>
      <c r="H235" s="646"/>
      <c r="I235" s="646"/>
      <c r="J235" s="646"/>
      <c r="K235" s="646"/>
      <c r="L235" s="646"/>
      <c r="M235" s="646">
        <f t="shared" ref="M235:M239" si="36">L235+J235+H235</f>
        <v>0</v>
      </c>
    </row>
    <row r="236" spans="1:13" s="1511" customFormat="1" ht="20.100000000000001" customHeight="1">
      <c r="A236" s="979"/>
      <c r="B236" s="733"/>
      <c r="C236" s="703" t="s">
        <v>29</v>
      </c>
      <c r="D236" s="734" t="s">
        <v>13</v>
      </c>
      <c r="E236" s="647">
        <v>3.19</v>
      </c>
      <c r="F236" s="778">
        <v>0.71293309999999999</v>
      </c>
      <c r="G236" s="646"/>
      <c r="H236" s="646"/>
      <c r="I236" s="646"/>
      <c r="J236" s="646"/>
      <c r="K236" s="646"/>
      <c r="L236" s="646"/>
      <c r="M236" s="646">
        <f t="shared" si="36"/>
        <v>0</v>
      </c>
    </row>
    <row r="237" spans="1:13" s="1511" customFormat="1" ht="20.100000000000001" customHeight="1">
      <c r="A237" s="979"/>
      <c r="B237" s="733" t="s">
        <v>180</v>
      </c>
      <c r="C237" s="779" t="s">
        <v>757</v>
      </c>
      <c r="D237" s="734" t="s">
        <v>38</v>
      </c>
      <c r="E237" s="672" t="s">
        <v>33</v>
      </c>
      <c r="F237" s="778">
        <v>34.51</v>
      </c>
      <c r="G237" s="646"/>
      <c r="H237" s="646"/>
      <c r="I237" s="646"/>
      <c r="J237" s="646"/>
      <c r="K237" s="646"/>
      <c r="L237" s="646"/>
      <c r="M237" s="646">
        <f t="shared" si="36"/>
        <v>0</v>
      </c>
    </row>
    <row r="238" spans="1:13" s="1511" customFormat="1" ht="20.100000000000001" customHeight="1">
      <c r="A238" s="979"/>
      <c r="B238" s="733" t="s">
        <v>180</v>
      </c>
      <c r="C238" s="779" t="s">
        <v>754</v>
      </c>
      <c r="D238" s="734" t="s">
        <v>38</v>
      </c>
      <c r="E238" s="672" t="s">
        <v>33</v>
      </c>
      <c r="F238" s="778">
        <v>39.159999999999997</v>
      </c>
      <c r="G238" s="646"/>
      <c r="H238" s="646"/>
      <c r="I238" s="646"/>
      <c r="J238" s="646"/>
      <c r="K238" s="646"/>
      <c r="L238" s="646"/>
      <c r="M238" s="646">
        <f t="shared" si="36"/>
        <v>0</v>
      </c>
    </row>
    <row r="239" spans="1:13" s="1511" customFormat="1" ht="20.100000000000001" customHeight="1">
      <c r="A239" s="979"/>
      <c r="B239" s="733" t="s">
        <v>180</v>
      </c>
      <c r="C239" s="779" t="s">
        <v>755</v>
      </c>
      <c r="D239" s="734" t="s">
        <v>38</v>
      </c>
      <c r="E239" s="672" t="s">
        <v>33</v>
      </c>
      <c r="F239" s="778">
        <v>29.35</v>
      </c>
      <c r="G239" s="646"/>
      <c r="H239" s="646"/>
      <c r="I239" s="646"/>
      <c r="J239" s="646"/>
      <c r="K239" s="646"/>
      <c r="L239" s="646"/>
      <c r="M239" s="646">
        <f t="shared" si="36"/>
        <v>0</v>
      </c>
    </row>
    <row r="240" spans="1:13" s="1511" customFormat="1" ht="20.100000000000001" customHeight="1">
      <c r="A240" s="979"/>
      <c r="B240" s="733" t="s">
        <v>180</v>
      </c>
      <c r="C240" s="779" t="s">
        <v>756</v>
      </c>
      <c r="D240" s="734" t="s">
        <v>38</v>
      </c>
      <c r="E240" s="672" t="s">
        <v>33</v>
      </c>
      <c r="F240" s="778">
        <v>112.46</v>
      </c>
      <c r="G240" s="646"/>
      <c r="H240" s="646"/>
      <c r="I240" s="646"/>
      <c r="J240" s="646"/>
      <c r="K240" s="646"/>
      <c r="L240" s="646"/>
      <c r="M240" s="646">
        <f t="shared" ref="M240:M244" si="37">L240+J240+H240</f>
        <v>0</v>
      </c>
    </row>
    <row r="241" spans="1:13" s="1511" customFormat="1" ht="20.100000000000001" customHeight="1">
      <c r="A241" s="979"/>
      <c r="B241" s="733" t="s">
        <v>752</v>
      </c>
      <c r="C241" s="780" t="s">
        <v>759</v>
      </c>
      <c r="D241" s="734" t="s">
        <v>38</v>
      </c>
      <c r="E241" s="672" t="s">
        <v>33</v>
      </c>
      <c r="F241" s="778">
        <v>4.6100000000000003</v>
      </c>
      <c r="G241" s="646"/>
      <c r="H241" s="646"/>
      <c r="I241" s="646"/>
      <c r="J241" s="646"/>
      <c r="K241" s="646"/>
      <c r="L241" s="646"/>
      <c r="M241" s="646">
        <f t="shared" si="37"/>
        <v>0</v>
      </c>
    </row>
    <row r="242" spans="1:13" s="1511" customFormat="1" ht="20.100000000000001" customHeight="1">
      <c r="A242" s="979"/>
      <c r="B242" s="733" t="s">
        <v>642</v>
      </c>
      <c r="C242" s="780" t="s">
        <v>1043</v>
      </c>
      <c r="D242" s="734" t="s">
        <v>38</v>
      </c>
      <c r="E242" s="672" t="s">
        <v>33</v>
      </c>
      <c r="F242" s="778">
        <v>3.4</v>
      </c>
      <c r="G242" s="646"/>
      <c r="H242" s="646"/>
      <c r="I242" s="646"/>
      <c r="J242" s="646"/>
      <c r="K242" s="646"/>
      <c r="L242" s="646"/>
      <c r="M242" s="646">
        <f t="shared" si="37"/>
        <v>0</v>
      </c>
    </row>
    <row r="243" spans="1:13" s="1511" customFormat="1" ht="20.100000000000001" customHeight="1">
      <c r="A243" s="979"/>
      <c r="B243" s="733" t="s">
        <v>51</v>
      </c>
      <c r="C243" s="779" t="s">
        <v>52</v>
      </c>
      <c r="D243" s="734" t="s">
        <v>38</v>
      </c>
      <c r="E243" s="647">
        <v>20</v>
      </c>
      <c r="F243" s="778">
        <v>4.4698000000000002</v>
      </c>
      <c r="G243" s="646"/>
      <c r="H243" s="646"/>
      <c r="I243" s="646"/>
      <c r="J243" s="646"/>
      <c r="K243" s="646"/>
      <c r="L243" s="646"/>
      <c r="M243" s="646">
        <f t="shared" si="37"/>
        <v>0</v>
      </c>
    </row>
    <row r="244" spans="1:13" s="1511" customFormat="1" ht="20.100000000000001" customHeight="1">
      <c r="A244" s="979"/>
      <c r="B244" s="733"/>
      <c r="C244" s="745" t="s">
        <v>26</v>
      </c>
      <c r="D244" s="733" t="s">
        <v>13</v>
      </c>
      <c r="E244" s="647">
        <v>1.21</v>
      </c>
      <c r="F244" s="778">
        <v>0.27042289999999997</v>
      </c>
      <c r="G244" s="646"/>
      <c r="H244" s="646"/>
      <c r="I244" s="646"/>
      <c r="J244" s="646"/>
      <c r="K244" s="646"/>
      <c r="L244" s="646"/>
      <c r="M244" s="646">
        <f t="shared" si="37"/>
        <v>0</v>
      </c>
    </row>
    <row r="245" spans="1:13" s="1494" customFormat="1" ht="66" customHeight="1">
      <c r="A245" s="978">
        <v>4</v>
      </c>
      <c r="B245" s="698" t="s">
        <v>749</v>
      </c>
      <c r="C245" s="699" t="s">
        <v>750</v>
      </c>
      <c r="D245" s="700" t="s">
        <v>31</v>
      </c>
      <c r="E245" s="746"/>
      <c r="F245" s="739">
        <v>86.39</v>
      </c>
      <c r="G245" s="879"/>
      <c r="H245" s="879"/>
      <c r="I245" s="879"/>
      <c r="J245" s="879"/>
      <c r="K245" s="879"/>
      <c r="L245" s="879"/>
      <c r="M245" s="879"/>
    </row>
    <row r="246" spans="1:13" s="1494" customFormat="1" ht="20.100000000000001" customHeight="1">
      <c r="A246" s="982"/>
      <c r="B246" s="702"/>
      <c r="C246" s="703" t="s">
        <v>62</v>
      </c>
      <c r="D246" s="702" t="s">
        <v>16</v>
      </c>
      <c r="E246" s="650">
        <v>0.38799999999999996</v>
      </c>
      <c r="F246" s="636">
        <v>33.519319999999993</v>
      </c>
      <c r="G246" s="879"/>
      <c r="H246" s="879"/>
      <c r="I246" s="670"/>
      <c r="J246" s="879"/>
      <c r="K246" s="879"/>
      <c r="L246" s="879"/>
      <c r="M246" s="879">
        <f t="shared" ref="M246:M250" si="38">L246+J246+H246</f>
        <v>0</v>
      </c>
    </row>
    <row r="247" spans="1:13" s="1494" customFormat="1" ht="20.100000000000001" customHeight="1">
      <c r="A247" s="982"/>
      <c r="B247" s="702"/>
      <c r="C247" s="703" t="s">
        <v>29</v>
      </c>
      <c r="D247" s="702" t="s">
        <v>13</v>
      </c>
      <c r="E247" s="650">
        <v>2.9999999999999997E-4</v>
      </c>
      <c r="F247" s="636">
        <v>2.5916999999999999E-2</v>
      </c>
      <c r="G247" s="879"/>
      <c r="H247" s="879"/>
      <c r="I247" s="879"/>
      <c r="J247" s="879"/>
      <c r="K247" s="879"/>
      <c r="L247" s="879"/>
      <c r="M247" s="879">
        <f t="shared" si="38"/>
        <v>0</v>
      </c>
    </row>
    <row r="248" spans="1:13" s="1494" customFormat="1" ht="20.100000000000001" customHeight="1">
      <c r="A248" s="982"/>
      <c r="B248" s="702" t="s">
        <v>234</v>
      </c>
      <c r="C248" s="703" t="s">
        <v>63</v>
      </c>
      <c r="D248" s="702" t="s">
        <v>38</v>
      </c>
      <c r="E248" s="650">
        <v>0.24399999999999999</v>
      </c>
      <c r="F248" s="636">
        <v>21.079159999999998</v>
      </c>
      <c r="G248" s="879"/>
      <c r="H248" s="879"/>
      <c r="I248" s="879"/>
      <c r="J248" s="879"/>
      <c r="K248" s="879"/>
      <c r="L248" s="879"/>
      <c r="M248" s="879">
        <f t="shared" si="38"/>
        <v>0</v>
      </c>
    </row>
    <row r="249" spans="1:13" s="1494" customFormat="1" ht="20.100000000000001" customHeight="1">
      <c r="A249" s="982"/>
      <c r="B249" s="702" t="s">
        <v>65</v>
      </c>
      <c r="C249" s="703" t="s">
        <v>64</v>
      </c>
      <c r="D249" s="702" t="s">
        <v>38</v>
      </c>
      <c r="E249" s="650">
        <v>2.7000000000000003E-2</v>
      </c>
      <c r="F249" s="636">
        <v>2.3325300000000002</v>
      </c>
      <c r="G249" s="879"/>
      <c r="H249" s="879"/>
      <c r="I249" s="879"/>
      <c r="J249" s="879"/>
      <c r="K249" s="879"/>
      <c r="L249" s="879"/>
      <c r="M249" s="879">
        <f t="shared" si="38"/>
        <v>0</v>
      </c>
    </row>
    <row r="250" spans="1:13" s="1494" customFormat="1" ht="20.100000000000001" customHeight="1">
      <c r="A250" s="982"/>
      <c r="B250" s="702"/>
      <c r="C250" s="745" t="s">
        <v>26</v>
      </c>
      <c r="D250" s="702" t="s">
        <v>13</v>
      </c>
      <c r="E250" s="650">
        <v>1.9E-3</v>
      </c>
      <c r="F250" s="636">
        <v>0.16414100000000001</v>
      </c>
      <c r="G250" s="879"/>
      <c r="H250" s="879"/>
      <c r="I250" s="879"/>
      <c r="J250" s="879"/>
      <c r="K250" s="879"/>
      <c r="L250" s="879"/>
      <c r="M250" s="879">
        <f t="shared" si="38"/>
        <v>0</v>
      </c>
    </row>
    <row r="251" spans="1:13" s="1494" customFormat="1" ht="20.100000000000001" customHeight="1">
      <c r="A251" s="963"/>
      <c r="B251" s="702"/>
      <c r="C251" s="699" t="s">
        <v>776</v>
      </c>
      <c r="D251" s="702"/>
      <c r="E251" s="650"/>
      <c r="F251" s="636"/>
      <c r="G251" s="879"/>
      <c r="H251" s="879"/>
      <c r="I251" s="879"/>
      <c r="J251" s="879"/>
      <c r="K251" s="879"/>
      <c r="L251" s="879"/>
      <c r="M251" s="879"/>
    </row>
    <row r="252" spans="1:13" ht="58.5" customHeight="1">
      <c r="A252" s="980">
        <v>5</v>
      </c>
      <c r="B252" s="698" t="s">
        <v>450</v>
      </c>
      <c r="C252" s="699" t="s">
        <v>739</v>
      </c>
      <c r="D252" s="781" t="s">
        <v>45</v>
      </c>
      <c r="E252" s="782"/>
      <c r="F252" s="783">
        <v>0.1986</v>
      </c>
      <c r="G252" s="670"/>
      <c r="H252" s="670"/>
      <c r="I252" s="670"/>
      <c r="J252" s="670"/>
      <c r="K252" s="670"/>
      <c r="L252" s="670"/>
      <c r="M252" s="670"/>
    </row>
    <row r="253" spans="1:13" ht="20.100000000000001" customHeight="1">
      <c r="A253" s="982"/>
      <c r="B253" s="702"/>
      <c r="C253" s="703" t="s">
        <v>62</v>
      </c>
      <c r="D253" s="671" t="s">
        <v>16</v>
      </c>
      <c r="E253" s="670">
        <v>77.900000000000006</v>
      </c>
      <c r="F253" s="784">
        <v>15.470940000000001</v>
      </c>
      <c r="G253" s="670"/>
      <c r="H253" s="670"/>
      <c r="I253" s="670"/>
      <c r="J253" s="670"/>
      <c r="K253" s="670"/>
      <c r="L253" s="670"/>
      <c r="M253" s="670">
        <f t="shared" ref="M253:M257" si="39">L253+J253+H253</f>
        <v>0</v>
      </c>
    </row>
    <row r="254" spans="1:13" ht="20.100000000000001" customHeight="1">
      <c r="A254" s="982"/>
      <c r="B254" s="702"/>
      <c r="C254" s="703" t="s">
        <v>29</v>
      </c>
      <c r="D254" s="671" t="s">
        <v>13</v>
      </c>
      <c r="E254" s="670">
        <v>10.4</v>
      </c>
      <c r="F254" s="784">
        <v>2.0654400000000002</v>
      </c>
      <c r="G254" s="670"/>
      <c r="H254" s="670"/>
      <c r="I254" s="670"/>
      <c r="J254" s="670"/>
      <c r="K254" s="670"/>
      <c r="L254" s="670"/>
      <c r="M254" s="670">
        <f t="shared" si="39"/>
        <v>0</v>
      </c>
    </row>
    <row r="255" spans="1:13" ht="27">
      <c r="A255" s="982"/>
      <c r="B255" s="702" t="s">
        <v>741</v>
      </c>
      <c r="C255" s="745" t="s">
        <v>740</v>
      </c>
      <c r="D255" s="671" t="s">
        <v>31</v>
      </c>
      <c r="E255" s="670">
        <v>101</v>
      </c>
      <c r="F255" s="784">
        <v>20.058599999999998</v>
      </c>
      <c r="G255" s="670"/>
      <c r="H255" s="670"/>
      <c r="I255" s="670"/>
      <c r="J255" s="670"/>
      <c r="K255" s="670"/>
      <c r="L255" s="670"/>
      <c r="M255" s="670">
        <f t="shared" si="39"/>
        <v>0</v>
      </c>
    </row>
    <row r="256" spans="1:13" ht="20.100000000000001" customHeight="1">
      <c r="A256" s="982"/>
      <c r="B256" s="702" t="s">
        <v>48</v>
      </c>
      <c r="C256" s="745" t="s">
        <v>46</v>
      </c>
      <c r="D256" s="671" t="s">
        <v>25</v>
      </c>
      <c r="E256" s="670">
        <v>2.11</v>
      </c>
      <c r="F256" s="784">
        <v>0.41904599999999997</v>
      </c>
      <c r="G256" s="879"/>
      <c r="H256" s="670"/>
      <c r="I256" s="670"/>
      <c r="J256" s="670"/>
      <c r="K256" s="670"/>
      <c r="L256" s="670"/>
      <c r="M256" s="670">
        <f t="shared" ref="M256" si="40">L256+J256+H256</f>
        <v>0</v>
      </c>
    </row>
    <row r="257" spans="1:13" ht="20.100000000000001" customHeight="1">
      <c r="A257" s="982"/>
      <c r="B257" s="702"/>
      <c r="C257" s="745" t="s">
        <v>26</v>
      </c>
      <c r="D257" s="702" t="s">
        <v>13</v>
      </c>
      <c r="E257" s="670">
        <v>4.66</v>
      </c>
      <c r="F257" s="784">
        <v>0.92547600000000008</v>
      </c>
      <c r="G257" s="670"/>
      <c r="H257" s="670"/>
      <c r="I257" s="670"/>
      <c r="J257" s="670"/>
      <c r="K257" s="670"/>
      <c r="L257" s="670"/>
      <c r="M257" s="670">
        <f t="shared" si="39"/>
        <v>0</v>
      </c>
    </row>
    <row r="258" spans="1:13" ht="36.75" customHeight="1">
      <c r="A258" s="980">
        <v>6</v>
      </c>
      <c r="B258" s="698" t="s">
        <v>451</v>
      </c>
      <c r="C258" s="699" t="s">
        <v>452</v>
      </c>
      <c r="D258" s="700" t="s">
        <v>453</v>
      </c>
      <c r="E258" s="785"/>
      <c r="F258" s="786">
        <v>1.42</v>
      </c>
      <c r="G258" s="670"/>
      <c r="H258" s="670"/>
      <c r="I258" s="670"/>
      <c r="J258" s="670"/>
      <c r="K258" s="670"/>
      <c r="L258" s="670"/>
      <c r="M258" s="670"/>
    </row>
    <row r="259" spans="1:13" ht="20.100000000000001" customHeight="1">
      <c r="A259" s="982"/>
      <c r="B259" s="702"/>
      <c r="C259" s="703" t="s">
        <v>62</v>
      </c>
      <c r="D259" s="671" t="s">
        <v>16</v>
      </c>
      <c r="E259" s="670">
        <v>251</v>
      </c>
      <c r="F259" s="784">
        <v>356.41999999999996</v>
      </c>
      <c r="G259" s="670"/>
      <c r="H259" s="670"/>
      <c r="I259" s="670"/>
      <c r="J259" s="670"/>
      <c r="K259" s="670"/>
      <c r="L259" s="670"/>
      <c r="M259" s="670">
        <f t="shared" ref="M259:M262" si="41">L259+J259+H259</f>
        <v>0</v>
      </c>
    </row>
    <row r="260" spans="1:13" ht="20.100000000000001" customHeight="1">
      <c r="A260" s="982"/>
      <c r="B260" s="702"/>
      <c r="C260" s="703" t="s">
        <v>29</v>
      </c>
      <c r="D260" s="671" t="s">
        <v>13</v>
      </c>
      <c r="E260" s="670">
        <v>0.64</v>
      </c>
      <c r="F260" s="784">
        <v>0.90879999999999994</v>
      </c>
      <c r="G260" s="670"/>
      <c r="H260" s="670"/>
      <c r="I260" s="670"/>
      <c r="J260" s="670"/>
      <c r="K260" s="670"/>
      <c r="L260" s="670"/>
      <c r="M260" s="670">
        <f t="shared" si="41"/>
        <v>0</v>
      </c>
    </row>
    <row r="261" spans="1:13" ht="33.75" customHeight="1">
      <c r="A261" s="982"/>
      <c r="B261" s="702" t="s">
        <v>743</v>
      </c>
      <c r="C261" s="745" t="s">
        <v>742</v>
      </c>
      <c r="D261" s="671" t="s">
        <v>56</v>
      </c>
      <c r="E261" s="670">
        <v>100</v>
      </c>
      <c r="F261" s="784">
        <v>142</v>
      </c>
      <c r="G261" s="670"/>
      <c r="H261" s="670"/>
      <c r="I261" s="670"/>
      <c r="J261" s="670"/>
      <c r="K261" s="670"/>
      <c r="L261" s="670"/>
      <c r="M261" s="670">
        <f t="shared" si="41"/>
        <v>0</v>
      </c>
    </row>
    <row r="262" spans="1:13" ht="29.25" customHeight="1">
      <c r="A262" s="982"/>
      <c r="B262" s="702" t="s">
        <v>48</v>
      </c>
      <c r="C262" s="745" t="s">
        <v>46</v>
      </c>
      <c r="D262" s="671" t="s">
        <v>25</v>
      </c>
      <c r="E262" s="670">
        <v>0.61</v>
      </c>
      <c r="F262" s="784">
        <v>0.86619999999999997</v>
      </c>
      <c r="G262" s="879"/>
      <c r="H262" s="670"/>
      <c r="I262" s="670"/>
      <c r="J262" s="670"/>
      <c r="K262" s="670"/>
      <c r="L262" s="670"/>
      <c r="M262" s="670">
        <f t="shared" si="41"/>
        <v>0</v>
      </c>
    </row>
    <row r="263" spans="1:13" s="1503" customFormat="1" ht="24.75" customHeight="1">
      <c r="A263" s="769"/>
      <c r="B263" s="770"/>
      <c r="C263" s="787" t="s">
        <v>1015</v>
      </c>
      <c r="D263" s="775"/>
      <c r="E263" s="771"/>
      <c r="F263" s="788"/>
      <c r="G263" s="773"/>
      <c r="H263" s="773"/>
      <c r="I263" s="773"/>
      <c r="J263" s="773"/>
      <c r="K263" s="773"/>
      <c r="L263" s="773"/>
      <c r="M263" s="773"/>
    </row>
    <row r="264" spans="1:13" s="1503" customFormat="1" ht="17.25" customHeight="1">
      <c r="A264" s="769"/>
      <c r="B264" s="770"/>
      <c r="C264" s="787" t="s">
        <v>856</v>
      </c>
      <c r="D264" s="775"/>
      <c r="E264" s="771"/>
      <c r="F264" s="788"/>
      <c r="G264" s="773"/>
      <c r="H264" s="773"/>
      <c r="I264" s="773"/>
      <c r="J264" s="773"/>
      <c r="K264" s="773"/>
      <c r="L264" s="773"/>
      <c r="M264" s="773"/>
    </row>
    <row r="265" spans="1:13" s="1494" customFormat="1" ht="40.5">
      <c r="A265" s="978">
        <v>14</v>
      </c>
      <c r="B265" s="698" t="s">
        <v>839</v>
      </c>
      <c r="C265" s="699" t="s">
        <v>840</v>
      </c>
      <c r="D265" s="700" t="s">
        <v>841</v>
      </c>
      <c r="E265" s="746"/>
      <c r="F265" s="746">
        <v>0.32</v>
      </c>
      <c r="G265" s="879"/>
      <c r="H265" s="879"/>
      <c r="I265" s="879"/>
      <c r="J265" s="879"/>
      <c r="K265" s="879"/>
      <c r="L265" s="879"/>
      <c r="M265" s="879"/>
    </row>
    <row r="266" spans="1:13" s="1494" customFormat="1" ht="21" customHeight="1">
      <c r="A266" s="982"/>
      <c r="B266" s="702"/>
      <c r="C266" s="703" t="s">
        <v>62</v>
      </c>
      <c r="D266" s="702" t="s">
        <v>16</v>
      </c>
      <c r="E266" s="650">
        <v>13.8</v>
      </c>
      <c r="F266" s="650">
        <v>4.4160000000000004</v>
      </c>
      <c r="G266" s="879"/>
      <c r="H266" s="879"/>
      <c r="I266" s="879"/>
      <c r="J266" s="879"/>
      <c r="K266" s="879"/>
      <c r="L266" s="879"/>
      <c r="M266" s="879">
        <f t="shared" ref="M266:M267" si="42">L266+J266+H266</f>
        <v>0</v>
      </c>
    </row>
    <row r="267" spans="1:13" s="1494" customFormat="1" ht="21" customHeight="1">
      <c r="A267" s="982"/>
      <c r="B267" s="702"/>
      <c r="C267" s="703" t="s">
        <v>29</v>
      </c>
      <c r="D267" s="702" t="s">
        <v>13</v>
      </c>
      <c r="E267" s="650">
        <v>6.88</v>
      </c>
      <c r="F267" s="650">
        <v>2.2016</v>
      </c>
      <c r="G267" s="879"/>
      <c r="H267" s="879"/>
      <c r="I267" s="879"/>
      <c r="J267" s="879"/>
      <c r="K267" s="879"/>
      <c r="L267" s="879"/>
      <c r="M267" s="879">
        <f t="shared" si="42"/>
        <v>0</v>
      </c>
    </row>
    <row r="268" spans="1:13" s="1494" customFormat="1" ht="27">
      <c r="A268" s="978">
        <v>15</v>
      </c>
      <c r="B268" s="698" t="s">
        <v>843</v>
      </c>
      <c r="C268" s="699" t="s">
        <v>842</v>
      </c>
      <c r="D268" s="700" t="s">
        <v>22</v>
      </c>
      <c r="E268" s="746"/>
      <c r="F268" s="746">
        <v>0.26816000000000001</v>
      </c>
      <c r="G268" s="879"/>
      <c r="H268" s="879"/>
      <c r="I268" s="879"/>
      <c r="J268" s="879"/>
      <c r="K268" s="879"/>
      <c r="L268" s="879"/>
      <c r="M268" s="879"/>
    </row>
    <row r="269" spans="1:13" s="1494" customFormat="1" ht="20.100000000000001" customHeight="1">
      <c r="A269" s="982"/>
      <c r="B269" s="702"/>
      <c r="C269" s="703" t="s">
        <v>62</v>
      </c>
      <c r="D269" s="702" t="s">
        <v>16</v>
      </c>
      <c r="E269" s="650">
        <v>303</v>
      </c>
      <c r="F269" s="650">
        <v>81.252480000000006</v>
      </c>
      <c r="G269" s="879"/>
      <c r="H269" s="879"/>
      <c r="I269" s="879"/>
      <c r="J269" s="879"/>
      <c r="K269" s="879"/>
      <c r="L269" s="879"/>
      <c r="M269" s="879">
        <f t="shared" ref="M269:M275" si="43">L269+J269+H269</f>
        <v>0</v>
      </c>
    </row>
    <row r="270" spans="1:13" s="1494" customFormat="1" ht="20.100000000000001" customHeight="1">
      <c r="A270" s="982"/>
      <c r="B270" s="702"/>
      <c r="C270" s="703" t="s">
        <v>29</v>
      </c>
      <c r="D270" s="702" t="s">
        <v>13</v>
      </c>
      <c r="E270" s="650">
        <v>2.1</v>
      </c>
      <c r="F270" s="650">
        <v>0.56313600000000008</v>
      </c>
      <c r="G270" s="879"/>
      <c r="H270" s="879"/>
      <c r="I270" s="879"/>
      <c r="J270" s="879"/>
      <c r="K270" s="879"/>
      <c r="L270" s="879"/>
      <c r="M270" s="879">
        <f t="shared" si="43"/>
        <v>0</v>
      </c>
    </row>
    <row r="271" spans="1:13" s="1494" customFormat="1" ht="20.100000000000001" customHeight="1">
      <c r="A271" s="982"/>
      <c r="B271" s="702" t="s">
        <v>642</v>
      </c>
      <c r="C271" s="703" t="s">
        <v>848</v>
      </c>
      <c r="D271" s="702" t="s">
        <v>22</v>
      </c>
      <c r="E271" s="675" t="s">
        <v>33</v>
      </c>
      <c r="F271" s="650">
        <v>3.0519999999999999E-2</v>
      </c>
      <c r="G271" s="879"/>
      <c r="H271" s="879"/>
      <c r="I271" s="879"/>
      <c r="J271" s="879"/>
      <c r="K271" s="879"/>
      <c r="L271" s="879"/>
      <c r="M271" s="879">
        <f t="shared" si="43"/>
        <v>0</v>
      </c>
    </row>
    <row r="272" spans="1:13" s="1494" customFormat="1" ht="20.100000000000001" customHeight="1">
      <c r="A272" s="982"/>
      <c r="B272" s="702" t="s">
        <v>752</v>
      </c>
      <c r="C272" s="703" t="s">
        <v>845</v>
      </c>
      <c r="D272" s="702" t="s">
        <v>22</v>
      </c>
      <c r="E272" s="675" t="s">
        <v>33</v>
      </c>
      <c r="F272" s="650">
        <v>0.20498</v>
      </c>
      <c r="G272" s="879"/>
      <c r="H272" s="879"/>
      <c r="I272" s="879"/>
      <c r="J272" s="879"/>
      <c r="K272" s="879"/>
      <c r="L272" s="879"/>
      <c r="M272" s="879">
        <f t="shared" ref="M272:M274" si="44">L272+J272+H272</f>
        <v>0</v>
      </c>
    </row>
    <row r="273" spans="1:13" s="1494" customFormat="1" ht="20.100000000000001" customHeight="1">
      <c r="A273" s="982"/>
      <c r="B273" s="702" t="s">
        <v>850</v>
      </c>
      <c r="C273" s="703" t="s">
        <v>846</v>
      </c>
      <c r="D273" s="702" t="s">
        <v>22</v>
      </c>
      <c r="E273" s="675" t="s">
        <v>33</v>
      </c>
      <c r="F273" s="650">
        <v>2.938E-2</v>
      </c>
      <c r="G273" s="879"/>
      <c r="H273" s="879"/>
      <c r="I273" s="879"/>
      <c r="J273" s="879"/>
      <c r="K273" s="879"/>
      <c r="L273" s="879"/>
      <c r="M273" s="879">
        <f t="shared" si="44"/>
        <v>0</v>
      </c>
    </row>
    <row r="274" spans="1:13" s="1494" customFormat="1" ht="20.100000000000001" customHeight="1">
      <c r="A274" s="982"/>
      <c r="B274" s="702" t="s">
        <v>849</v>
      </c>
      <c r="C274" s="703" t="s">
        <v>847</v>
      </c>
      <c r="D274" s="702" t="s">
        <v>22</v>
      </c>
      <c r="E274" s="675" t="s">
        <v>33</v>
      </c>
      <c r="F274" s="650">
        <v>3.2599999999999999E-3</v>
      </c>
      <c r="G274" s="879"/>
      <c r="H274" s="879"/>
      <c r="I274" s="879"/>
      <c r="J274" s="879"/>
      <c r="K274" s="879"/>
      <c r="L274" s="879"/>
      <c r="M274" s="879">
        <f t="shared" si="44"/>
        <v>0</v>
      </c>
    </row>
    <row r="275" spans="1:13" s="1494" customFormat="1" ht="13.5">
      <c r="A275" s="982"/>
      <c r="B275" s="702"/>
      <c r="C275" s="703" t="s">
        <v>844</v>
      </c>
      <c r="D275" s="702" t="s">
        <v>13</v>
      </c>
      <c r="E275" s="650">
        <v>25</v>
      </c>
      <c r="F275" s="650">
        <v>6.7040000000000006</v>
      </c>
      <c r="G275" s="879"/>
      <c r="H275" s="879"/>
      <c r="I275" s="879"/>
      <c r="J275" s="879"/>
      <c r="K275" s="879"/>
      <c r="L275" s="879"/>
      <c r="M275" s="879">
        <f t="shared" si="43"/>
        <v>0</v>
      </c>
    </row>
    <row r="276" spans="1:13" s="1494" customFormat="1" ht="60.75" customHeight="1">
      <c r="A276" s="978">
        <v>16</v>
      </c>
      <c r="B276" s="698" t="s">
        <v>815</v>
      </c>
      <c r="C276" s="699" t="s">
        <v>777</v>
      </c>
      <c r="D276" s="700" t="s">
        <v>22</v>
      </c>
      <c r="E276" s="746"/>
      <c r="F276" s="746">
        <v>0.80444000000000004</v>
      </c>
      <c r="G276" s="879"/>
      <c r="H276" s="879"/>
      <c r="I276" s="879"/>
      <c r="J276" s="879"/>
      <c r="K276" s="879"/>
      <c r="L276" s="879"/>
      <c r="M276" s="879"/>
    </row>
    <row r="277" spans="1:13" s="1494" customFormat="1" ht="20.100000000000001" customHeight="1">
      <c r="A277" s="982"/>
      <c r="B277" s="702"/>
      <c r="C277" s="703" t="s">
        <v>62</v>
      </c>
      <c r="D277" s="702" t="s">
        <v>16</v>
      </c>
      <c r="E277" s="650">
        <v>69.099999999999994</v>
      </c>
      <c r="F277" s="650">
        <v>55.586804000000001</v>
      </c>
      <c r="G277" s="879"/>
      <c r="H277" s="879"/>
      <c r="I277" s="879"/>
      <c r="J277" s="879"/>
      <c r="K277" s="879"/>
      <c r="L277" s="879"/>
      <c r="M277" s="879">
        <f t="shared" ref="M277:M284" si="45">L277+J277+H277</f>
        <v>0</v>
      </c>
    </row>
    <row r="278" spans="1:13" s="1494" customFormat="1" ht="20.100000000000001" customHeight="1">
      <c r="A278" s="982"/>
      <c r="B278" s="702"/>
      <c r="C278" s="703" t="s">
        <v>29</v>
      </c>
      <c r="D278" s="702" t="s">
        <v>13</v>
      </c>
      <c r="E278" s="650">
        <v>14.3</v>
      </c>
      <c r="F278" s="650">
        <v>11.503492000000001</v>
      </c>
      <c r="G278" s="879"/>
      <c r="H278" s="879"/>
      <c r="I278" s="879"/>
      <c r="J278" s="879"/>
      <c r="K278" s="879"/>
      <c r="L278" s="879"/>
      <c r="M278" s="879">
        <f t="shared" si="45"/>
        <v>0</v>
      </c>
    </row>
    <row r="279" spans="1:13" s="1494" customFormat="1" ht="20.100000000000001" customHeight="1">
      <c r="A279" s="982"/>
      <c r="B279" s="702" t="s">
        <v>854</v>
      </c>
      <c r="C279" s="703" t="s">
        <v>851</v>
      </c>
      <c r="D279" s="702" t="s">
        <v>22</v>
      </c>
      <c r="E279" s="656" t="s">
        <v>33</v>
      </c>
      <c r="F279" s="650">
        <v>0.25936999999999999</v>
      </c>
      <c r="G279" s="879"/>
      <c r="H279" s="879"/>
      <c r="I279" s="879"/>
      <c r="J279" s="879"/>
      <c r="K279" s="879"/>
      <c r="L279" s="879"/>
      <c r="M279" s="879">
        <f t="shared" si="45"/>
        <v>0</v>
      </c>
    </row>
    <row r="280" spans="1:13" s="1494" customFormat="1" ht="20.100000000000001" customHeight="1">
      <c r="A280" s="982"/>
      <c r="B280" s="702" t="s">
        <v>854</v>
      </c>
      <c r="C280" s="703" t="s">
        <v>852</v>
      </c>
      <c r="D280" s="702" t="s">
        <v>22</v>
      </c>
      <c r="E280" s="656" t="s">
        <v>33</v>
      </c>
      <c r="F280" s="650">
        <v>4.0310000000000006E-2</v>
      </c>
      <c r="G280" s="879"/>
      <c r="H280" s="879"/>
      <c r="I280" s="879"/>
      <c r="J280" s="879"/>
      <c r="K280" s="879"/>
      <c r="L280" s="879"/>
      <c r="M280" s="879">
        <f t="shared" si="45"/>
        <v>0</v>
      </c>
    </row>
    <row r="281" spans="1:13" s="1494" customFormat="1" ht="20.100000000000001" customHeight="1">
      <c r="A281" s="982"/>
      <c r="B281" s="702" t="s">
        <v>180</v>
      </c>
      <c r="C281" s="703" t="s">
        <v>853</v>
      </c>
      <c r="D281" s="702" t="s">
        <v>22</v>
      </c>
      <c r="E281" s="656" t="s">
        <v>33</v>
      </c>
      <c r="F281" s="650">
        <v>0.50475999999999999</v>
      </c>
      <c r="G281" s="879"/>
      <c r="H281" s="879"/>
      <c r="I281" s="879"/>
      <c r="J281" s="879"/>
      <c r="K281" s="879"/>
      <c r="L281" s="879"/>
      <c r="M281" s="879">
        <f t="shared" si="45"/>
        <v>0</v>
      </c>
    </row>
    <row r="282" spans="1:13" s="1494" customFormat="1" ht="20.100000000000001" customHeight="1">
      <c r="A282" s="982"/>
      <c r="B282" s="702" t="s">
        <v>447</v>
      </c>
      <c r="C282" s="703" t="s">
        <v>778</v>
      </c>
      <c r="D282" s="702" t="s">
        <v>38</v>
      </c>
      <c r="E282" s="650">
        <v>14</v>
      </c>
      <c r="F282" s="650">
        <v>11.262160000000002</v>
      </c>
      <c r="G282" s="879"/>
      <c r="H282" s="879"/>
      <c r="I282" s="879"/>
      <c r="J282" s="879"/>
      <c r="K282" s="879"/>
      <c r="L282" s="879"/>
      <c r="M282" s="879">
        <f t="shared" si="45"/>
        <v>0</v>
      </c>
    </row>
    <row r="283" spans="1:13" s="1494" customFormat="1" ht="20.100000000000001" customHeight="1">
      <c r="A283" s="982"/>
      <c r="B283" s="702" t="s">
        <v>51</v>
      </c>
      <c r="C283" s="703" t="s">
        <v>52</v>
      </c>
      <c r="D283" s="702" t="s">
        <v>38</v>
      </c>
      <c r="E283" s="650">
        <v>15.7</v>
      </c>
      <c r="F283" s="650">
        <v>12.629708000000001</v>
      </c>
      <c r="G283" s="879"/>
      <c r="H283" s="879"/>
      <c r="I283" s="879"/>
      <c r="J283" s="879"/>
      <c r="K283" s="879"/>
      <c r="L283" s="879"/>
      <c r="M283" s="879">
        <f t="shared" si="45"/>
        <v>0</v>
      </c>
    </row>
    <row r="284" spans="1:13" s="1494" customFormat="1" ht="20.100000000000001" customHeight="1">
      <c r="A284" s="982"/>
      <c r="B284" s="702"/>
      <c r="C284" s="745" t="s">
        <v>26</v>
      </c>
      <c r="D284" s="702" t="s">
        <v>13</v>
      </c>
      <c r="E284" s="650">
        <v>2.78</v>
      </c>
      <c r="F284" s="650">
        <v>2.2363431999999999</v>
      </c>
      <c r="G284" s="879"/>
      <c r="H284" s="879"/>
      <c r="I284" s="879"/>
      <c r="J284" s="879"/>
      <c r="K284" s="879"/>
      <c r="L284" s="879"/>
      <c r="M284" s="879">
        <f t="shared" si="45"/>
        <v>0</v>
      </c>
    </row>
    <row r="285" spans="1:13" s="1494" customFormat="1" ht="66" customHeight="1">
      <c r="A285" s="978">
        <v>17</v>
      </c>
      <c r="B285" s="698" t="s">
        <v>749</v>
      </c>
      <c r="C285" s="699" t="s">
        <v>779</v>
      </c>
      <c r="D285" s="700" t="s">
        <v>31</v>
      </c>
      <c r="E285" s="746"/>
      <c r="F285" s="746">
        <v>15.43</v>
      </c>
      <c r="G285" s="879"/>
      <c r="H285" s="879"/>
      <c r="I285" s="879"/>
      <c r="J285" s="879"/>
      <c r="K285" s="879"/>
      <c r="L285" s="879"/>
      <c r="M285" s="879"/>
    </row>
    <row r="286" spans="1:13" s="1494" customFormat="1" ht="20.100000000000001" customHeight="1">
      <c r="A286" s="982"/>
      <c r="B286" s="702"/>
      <c r="C286" s="703" t="s">
        <v>62</v>
      </c>
      <c r="D286" s="702" t="s">
        <v>16</v>
      </c>
      <c r="E286" s="650">
        <v>0.38799999999999996</v>
      </c>
      <c r="F286" s="650">
        <v>5.9868399999999991</v>
      </c>
      <c r="G286" s="879"/>
      <c r="H286" s="879"/>
      <c r="I286" s="879"/>
      <c r="J286" s="879"/>
      <c r="K286" s="879"/>
      <c r="L286" s="879"/>
      <c r="M286" s="879">
        <f t="shared" ref="M286:M290" si="46">L286+J286+H286</f>
        <v>0</v>
      </c>
    </row>
    <row r="287" spans="1:13" s="1494" customFormat="1" ht="20.100000000000001" customHeight="1">
      <c r="A287" s="982"/>
      <c r="B287" s="702"/>
      <c r="C287" s="703" t="s">
        <v>29</v>
      </c>
      <c r="D287" s="702" t="s">
        <v>13</v>
      </c>
      <c r="E287" s="650">
        <v>2.9999999999999997E-4</v>
      </c>
      <c r="F287" s="650">
        <v>4.6289999999999994E-3</v>
      </c>
      <c r="G287" s="879"/>
      <c r="H287" s="879"/>
      <c r="I287" s="879"/>
      <c r="J287" s="879"/>
      <c r="K287" s="879"/>
      <c r="L287" s="879"/>
      <c r="M287" s="879">
        <f t="shared" si="46"/>
        <v>0</v>
      </c>
    </row>
    <row r="288" spans="1:13" s="1494" customFormat="1" ht="20.100000000000001" customHeight="1">
      <c r="A288" s="982"/>
      <c r="B288" s="702" t="s">
        <v>234</v>
      </c>
      <c r="C288" s="703" t="s">
        <v>63</v>
      </c>
      <c r="D288" s="702" t="s">
        <v>38</v>
      </c>
      <c r="E288" s="650">
        <v>0.24399999999999999</v>
      </c>
      <c r="F288" s="650">
        <v>3.76492</v>
      </c>
      <c r="G288" s="879"/>
      <c r="H288" s="879"/>
      <c r="I288" s="879"/>
      <c r="J288" s="879"/>
      <c r="K288" s="879"/>
      <c r="L288" s="879"/>
      <c r="M288" s="879">
        <f t="shared" si="46"/>
        <v>0</v>
      </c>
    </row>
    <row r="289" spans="1:13" s="1494" customFormat="1" ht="20.100000000000001" customHeight="1">
      <c r="A289" s="982"/>
      <c r="B289" s="702" t="s">
        <v>65</v>
      </c>
      <c r="C289" s="703" t="s">
        <v>64</v>
      </c>
      <c r="D289" s="702" t="s">
        <v>38</v>
      </c>
      <c r="E289" s="650">
        <v>2.7000000000000003E-2</v>
      </c>
      <c r="F289" s="650">
        <v>0.41661000000000004</v>
      </c>
      <c r="G289" s="879"/>
      <c r="H289" s="879"/>
      <c r="I289" s="879"/>
      <c r="J289" s="879"/>
      <c r="K289" s="879"/>
      <c r="L289" s="879"/>
      <c r="M289" s="879">
        <f t="shared" si="46"/>
        <v>0</v>
      </c>
    </row>
    <row r="290" spans="1:13" s="1494" customFormat="1" ht="20.100000000000001" customHeight="1">
      <c r="A290" s="982"/>
      <c r="B290" s="702"/>
      <c r="C290" s="745" t="s">
        <v>26</v>
      </c>
      <c r="D290" s="702" t="s">
        <v>13</v>
      </c>
      <c r="E290" s="650">
        <v>1.9E-3</v>
      </c>
      <c r="F290" s="650">
        <v>2.9316999999999999E-2</v>
      </c>
      <c r="G290" s="879"/>
      <c r="H290" s="879"/>
      <c r="I290" s="879"/>
      <c r="J290" s="879"/>
      <c r="K290" s="879"/>
      <c r="L290" s="879"/>
      <c r="M290" s="879">
        <f t="shared" si="46"/>
        <v>0</v>
      </c>
    </row>
    <row r="291" spans="1:13" s="1494" customFormat="1" ht="51" customHeight="1">
      <c r="A291" s="978">
        <v>18</v>
      </c>
      <c r="B291" s="729" t="s">
        <v>800</v>
      </c>
      <c r="C291" s="730" t="s">
        <v>855</v>
      </c>
      <c r="D291" s="964" t="s">
        <v>59</v>
      </c>
      <c r="E291" s="732"/>
      <c r="F291" s="732">
        <v>12.96</v>
      </c>
      <c r="G291" s="879"/>
      <c r="H291" s="879"/>
      <c r="I291" s="879"/>
      <c r="J291" s="879"/>
      <c r="K291" s="879"/>
      <c r="L291" s="879"/>
      <c r="M291" s="879"/>
    </row>
    <row r="292" spans="1:13" s="1494" customFormat="1" ht="20.100000000000001" customHeight="1">
      <c r="A292" s="982"/>
      <c r="B292" s="789"/>
      <c r="C292" s="703" t="s">
        <v>62</v>
      </c>
      <c r="D292" s="702" t="s">
        <v>16</v>
      </c>
      <c r="E292" s="650">
        <v>0.83</v>
      </c>
      <c r="F292" s="650">
        <v>10.7568</v>
      </c>
      <c r="G292" s="879"/>
      <c r="H292" s="879"/>
      <c r="I292" s="879"/>
      <c r="J292" s="879"/>
      <c r="K292" s="879"/>
      <c r="L292" s="879"/>
      <c r="M292" s="879">
        <f t="shared" ref="M292:M296" si="47">L292+J292+H292</f>
        <v>0</v>
      </c>
    </row>
    <row r="293" spans="1:13" s="1494" customFormat="1" ht="20.100000000000001" customHeight="1">
      <c r="A293" s="982"/>
      <c r="B293" s="702"/>
      <c r="C293" s="703" t="s">
        <v>29</v>
      </c>
      <c r="D293" s="702" t="s">
        <v>13</v>
      </c>
      <c r="E293" s="650">
        <v>4.1000000000000003E-3</v>
      </c>
      <c r="F293" s="650">
        <v>5.313600000000001E-2</v>
      </c>
      <c r="G293" s="879"/>
      <c r="H293" s="879"/>
      <c r="I293" s="879"/>
      <c r="J293" s="879"/>
      <c r="K293" s="879"/>
      <c r="L293" s="879"/>
      <c r="M293" s="879">
        <f t="shared" si="47"/>
        <v>0</v>
      </c>
    </row>
    <row r="294" spans="1:13" s="1494" customFormat="1" ht="33" customHeight="1">
      <c r="A294" s="982"/>
      <c r="B294" s="702" t="s">
        <v>58</v>
      </c>
      <c r="C294" s="703" t="s">
        <v>857</v>
      </c>
      <c r="D294" s="702" t="s">
        <v>59</v>
      </c>
      <c r="E294" s="650">
        <v>1.2</v>
      </c>
      <c r="F294" s="650">
        <v>15.552</v>
      </c>
      <c r="G294" s="879"/>
      <c r="H294" s="879"/>
      <c r="I294" s="879"/>
      <c r="J294" s="879"/>
      <c r="K294" s="879"/>
      <c r="L294" s="879"/>
      <c r="M294" s="879">
        <f t="shared" si="47"/>
        <v>0</v>
      </c>
    </row>
    <row r="295" spans="1:13" s="1494" customFormat="1" ht="40.5">
      <c r="A295" s="982"/>
      <c r="B295" s="702" t="s">
        <v>859</v>
      </c>
      <c r="C295" s="745" t="s">
        <v>858</v>
      </c>
      <c r="D295" s="702" t="s">
        <v>59</v>
      </c>
      <c r="E295" s="650">
        <v>1.2</v>
      </c>
      <c r="F295" s="650">
        <v>15.552</v>
      </c>
      <c r="G295" s="879"/>
      <c r="H295" s="879"/>
      <c r="I295" s="879"/>
      <c r="J295" s="879"/>
      <c r="K295" s="879"/>
      <c r="L295" s="879"/>
      <c r="M295" s="879">
        <f t="shared" si="47"/>
        <v>0</v>
      </c>
    </row>
    <row r="296" spans="1:13" s="1494" customFormat="1" ht="20.100000000000001" customHeight="1">
      <c r="A296" s="982"/>
      <c r="B296" s="702"/>
      <c r="C296" s="745" t="s">
        <v>26</v>
      </c>
      <c r="D296" s="702" t="s">
        <v>13</v>
      </c>
      <c r="E296" s="650">
        <v>7.8E-2</v>
      </c>
      <c r="F296" s="650">
        <v>1.01088</v>
      </c>
      <c r="G296" s="879"/>
      <c r="H296" s="879"/>
      <c r="I296" s="879"/>
      <c r="J296" s="879"/>
      <c r="K296" s="879"/>
      <c r="L296" s="879"/>
      <c r="M296" s="879">
        <f t="shared" si="47"/>
        <v>0</v>
      </c>
    </row>
    <row r="297" spans="1:13" s="1494" customFormat="1" ht="54">
      <c r="A297" s="978">
        <v>19</v>
      </c>
      <c r="B297" s="752" t="s">
        <v>377</v>
      </c>
      <c r="C297" s="699" t="s">
        <v>746</v>
      </c>
      <c r="D297" s="700" t="s">
        <v>31</v>
      </c>
      <c r="E297" s="738"/>
      <c r="F297" s="754">
        <v>12.96</v>
      </c>
      <c r="G297" s="879"/>
      <c r="H297" s="879"/>
      <c r="I297" s="879"/>
      <c r="J297" s="879"/>
      <c r="K297" s="879"/>
      <c r="L297" s="879"/>
      <c r="M297" s="879"/>
    </row>
    <row r="298" spans="1:13" s="1494" customFormat="1" ht="23.25" customHeight="1">
      <c r="A298" s="978"/>
      <c r="B298" s="702"/>
      <c r="C298" s="703" t="s">
        <v>62</v>
      </c>
      <c r="D298" s="702" t="s">
        <v>16</v>
      </c>
      <c r="E298" s="637">
        <v>1.53</v>
      </c>
      <c r="F298" s="636">
        <v>19.828800000000001</v>
      </c>
      <c r="G298" s="879"/>
      <c r="H298" s="879"/>
      <c r="I298" s="879"/>
      <c r="J298" s="879"/>
      <c r="K298" s="879"/>
      <c r="L298" s="879"/>
      <c r="M298" s="879">
        <f t="shared" ref="M298:M303" si="48">L298+J298+H298</f>
        <v>0</v>
      </c>
    </row>
    <row r="299" spans="1:13" s="1494" customFormat="1" ht="20.100000000000001" customHeight="1">
      <c r="A299" s="978"/>
      <c r="B299" s="702"/>
      <c r="C299" s="703" t="s">
        <v>29</v>
      </c>
      <c r="D299" s="702" t="s">
        <v>13</v>
      </c>
      <c r="E299" s="637">
        <v>4.2999999999999997E-2</v>
      </c>
      <c r="F299" s="636">
        <v>0.55728</v>
      </c>
      <c r="G299" s="879"/>
      <c r="H299" s="879"/>
      <c r="I299" s="879"/>
      <c r="J299" s="879"/>
      <c r="K299" s="879"/>
      <c r="L299" s="879"/>
      <c r="M299" s="879">
        <f t="shared" si="48"/>
        <v>0</v>
      </c>
    </row>
    <row r="300" spans="1:13" s="1494" customFormat="1" ht="38.25" customHeight="1">
      <c r="A300" s="978"/>
      <c r="B300" s="702" t="s">
        <v>405</v>
      </c>
      <c r="C300" s="703" t="s">
        <v>371</v>
      </c>
      <c r="D300" s="702" t="s">
        <v>54</v>
      </c>
      <c r="E300" s="649">
        <v>1.1000000000000001</v>
      </c>
      <c r="F300" s="636">
        <v>14.256000000000002</v>
      </c>
      <c r="G300" s="879"/>
      <c r="H300" s="879"/>
      <c r="I300" s="879"/>
      <c r="J300" s="879"/>
      <c r="K300" s="879"/>
      <c r="L300" s="879"/>
      <c r="M300" s="879">
        <f t="shared" si="48"/>
        <v>0</v>
      </c>
    </row>
    <row r="301" spans="1:13" s="1494" customFormat="1" ht="36" customHeight="1">
      <c r="A301" s="978"/>
      <c r="B301" s="702" t="s">
        <v>372</v>
      </c>
      <c r="C301" s="703" t="s">
        <v>373</v>
      </c>
      <c r="D301" s="702" t="s">
        <v>79</v>
      </c>
      <c r="E301" s="649">
        <v>3</v>
      </c>
      <c r="F301" s="636">
        <v>38.880000000000003</v>
      </c>
      <c r="G301" s="879"/>
      <c r="H301" s="879"/>
      <c r="I301" s="879"/>
      <c r="J301" s="879"/>
      <c r="K301" s="879"/>
      <c r="L301" s="879"/>
      <c r="M301" s="879">
        <f t="shared" si="48"/>
        <v>0</v>
      </c>
    </row>
    <row r="302" spans="1:13" s="1494" customFormat="1" ht="47.25" customHeight="1">
      <c r="A302" s="978"/>
      <c r="B302" s="702" t="s">
        <v>61</v>
      </c>
      <c r="C302" s="703" t="s">
        <v>374</v>
      </c>
      <c r="D302" s="702" t="s">
        <v>59</v>
      </c>
      <c r="E302" s="649">
        <v>1</v>
      </c>
      <c r="F302" s="636">
        <v>12.96</v>
      </c>
      <c r="G302" s="879"/>
      <c r="H302" s="879"/>
      <c r="I302" s="879"/>
      <c r="J302" s="879"/>
      <c r="K302" s="879"/>
      <c r="L302" s="879"/>
      <c r="M302" s="879">
        <f t="shared" si="48"/>
        <v>0</v>
      </c>
    </row>
    <row r="303" spans="1:13" s="1494" customFormat="1" ht="20.100000000000001" customHeight="1">
      <c r="A303" s="978"/>
      <c r="B303" s="702"/>
      <c r="C303" s="703" t="s">
        <v>375</v>
      </c>
      <c r="D303" s="702" t="s">
        <v>376</v>
      </c>
      <c r="E303" s="649">
        <v>3.5000000000000003E-2</v>
      </c>
      <c r="F303" s="636">
        <v>0.45360000000000006</v>
      </c>
      <c r="G303" s="879"/>
      <c r="H303" s="879"/>
      <c r="I303" s="879"/>
      <c r="J303" s="879"/>
      <c r="K303" s="879"/>
      <c r="L303" s="879"/>
      <c r="M303" s="879">
        <f t="shared" si="48"/>
        <v>0</v>
      </c>
    </row>
    <row r="304" spans="1:13" s="1494" customFormat="1" ht="20.100000000000001" customHeight="1">
      <c r="A304" s="978"/>
      <c r="B304" s="702"/>
      <c r="C304" s="745" t="s">
        <v>26</v>
      </c>
      <c r="D304" s="702" t="s">
        <v>13</v>
      </c>
      <c r="E304" s="658">
        <v>6.4000000000000001E-2</v>
      </c>
      <c r="F304" s="636">
        <v>0.82944000000000007</v>
      </c>
      <c r="G304" s="879"/>
      <c r="H304" s="879"/>
      <c r="I304" s="879"/>
      <c r="J304" s="879"/>
      <c r="K304" s="879"/>
      <c r="L304" s="879"/>
      <c r="M304" s="879">
        <f t="shared" ref="M304" si="49">L304+J304+H304</f>
        <v>0</v>
      </c>
    </row>
    <row r="305" spans="1:13" s="1503" customFormat="1" ht="17.25" customHeight="1">
      <c r="A305" s="769"/>
      <c r="B305" s="770"/>
      <c r="C305" s="787" t="s">
        <v>860</v>
      </c>
      <c r="D305" s="775"/>
      <c r="E305" s="771"/>
      <c r="F305" s="788"/>
      <c r="G305" s="773"/>
      <c r="H305" s="773"/>
      <c r="I305" s="773"/>
      <c r="J305" s="773"/>
      <c r="K305" s="773"/>
      <c r="L305" s="773"/>
      <c r="M305" s="773"/>
    </row>
    <row r="306" spans="1:13" s="1494" customFormat="1" ht="56.25" customHeight="1">
      <c r="A306" s="978">
        <v>20</v>
      </c>
      <c r="B306" s="698" t="s">
        <v>839</v>
      </c>
      <c r="C306" s="699" t="s">
        <v>840</v>
      </c>
      <c r="D306" s="700" t="s">
        <v>841</v>
      </c>
      <c r="E306" s="746"/>
      <c r="F306" s="746">
        <v>0.6</v>
      </c>
      <c r="G306" s="879"/>
      <c r="H306" s="879"/>
      <c r="I306" s="879"/>
      <c r="J306" s="879"/>
      <c r="K306" s="879"/>
      <c r="L306" s="879"/>
      <c r="M306" s="879"/>
    </row>
    <row r="307" spans="1:13" s="1494" customFormat="1" ht="20.100000000000001" customHeight="1">
      <c r="A307" s="982"/>
      <c r="B307" s="702"/>
      <c r="C307" s="703" t="s">
        <v>62</v>
      </c>
      <c r="D307" s="702" t="s">
        <v>16</v>
      </c>
      <c r="E307" s="650">
        <v>13.8</v>
      </c>
      <c r="F307" s="650">
        <v>8.2799999999999994</v>
      </c>
      <c r="G307" s="879"/>
      <c r="H307" s="879"/>
      <c r="I307" s="879"/>
      <c r="J307" s="879"/>
      <c r="K307" s="879"/>
      <c r="L307" s="879"/>
      <c r="M307" s="879">
        <f t="shared" ref="M307:M308" si="50">L307+J307+H307</f>
        <v>0</v>
      </c>
    </row>
    <row r="308" spans="1:13" s="1494" customFormat="1" ht="20.100000000000001" customHeight="1">
      <c r="A308" s="982"/>
      <c r="B308" s="702"/>
      <c r="C308" s="703" t="s">
        <v>29</v>
      </c>
      <c r="D308" s="702" t="s">
        <v>13</v>
      </c>
      <c r="E308" s="650">
        <v>6.88</v>
      </c>
      <c r="F308" s="650">
        <v>4.1280000000000001</v>
      </c>
      <c r="G308" s="879"/>
      <c r="H308" s="879"/>
      <c r="I308" s="879"/>
      <c r="J308" s="879"/>
      <c r="K308" s="879"/>
      <c r="L308" s="879"/>
      <c r="M308" s="879">
        <f t="shared" si="50"/>
        <v>0</v>
      </c>
    </row>
    <row r="309" spans="1:13" s="1494" customFormat="1" ht="66" customHeight="1">
      <c r="A309" s="978">
        <v>21</v>
      </c>
      <c r="B309" s="698" t="s">
        <v>843</v>
      </c>
      <c r="C309" s="699" t="s">
        <v>842</v>
      </c>
      <c r="D309" s="700" t="s">
        <v>22</v>
      </c>
      <c r="E309" s="746"/>
      <c r="F309" s="746">
        <v>0.50280000000000002</v>
      </c>
      <c r="G309" s="879"/>
      <c r="H309" s="879"/>
      <c r="I309" s="879"/>
      <c r="J309" s="879"/>
      <c r="K309" s="879"/>
      <c r="L309" s="879"/>
      <c r="M309" s="879"/>
    </row>
    <row r="310" spans="1:13" s="1494" customFormat="1" ht="20.100000000000001" customHeight="1">
      <c r="A310" s="982"/>
      <c r="B310" s="702"/>
      <c r="C310" s="703" t="s">
        <v>62</v>
      </c>
      <c r="D310" s="702" t="s">
        <v>16</v>
      </c>
      <c r="E310" s="650">
        <v>303</v>
      </c>
      <c r="F310" s="650">
        <v>152.3484</v>
      </c>
      <c r="G310" s="879"/>
      <c r="H310" s="879"/>
      <c r="I310" s="879"/>
      <c r="J310" s="879"/>
      <c r="K310" s="879"/>
      <c r="L310" s="879"/>
      <c r="M310" s="879">
        <f t="shared" ref="M310:M316" si="51">L310+J310+H310</f>
        <v>0</v>
      </c>
    </row>
    <row r="311" spans="1:13" s="1494" customFormat="1" ht="20.100000000000001" customHeight="1">
      <c r="A311" s="982"/>
      <c r="B311" s="702"/>
      <c r="C311" s="703" t="s">
        <v>29</v>
      </c>
      <c r="D311" s="702" t="s">
        <v>13</v>
      </c>
      <c r="E311" s="650">
        <v>2.1</v>
      </c>
      <c r="F311" s="650">
        <v>1.0558800000000002</v>
      </c>
      <c r="G311" s="879"/>
      <c r="H311" s="879"/>
      <c r="I311" s="879"/>
      <c r="J311" s="879"/>
      <c r="K311" s="879"/>
      <c r="L311" s="879"/>
      <c r="M311" s="879">
        <f t="shared" si="51"/>
        <v>0</v>
      </c>
    </row>
    <row r="312" spans="1:13" s="1494" customFormat="1" ht="20.100000000000001" customHeight="1">
      <c r="A312" s="982"/>
      <c r="B312" s="702" t="s">
        <v>642</v>
      </c>
      <c r="C312" s="703" t="s">
        <v>848</v>
      </c>
      <c r="D312" s="702" t="s">
        <v>22</v>
      </c>
      <c r="E312" s="675" t="s">
        <v>33</v>
      </c>
      <c r="F312" s="650">
        <v>5.722E-2</v>
      </c>
      <c r="G312" s="879"/>
      <c r="H312" s="879"/>
      <c r="I312" s="879"/>
      <c r="J312" s="879"/>
      <c r="K312" s="879"/>
      <c r="L312" s="879"/>
      <c r="M312" s="879">
        <f t="shared" si="51"/>
        <v>0</v>
      </c>
    </row>
    <row r="313" spans="1:13" s="1494" customFormat="1" ht="20.100000000000001" customHeight="1">
      <c r="A313" s="982"/>
      <c r="B313" s="702" t="s">
        <v>752</v>
      </c>
      <c r="C313" s="703" t="s">
        <v>845</v>
      </c>
      <c r="D313" s="702" t="s">
        <v>22</v>
      </c>
      <c r="E313" s="675" t="s">
        <v>33</v>
      </c>
      <c r="F313" s="650">
        <v>0.38433999999999996</v>
      </c>
      <c r="G313" s="879"/>
      <c r="H313" s="879"/>
      <c r="I313" s="879"/>
      <c r="J313" s="879"/>
      <c r="K313" s="879"/>
      <c r="L313" s="879"/>
      <c r="M313" s="879">
        <f t="shared" si="51"/>
        <v>0</v>
      </c>
    </row>
    <row r="314" spans="1:13" s="1494" customFormat="1" ht="20.100000000000001" customHeight="1">
      <c r="A314" s="982"/>
      <c r="B314" s="702" t="s">
        <v>850</v>
      </c>
      <c r="C314" s="703" t="s">
        <v>846</v>
      </c>
      <c r="D314" s="702" t="s">
        <v>22</v>
      </c>
      <c r="E314" s="675" t="s">
        <v>33</v>
      </c>
      <c r="F314" s="650">
        <v>5.5079999999999997E-2</v>
      </c>
      <c r="G314" s="879"/>
      <c r="H314" s="879"/>
      <c r="I314" s="879"/>
      <c r="J314" s="879"/>
      <c r="K314" s="879"/>
      <c r="L314" s="879"/>
      <c r="M314" s="879">
        <f t="shared" si="51"/>
        <v>0</v>
      </c>
    </row>
    <row r="315" spans="1:13" s="1494" customFormat="1" ht="20.100000000000001" customHeight="1">
      <c r="A315" s="982"/>
      <c r="B315" s="702" t="s">
        <v>849</v>
      </c>
      <c r="C315" s="703" t="s">
        <v>847</v>
      </c>
      <c r="D315" s="702" t="s">
        <v>22</v>
      </c>
      <c r="E315" s="675" t="s">
        <v>33</v>
      </c>
      <c r="F315" s="650">
        <v>6.1200000000000004E-3</v>
      </c>
      <c r="G315" s="879"/>
      <c r="H315" s="879"/>
      <c r="I315" s="879"/>
      <c r="J315" s="879"/>
      <c r="K315" s="879"/>
      <c r="L315" s="879"/>
      <c r="M315" s="879">
        <f t="shared" si="51"/>
        <v>0</v>
      </c>
    </row>
    <row r="316" spans="1:13" s="1494" customFormat="1" ht="13.5">
      <c r="A316" s="982"/>
      <c r="B316" s="702"/>
      <c r="C316" s="703" t="s">
        <v>844</v>
      </c>
      <c r="D316" s="702" t="s">
        <v>13</v>
      </c>
      <c r="E316" s="650">
        <v>25</v>
      </c>
      <c r="F316" s="650">
        <v>12.57</v>
      </c>
      <c r="G316" s="879"/>
      <c r="H316" s="879"/>
      <c r="I316" s="879"/>
      <c r="J316" s="879"/>
      <c r="K316" s="879"/>
      <c r="L316" s="879"/>
      <c r="M316" s="879">
        <f t="shared" si="51"/>
        <v>0</v>
      </c>
    </row>
    <row r="317" spans="1:13" s="1494" customFormat="1" ht="60.75" customHeight="1">
      <c r="A317" s="978">
        <v>22</v>
      </c>
      <c r="B317" s="698" t="s">
        <v>815</v>
      </c>
      <c r="C317" s="699" t="s">
        <v>777</v>
      </c>
      <c r="D317" s="700" t="s">
        <v>22</v>
      </c>
      <c r="E317" s="746"/>
      <c r="F317" s="746">
        <v>1.0811900000000001</v>
      </c>
      <c r="G317" s="879"/>
      <c r="H317" s="879"/>
      <c r="I317" s="879"/>
      <c r="J317" s="879"/>
      <c r="K317" s="879"/>
      <c r="L317" s="879"/>
      <c r="M317" s="879"/>
    </row>
    <row r="318" spans="1:13" s="1494" customFormat="1" ht="20.100000000000001" customHeight="1">
      <c r="A318" s="982"/>
      <c r="B318" s="702"/>
      <c r="C318" s="703" t="s">
        <v>62</v>
      </c>
      <c r="D318" s="702" t="s">
        <v>16</v>
      </c>
      <c r="E318" s="650">
        <v>69.099999999999994</v>
      </c>
      <c r="F318" s="650">
        <v>74.710228999999998</v>
      </c>
      <c r="G318" s="879"/>
      <c r="H318" s="879"/>
      <c r="I318" s="879"/>
      <c r="J318" s="879"/>
      <c r="K318" s="879"/>
      <c r="L318" s="879"/>
      <c r="M318" s="879">
        <f t="shared" ref="M318:M325" si="52">L318+J318+H318</f>
        <v>0</v>
      </c>
    </row>
    <row r="319" spans="1:13" s="1494" customFormat="1" ht="20.100000000000001" customHeight="1">
      <c r="A319" s="982"/>
      <c r="B319" s="702"/>
      <c r="C319" s="703" t="s">
        <v>29</v>
      </c>
      <c r="D319" s="702" t="s">
        <v>13</v>
      </c>
      <c r="E319" s="650">
        <v>14.3</v>
      </c>
      <c r="F319" s="650">
        <v>15.461017000000002</v>
      </c>
      <c r="G319" s="879"/>
      <c r="H319" s="879"/>
      <c r="I319" s="879"/>
      <c r="J319" s="879"/>
      <c r="K319" s="879"/>
      <c r="L319" s="879"/>
      <c r="M319" s="879">
        <f t="shared" si="52"/>
        <v>0</v>
      </c>
    </row>
    <row r="320" spans="1:13" s="1494" customFormat="1" ht="20.100000000000001" customHeight="1">
      <c r="A320" s="982"/>
      <c r="B320" s="702" t="s">
        <v>854</v>
      </c>
      <c r="C320" s="703" t="s">
        <v>851</v>
      </c>
      <c r="D320" s="702" t="s">
        <v>22</v>
      </c>
      <c r="E320" s="656" t="s">
        <v>33</v>
      </c>
      <c r="F320" s="650">
        <v>0.22613</v>
      </c>
      <c r="G320" s="879"/>
      <c r="H320" s="879"/>
      <c r="I320" s="879"/>
      <c r="J320" s="879"/>
      <c r="K320" s="879"/>
      <c r="L320" s="879"/>
      <c r="M320" s="879">
        <f t="shared" si="52"/>
        <v>0</v>
      </c>
    </row>
    <row r="321" spans="1:13" s="1494" customFormat="1" ht="20.100000000000001" customHeight="1">
      <c r="A321" s="982"/>
      <c r="B321" s="702" t="s">
        <v>854</v>
      </c>
      <c r="C321" s="703" t="s">
        <v>852</v>
      </c>
      <c r="D321" s="702" t="s">
        <v>22</v>
      </c>
      <c r="E321" s="656" t="s">
        <v>33</v>
      </c>
      <c r="F321" s="650">
        <v>5.0389999999999997E-2</v>
      </c>
      <c r="G321" s="879"/>
      <c r="H321" s="879"/>
      <c r="I321" s="879"/>
      <c r="J321" s="879"/>
      <c r="K321" s="879"/>
      <c r="L321" s="879"/>
      <c r="M321" s="879">
        <f t="shared" si="52"/>
        <v>0</v>
      </c>
    </row>
    <row r="322" spans="1:13" s="1494" customFormat="1" ht="20.100000000000001" customHeight="1">
      <c r="A322" s="982"/>
      <c r="B322" s="702" t="s">
        <v>180</v>
      </c>
      <c r="C322" s="703" t="s">
        <v>853</v>
      </c>
      <c r="D322" s="702" t="s">
        <v>22</v>
      </c>
      <c r="E322" s="656" t="s">
        <v>33</v>
      </c>
      <c r="F322" s="650">
        <v>0.80467999999999995</v>
      </c>
      <c r="G322" s="879"/>
      <c r="H322" s="879"/>
      <c r="I322" s="879"/>
      <c r="J322" s="879"/>
      <c r="K322" s="879"/>
      <c r="L322" s="879"/>
      <c r="M322" s="879">
        <f t="shared" si="52"/>
        <v>0</v>
      </c>
    </row>
    <row r="323" spans="1:13" s="1494" customFormat="1" ht="20.100000000000001" customHeight="1">
      <c r="A323" s="982"/>
      <c r="B323" s="702" t="s">
        <v>447</v>
      </c>
      <c r="C323" s="703" t="s">
        <v>778</v>
      </c>
      <c r="D323" s="702" t="s">
        <v>38</v>
      </c>
      <c r="E323" s="650">
        <v>14</v>
      </c>
      <c r="F323" s="650">
        <v>15.136660000000001</v>
      </c>
      <c r="G323" s="879"/>
      <c r="H323" s="879"/>
      <c r="I323" s="879"/>
      <c r="J323" s="879"/>
      <c r="K323" s="879"/>
      <c r="L323" s="879"/>
      <c r="M323" s="879">
        <f t="shared" si="52"/>
        <v>0</v>
      </c>
    </row>
    <row r="324" spans="1:13" s="1494" customFormat="1" ht="20.100000000000001" customHeight="1">
      <c r="A324" s="982"/>
      <c r="B324" s="702" t="s">
        <v>51</v>
      </c>
      <c r="C324" s="703" t="s">
        <v>52</v>
      </c>
      <c r="D324" s="702" t="s">
        <v>38</v>
      </c>
      <c r="E324" s="650">
        <v>15.7</v>
      </c>
      <c r="F324" s="650">
        <v>16.974683000000002</v>
      </c>
      <c r="G324" s="879"/>
      <c r="H324" s="879"/>
      <c r="I324" s="879"/>
      <c r="J324" s="879"/>
      <c r="K324" s="879"/>
      <c r="L324" s="879"/>
      <c r="M324" s="879">
        <f t="shared" si="52"/>
        <v>0</v>
      </c>
    </row>
    <row r="325" spans="1:13" s="1494" customFormat="1" ht="20.100000000000001" customHeight="1">
      <c r="A325" s="982"/>
      <c r="B325" s="702"/>
      <c r="C325" s="745" t="s">
        <v>26</v>
      </c>
      <c r="D325" s="702" t="s">
        <v>13</v>
      </c>
      <c r="E325" s="650">
        <v>2.78</v>
      </c>
      <c r="F325" s="650">
        <v>3.0057081999999999</v>
      </c>
      <c r="G325" s="879"/>
      <c r="H325" s="879"/>
      <c r="I325" s="879"/>
      <c r="J325" s="879"/>
      <c r="K325" s="879"/>
      <c r="L325" s="879"/>
      <c r="M325" s="879">
        <f t="shared" si="52"/>
        <v>0</v>
      </c>
    </row>
    <row r="326" spans="1:13" s="1494" customFormat="1" ht="66" customHeight="1">
      <c r="A326" s="978">
        <v>23</v>
      </c>
      <c r="B326" s="698" t="s">
        <v>749</v>
      </c>
      <c r="C326" s="699" t="s">
        <v>779</v>
      </c>
      <c r="D326" s="700" t="s">
        <v>31</v>
      </c>
      <c r="E326" s="746"/>
      <c r="F326" s="746">
        <v>11.25</v>
      </c>
      <c r="G326" s="879"/>
      <c r="H326" s="879"/>
      <c r="I326" s="879"/>
      <c r="J326" s="879"/>
      <c r="K326" s="879"/>
      <c r="L326" s="879"/>
      <c r="M326" s="879"/>
    </row>
    <row r="327" spans="1:13" s="1494" customFormat="1" ht="20.100000000000001" customHeight="1">
      <c r="A327" s="982"/>
      <c r="B327" s="702"/>
      <c r="C327" s="703" t="s">
        <v>62</v>
      </c>
      <c r="D327" s="702" t="s">
        <v>16</v>
      </c>
      <c r="E327" s="650">
        <v>0.38799999999999996</v>
      </c>
      <c r="F327" s="650">
        <v>4.3649999999999993</v>
      </c>
      <c r="G327" s="879"/>
      <c r="H327" s="879"/>
      <c r="I327" s="879"/>
      <c r="J327" s="879"/>
      <c r="K327" s="879"/>
      <c r="L327" s="879"/>
      <c r="M327" s="879">
        <f t="shared" ref="M327:M331" si="53">L327+J327+H327</f>
        <v>0</v>
      </c>
    </row>
    <row r="328" spans="1:13" s="1494" customFormat="1" ht="20.100000000000001" customHeight="1">
      <c r="A328" s="982"/>
      <c r="B328" s="702"/>
      <c r="C328" s="703" t="s">
        <v>29</v>
      </c>
      <c r="D328" s="702" t="s">
        <v>13</v>
      </c>
      <c r="E328" s="650">
        <v>2.9999999999999997E-4</v>
      </c>
      <c r="F328" s="650">
        <v>3.3749999999999995E-3</v>
      </c>
      <c r="G328" s="879"/>
      <c r="H328" s="879"/>
      <c r="I328" s="879"/>
      <c r="J328" s="879"/>
      <c r="K328" s="879"/>
      <c r="L328" s="879"/>
      <c r="M328" s="879">
        <f t="shared" si="53"/>
        <v>0</v>
      </c>
    </row>
    <row r="329" spans="1:13" s="1494" customFormat="1" ht="20.100000000000001" customHeight="1">
      <c r="A329" s="982"/>
      <c r="B329" s="702" t="s">
        <v>234</v>
      </c>
      <c r="C329" s="703" t="s">
        <v>63</v>
      </c>
      <c r="D329" s="702" t="s">
        <v>38</v>
      </c>
      <c r="E329" s="650">
        <v>0.24399999999999999</v>
      </c>
      <c r="F329" s="650">
        <v>2.7450000000000001</v>
      </c>
      <c r="G329" s="879"/>
      <c r="H329" s="879"/>
      <c r="I329" s="879"/>
      <c r="J329" s="879"/>
      <c r="K329" s="879"/>
      <c r="L329" s="879"/>
      <c r="M329" s="879">
        <f t="shared" si="53"/>
        <v>0</v>
      </c>
    </row>
    <row r="330" spans="1:13" s="1494" customFormat="1" ht="20.100000000000001" customHeight="1">
      <c r="A330" s="982"/>
      <c r="B330" s="702" t="s">
        <v>65</v>
      </c>
      <c r="C330" s="703" t="s">
        <v>64</v>
      </c>
      <c r="D330" s="702" t="s">
        <v>38</v>
      </c>
      <c r="E330" s="650">
        <v>2.7000000000000003E-2</v>
      </c>
      <c r="F330" s="650">
        <v>0.30375000000000002</v>
      </c>
      <c r="G330" s="879"/>
      <c r="H330" s="879"/>
      <c r="I330" s="879"/>
      <c r="J330" s="879"/>
      <c r="K330" s="879"/>
      <c r="L330" s="879"/>
      <c r="M330" s="879">
        <f t="shared" si="53"/>
        <v>0</v>
      </c>
    </row>
    <row r="331" spans="1:13" s="1494" customFormat="1" ht="20.100000000000001" customHeight="1">
      <c r="A331" s="982"/>
      <c r="B331" s="702"/>
      <c r="C331" s="745" t="s">
        <v>26</v>
      </c>
      <c r="D331" s="702" t="s">
        <v>13</v>
      </c>
      <c r="E331" s="650">
        <v>1.9E-3</v>
      </c>
      <c r="F331" s="650">
        <v>2.1375000000000002E-2</v>
      </c>
      <c r="G331" s="879"/>
      <c r="H331" s="879"/>
      <c r="I331" s="879"/>
      <c r="J331" s="879"/>
      <c r="K331" s="879"/>
      <c r="L331" s="879"/>
      <c r="M331" s="879">
        <f t="shared" si="53"/>
        <v>0</v>
      </c>
    </row>
    <row r="332" spans="1:13" s="1494" customFormat="1" ht="51" customHeight="1">
      <c r="A332" s="978">
        <v>24</v>
      </c>
      <c r="B332" s="729" t="s">
        <v>800</v>
      </c>
      <c r="C332" s="730" t="s">
        <v>855</v>
      </c>
      <c r="D332" s="964" t="s">
        <v>59</v>
      </c>
      <c r="E332" s="732"/>
      <c r="F332" s="732">
        <v>19.2</v>
      </c>
      <c r="G332" s="879"/>
      <c r="H332" s="879"/>
      <c r="I332" s="879"/>
      <c r="J332" s="879"/>
      <c r="K332" s="879"/>
      <c r="L332" s="879"/>
      <c r="M332" s="879"/>
    </row>
    <row r="333" spans="1:13" s="1494" customFormat="1" ht="20.100000000000001" customHeight="1">
      <c r="A333" s="982"/>
      <c r="B333" s="789"/>
      <c r="C333" s="703" t="s">
        <v>62</v>
      </c>
      <c r="D333" s="702" t="s">
        <v>16</v>
      </c>
      <c r="E333" s="650">
        <v>0.83</v>
      </c>
      <c r="F333" s="650">
        <v>15.935999999999998</v>
      </c>
      <c r="G333" s="879"/>
      <c r="H333" s="879"/>
      <c r="I333" s="879"/>
      <c r="J333" s="879"/>
      <c r="K333" s="879"/>
      <c r="L333" s="879"/>
      <c r="M333" s="879">
        <f t="shared" ref="M333:M337" si="54">L333+J333+H333</f>
        <v>0</v>
      </c>
    </row>
    <row r="334" spans="1:13" s="1494" customFormat="1" ht="20.100000000000001" customHeight="1">
      <c r="A334" s="982"/>
      <c r="B334" s="702"/>
      <c r="C334" s="703" t="s">
        <v>29</v>
      </c>
      <c r="D334" s="702" t="s">
        <v>13</v>
      </c>
      <c r="E334" s="650">
        <v>4.1000000000000003E-3</v>
      </c>
      <c r="F334" s="650">
        <v>7.8719999999999998E-2</v>
      </c>
      <c r="G334" s="879"/>
      <c r="H334" s="879"/>
      <c r="I334" s="879"/>
      <c r="J334" s="879"/>
      <c r="K334" s="879"/>
      <c r="L334" s="879"/>
      <c r="M334" s="879">
        <f t="shared" si="54"/>
        <v>0</v>
      </c>
    </row>
    <row r="335" spans="1:13" s="1494" customFormat="1" ht="33" customHeight="1">
      <c r="A335" s="982"/>
      <c r="B335" s="702" t="s">
        <v>58</v>
      </c>
      <c r="C335" s="703" t="s">
        <v>857</v>
      </c>
      <c r="D335" s="702" t="s">
        <v>59</v>
      </c>
      <c r="E335" s="650">
        <v>1.2</v>
      </c>
      <c r="F335" s="650">
        <v>23.04</v>
      </c>
      <c r="G335" s="879"/>
      <c r="H335" s="879"/>
      <c r="I335" s="879"/>
      <c r="J335" s="879"/>
      <c r="K335" s="879"/>
      <c r="L335" s="879"/>
      <c r="M335" s="879">
        <f t="shared" si="54"/>
        <v>0</v>
      </c>
    </row>
    <row r="336" spans="1:13" s="1494" customFormat="1" ht="40.5">
      <c r="A336" s="982"/>
      <c r="B336" s="702" t="s">
        <v>859</v>
      </c>
      <c r="C336" s="745" t="s">
        <v>858</v>
      </c>
      <c r="D336" s="702" t="s">
        <v>59</v>
      </c>
      <c r="E336" s="650">
        <v>1.2</v>
      </c>
      <c r="F336" s="650">
        <v>23.04</v>
      </c>
      <c r="G336" s="879"/>
      <c r="H336" s="879"/>
      <c r="I336" s="879"/>
      <c r="J336" s="879"/>
      <c r="K336" s="879"/>
      <c r="L336" s="879"/>
      <c r="M336" s="879">
        <f t="shared" si="54"/>
        <v>0</v>
      </c>
    </row>
    <row r="337" spans="1:13" s="1494" customFormat="1" ht="20.100000000000001" customHeight="1">
      <c r="A337" s="982"/>
      <c r="B337" s="702"/>
      <c r="C337" s="745" t="s">
        <v>26</v>
      </c>
      <c r="D337" s="702" t="s">
        <v>13</v>
      </c>
      <c r="E337" s="650">
        <v>7.8E-2</v>
      </c>
      <c r="F337" s="650">
        <v>1.4976</v>
      </c>
      <c r="G337" s="879"/>
      <c r="H337" s="879"/>
      <c r="I337" s="879"/>
      <c r="J337" s="879"/>
      <c r="K337" s="879"/>
      <c r="L337" s="879"/>
      <c r="M337" s="879">
        <f t="shared" si="54"/>
        <v>0</v>
      </c>
    </row>
    <row r="338" spans="1:13" s="1494" customFormat="1" ht="54">
      <c r="A338" s="978">
        <v>25</v>
      </c>
      <c r="B338" s="752" t="s">
        <v>377</v>
      </c>
      <c r="C338" s="699" t="s">
        <v>746</v>
      </c>
      <c r="D338" s="700" t="s">
        <v>31</v>
      </c>
      <c r="E338" s="738"/>
      <c r="F338" s="754">
        <v>19.2</v>
      </c>
      <c r="G338" s="879"/>
      <c r="H338" s="879"/>
      <c r="I338" s="879"/>
      <c r="J338" s="879"/>
      <c r="K338" s="879"/>
      <c r="L338" s="879"/>
      <c r="M338" s="879"/>
    </row>
    <row r="339" spans="1:13" s="1494" customFormat="1" ht="23.25" customHeight="1">
      <c r="A339" s="978"/>
      <c r="B339" s="702"/>
      <c r="C339" s="703" t="s">
        <v>62</v>
      </c>
      <c r="D339" s="702" t="s">
        <v>16</v>
      </c>
      <c r="E339" s="637">
        <v>1.53</v>
      </c>
      <c r="F339" s="636">
        <v>29.375999999999998</v>
      </c>
      <c r="G339" s="879"/>
      <c r="H339" s="879"/>
      <c r="I339" s="879"/>
      <c r="J339" s="879"/>
      <c r="K339" s="879"/>
      <c r="L339" s="879"/>
      <c r="M339" s="879">
        <f t="shared" ref="M339:M345" si="55">L339+J339+H339</f>
        <v>0</v>
      </c>
    </row>
    <row r="340" spans="1:13" s="1494" customFormat="1" ht="20.100000000000001" customHeight="1">
      <c r="A340" s="978"/>
      <c r="B340" s="702"/>
      <c r="C340" s="703" t="s">
        <v>29</v>
      </c>
      <c r="D340" s="702" t="s">
        <v>13</v>
      </c>
      <c r="E340" s="637">
        <v>4.2999999999999997E-2</v>
      </c>
      <c r="F340" s="636">
        <v>0.82559999999999989</v>
      </c>
      <c r="G340" s="879"/>
      <c r="H340" s="879"/>
      <c r="I340" s="879"/>
      <c r="J340" s="879"/>
      <c r="K340" s="879"/>
      <c r="L340" s="879"/>
      <c r="M340" s="879">
        <f t="shared" si="55"/>
        <v>0</v>
      </c>
    </row>
    <row r="341" spans="1:13" s="1494" customFormat="1" ht="38.25" customHeight="1">
      <c r="A341" s="978"/>
      <c r="B341" s="702" t="s">
        <v>405</v>
      </c>
      <c r="C341" s="703" t="s">
        <v>371</v>
      </c>
      <c r="D341" s="702" t="s">
        <v>54</v>
      </c>
      <c r="E341" s="649">
        <v>1.1000000000000001</v>
      </c>
      <c r="F341" s="636">
        <v>21.12</v>
      </c>
      <c r="G341" s="879"/>
      <c r="H341" s="879"/>
      <c r="I341" s="879"/>
      <c r="J341" s="879"/>
      <c r="K341" s="879"/>
      <c r="L341" s="879"/>
      <c r="M341" s="879">
        <f t="shared" si="55"/>
        <v>0</v>
      </c>
    </row>
    <row r="342" spans="1:13" s="1494" customFormat="1" ht="36" customHeight="1">
      <c r="A342" s="978"/>
      <c r="B342" s="702" t="s">
        <v>372</v>
      </c>
      <c r="C342" s="703" t="s">
        <v>373</v>
      </c>
      <c r="D342" s="702" t="s">
        <v>79</v>
      </c>
      <c r="E342" s="649">
        <v>3</v>
      </c>
      <c r="F342" s="636">
        <v>57.599999999999994</v>
      </c>
      <c r="G342" s="879"/>
      <c r="H342" s="879"/>
      <c r="I342" s="879"/>
      <c r="J342" s="879"/>
      <c r="K342" s="879"/>
      <c r="L342" s="879"/>
      <c r="M342" s="879">
        <f t="shared" si="55"/>
        <v>0</v>
      </c>
    </row>
    <row r="343" spans="1:13" s="1494" customFormat="1" ht="47.25" customHeight="1">
      <c r="A343" s="978"/>
      <c r="B343" s="702" t="s">
        <v>61</v>
      </c>
      <c r="C343" s="703" t="s">
        <v>374</v>
      </c>
      <c r="D343" s="702" t="s">
        <v>59</v>
      </c>
      <c r="E343" s="649">
        <v>1</v>
      </c>
      <c r="F343" s="636">
        <v>19.2</v>
      </c>
      <c r="G343" s="879"/>
      <c r="H343" s="879"/>
      <c r="I343" s="879"/>
      <c r="J343" s="879"/>
      <c r="K343" s="879"/>
      <c r="L343" s="879"/>
      <c r="M343" s="879">
        <f t="shared" si="55"/>
        <v>0</v>
      </c>
    </row>
    <row r="344" spans="1:13" s="1494" customFormat="1" ht="20.100000000000001" customHeight="1">
      <c r="A344" s="978"/>
      <c r="B344" s="702"/>
      <c r="C344" s="703" t="s">
        <v>375</v>
      </c>
      <c r="D344" s="702" t="s">
        <v>376</v>
      </c>
      <c r="E344" s="649">
        <v>3.5000000000000003E-2</v>
      </c>
      <c r="F344" s="636">
        <v>0.67200000000000004</v>
      </c>
      <c r="G344" s="879"/>
      <c r="H344" s="879"/>
      <c r="I344" s="879"/>
      <c r="J344" s="879"/>
      <c r="K344" s="879"/>
      <c r="L344" s="879"/>
      <c r="M344" s="879">
        <f t="shared" si="55"/>
        <v>0</v>
      </c>
    </row>
    <row r="345" spans="1:13" s="1494" customFormat="1" ht="20.100000000000001" customHeight="1">
      <c r="A345" s="978"/>
      <c r="B345" s="702"/>
      <c r="C345" s="745" t="s">
        <v>26</v>
      </c>
      <c r="D345" s="702" t="s">
        <v>13</v>
      </c>
      <c r="E345" s="658">
        <v>6.4000000000000001E-2</v>
      </c>
      <c r="F345" s="636">
        <v>1.2287999999999999</v>
      </c>
      <c r="G345" s="879"/>
      <c r="H345" s="879"/>
      <c r="I345" s="879"/>
      <c r="J345" s="879"/>
      <c r="K345" s="879"/>
      <c r="L345" s="879"/>
      <c r="M345" s="879">
        <f t="shared" si="55"/>
        <v>0</v>
      </c>
    </row>
    <row r="346" spans="1:13">
      <c r="A346" s="963"/>
      <c r="B346" s="702"/>
      <c r="C346" s="699" t="s">
        <v>1016</v>
      </c>
      <c r="D346" s="702"/>
      <c r="E346" s="649"/>
      <c r="F346" s="650"/>
      <c r="G346" s="879"/>
      <c r="H346" s="879"/>
      <c r="I346" s="879"/>
      <c r="J346" s="879"/>
      <c r="K346" s="879"/>
      <c r="L346" s="879"/>
      <c r="M346" s="879"/>
    </row>
    <row r="347" spans="1:13" s="1508" customFormat="1" ht="51.75" customHeight="1">
      <c r="A347" s="978">
        <v>27</v>
      </c>
      <c r="B347" s="698" t="s">
        <v>807</v>
      </c>
      <c r="C347" s="699" t="s">
        <v>829</v>
      </c>
      <c r="D347" s="700" t="s">
        <v>803</v>
      </c>
      <c r="E347" s="738"/>
      <c r="F347" s="746">
        <v>1.35</v>
      </c>
      <c r="G347" s="646"/>
      <c r="H347" s="646"/>
      <c r="I347" s="646"/>
      <c r="J347" s="646"/>
      <c r="K347" s="646"/>
      <c r="L347" s="646"/>
      <c r="M347" s="646"/>
    </row>
    <row r="348" spans="1:13" s="1508" customFormat="1" ht="20.100000000000001" customHeight="1">
      <c r="A348" s="979"/>
      <c r="B348" s="733"/>
      <c r="C348" s="790" t="s">
        <v>49</v>
      </c>
      <c r="D348" s="733" t="s">
        <v>16</v>
      </c>
      <c r="E348" s="676">
        <v>28.6</v>
      </c>
      <c r="F348" s="648">
        <v>38.610000000000007</v>
      </c>
      <c r="G348" s="646"/>
      <c r="H348" s="646"/>
      <c r="I348" s="646"/>
      <c r="J348" s="646"/>
      <c r="K348" s="646"/>
      <c r="L348" s="646"/>
      <c r="M348" s="646">
        <f t="shared" ref="M348:M354" si="56">L348+J348+H348</f>
        <v>0</v>
      </c>
    </row>
    <row r="349" spans="1:13" s="1508" customFormat="1" ht="20.100000000000001" customHeight="1">
      <c r="A349" s="979"/>
      <c r="B349" s="733"/>
      <c r="C349" s="703" t="s">
        <v>29</v>
      </c>
      <c r="D349" s="733" t="s">
        <v>13</v>
      </c>
      <c r="E349" s="676">
        <v>0.41</v>
      </c>
      <c r="F349" s="648">
        <v>0.55349999999999999</v>
      </c>
      <c r="G349" s="646"/>
      <c r="H349" s="646"/>
      <c r="I349" s="646"/>
      <c r="J349" s="646"/>
      <c r="K349" s="646"/>
      <c r="L349" s="646"/>
      <c r="M349" s="646">
        <f t="shared" si="56"/>
        <v>0</v>
      </c>
    </row>
    <row r="350" spans="1:13" s="1508" customFormat="1" ht="27.75" customHeight="1">
      <c r="A350" s="979"/>
      <c r="B350" s="733" t="s">
        <v>808</v>
      </c>
      <c r="C350" s="790" t="s">
        <v>809</v>
      </c>
      <c r="D350" s="733" t="s">
        <v>101</v>
      </c>
      <c r="E350" s="676">
        <v>102</v>
      </c>
      <c r="F350" s="648">
        <v>137.70000000000002</v>
      </c>
      <c r="G350" s="646"/>
      <c r="H350" s="646"/>
      <c r="I350" s="646"/>
      <c r="J350" s="646"/>
      <c r="K350" s="646"/>
      <c r="L350" s="646"/>
      <c r="M350" s="646">
        <f t="shared" si="56"/>
        <v>0</v>
      </c>
    </row>
    <row r="351" spans="1:13" s="1508" customFormat="1" ht="17.25" customHeight="1">
      <c r="A351" s="979"/>
      <c r="B351" s="733" t="s">
        <v>810</v>
      </c>
      <c r="C351" s="790" t="s">
        <v>811</v>
      </c>
      <c r="D351" s="733" t="s">
        <v>56</v>
      </c>
      <c r="E351" s="656" t="s">
        <v>33</v>
      </c>
      <c r="F351" s="648">
        <v>8</v>
      </c>
      <c r="G351" s="646"/>
      <c r="H351" s="646"/>
      <c r="I351" s="646"/>
      <c r="J351" s="646"/>
      <c r="K351" s="646"/>
      <c r="L351" s="646"/>
      <c r="M351" s="646">
        <f t="shared" si="56"/>
        <v>0</v>
      </c>
    </row>
    <row r="352" spans="1:13" s="1508" customFormat="1" ht="20.100000000000001" customHeight="1">
      <c r="A352" s="979"/>
      <c r="B352" s="733" t="s">
        <v>798</v>
      </c>
      <c r="C352" s="790" t="s">
        <v>799</v>
      </c>
      <c r="D352" s="733" t="s">
        <v>38</v>
      </c>
      <c r="E352" s="676">
        <v>3.8</v>
      </c>
      <c r="F352" s="648">
        <v>5.13</v>
      </c>
      <c r="G352" s="646"/>
      <c r="H352" s="646"/>
      <c r="I352" s="646"/>
      <c r="J352" s="646"/>
      <c r="K352" s="646"/>
      <c r="L352" s="646"/>
      <c r="M352" s="646">
        <f t="shared" si="56"/>
        <v>0</v>
      </c>
    </row>
    <row r="353" spans="1:13" s="1508" customFormat="1" ht="20.100000000000001" customHeight="1">
      <c r="A353" s="979"/>
      <c r="B353" s="733" t="s">
        <v>812</v>
      </c>
      <c r="C353" s="790" t="s">
        <v>813</v>
      </c>
      <c r="D353" s="733" t="s">
        <v>38</v>
      </c>
      <c r="E353" s="676">
        <v>3.8</v>
      </c>
      <c r="F353" s="648">
        <v>5.13</v>
      </c>
      <c r="G353" s="646"/>
      <c r="H353" s="646"/>
      <c r="I353" s="646"/>
      <c r="J353" s="646"/>
      <c r="K353" s="646"/>
      <c r="L353" s="646"/>
      <c r="M353" s="646">
        <f t="shared" si="56"/>
        <v>0</v>
      </c>
    </row>
    <row r="354" spans="1:13" s="1508" customFormat="1" ht="20.100000000000001" customHeight="1">
      <c r="A354" s="979"/>
      <c r="B354" s="733" t="s">
        <v>447</v>
      </c>
      <c r="C354" s="790" t="s">
        <v>806</v>
      </c>
      <c r="D354" s="733" t="s">
        <v>38</v>
      </c>
      <c r="E354" s="676">
        <v>169</v>
      </c>
      <c r="F354" s="648">
        <v>228.15</v>
      </c>
      <c r="G354" s="646"/>
      <c r="H354" s="646"/>
      <c r="I354" s="646"/>
      <c r="J354" s="646"/>
      <c r="K354" s="646"/>
      <c r="L354" s="646"/>
      <c r="M354" s="646">
        <f t="shared" si="56"/>
        <v>0</v>
      </c>
    </row>
    <row r="355" spans="1:13" s="1508" customFormat="1" ht="51.75" customHeight="1">
      <c r="A355" s="978">
        <v>28</v>
      </c>
      <c r="B355" s="698" t="s">
        <v>801</v>
      </c>
      <c r="C355" s="699" t="s">
        <v>802</v>
      </c>
      <c r="D355" s="700" t="s">
        <v>803</v>
      </c>
      <c r="E355" s="738"/>
      <c r="F355" s="746">
        <v>0.93</v>
      </c>
      <c r="G355" s="646"/>
      <c r="H355" s="646"/>
      <c r="I355" s="646"/>
      <c r="J355" s="646"/>
      <c r="K355" s="646"/>
      <c r="L355" s="646"/>
      <c r="M355" s="646"/>
    </row>
    <row r="356" spans="1:13" s="1508" customFormat="1" ht="20.100000000000001" customHeight="1">
      <c r="A356" s="979"/>
      <c r="B356" s="733"/>
      <c r="C356" s="790" t="s">
        <v>49</v>
      </c>
      <c r="D356" s="733" t="s">
        <v>16</v>
      </c>
      <c r="E356" s="676">
        <v>74</v>
      </c>
      <c r="F356" s="648">
        <v>68.820000000000007</v>
      </c>
      <c r="G356" s="646"/>
      <c r="H356" s="646"/>
      <c r="I356" s="646"/>
      <c r="J356" s="646"/>
      <c r="K356" s="646"/>
      <c r="L356" s="646"/>
      <c r="M356" s="646">
        <f t="shared" ref="M356:M361" si="57">L356+J356+H356</f>
        <v>0</v>
      </c>
    </row>
    <row r="357" spans="1:13" s="1508" customFormat="1" ht="20.100000000000001" customHeight="1">
      <c r="A357" s="979"/>
      <c r="B357" s="733"/>
      <c r="C357" s="703" t="s">
        <v>29</v>
      </c>
      <c r="D357" s="733" t="s">
        <v>13</v>
      </c>
      <c r="E357" s="676">
        <v>6.62</v>
      </c>
      <c r="F357" s="648">
        <v>6.1566000000000001</v>
      </c>
      <c r="G357" s="646"/>
      <c r="H357" s="646"/>
      <c r="I357" s="646"/>
      <c r="J357" s="646"/>
      <c r="K357" s="646"/>
      <c r="L357" s="646"/>
      <c r="M357" s="646">
        <f t="shared" si="57"/>
        <v>0</v>
      </c>
    </row>
    <row r="358" spans="1:13" s="1508" customFormat="1" ht="13.5">
      <c r="A358" s="979"/>
      <c r="B358" s="733" t="s">
        <v>804</v>
      </c>
      <c r="C358" s="703" t="s">
        <v>825</v>
      </c>
      <c r="D358" s="733" t="s">
        <v>101</v>
      </c>
      <c r="E358" s="656" t="s">
        <v>33</v>
      </c>
      <c r="F358" s="648">
        <v>63</v>
      </c>
      <c r="G358" s="646"/>
      <c r="H358" s="646"/>
      <c r="I358" s="646"/>
      <c r="J358" s="646"/>
      <c r="K358" s="646"/>
      <c r="L358" s="646"/>
      <c r="M358" s="646">
        <f t="shared" si="57"/>
        <v>0</v>
      </c>
    </row>
    <row r="359" spans="1:13" s="1508" customFormat="1" ht="13.5">
      <c r="A359" s="979"/>
      <c r="B359" s="733" t="s">
        <v>804</v>
      </c>
      <c r="C359" s="703" t="s">
        <v>826</v>
      </c>
      <c r="D359" s="733" t="s">
        <v>101</v>
      </c>
      <c r="E359" s="656" t="s">
        <v>33</v>
      </c>
      <c r="F359" s="648">
        <v>30</v>
      </c>
      <c r="G359" s="646"/>
      <c r="H359" s="646"/>
      <c r="I359" s="646"/>
      <c r="J359" s="646"/>
      <c r="K359" s="646"/>
      <c r="L359" s="646"/>
      <c r="M359" s="646">
        <f t="shared" si="57"/>
        <v>0</v>
      </c>
    </row>
    <row r="360" spans="1:13" s="1508" customFormat="1" ht="13.5">
      <c r="A360" s="979"/>
      <c r="B360" s="733" t="s">
        <v>805</v>
      </c>
      <c r="C360" s="790" t="s">
        <v>827</v>
      </c>
      <c r="D360" s="733" t="s">
        <v>56</v>
      </c>
      <c r="E360" s="656" t="s">
        <v>33</v>
      </c>
      <c r="F360" s="648">
        <v>8</v>
      </c>
      <c r="G360" s="646"/>
      <c r="H360" s="646"/>
      <c r="I360" s="646"/>
      <c r="J360" s="646"/>
      <c r="K360" s="646"/>
      <c r="L360" s="646"/>
      <c r="M360" s="646">
        <f t="shared" si="57"/>
        <v>0</v>
      </c>
    </row>
    <row r="361" spans="1:13" s="1508" customFormat="1" ht="13.5">
      <c r="A361" s="979"/>
      <c r="B361" s="733" t="s">
        <v>805</v>
      </c>
      <c r="C361" s="790" t="s">
        <v>828</v>
      </c>
      <c r="D361" s="733" t="s">
        <v>56</v>
      </c>
      <c r="E361" s="656" t="s">
        <v>33</v>
      </c>
      <c r="F361" s="648">
        <v>7</v>
      </c>
      <c r="G361" s="646"/>
      <c r="H361" s="646"/>
      <c r="I361" s="646"/>
      <c r="J361" s="646"/>
      <c r="K361" s="646"/>
      <c r="L361" s="646"/>
      <c r="M361" s="646">
        <f t="shared" si="57"/>
        <v>0</v>
      </c>
    </row>
    <row r="362" spans="1:13" s="1508" customFormat="1" ht="20.100000000000001" customHeight="1">
      <c r="A362" s="979"/>
      <c r="B362" s="733" t="s">
        <v>447</v>
      </c>
      <c r="C362" s="790" t="s">
        <v>806</v>
      </c>
      <c r="D362" s="733" t="s">
        <v>38</v>
      </c>
      <c r="E362" s="676">
        <v>406</v>
      </c>
      <c r="F362" s="648">
        <v>377.58000000000004</v>
      </c>
      <c r="G362" s="646"/>
      <c r="H362" s="646"/>
      <c r="I362" s="646"/>
      <c r="J362" s="646"/>
      <c r="K362" s="646"/>
      <c r="L362" s="646"/>
      <c r="M362" s="646">
        <f t="shared" ref="M362:M363" si="58">L362+J362+H362</f>
        <v>0</v>
      </c>
    </row>
    <row r="363" spans="1:13" s="1508" customFormat="1" ht="20.100000000000001" customHeight="1">
      <c r="A363" s="979"/>
      <c r="B363" s="733"/>
      <c r="C363" s="745" t="s">
        <v>26</v>
      </c>
      <c r="D363" s="733" t="s">
        <v>13</v>
      </c>
      <c r="E363" s="676">
        <v>13.3</v>
      </c>
      <c r="F363" s="648">
        <v>12.369000000000002</v>
      </c>
      <c r="G363" s="646"/>
      <c r="H363" s="646"/>
      <c r="I363" s="646"/>
      <c r="J363" s="646"/>
      <c r="K363" s="646"/>
      <c r="L363" s="646"/>
      <c r="M363" s="646">
        <f t="shared" si="58"/>
        <v>0</v>
      </c>
    </row>
    <row r="364" spans="1:13" s="1494" customFormat="1" ht="39" customHeight="1">
      <c r="A364" s="963"/>
      <c r="B364" s="766"/>
      <c r="C364" s="699" t="s">
        <v>1017</v>
      </c>
      <c r="D364" s="766"/>
      <c r="E364" s="665"/>
      <c r="F364" s="665"/>
      <c r="G364" s="666"/>
      <c r="H364" s="666"/>
      <c r="I364" s="666"/>
      <c r="J364" s="666"/>
      <c r="K364" s="666"/>
      <c r="L364" s="666"/>
      <c r="M364" s="666"/>
    </row>
    <row r="365" spans="1:13" s="1508" customFormat="1" ht="49.5" customHeight="1">
      <c r="A365" s="978">
        <v>29</v>
      </c>
      <c r="B365" s="729" t="s">
        <v>194</v>
      </c>
      <c r="C365" s="730" t="s">
        <v>943</v>
      </c>
      <c r="D365" s="964" t="s">
        <v>1039</v>
      </c>
      <c r="E365" s="751"/>
      <c r="F365" s="732">
        <v>1.86</v>
      </c>
      <c r="G365" s="646"/>
      <c r="H365" s="646"/>
      <c r="I365" s="646"/>
      <c r="J365" s="646"/>
      <c r="K365" s="646"/>
      <c r="L365" s="646"/>
      <c r="M365" s="646"/>
    </row>
    <row r="366" spans="1:13" s="1508" customFormat="1" ht="20.100000000000001" customHeight="1">
      <c r="A366" s="979"/>
      <c r="B366" s="733"/>
      <c r="C366" s="790" t="s">
        <v>49</v>
      </c>
      <c r="D366" s="733" t="s">
        <v>16</v>
      </c>
      <c r="E366" s="676">
        <v>0.89</v>
      </c>
      <c r="F366" s="648">
        <v>1.6554000000000002</v>
      </c>
      <c r="G366" s="646"/>
      <c r="H366" s="646"/>
      <c r="I366" s="646"/>
      <c r="J366" s="646"/>
      <c r="K366" s="646"/>
      <c r="L366" s="646"/>
      <c r="M366" s="646">
        <f t="shared" ref="M366:M369" si="59">L366+J366+H366</f>
        <v>0</v>
      </c>
    </row>
    <row r="367" spans="1:13" s="1508" customFormat="1" ht="20.100000000000001" customHeight="1">
      <c r="A367" s="979"/>
      <c r="B367" s="733"/>
      <c r="C367" s="703" t="s">
        <v>29</v>
      </c>
      <c r="D367" s="733" t="s">
        <v>13</v>
      </c>
      <c r="E367" s="676">
        <v>0.37</v>
      </c>
      <c r="F367" s="648">
        <v>0.68820000000000003</v>
      </c>
      <c r="G367" s="646"/>
      <c r="H367" s="646"/>
      <c r="I367" s="646"/>
      <c r="J367" s="646"/>
      <c r="K367" s="646"/>
      <c r="L367" s="646"/>
      <c r="M367" s="646">
        <f t="shared" si="59"/>
        <v>0</v>
      </c>
    </row>
    <row r="368" spans="1:13" s="1508" customFormat="1" ht="20.100000000000001" customHeight="1">
      <c r="A368" s="979"/>
      <c r="B368" s="733" t="s">
        <v>944</v>
      </c>
      <c r="C368" s="790" t="s">
        <v>239</v>
      </c>
      <c r="D368" s="733" t="s">
        <v>55</v>
      </c>
      <c r="E368" s="676">
        <v>1.1499999999999999</v>
      </c>
      <c r="F368" s="648">
        <v>2.1389999999999998</v>
      </c>
      <c r="G368" s="646"/>
      <c r="H368" s="646"/>
      <c r="I368" s="646"/>
      <c r="J368" s="646"/>
      <c r="K368" s="646"/>
      <c r="L368" s="646"/>
      <c r="M368" s="646">
        <f t="shared" si="59"/>
        <v>0</v>
      </c>
    </row>
    <row r="369" spans="1:13" s="1508" customFormat="1" ht="20.100000000000001" customHeight="1">
      <c r="A369" s="979"/>
      <c r="B369" s="733"/>
      <c r="C369" s="745" t="s">
        <v>26</v>
      </c>
      <c r="D369" s="733" t="s">
        <v>13</v>
      </c>
      <c r="E369" s="676">
        <v>0.02</v>
      </c>
      <c r="F369" s="648">
        <v>3.7200000000000004E-2</v>
      </c>
      <c r="G369" s="646"/>
      <c r="H369" s="646"/>
      <c r="I369" s="646"/>
      <c r="J369" s="646"/>
      <c r="K369" s="646"/>
      <c r="L369" s="646"/>
      <c r="M369" s="646">
        <f t="shared" si="59"/>
        <v>0</v>
      </c>
    </row>
    <row r="370" spans="1:13" ht="59.25" customHeight="1">
      <c r="A370" s="980">
        <v>30</v>
      </c>
      <c r="B370" s="698" t="s">
        <v>945</v>
      </c>
      <c r="C370" s="699" t="s">
        <v>1045</v>
      </c>
      <c r="D370" s="700" t="s">
        <v>197</v>
      </c>
      <c r="E370" s="744"/>
      <c r="F370" s="791">
        <v>5.7599999999999998E-2</v>
      </c>
      <c r="G370" s="879"/>
      <c r="H370" s="879"/>
      <c r="I370" s="879"/>
      <c r="J370" s="879"/>
      <c r="K370" s="879"/>
      <c r="L370" s="879"/>
      <c r="M370" s="879"/>
    </row>
    <row r="371" spans="1:13" ht="18.75" customHeight="1">
      <c r="A371" s="980"/>
      <c r="B371" s="766"/>
      <c r="C371" s="736" t="s">
        <v>49</v>
      </c>
      <c r="D371" s="766" t="s">
        <v>16</v>
      </c>
      <c r="E371" s="666">
        <v>187</v>
      </c>
      <c r="F371" s="666">
        <v>10.7712</v>
      </c>
      <c r="G371" s="666"/>
      <c r="H371" s="666"/>
      <c r="I371" s="666"/>
      <c r="J371" s="666"/>
      <c r="K371" s="666"/>
      <c r="L371" s="666"/>
      <c r="M371" s="666">
        <f t="shared" ref="M371:M378" si="60">L371+J371+H371</f>
        <v>0</v>
      </c>
    </row>
    <row r="372" spans="1:13" ht="18.75" customHeight="1">
      <c r="A372" s="980"/>
      <c r="B372" s="766"/>
      <c r="C372" s="736" t="s">
        <v>29</v>
      </c>
      <c r="D372" s="766" t="s">
        <v>13</v>
      </c>
      <c r="E372" s="666">
        <v>77</v>
      </c>
      <c r="F372" s="666">
        <v>4.4352</v>
      </c>
      <c r="G372" s="666"/>
      <c r="H372" s="666"/>
      <c r="I372" s="666"/>
      <c r="J372" s="666"/>
      <c r="K372" s="666"/>
      <c r="L372" s="666"/>
      <c r="M372" s="666">
        <f t="shared" si="60"/>
        <v>0</v>
      </c>
    </row>
    <row r="373" spans="1:13" ht="18.75" customHeight="1">
      <c r="A373" s="980"/>
      <c r="B373" s="767" t="s">
        <v>641</v>
      </c>
      <c r="C373" s="736" t="s">
        <v>217</v>
      </c>
      <c r="D373" s="766" t="s">
        <v>145</v>
      </c>
      <c r="E373" s="666">
        <v>101.5</v>
      </c>
      <c r="F373" s="666">
        <v>5.8464</v>
      </c>
      <c r="G373" s="666"/>
      <c r="H373" s="666"/>
      <c r="I373" s="666"/>
      <c r="J373" s="666"/>
      <c r="K373" s="666"/>
      <c r="L373" s="666"/>
      <c r="M373" s="666">
        <f t="shared" si="60"/>
        <v>0</v>
      </c>
    </row>
    <row r="374" spans="1:13" ht="18.75" customHeight="1">
      <c r="A374" s="980"/>
      <c r="B374" s="767" t="s">
        <v>595</v>
      </c>
      <c r="C374" s="736" t="s">
        <v>142</v>
      </c>
      <c r="D374" s="766" t="s">
        <v>143</v>
      </c>
      <c r="E374" s="666">
        <v>7.54</v>
      </c>
      <c r="F374" s="666">
        <v>0.43430399999999997</v>
      </c>
      <c r="G374" s="666"/>
      <c r="H374" s="666"/>
      <c r="I374" s="666"/>
      <c r="J374" s="666"/>
      <c r="K374" s="666"/>
      <c r="L374" s="666"/>
      <c r="M374" s="666">
        <f t="shared" si="60"/>
        <v>0</v>
      </c>
    </row>
    <row r="375" spans="1:13" ht="18.75" customHeight="1">
      <c r="A375" s="980"/>
      <c r="B375" s="767" t="s">
        <v>218</v>
      </c>
      <c r="C375" s="736" t="s">
        <v>199</v>
      </c>
      <c r="D375" s="766" t="s">
        <v>145</v>
      </c>
      <c r="E375" s="666">
        <v>0.08</v>
      </c>
      <c r="F375" s="666">
        <v>4.6080000000000001E-3</v>
      </c>
      <c r="G375" s="666"/>
      <c r="H375" s="666"/>
      <c r="I375" s="666"/>
      <c r="J375" s="666"/>
      <c r="K375" s="666"/>
      <c r="L375" s="666"/>
      <c r="M375" s="666">
        <f t="shared" si="60"/>
        <v>0</v>
      </c>
    </row>
    <row r="376" spans="1:13" ht="18.75" customHeight="1">
      <c r="A376" s="980"/>
      <c r="B376" s="767" t="s">
        <v>642</v>
      </c>
      <c r="C376" s="736" t="s">
        <v>201</v>
      </c>
      <c r="D376" s="766" t="s">
        <v>38</v>
      </c>
      <c r="E376" s="677" t="s">
        <v>691</v>
      </c>
      <c r="F376" s="666">
        <v>264</v>
      </c>
      <c r="G376" s="678"/>
      <c r="H376" s="666"/>
      <c r="I376" s="666"/>
      <c r="J376" s="666"/>
      <c r="K376" s="666"/>
      <c r="L376" s="666"/>
      <c r="M376" s="666">
        <f t="shared" si="60"/>
        <v>0</v>
      </c>
    </row>
    <row r="377" spans="1:13" ht="18.75" customHeight="1">
      <c r="A377" s="980"/>
      <c r="B377" s="767" t="s">
        <v>643</v>
      </c>
      <c r="C377" s="736" t="s">
        <v>202</v>
      </c>
      <c r="D377" s="766" t="s">
        <v>38</v>
      </c>
      <c r="E377" s="666">
        <v>5.0000000000000001E-3</v>
      </c>
      <c r="F377" s="666">
        <v>1.32</v>
      </c>
      <c r="G377" s="666"/>
      <c r="H377" s="666"/>
      <c r="I377" s="666"/>
      <c r="J377" s="666"/>
      <c r="K377" s="666"/>
      <c r="L377" s="666"/>
      <c r="M377" s="666">
        <f t="shared" si="60"/>
        <v>0</v>
      </c>
    </row>
    <row r="378" spans="1:13" ht="18.75" customHeight="1">
      <c r="A378" s="980"/>
      <c r="B378" s="766"/>
      <c r="C378" s="736" t="s">
        <v>26</v>
      </c>
      <c r="D378" s="766" t="s">
        <v>13</v>
      </c>
      <c r="E378" s="666">
        <v>7</v>
      </c>
      <c r="F378" s="666">
        <v>0.4032</v>
      </c>
      <c r="G378" s="666"/>
      <c r="H378" s="666"/>
      <c r="I378" s="666"/>
      <c r="J378" s="666"/>
      <c r="K378" s="666"/>
      <c r="L378" s="666"/>
      <c r="M378" s="666">
        <f t="shared" si="60"/>
        <v>0</v>
      </c>
    </row>
    <row r="379" spans="1:13" ht="27">
      <c r="A379" s="981">
        <v>31</v>
      </c>
      <c r="B379" s="698" t="s">
        <v>946</v>
      </c>
      <c r="C379" s="699" t="s">
        <v>947</v>
      </c>
      <c r="D379" s="781" t="s">
        <v>22</v>
      </c>
      <c r="E379" s="782"/>
      <c r="F379" s="792">
        <v>0.12372</v>
      </c>
      <c r="G379" s="670"/>
      <c r="H379" s="670"/>
      <c r="I379" s="670"/>
      <c r="J379" s="670"/>
      <c r="K379" s="670"/>
      <c r="L379" s="670"/>
      <c r="M379" s="670"/>
    </row>
    <row r="380" spans="1:13">
      <c r="A380" s="981"/>
      <c r="B380" s="702"/>
      <c r="C380" s="745" t="s">
        <v>10</v>
      </c>
      <c r="D380" s="671" t="s">
        <v>16</v>
      </c>
      <c r="E380" s="670">
        <v>123</v>
      </c>
      <c r="F380" s="670">
        <v>15.217559999999999</v>
      </c>
      <c r="G380" s="670"/>
      <c r="H380" s="670"/>
      <c r="I380" s="670"/>
      <c r="J380" s="670"/>
      <c r="K380" s="670"/>
      <c r="L380" s="670"/>
      <c r="M380" s="670">
        <f t="shared" ref="M380:M383" si="61">L380+J380+H380</f>
        <v>0</v>
      </c>
    </row>
    <row r="381" spans="1:13">
      <c r="A381" s="981"/>
      <c r="B381" s="702"/>
      <c r="C381" s="745" t="s">
        <v>29</v>
      </c>
      <c r="D381" s="671" t="s">
        <v>13</v>
      </c>
      <c r="E381" s="670">
        <v>2.2000000000000002</v>
      </c>
      <c r="F381" s="670">
        <v>0.27218400000000004</v>
      </c>
      <c r="G381" s="670"/>
      <c r="H381" s="670"/>
      <c r="I381" s="670"/>
      <c r="J381" s="670"/>
      <c r="K381" s="670"/>
      <c r="L381" s="670"/>
      <c r="M381" s="670">
        <f t="shared" si="61"/>
        <v>0</v>
      </c>
    </row>
    <row r="382" spans="1:13">
      <c r="A382" s="981"/>
      <c r="B382" s="702" t="s">
        <v>711</v>
      </c>
      <c r="C382" s="745" t="s">
        <v>948</v>
      </c>
      <c r="D382" s="671" t="s">
        <v>38</v>
      </c>
      <c r="E382" s="670">
        <v>1000</v>
      </c>
      <c r="F382" s="670">
        <v>123.72</v>
      </c>
      <c r="G382" s="670"/>
      <c r="H382" s="670"/>
      <c r="I382" s="670"/>
      <c r="J382" s="670"/>
      <c r="K382" s="670"/>
      <c r="L382" s="670"/>
      <c r="M382" s="670">
        <f t="shared" si="61"/>
        <v>0</v>
      </c>
    </row>
    <row r="383" spans="1:13">
      <c r="A383" s="981"/>
      <c r="B383" s="702"/>
      <c r="C383" s="745" t="s">
        <v>26</v>
      </c>
      <c r="D383" s="671" t="s">
        <v>13</v>
      </c>
      <c r="E383" s="670">
        <v>0.4</v>
      </c>
      <c r="F383" s="670">
        <v>4.9488000000000004E-2</v>
      </c>
      <c r="G383" s="670"/>
      <c r="H383" s="670"/>
      <c r="I383" s="670"/>
      <c r="J383" s="670"/>
      <c r="K383" s="670"/>
      <c r="L383" s="670"/>
      <c r="M383" s="670">
        <f t="shared" si="61"/>
        <v>0</v>
      </c>
    </row>
    <row r="384" spans="1:13" ht="27">
      <c r="A384" s="981">
        <v>32</v>
      </c>
      <c r="B384" s="698" t="s">
        <v>966</v>
      </c>
      <c r="C384" s="699" t="s">
        <v>967</v>
      </c>
      <c r="D384" s="781" t="s">
        <v>22</v>
      </c>
      <c r="E384" s="782"/>
      <c r="F384" s="792">
        <v>0.1169</v>
      </c>
      <c r="G384" s="670"/>
      <c r="H384" s="670"/>
      <c r="I384" s="670"/>
      <c r="J384" s="670"/>
      <c r="K384" s="670"/>
      <c r="L384" s="670"/>
      <c r="M384" s="670"/>
    </row>
    <row r="385" spans="1:13">
      <c r="A385" s="981"/>
      <c r="B385" s="702"/>
      <c r="C385" s="745" t="s">
        <v>10</v>
      </c>
      <c r="D385" s="671" t="s">
        <v>16</v>
      </c>
      <c r="E385" s="670">
        <v>64</v>
      </c>
      <c r="F385" s="670">
        <v>7.4816000000000003</v>
      </c>
      <c r="G385" s="670"/>
      <c r="H385" s="670"/>
      <c r="I385" s="670"/>
      <c r="J385" s="670"/>
      <c r="K385" s="670"/>
      <c r="L385" s="670"/>
      <c r="M385" s="670">
        <f t="shared" ref="M385:M388" si="62">L385+J385+H385</f>
        <v>0</v>
      </c>
    </row>
    <row r="386" spans="1:13">
      <c r="A386" s="981"/>
      <c r="B386" s="702"/>
      <c r="C386" s="745" t="s">
        <v>29</v>
      </c>
      <c r="D386" s="671" t="s">
        <v>13</v>
      </c>
      <c r="E386" s="670">
        <v>1.3</v>
      </c>
      <c r="F386" s="670">
        <v>0.15197000000000002</v>
      </c>
      <c r="G386" s="670"/>
      <c r="H386" s="670"/>
      <c r="I386" s="670"/>
      <c r="J386" s="670"/>
      <c r="K386" s="670"/>
      <c r="L386" s="670"/>
      <c r="M386" s="670">
        <f t="shared" si="62"/>
        <v>0</v>
      </c>
    </row>
    <row r="387" spans="1:13">
      <c r="A387" s="981"/>
      <c r="B387" s="702" t="s">
        <v>711</v>
      </c>
      <c r="C387" s="745" t="s">
        <v>206</v>
      </c>
      <c r="D387" s="671" t="s">
        <v>38</v>
      </c>
      <c r="E387" s="670">
        <v>1000</v>
      </c>
      <c r="F387" s="670">
        <v>116.9</v>
      </c>
      <c r="G387" s="670"/>
      <c r="H387" s="670"/>
      <c r="I387" s="670"/>
      <c r="J387" s="670"/>
      <c r="K387" s="670"/>
      <c r="L387" s="670"/>
      <c r="M387" s="670">
        <f t="shared" si="62"/>
        <v>0</v>
      </c>
    </row>
    <row r="388" spans="1:13">
      <c r="A388" s="981"/>
      <c r="B388" s="702"/>
      <c r="C388" s="745" t="s">
        <v>337</v>
      </c>
      <c r="D388" s="671" t="s">
        <v>13</v>
      </c>
      <c r="E388" s="670">
        <v>2</v>
      </c>
      <c r="F388" s="670">
        <v>0.23380000000000001</v>
      </c>
      <c r="G388" s="670"/>
      <c r="H388" s="670"/>
      <c r="I388" s="670"/>
      <c r="J388" s="670"/>
      <c r="K388" s="670"/>
      <c r="L388" s="670"/>
      <c r="M388" s="670">
        <f t="shared" si="62"/>
        <v>0</v>
      </c>
    </row>
    <row r="389" spans="1:13" s="1511" customFormat="1" ht="51.75" customHeight="1">
      <c r="A389" s="978">
        <v>33</v>
      </c>
      <c r="B389" s="729" t="s">
        <v>968</v>
      </c>
      <c r="C389" s="730" t="s">
        <v>969</v>
      </c>
      <c r="D389" s="964" t="s">
        <v>22</v>
      </c>
      <c r="E389" s="731"/>
      <c r="F389" s="732">
        <v>5.1756200000000003</v>
      </c>
      <c r="G389" s="646"/>
      <c r="H389" s="646"/>
      <c r="I389" s="646"/>
      <c r="J389" s="646"/>
      <c r="K389" s="646"/>
      <c r="L389" s="646"/>
      <c r="M389" s="646"/>
    </row>
    <row r="390" spans="1:13" s="1511" customFormat="1" ht="17.25" customHeight="1">
      <c r="A390" s="979"/>
      <c r="B390" s="734"/>
      <c r="C390" s="735" t="s">
        <v>49</v>
      </c>
      <c r="D390" s="734" t="s">
        <v>16</v>
      </c>
      <c r="E390" s="651">
        <v>22.6</v>
      </c>
      <c r="F390" s="651">
        <v>116.96901200000002</v>
      </c>
      <c r="G390" s="652"/>
      <c r="H390" s="652"/>
      <c r="I390" s="652"/>
      <c r="J390" s="652"/>
      <c r="K390" s="652"/>
      <c r="L390" s="652"/>
      <c r="M390" s="652">
        <f t="shared" ref="M390:M405" si="63">L390+J390+H390</f>
        <v>0</v>
      </c>
    </row>
    <row r="391" spans="1:13" s="1511" customFormat="1" ht="17.25" customHeight="1">
      <c r="A391" s="979"/>
      <c r="B391" s="734" t="s">
        <v>970</v>
      </c>
      <c r="C391" s="735" t="s">
        <v>950</v>
      </c>
      <c r="D391" s="734" t="s">
        <v>50</v>
      </c>
      <c r="E391" s="651">
        <v>5.45</v>
      </c>
      <c r="F391" s="651">
        <v>28.207129000000002</v>
      </c>
      <c r="G391" s="652"/>
      <c r="H391" s="652"/>
      <c r="I391" s="652"/>
      <c r="J391" s="652"/>
      <c r="K391" s="652"/>
      <c r="L391" s="652"/>
      <c r="M391" s="652">
        <f t="shared" si="63"/>
        <v>0</v>
      </c>
    </row>
    <row r="392" spans="1:13" s="1511" customFormat="1" ht="17.25" customHeight="1">
      <c r="A392" s="979"/>
      <c r="B392" s="734"/>
      <c r="C392" s="736" t="s">
        <v>29</v>
      </c>
      <c r="D392" s="734" t="s">
        <v>13</v>
      </c>
      <c r="E392" s="651">
        <v>1.33</v>
      </c>
      <c r="F392" s="651">
        <v>6.8835746000000011</v>
      </c>
      <c r="G392" s="652"/>
      <c r="H392" s="652"/>
      <c r="I392" s="652"/>
      <c r="J392" s="652"/>
      <c r="K392" s="652"/>
      <c r="L392" s="652"/>
      <c r="M392" s="652">
        <f t="shared" si="63"/>
        <v>0</v>
      </c>
    </row>
    <row r="393" spans="1:13" s="1511" customFormat="1" ht="17.25" customHeight="1">
      <c r="A393" s="979"/>
      <c r="B393" s="737" t="s">
        <v>854</v>
      </c>
      <c r="C393" s="736" t="s">
        <v>951</v>
      </c>
      <c r="D393" s="734" t="s">
        <v>38</v>
      </c>
      <c r="E393" s="679" t="s">
        <v>691</v>
      </c>
      <c r="F393" s="651">
        <v>1517.76</v>
      </c>
      <c r="G393" s="652"/>
      <c r="H393" s="652"/>
      <c r="I393" s="652"/>
      <c r="J393" s="652"/>
      <c r="K393" s="652"/>
      <c r="L393" s="652"/>
      <c r="M393" s="652">
        <f t="shared" si="63"/>
        <v>0</v>
      </c>
    </row>
    <row r="394" spans="1:13" s="1511" customFormat="1" ht="17.25" customHeight="1">
      <c r="A394" s="979"/>
      <c r="B394" s="737" t="s">
        <v>854</v>
      </c>
      <c r="C394" s="736" t="s">
        <v>972</v>
      </c>
      <c r="D394" s="734" t="s">
        <v>38</v>
      </c>
      <c r="E394" s="679" t="s">
        <v>691</v>
      </c>
      <c r="F394" s="651">
        <v>897.80399999999997</v>
      </c>
      <c r="G394" s="652"/>
      <c r="H394" s="652"/>
      <c r="I394" s="652"/>
      <c r="J394" s="652"/>
      <c r="K394" s="652"/>
      <c r="L394" s="652"/>
      <c r="M394" s="652">
        <f t="shared" si="63"/>
        <v>0</v>
      </c>
    </row>
    <row r="395" spans="1:13" s="1511" customFormat="1" ht="17.25" customHeight="1">
      <c r="A395" s="979"/>
      <c r="B395" s="737" t="s">
        <v>854</v>
      </c>
      <c r="C395" s="736" t="s">
        <v>952</v>
      </c>
      <c r="D395" s="734" t="s">
        <v>38</v>
      </c>
      <c r="E395" s="679" t="s">
        <v>691</v>
      </c>
      <c r="F395" s="680">
        <v>108.61</v>
      </c>
      <c r="G395" s="652"/>
      <c r="H395" s="652"/>
      <c r="I395" s="652"/>
      <c r="J395" s="652"/>
      <c r="K395" s="652"/>
      <c r="L395" s="652"/>
      <c r="M395" s="652">
        <f t="shared" si="63"/>
        <v>0</v>
      </c>
    </row>
    <row r="396" spans="1:13" s="1511" customFormat="1" ht="17.25" customHeight="1">
      <c r="A396" s="979"/>
      <c r="B396" s="737" t="s">
        <v>971</v>
      </c>
      <c r="C396" s="735" t="s">
        <v>973</v>
      </c>
      <c r="D396" s="734" t="s">
        <v>38</v>
      </c>
      <c r="E396" s="679" t="s">
        <v>691</v>
      </c>
      <c r="F396" s="680">
        <v>85.92</v>
      </c>
      <c r="G396" s="652"/>
      <c r="H396" s="652"/>
      <c r="I396" s="652"/>
      <c r="J396" s="652"/>
      <c r="K396" s="652"/>
      <c r="L396" s="652"/>
      <c r="M396" s="652">
        <f t="shared" si="63"/>
        <v>0</v>
      </c>
    </row>
    <row r="397" spans="1:13" s="1511" customFormat="1" ht="17.25" customHeight="1">
      <c r="A397" s="979"/>
      <c r="B397" s="737" t="s">
        <v>180</v>
      </c>
      <c r="C397" s="793" t="s">
        <v>974</v>
      </c>
      <c r="D397" s="734" t="s">
        <v>38</v>
      </c>
      <c r="E397" s="679" t="s">
        <v>691</v>
      </c>
      <c r="F397" s="680">
        <v>422.76</v>
      </c>
      <c r="G397" s="652"/>
      <c r="H397" s="652"/>
      <c r="I397" s="652"/>
      <c r="J397" s="652"/>
      <c r="K397" s="652"/>
      <c r="L397" s="652"/>
      <c r="M397" s="652">
        <f t="shared" si="63"/>
        <v>0</v>
      </c>
    </row>
    <row r="398" spans="1:13" s="1511" customFormat="1" ht="17.25" customHeight="1">
      <c r="A398" s="979"/>
      <c r="B398" s="737" t="s">
        <v>180</v>
      </c>
      <c r="C398" s="793" t="s">
        <v>975</v>
      </c>
      <c r="D398" s="734" t="s">
        <v>38</v>
      </c>
      <c r="E398" s="679" t="s">
        <v>691</v>
      </c>
      <c r="F398" s="680">
        <v>232.91</v>
      </c>
      <c r="G398" s="652"/>
      <c r="H398" s="652"/>
      <c r="I398" s="652"/>
      <c r="J398" s="652"/>
      <c r="K398" s="652"/>
      <c r="L398" s="652"/>
      <c r="M398" s="652">
        <f t="shared" si="63"/>
        <v>0</v>
      </c>
    </row>
    <row r="399" spans="1:13" s="1511" customFormat="1" ht="17.25" customHeight="1">
      <c r="A399" s="979"/>
      <c r="B399" s="737" t="s">
        <v>180</v>
      </c>
      <c r="C399" s="793" t="s">
        <v>976</v>
      </c>
      <c r="D399" s="734" t="s">
        <v>38</v>
      </c>
      <c r="E399" s="679" t="s">
        <v>691</v>
      </c>
      <c r="F399" s="680">
        <v>79.400000000000006</v>
      </c>
      <c r="G399" s="652"/>
      <c r="H399" s="652"/>
      <c r="I399" s="652"/>
      <c r="J399" s="652"/>
      <c r="K399" s="652"/>
      <c r="L399" s="652"/>
      <c r="M399" s="652">
        <f t="shared" si="63"/>
        <v>0</v>
      </c>
    </row>
    <row r="400" spans="1:13" s="1511" customFormat="1" ht="17.25" customHeight="1">
      <c r="A400" s="979"/>
      <c r="B400" s="737" t="s">
        <v>180</v>
      </c>
      <c r="C400" s="793" t="s">
        <v>977</v>
      </c>
      <c r="D400" s="734" t="s">
        <v>38</v>
      </c>
      <c r="E400" s="679" t="s">
        <v>691</v>
      </c>
      <c r="F400" s="680">
        <v>389.21</v>
      </c>
      <c r="G400" s="652"/>
      <c r="H400" s="652"/>
      <c r="I400" s="652"/>
      <c r="J400" s="652"/>
      <c r="K400" s="652"/>
      <c r="L400" s="652"/>
      <c r="M400" s="652">
        <f t="shared" si="63"/>
        <v>0</v>
      </c>
    </row>
    <row r="401" spans="1:13" s="1511" customFormat="1" ht="18" customHeight="1">
      <c r="A401" s="979"/>
      <c r="B401" s="737" t="s">
        <v>647</v>
      </c>
      <c r="C401" s="735" t="s">
        <v>953</v>
      </c>
      <c r="D401" s="734" t="s">
        <v>38</v>
      </c>
      <c r="E401" s="679" t="s">
        <v>691</v>
      </c>
      <c r="F401" s="680">
        <v>1441.25</v>
      </c>
      <c r="G401" s="652"/>
      <c r="H401" s="652"/>
      <c r="I401" s="652"/>
      <c r="J401" s="652"/>
      <c r="K401" s="652"/>
      <c r="L401" s="652"/>
      <c r="M401" s="652">
        <f t="shared" si="63"/>
        <v>0</v>
      </c>
    </row>
    <row r="402" spans="1:13" s="1511" customFormat="1" ht="16.5" customHeight="1">
      <c r="A402" s="979"/>
      <c r="B402" s="737" t="s">
        <v>205</v>
      </c>
      <c r="C402" s="735" t="s">
        <v>954</v>
      </c>
      <c r="D402" s="734" t="s">
        <v>38</v>
      </c>
      <c r="E402" s="657">
        <v>1</v>
      </c>
      <c r="F402" s="651">
        <v>5.1756200000000003</v>
      </c>
      <c r="G402" s="652"/>
      <c r="H402" s="652"/>
      <c r="I402" s="652"/>
      <c r="J402" s="652"/>
      <c r="K402" s="652"/>
      <c r="L402" s="652"/>
      <c r="M402" s="652">
        <f t="shared" si="63"/>
        <v>0</v>
      </c>
    </row>
    <row r="403" spans="1:13" s="1511" customFormat="1" ht="20.100000000000001" customHeight="1">
      <c r="A403" s="979"/>
      <c r="B403" s="737" t="s">
        <v>51</v>
      </c>
      <c r="C403" s="735" t="s">
        <v>52</v>
      </c>
      <c r="D403" s="734" t="s">
        <v>38</v>
      </c>
      <c r="E403" s="651">
        <v>2.4</v>
      </c>
      <c r="F403" s="651">
        <v>12.421488</v>
      </c>
      <c r="G403" s="652"/>
      <c r="H403" s="652"/>
      <c r="I403" s="652"/>
      <c r="J403" s="652"/>
      <c r="K403" s="652"/>
      <c r="L403" s="652"/>
      <c r="M403" s="652">
        <f t="shared" si="63"/>
        <v>0</v>
      </c>
    </row>
    <row r="404" spans="1:13" s="1511" customFormat="1" ht="17.25" customHeight="1">
      <c r="A404" s="979"/>
      <c r="B404" s="737" t="s">
        <v>812</v>
      </c>
      <c r="C404" s="735" t="s">
        <v>955</v>
      </c>
      <c r="D404" s="734" t="s">
        <v>38</v>
      </c>
      <c r="E404" s="651">
        <v>13.4</v>
      </c>
      <c r="F404" s="651">
        <v>69.353308000000013</v>
      </c>
      <c r="G404" s="652"/>
      <c r="H404" s="652"/>
      <c r="I404" s="652"/>
      <c r="J404" s="652"/>
      <c r="K404" s="652"/>
      <c r="L404" s="652"/>
      <c r="M404" s="652">
        <f t="shared" si="63"/>
        <v>0</v>
      </c>
    </row>
    <row r="405" spans="1:13" s="1511" customFormat="1" ht="18" customHeight="1">
      <c r="A405" s="979"/>
      <c r="B405" s="734"/>
      <c r="C405" s="736" t="s">
        <v>26</v>
      </c>
      <c r="D405" s="734" t="s">
        <v>13</v>
      </c>
      <c r="E405" s="651">
        <v>2.78</v>
      </c>
      <c r="F405" s="651">
        <v>14.3882236</v>
      </c>
      <c r="G405" s="652"/>
      <c r="H405" s="652"/>
      <c r="I405" s="652"/>
      <c r="J405" s="652"/>
      <c r="K405" s="652"/>
      <c r="L405" s="652"/>
      <c r="M405" s="652">
        <f t="shared" si="63"/>
        <v>0</v>
      </c>
    </row>
    <row r="406" spans="1:13" ht="40.5">
      <c r="A406" s="980">
        <v>34</v>
      </c>
      <c r="B406" s="698" t="s">
        <v>962</v>
      </c>
      <c r="C406" s="699" t="s">
        <v>963</v>
      </c>
      <c r="D406" s="700" t="s">
        <v>1046</v>
      </c>
      <c r="E406" s="681"/>
      <c r="F406" s="701">
        <v>106.32</v>
      </c>
      <c r="G406" s="670"/>
      <c r="H406" s="670"/>
      <c r="I406" s="670"/>
      <c r="J406" s="670"/>
      <c r="K406" s="670"/>
      <c r="L406" s="670"/>
      <c r="M406" s="670"/>
    </row>
    <row r="407" spans="1:13">
      <c r="A407" s="980"/>
      <c r="B407" s="702"/>
      <c r="C407" s="745" t="s">
        <v>162</v>
      </c>
      <c r="D407" s="671" t="s">
        <v>16</v>
      </c>
      <c r="E407" s="682">
        <v>0.38799999999999996</v>
      </c>
      <c r="F407" s="670">
        <v>41.252159999999989</v>
      </c>
      <c r="G407" s="670"/>
      <c r="H407" s="670"/>
      <c r="I407" s="670"/>
      <c r="J407" s="670"/>
      <c r="K407" s="670"/>
      <c r="L407" s="670"/>
      <c r="M407" s="670">
        <f t="shared" ref="M407:M411" si="64">L407+J407+H407</f>
        <v>0</v>
      </c>
    </row>
    <row r="408" spans="1:13">
      <c r="A408" s="980"/>
      <c r="B408" s="702"/>
      <c r="C408" s="745" t="s">
        <v>29</v>
      </c>
      <c r="D408" s="671" t="s">
        <v>13</v>
      </c>
      <c r="E408" s="683">
        <v>2.9999999999999997E-4</v>
      </c>
      <c r="F408" s="670">
        <v>3.1895999999999994E-2</v>
      </c>
      <c r="G408" s="670"/>
      <c r="H408" s="670"/>
      <c r="I408" s="670"/>
      <c r="J408" s="670"/>
      <c r="K408" s="670"/>
      <c r="L408" s="670"/>
      <c r="M408" s="670">
        <f t="shared" si="64"/>
        <v>0</v>
      </c>
    </row>
    <row r="409" spans="1:13">
      <c r="A409" s="980"/>
      <c r="B409" s="702" t="s">
        <v>234</v>
      </c>
      <c r="C409" s="745" t="s">
        <v>63</v>
      </c>
      <c r="D409" s="671" t="s">
        <v>38</v>
      </c>
      <c r="E409" s="682">
        <v>0.24399999999999999</v>
      </c>
      <c r="F409" s="670">
        <v>25.942079999999997</v>
      </c>
      <c r="G409" s="670"/>
      <c r="H409" s="670"/>
      <c r="I409" s="670"/>
      <c r="J409" s="670"/>
      <c r="K409" s="670"/>
      <c r="L409" s="670"/>
      <c r="M409" s="670">
        <f t="shared" si="64"/>
        <v>0</v>
      </c>
    </row>
    <row r="410" spans="1:13">
      <c r="A410" s="980"/>
      <c r="B410" s="702" t="s">
        <v>65</v>
      </c>
      <c r="C410" s="745" t="s">
        <v>64</v>
      </c>
      <c r="D410" s="671" t="s">
        <v>38</v>
      </c>
      <c r="E410" s="682">
        <v>2.7000000000000003E-2</v>
      </c>
      <c r="F410" s="670">
        <v>2.8706400000000003</v>
      </c>
      <c r="G410" s="670"/>
      <c r="H410" s="670"/>
      <c r="I410" s="670"/>
      <c r="J410" s="670"/>
      <c r="K410" s="670"/>
      <c r="L410" s="670"/>
      <c r="M410" s="670">
        <f t="shared" si="64"/>
        <v>0</v>
      </c>
    </row>
    <row r="411" spans="1:13" ht="15" customHeight="1">
      <c r="A411" s="980"/>
      <c r="B411" s="702"/>
      <c r="C411" s="745" t="s">
        <v>26</v>
      </c>
      <c r="D411" s="671" t="s">
        <v>13</v>
      </c>
      <c r="E411" s="683">
        <v>1.9E-3</v>
      </c>
      <c r="F411" s="670">
        <v>0.20200799999999999</v>
      </c>
      <c r="G411" s="670"/>
      <c r="H411" s="670"/>
      <c r="I411" s="670"/>
      <c r="J411" s="670"/>
      <c r="K411" s="670"/>
      <c r="L411" s="670"/>
      <c r="M411" s="670">
        <f t="shared" si="64"/>
        <v>0</v>
      </c>
    </row>
    <row r="412" spans="1:13" s="1494" customFormat="1" ht="21.75" customHeight="1">
      <c r="A412" s="963"/>
      <c r="B412" s="766"/>
      <c r="C412" s="742" t="s">
        <v>1018</v>
      </c>
      <c r="D412" s="766"/>
      <c r="E412" s="665"/>
      <c r="F412" s="665"/>
      <c r="G412" s="666"/>
      <c r="H412" s="666"/>
      <c r="I412" s="666"/>
      <c r="J412" s="666"/>
      <c r="K412" s="666"/>
      <c r="L412" s="666"/>
      <c r="M412" s="666"/>
    </row>
    <row r="413" spans="1:13" s="1508" customFormat="1" ht="49.5" customHeight="1">
      <c r="A413" s="978">
        <v>35</v>
      </c>
      <c r="B413" s="729" t="s">
        <v>194</v>
      </c>
      <c r="C413" s="730" t="s">
        <v>943</v>
      </c>
      <c r="D413" s="964" t="s">
        <v>1039</v>
      </c>
      <c r="E413" s="751"/>
      <c r="F413" s="751">
        <v>2</v>
      </c>
      <c r="G413" s="646"/>
      <c r="H413" s="646"/>
      <c r="I413" s="646"/>
      <c r="J413" s="646"/>
      <c r="K413" s="646"/>
      <c r="L413" s="646"/>
      <c r="M413" s="646"/>
    </row>
    <row r="414" spans="1:13" s="1508" customFormat="1" ht="20.100000000000001" customHeight="1">
      <c r="A414" s="979"/>
      <c r="B414" s="733"/>
      <c r="C414" s="790" t="s">
        <v>49</v>
      </c>
      <c r="D414" s="733" t="s">
        <v>16</v>
      </c>
      <c r="E414" s="676">
        <v>0.89</v>
      </c>
      <c r="F414" s="648">
        <v>1.78</v>
      </c>
      <c r="G414" s="646"/>
      <c r="H414" s="646"/>
      <c r="I414" s="646"/>
      <c r="J414" s="646"/>
      <c r="K414" s="646"/>
      <c r="L414" s="646"/>
      <c r="M414" s="646">
        <f t="shared" ref="M414:M417" si="65">L414+J414+H414</f>
        <v>0</v>
      </c>
    </row>
    <row r="415" spans="1:13" s="1508" customFormat="1" ht="20.100000000000001" customHeight="1">
      <c r="A415" s="979"/>
      <c r="B415" s="733"/>
      <c r="C415" s="703" t="s">
        <v>29</v>
      </c>
      <c r="D415" s="733" t="s">
        <v>13</v>
      </c>
      <c r="E415" s="676">
        <v>0.37</v>
      </c>
      <c r="F415" s="648">
        <v>0.74</v>
      </c>
      <c r="G415" s="646"/>
      <c r="H415" s="646"/>
      <c r="I415" s="646"/>
      <c r="J415" s="646"/>
      <c r="K415" s="646"/>
      <c r="L415" s="646"/>
      <c r="M415" s="646">
        <f t="shared" si="65"/>
        <v>0</v>
      </c>
    </row>
    <row r="416" spans="1:13" s="1508" customFormat="1" ht="20.100000000000001" customHeight="1">
      <c r="A416" s="979"/>
      <c r="B416" s="733" t="s">
        <v>944</v>
      </c>
      <c r="C416" s="790" t="s">
        <v>239</v>
      </c>
      <c r="D416" s="733" t="s">
        <v>55</v>
      </c>
      <c r="E416" s="676">
        <v>1.1499999999999999</v>
      </c>
      <c r="F416" s="648">
        <v>2.2999999999999998</v>
      </c>
      <c r="G416" s="646"/>
      <c r="H416" s="646"/>
      <c r="I416" s="646"/>
      <c r="J416" s="646"/>
      <c r="K416" s="646"/>
      <c r="L416" s="646"/>
      <c r="M416" s="646">
        <f t="shared" si="65"/>
        <v>0</v>
      </c>
    </row>
    <row r="417" spans="1:13" s="1508" customFormat="1" ht="20.100000000000001" customHeight="1">
      <c r="A417" s="979"/>
      <c r="B417" s="733"/>
      <c r="C417" s="745" t="s">
        <v>26</v>
      </c>
      <c r="D417" s="733" t="s">
        <v>13</v>
      </c>
      <c r="E417" s="676">
        <v>0.02</v>
      </c>
      <c r="F417" s="648">
        <v>0.04</v>
      </c>
      <c r="G417" s="646"/>
      <c r="H417" s="646"/>
      <c r="I417" s="646"/>
      <c r="J417" s="646"/>
      <c r="K417" s="646"/>
      <c r="L417" s="646"/>
      <c r="M417" s="646">
        <f t="shared" si="65"/>
        <v>0</v>
      </c>
    </row>
    <row r="418" spans="1:13" ht="59.25" customHeight="1">
      <c r="A418" s="980">
        <v>36</v>
      </c>
      <c r="B418" s="698" t="s">
        <v>945</v>
      </c>
      <c r="C418" s="699" t="s">
        <v>1047</v>
      </c>
      <c r="D418" s="700" t="s">
        <v>197</v>
      </c>
      <c r="E418" s="744"/>
      <c r="F418" s="791">
        <v>6.9599999999999995E-2</v>
      </c>
      <c r="G418" s="879"/>
      <c r="H418" s="879"/>
      <c r="I418" s="879"/>
      <c r="J418" s="879"/>
      <c r="K418" s="879"/>
      <c r="L418" s="879"/>
      <c r="M418" s="879"/>
    </row>
    <row r="419" spans="1:13" ht="18.75" customHeight="1">
      <c r="A419" s="980"/>
      <c r="B419" s="766"/>
      <c r="C419" s="736" t="s">
        <v>49</v>
      </c>
      <c r="D419" s="766" t="s">
        <v>16</v>
      </c>
      <c r="E419" s="666">
        <v>187</v>
      </c>
      <c r="F419" s="666">
        <v>13.015199999999998</v>
      </c>
      <c r="G419" s="666"/>
      <c r="H419" s="666"/>
      <c r="I419" s="666"/>
      <c r="J419" s="666"/>
      <c r="K419" s="666"/>
      <c r="L419" s="666"/>
      <c r="M419" s="666">
        <f t="shared" ref="M419:M426" si="66">L419+J419+H419</f>
        <v>0</v>
      </c>
    </row>
    <row r="420" spans="1:13" ht="18.75" customHeight="1">
      <c r="A420" s="980"/>
      <c r="B420" s="766"/>
      <c r="C420" s="736" t="s">
        <v>29</v>
      </c>
      <c r="D420" s="766" t="s">
        <v>13</v>
      </c>
      <c r="E420" s="666">
        <v>77</v>
      </c>
      <c r="F420" s="666">
        <v>5.3591999999999995</v>
      </c>
      <c r="G420" s="666"/>
      <c r="H420" s="666"/>
      <c r="I420" s="666"/>
      <c r="J420" s="666"/>
      <c r="K420" s="666"/>
      <c r="L420" s="666"/>
      <c r="M420" s="666">
        <f t="shared" si="66"/>
        <v>0</v>
      </c>
    </row>
    <row r="421" spans="1:13" ht="18.75" customHeight="1">
      <c r="A421" s="980"/>
      <c r="B421" s="767" t="s">
        <v>641</v>
      </c>
      <c r="C421" s="736" t="s">
        <v>217</v>
      </c>
      <c r="D421" s="766" t="s">
        <v>145</v>
      </c>
      <c r="E421" s="666">
        <v>101.5</v>
      </c>
      <c r="F421" s="666">
        <v>7.0643999999999991</v>
      </c>
      <c r="G421" s="666"/>
      <c r="H421" s="666"/>
      <c r="I421" s="666"/>
      <c r="J421" s="666"/>
      <c r="K421" s="666"/>
      <c r="L421" s="666"/>
      <c r="M421" s="666">
        <f t="shared" si="66"/>
        <v>0</v>
      </c>
    </row>
    <row r="422" spans="1:13" ht="18.75" customHeight="1">
      <c r="A422" s="980"/>
      <c r="B422" s="767" t="s">
        <v>595</v>
      </c>
      <c r="C422" s="736" t="s">
        <v>142</v>
      </c>
      <c r="D422" s="766" t="s">
        <v>143</v>
      </c>
      <c r="E422" s="666">
        <v>7.54</v>
      </c>
      <c r="F422" s="666">
        <v>0.52478399999999992</v>
      </c>
      <c r="G422" s="666"/>
      <c r="H422" s="666"/>
      <c r="I422" s="666"/>
      <c r="J422" s="666"/>
      <c r="K422" s="666"/>
      <c r="L422" s="666"/>
      <c r="M422" s="666">
        <f t="shared" si="66"/>
        <v>0</v>
      </c>
    </row>
    <row r="423" spans="1:13" ht="18.75" customHeight="1">
      <c r="A423" s="980"/>
      <c r="B423" s="767" t="s">
        <v>218</v>
      </c>
      <c r="C423" s="736" t="s">
        <v>199</v>
      </c>
      <c r="D423" s="766" t="s">
        <v>145</v>
      </c>
      <c r="E423" s="666">
        <v>0.08</v>
      </c>
      <c r="F423" s="666">
        <v>5.568E-3</v>
      </c>
      <c r="G423" s="666"/>
      <c r="H423" s="666"/>
      <c r="I423" s="666"/>
      <c r="J423" s="666"/>
      <c r="K423" s="666"/>
      <c r="L423" s="666"/>
      <c r="M423" s="666">
        <f t="shared" si="66"/>
        <v>0</v>
      </c>
    </row>
    <row r="424" spans="1:13" ht="18.75" customHeight="1">
      <c r="A424" s="980"/>
      <c r="B424" s="767" t="s">
        <v>642</v>
      </c>
      <c r="C424" s="736" t="s">
        <v>201</v>
      </c>
      <c r="D424" s="766" t="s">
        <v>38</v>
      </c>
      <c r="E424" s="677" t="s">
        <v>691</v>
      </c>
      <c r="F424" s="666">
        <v>284.60000000000002</v>
      </c>
      <c r="G424" s="678"/>
      <c r="H424" s="666"/>
      <c r="I424" s="666"/>
      <c r="J424" s="666"/>
      <c r="K424" s="666"/>
      <c r="L424" s="666"/>
      <c r="M424" s="666">
        <f t="shared" si="66"/>
        <v>0</v>
      </c>
    </row>
    <row r="425" spans="1:13" ht="18.75" customHeight="1">
      <c r="A425" s="980"/>
      <c r="B425" s="767" t="s">
        <v>643</v>
      </c>
      <c r="C425" s="736" t="s">
        <v>202</v>
      </c>
      <c r="D425" s="766" t="s">
        <v>38</v>
      </c>
      <c r="E425" s="666">
        <v>5.0000000000000001E-3</v>
      </c>
      <c r="F425" s="666">
        <v>1.423</v>
      </c>
      <c r="G425" s="666"/>
      <c r="H425" s="666"/>
      <c r="I425" s="666"/>
      <c r="J425" s="666"/>
      <c r="K425" s="666"/>
      <c r="L425" s="666"/>
      <c r="M425" s="666">
        <f t="shared" si="66"/>
        <v>0</v>
      </c>
    </row>
    <row r="426" spans="1:13" ht="18.75" customHeight="1">
      <c r="A426" s="980"/>
      <c r="B426" s="766"/>
      <c r="C426" s="736" t="s">
        <v>26</v>
      </c>
      <c r="D426" s="766" t="s">
        <v>13</v>
      </c>
      <c r="E426" s="666">
        <v>7</v>
      </c>
      <c r="F426" s="666">
        <v>0.48719999999999997</v>
      </c>
      <c r="G426" s="666"/>
      <c r="H426" s="666"/>
      <c r="I426" s="666"/>
      <c r="J426" s="666"/>
      <c r="K426" s="666"/>
      <c r="L426" s="666"/>
      <c r="M426" s="666">
        <f t="shared" si="66"/>
        <v>0</v>
      </c>
    </row>
    <row r="427" spans="1:13" ht="27">
      <c r="A427" s="981">
        <v>37</v>
      </c>
      <c r="B427" s="698" t="s">
        <v>946</v>
      </c>
      <c r="C427" s="699" t="s">
        <v>947</v>
      </c>
      <c r="D427" s="781" t="s">
        <v>22</v>
      </c>
      <c r="E427" s="782"/>
      <c r="F427" s="794">
        <v>0.17560000000000001</v>
      </c>
      <c r="G427" s="670"/>
      <c r="H427" s="670"/>
      <c r="I427" s="670"/>
      <c r="J427" s="670"/>
      <c r="K427" s="670"/>
      <c r="L427" s="670"/>
      <c r="M427" s="670"/>
    </row>
    <row r="428" spans="1:13">
      <c r="A428" s="981"/>
      <c r="B428" s="702"/>
      <c r="C428" s="745" t="s">
        <v>10</v>
      </c>
      <c r="D428" s="671" t="s">
        <v>16</v>
      </c>
      <c r="E428" s="670">
        <v>123</v>
      </c>
      <c r="F428" s="670">
        <v>21.598800000000001</v>
      </c>
      <c r="G428" s="670"/>
      <c r="H428" s="670"/>
      <c r="I428" s="670"/>
      <c r="J428" s="670"/>
      <c r="K428" s="670"/>
      <c r="L428" s="670"/>
      <c r="M428" s="670">
        <f t="shared" ref="M428:M431" si="67">L428+J428+H428</f>
        <v>0</v>
      </c>
    </row>
    <row r="429" spans="1:13">
      <c r="A429" s="981"/>
      <c r="B429" s="702"/>
      <c r="C429" s="745" t="s">
        <v>29</v>
      </c>
      <c r="D429" s="671" t="s">
        <v>13</v>
      </c>
      <c r="E429" s="670">
        <v>2.2000000000000002</v>
      </c>
      <c r="F429" s="670">
        <v>0.38632000000000005</v>
      </c>
      <c r="G429" s="670"/>
      <c r="H429" s="670"/>
      <c r="I429" s="670"/>
      <c r="J429" s="670"/>
      <c r="K429" s="670"/>
      <c r="L429" s="670"/>
      <c r="M429" s="670">
        <f t="shared" si="67"/>
        <v>0</v>
      </c>
    </row>
    <row r="430" spans="1:13">
      <c r="A430" s="981"/>
      <c r="B430" s="702" t="s">
        <v>711</v>
      </c>
      <c r="C430" s="745" t="s">
        <v>948</v>
      </c>
      <c r="D430" s="671" t="s">
        <v>38</v>
      </c>
      <c r="E430" s="670">
        <v>1000</v>
      </c>
      <c r="F430" s="670">
        <v>175.6</v>
      </c>
      <c r="G430" s="670"/>
      <c r="H430" s="670"/>
      <c r="I430" s="670"/>
      <c r="J430" s="670"/>
      <c r="K430" s="670"/>
      <c r="L430" s="670"/>
      <c r="M430" s="670">
        <f t="shared" si="67"/>
        <v>0</v>
      </c>
    </row>
    <row r="431" spans="1:13">
      <c r="A431" s="981"/>
      <c r="B431" s="702"/>
      <c r="C431" s="745" t="s">
        <v>26</v>
      </c>
      <c r="D431" s="671" t="s">
        <v>13</v>
      </c>
      <c r="E431" s="670">
        <v>0.4</v>
      </c>
      <c r="F431" s="670">
        <v>7.0240000000000011E-2</v>
      </c>
      <c r="G431" s="670"/>
      <c r="H431" s="670"/>
      <c r="I431" s="670"/>
      <c r="J431" s="670"/>
      <c r="K431" s="670"/>
      <c r="L431" s="670"/>
      <c r="M431" s="670">
        <f t="shared" si="67"/>
        <v>0</v>
      </c>
    </row>
    <row r="432" spans="1:13" ht="27">
      <c r="A432" s="981">
        <v>38</v>
      </c>
      <c r="B432" s="698" t="s">
        <v>966</v>
      </c>
      <c r="C432" s="699" t="s">
        <v>967</v>
      </c>
      <c r="D432" s="781" t="s">
        <v>22</v>
      </c>
      <c r="E432" s="782"/>
      <c r="F432" s="792">
        <v>0.16074000000000002</v>
      </c>
      <c r="G432" s="670"/>
      <c r="H432" s="670"/>
      <c r="I432" s="670"/>
      <c r="J432" s="670"/>
      <c r="K432" s="670"/>
      <c r="L432" s="670"/>
      <c r="M432" s="670"/>
    </row>
    <row r="433" spans="1:13">
      <c r="A433" s="981"/>
      <c r="B433" s="702"/>
      <c r="C433" s="745" t="s">
        <v>10</v>
      </c>
      <c r="D433" s="671" t="s">
        <v>16</v>
      </c>
      <c r="E433" s="670">
        <v>64</v>
      </c>
      <c r="F433" s="670">
        <v>10.287360000000001</v>
      </c>
      <c r="G433" s="670"/>
      <c r="H433" s="670"/>
      <c r="I433" s="652"/>
      <c r="J433" s="670"/>
      <c r="K433" s="670"/>
      <c r="L433" s="670"/>
      <c r="M433" s="670">
        <f t="shared" ref="M433:M436" si="68">L433+J433+H433</f>
        <v>0</v>
      </c>
    </row>
    <row r="434" spans="1:13">
      <c r="A434" s="981"/>
      <c r="B434" s="702"/>
      <c r="C434" s="745" t="s">
        <v>29</v>
      </c>
      <c r="D434" s="671" t="s">
        <v>13</v>
      </c>
      <c r="E434" s="670">
        <v>1.3</v>
      </c>
      <c r="F434" s="670">
        <v>0.20896200000000004</v>
      </c>
      <c r="G434" s="670"/>
      <c r="H434" s="670"/>
      <c r="I434" s="670"/>
      <c r="J434" s="670"/>
      <c r="K434" s="670"/>
      <c r="L434" s="670"/>
      <c r="M434" s="670">
        <f t="shared" si="68"/>
        <v>0</v>
      </c>
    </row>
    <row r="435" spans="1:13">
      <c r="A435" s="981"/>
      <c r="B435" s="702" t="s">
        <v>711</v>
      </c>
      <c r="C435" s="745" t="s">
        <v>206</v>
      </c>
      <c r="D435" s="671" t="s">
        <v>38</v>
      </c>
      <c r="E435" s="670">
        <v>1000</v>
      </c>
      <c r="F435" s="670">
        <v>160.74</v>
      </c>
      <c r="G435" s="670"/>
      <c r="H435" s="670"/>
      <c r="I435" s="670"/>
      <c r="J435" s="670"/>
      <c r="K435" s="670"/>
      <c r="L435" s="670"/>
      <c r="M435" s="670">
        <f t="shared" si="68"/>
        <v>0</v>
      </c>
    </row>
    <row r="436" spans="1:13">
      <c r="A436" s="981"/>
      <c r="B436" s="702"/>
      <c r="C436" s="745" t="s">
        <v>337</v>
      </c>
      <c r="D436" s="671" t="s">
        <v>13</v>
      </c>
      <c r="E436" s="670">
        <v>2</v>
      </c>
      <c r="F436" s="670">
        <v>0.32148000000000004</v>
      </c>
      <c r="G436" s="670"/>
      <c r="H436" s="670"/>
      <c r="I436" s="670"/>
      <c r="J436" s="670"/>
      <c r="K436" s="670"/>
      <c r="L436" s="670"/>
      <c r="M436" s="670">
        <f t="shared" si="68"/>
        <v>0</v>
      </c>
    </row>
    <row r="437" spans="1:13" s="1511" customFormat="1" ht="51.75" customHeight="1">
      <c r="A437" s="978">
        <v>39</v>
      </c>
      <c r="B437" s="729" t="s">
        <v>949</v>
      </c>
      <c r="C437" s="730" t="s">
        <v>956</v>
      </c>
      <c r="D437" s="964" t="s">
        <v>22</v>
      </c>
      <c r="E437" s="731"/>
      <c r="F437" s="732">
        <v>1.2767200000000001</v>
      </c>
      <c r="G437" s="646"/>
      <c r="H437" s="646"/>
      <c r="I437" s="646"/>
      <c r="J437" s="646"/>
      <c r="K437" s="646"/>
      <c r="L437" s="646"/>
      <c r="M437" s="646"/>
    </row>
    <row r="438" spans="1:13" s="1511" customFormat="1" ht="17.25" customHeight="1">
      <c r="A438" s="979"/>
      <c r="B438" s="734"/>
      <c r="C438" s="735" t="s">
        <v>49</v>
      </c>
      <c r="D438" s="734" t="s">
        <v>16</v>
      </c>
      <c r="E438" s="651">
        <v>30.1</v>
      </c>
      <c r="F438" s="651">
        <v>38.429272000000005</v>
      </c>
      <c r="G438" s="652"/>
      <c r="H438" s="652"/>
      <c r="I438" s="652"/>
      <c r="J438" s="652"/>
      <c r="K438" s="652"/>
      <c r="L438" s="652"/>
      <c r="M438" s="652">
        <f t="shared" ref="M438:M447" si="69">L438+J438+H438</f>
        <v>0</v>
      </c>
    </row>
    <row r="439" spans="1:13" s="1511" customFormat="1" ht="17.25" customHeight="1">
      <c r="A439" s="979"/>
      <c r="B439" s="734" t="s">
        <v>221</v>
      </c>
      <c r="C439" s="735" t="s">
        <v>950</v>
      </c>
      <c r="D439" s="734" t="s">
        <v>50</v>
      </c>
      <c r="E439" s="651">
        <v>2.79</v>
      </c>
      <c r="F439" s="651">
        <v>3.5620488000000003</v>
      </c>
      <c r="G439" s="652"/>
      <c r="H439" s="652"/>
      <c r="I439" s="652"/>
      <c r="J439" s="652"/>
      <c r="K439" s="652"/>
      <c r="L439" s="652"/>
      <c r="M439" s="652">
        <f t="shared" si="69"/>
        <v>0</v>
      </c>
    </row>
    <row r="440" spans="1:13" s="1511" customFormat="1" ht="17.25" customHeight="1">
      <c r="A440" s="979"/>
      <c r="B440" s="734"/>
      <c r="C440" s="736" t="s">
        <v>29</v>
      </c>
      <c r="D440" s="734" t="s">
        <v>13</v>
      </c>
      <c r="E440" s="651">
        <v>6.46</v>
      </c>
      <c r="F440" s="651">
        <v>8.2476111999999997</v>
      </c>
      <c r="G440" s="652"/>
      <c r="H440" s="652"/>
      <c r="I440" s="652"/>
      <c r="J440" s="652"/>
      <c r="K440" s="652"/>
      <c r="L440" s="652"/>
      <c r="M440" s="652">
        <f t="shared" si="69"/>
        <v>0</v>
      </c>
    </row>
    <row r="441" spans="1:13" s="1511" customFormat="1" ht="17.25" customHeight="1">
      <c r="A441" s="979"/>
      <c r="B441" s="737" t="s">
        <v>854</v>
      </c>
      <c r="C441" s="736" t="s">
        <v>965</v>
      </c>
      <c r="D441" s="734" t="s">
        <v>38</v>
      </c>
      <c r="E441" s="679" t="s">
        <v>691</v>
      </c>
      <c r="F441" s="651">
        <v>590.22299999999996</v>
      </c>
      <c r="G441" s="652"/>
      <c r="H441" s="652"/>
      <c r="I441" s="652"/>
      <c r="J441" s="652"/>
      <c r="K441" s="652"/>
      <c r="L441" s="652"/>
      <c r="M441" s="652">
        <f t="shared" si="69"/>
        <v>0</v>
      </c>
    </row>
    <row r="442" spans="1:13" s="1511" customFormat="1" ht="17.25" customHeight="1">
      <c r="A442" s="979"/>
      <c r="B442" s="737" t="s">
        <v>854</v>
      </c>
      <c r="C442" s="736" t="s">
        <v>952</v>
      </c>
      <c r="D442" s="734" t="s">
        <v>38</v>
      </c>
      <c r="E442" s="679" t="s">
        <v>691</v>
      </c>
      <c r="F442" s="680">
        <v>190.07</v>
      </c>
      <c r="G442" s="652"/>
      <c r="H442" s="652"/>
      <c r="I442" s="652"/>
      <c r="J442" s="652"/>
      <c r="K442" s="652"/>
      <c r="L442" s="652"/>
      <c r="M442" s="652">
        <f t="shared" si="69"/>
        <v>0</v>
      </c>
    </row>
    <row r="443" spans="1:13" s="1511" customFormat="1" ht="18" customHeight="1">
      <c r="A443" s="979"/>
      <c r="B443" s="737" t="s">
        <v>647</v>
      </c>
      <c r="C443" s="735" t="s">
        <v>953</v>
      </c>
      <c r="D443" s="734" t="s">
        <v>38</v>
      </c>
      <c r="E443" s="679" t="s">
        <v>691</v>
      </c>
      <c r="F443" s="680">
        <v>496.43</v>
      </c>
      <c r="G443" s="652"/>
      <c r="H443" s="652"/>
      <c r="I443" s="652"/>
      <c r="J443" s="652"/>
      <c r="K443" s="652"/>
      <c r="L443" s="652"/>
      <c r="M443" s="652">
        <f t="shared" si="69"/>
        <v>0</v>
      </c>
    </row>
    <row r="444" spans="1:13" s="1511" customFormat="1" ht="16.5" customHeight="1">
      <c r="A444" s="979"/>
      <c r="B444" s="737" t="s">
        <v>205</v>
      </c>
      <c r="C444" s="735" t="s">
        <v>954</v>
      </c>
      <c r="D444" s="734" t="s">
        <v>38</v>
      </c>
      <c r="E444" s="657">
        <v>1.2</v>
      </c>
      <c r="F444" s="651">
        <v>1.5320640000000001</v>
      </c>
      <c r="G444" s="652"/>
      <c r="H444" s="652"/>
      <c r="I444" s="652"/>
      <c r="J444" s="652"/>
      <c r="K444" s="652"/>
      <c r="L444" s="652"/>
      <c r="M444" s="652">
        <f t="shared" si="69"/>
        <v>0</v>
      </c>
    </row>
    <row r="445" spans="1:13" s="1511" customFormat="1" ht="20.100000000000001" customHeight="1">
      <c r="A445" s="979"/>
      <c r="B445" s="737" t="s">
        <v>51</v>
      </c>
      <c r="C445" s="735" t="s">
        <v>52</v>
      </c>
      <c r="D445" s="734" t="s">
        <v>38</v>
      </c>
      <c r="E445" s="651">
        <v>2.0299999999999998</v>
      </c>
      <c r="F445" s="651">
        <v>2.5917415999999998</v>
      </c>
      <c r="G445" s="652"/>
      <c r="H445" s="652"/>
      <c r="I445" s="652"/>
      <c r="J445" s="652"/>
      <c r="K445" s="652"/>
      <c r="L445" s="652"/>
      <c r="M445" s="652">
        <f t="shared" si="69"/>
        <v>0</v>
      </c>
    </row>
    <row r="446" spans="1:13" s="1511" customFormat="1" ht="17.25" customHeight="1">
      <c r="A446" s="979"/>
      <c r="B446" s="737" t="s">
        <v>812</v>
      </c>
      <c r="C446" s="735" t="s">
        <v>955</v>
      </c>
      <c r="D446" s="734" t="s">
        <v>38</v>
      </c>
      <c r="E446" s="651">
        <v>10.5</v>
      </c>
      <c r="F446" s="651">
        <v>13.405560000000001</v>
      </c>
      <c r="G446" s="652"/>
      <c r="H446" s="652"/>
      <c r="I446" s="652"/>
      <c r="J446" s="652"/>
      <c r="K446" s="652"/>
      <c r="L446" s="652"/>
      <c r="M446" s="652">
        <f t="shared" si="69"/>
        <v>0</v>
      </c>
    </row>
    <row r="447" spans="1:13" s="1511" customFormat="1" ht="18" customHeight="1">
      <c r="A447" s="979"/>
      <c r="B447" s="734"/>
      <c r="C447" s="736" t="s">
        <v>26</v>
      </c>
      <c r="D447" s="734" t="s">
        <v>13</v>
      </c>
      <c r="E447" s="651">
        <v>2.78</v>
      </c>
      <c r="F447" s="651">
        <v>3.5492816</v>
      </c>
      <c r="G447" s="652"/>
      <c r="H447" s="652"/>
      <c r="I447" s="652"/>
      <c r="J447" s="652"/>
      <c r="K447" s="652"/>
      <c r="L447" s="652"/>
      <c r="M447" s="652">
        <f t="shared" si="69"/>
        <v>0</v>
      </c>
    </row>
    <row r="448" spans="1:13" s="1494" customFormat="1" ht="57.75" customHeight="1">
      <c r="A448" s="978">
        <v>40</v>
      </c>
      <c r="B448" s="752" t="s">
        <v>377</v>
      </c>
      <c r="C448" s="699" t="s">
        <v>957</v>
      </c>
      <c r="D448" s="700" t="s">
        <v>31</v>
      </c>
      <c r="E448" s="738"/>
      <c r="F448" s="751">
        <v>18</v>
      </c>
      <c r="G448" s="879"/>
      <c r="H448" s="879"/>
      <c r="I448" s="879"/>
      <c r="J448" s="879"/>
      <c r="K448" s="879"/>
      <c r="L448" s="879"/>
      <c r="M448" s="879"/>
    </row>
    <row r="449" spans="1:13" s="1494" customFormat="1" ht="17.25" customHeight="1">
      <c r="A449" s="978"/>
      <c r="B449" s="702"/>
      <c r="C449" s="703" t="s">
        <v>10</v>
      </c>
      <c r="D449" s="702" t="s">
        <v>16</v>
      </c>
      <c r="E449" s="637">
        <v>1.53</v>
      </c>
      <c r="F449" s="650">
        <v>27.54</v>
      </c>
      <c r="G449" s="879"/>
      <c r="H449" s="879"/>
      <c r="I449" s="879"/>
      <c r="J449" s="879"/>
      <c r="K449" s="879"/>
      <c r="L449" s="879"/>
      <c r="M449" s="879">
        <f t="shared" ref="M449:M455" si="70">L449+J449+H449</f>
        <v>0</v>
      </c>
    </row>
    <row r="450" spans="1:13" s="1494" customFormat="1" ht="17.25" customHeight="1">
      <c r="A450" s="978"/>
      <c r="B450" s="702"/>
      <c r="C450" s="703" t="s">
        <v>29</v>
      </c>
      <c r="D450" s="702" t="s">
        <v>13</v>
      </c>
      <c r="E450" s="637">
        <v>4.2999999999999997E-2</v>
      </c>
      <c r="F450" s="650">
        <v>0.77399999999999991</v>
      </c>
      <c r="G450" s="879"/>
      <c r="H450" s="879"/>
      <c r="I450" s="879"/>
      <c r="J450" s="879"/>
      <c r="K450" s="879"/>
      <c r="L450" s="879"/>
      <c r="M450" s="879">
        <f t="shared" si="70"/>
        <v>0</v>
      </c>
    </row>
    <row r="451" spans="1:13" s="1494" customFormat="1" ht="27">
      <c r="A451" s="978"/>
      <c r="B451" s="702" t="s">
        <v>958</v>
      </c>
      <c r="C451" s="703" t="s">
        <v>959</v>
      </c>
      <c r="D451" s="702" t="s">
        <v>54</v>
      </c>
      <c r="E451" s="649">
        <v>1.1000000000000001</v>
      </c>
      <c r="F451" s="650">
        <v>19.8</v>
      </c>
      <c r="G451" s="879"/>
      <c r="H451" s="879"/>
      <c r="I451" s="879"/>
      <c r="J451" s="879"/>
      <c r="K451" s="879"/>
      <c r="L451" s="879"/>
      <c r="M451" s="879">
        <f t="shared" si="70"/>
        <v>0</v>
      </c>
    </row>
    <row r="452" spans="1:13" s="1494" customFormat="1" ht="13.5">
      <c r="A452" s="978"/>
      <c r="B452" s="702" t="s">
        <v>960</v>
      </c>
      <c r="C452" s="703" t="s">
        <v>961</v>
      </c>
      <c r="D452" s="702" t="s">
        <v>79</v>
      </c>
      <c r="E452" s="679" t="s">
        <v>691</v>
      </c>
      <c r="F452" s="650">
        <v>7</v>
      </c>
      <c r="G452" s="879"/>
      <c r="H452" s="879"/>
      <c r="I452" s="879"/>
      <c r="J452" s="879"/>
      <c r="K452" s="879"/>
      <c r="L452" s="879"/>
      <c r="M452" s="879">
        <f t="shared" si="70"/>
        <v>0</v>
      </c>
    </row>
    <row r="453" spans="1:13" s="1494" customFormat="1" ht="42.75" customHeight="1">
      <c r="A453" s="978"/>
      <c r="B453" s="702" t="s">
        <v>61</v>
      </c>
      <c r="C453" s="703" t="s">
        <v>374</v>
      </c>
      <c r="D453" s="702" t="s">
        <v>59</v>
      </c>
      <c r="E453" s="649">
        <v>1</v>
      </c>
      <c r="F453" s="650">
        <v>18</v>
      </c>
      <c r="G453" s="879"/>
      <c r="H453" s="879"/>
      <c r="I453" s="879"/>
      <c r="J453" s="879"/>
      <c r="K453" s="879"/>
      <c r="L453" s="879"/>
      <c r="M453" s="879">
        <f t="shared" si="70"/>
        <v>0</v>
      </c>
    </row>
    <row r="454" spans="1:13" s="1494" customFormat="1" ht="18" customHeight="1">
      <c r="A454" s="978"/>
      <c r="B454" s="702"/>
      <c r="C454" s="703" t="s">
        <v>375</v>
      </c>
      <c r="D454" s="702" t="s">
        <v>376</v>
      </c>
      <c r="E454" s="649">
        <v>3.5000000000000003E-2</v>
      </c>
      <c r="F454" s="650">
        <v>0.63000000000000012</v>
      </c>
      <c r="G454" s="879"/>
      <c r="H454" s="879"/>
      <c r="I454" s="879"/>
      <c r="J454" s="879"/>
      <c r="K454" s="879"/>
      <c r="L454" s="879"/>
      <c r="M454" s="879">
        <f t="shared" si="70"/>
        <v>0</v>
      </c>
    </row>
    <row r="455" spans="1:13" s="1494" customFormat="1" ht="15.75" customHeight="1">
      <c r="A455" s="978"/>
      <c r="B455" s="702"/>
      <c r="C455" s="745" t="s">
        <v>26</v>
      </c>
      <c r="D455" s="702" t="s">
        <v>13</v>
      </c>
      <c r="E455" s="658">
        <v>6.4000000000000001E-2</v>
      </c>
      <c r="F455" s="650">
        <v>1.1520000000000001</v>
      </c>
      <c r="G455" s="879"/>
      <c r="H455" s="879"/>
      <c r="I455" s="879"/>
      <c r="J455" s="879"/>
      <c r="K455" s="879"/>
      <c r="L455" s="879"/>
      <c r="M455" s="879">
        <f t="shared" si="70"/>
        <v>0</v>
      </c>
    </row>
    <row r="456" spans="1:13" s="1511" customFormat="1" ht="51.75" customHeight="1">
      <c r="A456" s="978">
        <v>41</v>
      </c>
      <c r="B456" s="729" t="s">
        <v>968</v>
      </c>
      <c r="C456" s="730" t="s">
        <v>969</v>
      </c>
      <c r="D456" s="964" t="s">
        <v>22</v>
      </c>
      <c r="E456" s="731"/>
      <c r="F456" s="732">
        <v>3.1377100000000002</v>
      </c>
      <c r="G456" s="646"/>
      <c r="H456" s="646"/>
      <c r="I456" s="646"/>
      <c r="J456" s="646"/>
      <c r="K456" s="646"/>
      <c r="L456" s="646"/>
      <c r="M456" s="646"/>
    </row>
    <row r="457" spans="1:13" s="1511" customFormat="1" ht="17.25" customHeight="1">
      <c r="A457" s="979"/>
      <c r="B457" s="734"/>
      <c r="C457" s="735" t="s">
        <v>49</v>
      </c>
      <c r="D457" s="734" t="s">
        <v>16</v>
      </c>
      <c r="E457" s="651">
        <v>22.6</v>
      </c>
      <c r="F457" s="651">
        <v>70.91224600000001</v>
      </c>
      <c r="G457" s="652"/>
      <c r="H457" s="652"/>
      <c r="I457" s="652"/>
      <c r="J457" s="652"/>
      <c r="K457" s="652"/>
      <c r="L457" s="652"/>
      <c r="M457" s="652">
        <f t="shared" ref="M457:M470" si="71">L457+J457+H457</f>
        <v>0</v>
      </c>
    </row>
    <row r="458" spans="1:13" s="1511" customFormat="1" ht="17.25" customHeight="1">
      <c r="A458" s="979"/>
      <c r="B458" s="734" t="s">
        <v>970</v>
      </c>
      <c r="C458" s="735" t="s">
        <v>950</v>
      </c>
      <c r="D458" s="734" t="s">
        <v>50</v>
      </c>
      <c r="E458" s="651">
        <v>5.45</v>
      </c>
      <c r="F458" s="651">
        <v>17.100519500000001</v>
      </c>
      <c r="G458" s="652"/>
      <c r="H458" s="652"/>
      <c r="I458" s="652"/>
      <c r="J458" s="652"/>
      <c r="K458" s="652"/>
      <c r="L458" s="652"/>
      <c r="M458" s="652">
        <f t="shared" si="71"/>
        <v>0</v>
      </c>
    </row>
    <row r="459" spans="1:13" s="1511" customFormat="1" ht="17.25" customHeight="1">
      <c r="A459" s="979"/>
      <c r="B459" s="734"/>
      <c r="C459" s="736" t="s">
        <v>29</v>
      </c>
      <c r="D459" s="734" t="s">
        <v>13</v>
      </c>
      <c r="E459" s="651">
        <v>1.33</v>
      </c>
      <c r="F459" s="651">
        <v>4.1731543000000002</v>
      </c>
      <c r="G459" s="652"/>
      <c r="H459" s="652"/>
      <c r="I459" s="652"/>
      <c r="J459" s="652"/>
      <c r="K459" s="652"/>
      <c r="L459" s="652"/>
      <c r="M459" s="652">
        <f t="shared" si="71"/>
        <v>0</v>
      </c>
    </row>
    <row r="460" spans="1:13" s="1511" customFormat="1" ht="17.25" customHeight="1">
      <c r="A460" s="979"/>
      <c r="B460" s="737" t="s">
        <v>854</v>
      </c>
      <c r="C460" s="736" t="s">
        <v>951</v>
      </c>
      <c r="D460" s="734" t="s">
        <v>38</v>
      </c>
      <c r="E460" s="679" t="s">
        <v>691</v>
      </c>
      <c r="F460" s="651">
        <v>558.14400000000001</v>
      </c>
      <c r="G460" s="652"/>
      <c r="H460" s="652"/>
      <c r="I460" s="652"/>
      <c r="J460" s="652"/>
      <c r="K460" s="652"/>
      <c r="L460" s="652"/>
      <c r="M460" s="652">
        <f t="shared" si="71"/>
        <v>0</v>
      </c>
    </row>
    <row r="461" spans="1:13" s="1511" customFormat="1" ht="17.25" customHeight="1">
      <c r="A461" s="979"/>
      <c r="B461" s="737" t="s">
        <v>854</v>
      </c>
      <c r="C461" s="736" t="s">
        <v>972</v>
      </c>
      <c r="D461" s="734" t="s">
        <v>38</v>
      </c>
      <c r="E461" s="679" t="s">
        <v>691</v>
      </c>
      <c r="F461" s="651">
        <v>39.9</v>
      </c>
      <c r="G461" s="652"/>
      <c r="H461" s="652"/>
      <c r="I461" s="652"/>
      <c r="J461" s="652"/>
      <c r="K461" s="652"/>
      <c r="L461" s="652"/>
      <c r="M461" s="652">
        <f t="shared" si="71"/>
        <v>0</v>
      </c>
    </row>
    <row r="462" spans="1:13" s="1511" customFormat="1" ht="17.25" customHeight="1">
      <c r="A462" s="979"/>
      <c r="B462" s="737" t="s">
        <v>854</v>
      </c>
      <c r="C462" s="736" t="s">
        <v>952</v>
      </c>
      <c r="D462" s="734" t="s">
        <v>38</v>
      </c>
      <c r="E462" s="679" t="s">
        <v>691</v>
      </c>
      <c r="F462" s="680">
        <v>41.47</v>
      </c>
      <c r="G462" s="652"/>
      <c r="H462" s="652"/>
      <c r="I462" s="652"/>
      <c r="J462" s="652"/>
      <c r="K462" s="652"/>
      <c r="L462" s="652"/>
      <c r="M462" s="652">
        <f t="shared" si="71"/>
        <v>0</v>
      </c>
    </row>
    <row r="463" spans="1:13" s="1511" customFormat="1" ht="17.25" customHeight="1">
      <c r="A463" s="979"/>
      <c r="B463" s="737" t="s">
        <v>971</v>
      </c>
      <c r="C463" s="735" t="s">
        <v>973</v>
      </c>
      <c r="D463" s="734" t="s">
        <v>38</v>
      </c>
      <c r="E463" s="679" t="s">
        <v>691</v>
      </c>
      <c r="F463" s="680">
        <v>40.5</v>
      </c>
      <c r="G463" s="652"/>
      <c r="H463" s="652"/>
      <c r="I463" s="652"/>
      <c r="J463" s="652"/>
      <c r="K463" s="652"/>
      <c r="L463" s="652"/>
      <c r="M463" s="652">
        <f t="shared" si="71"/>
        <v>0</v>
      </c>
    </row>
    <row r="464" spans="1:13" s="1511" customFormat="1" ht="17.25" customHeight="1">
      <c r="A464" s="979"/>
      <c r="B464" s="737" t="s">
        <v>180</v>
      </c>
      <c r="C464" s="793" t="s">
        <v>974</v>
      </c>
      <c r="D464" s="734" t="s">
        <v>38</v>
      </c>
      <c r="E464" s="679" t="s">
        <v>691</v>
      </c>
      <c r="F464" s="680">
        <v>1321.16</v>
      </c>
      <c r="G464" s="652"/>
      <c r="H464" s="652"/>
      <c r="I464" s="652"/>
      <c r="J464" s="652"/>
      <c r="K464" s="652"/>
      <c r="L464" s="652"/>
      <c r="M464" s="652">
        <f t="shared" si="71"/>
        <v>0</v>
      </c>
    </row>
    <row r="465" spans="1:13" s="1511" customFormat="1" ht="17.25" customHeight="1">
      <c r="A465" s="979"/>
      <c r="B465" s="737" t="s">
        <v>180</v>
      </c>
      <c r="C465" s="793" t="s">
        <v>975</v>
      </c>
      <c r="D465" s="734" t="s">
        <v>38</v>
      </c>
      <c r="E465" s="679" t="s">
        <v>691</v>
      </c>
      <c r="F465" s="680">
        <v>150.91999999999999</v>
      </c>
      <c r="G465" s="652"/>
      <c r="H465" s="652"/>
      <c r="I465" s="652"/>
      <c r="J465" s="652"/>
      <c r="K465" s="652"/>
      <c r="L465" s="652"/>
      <c r="M465" s="652">
        <f t="shared" si="71"/>
        <v>0</v>
      </c>
    </row>
    <row r="466" spans="1:13" s="1511" customFormat="1" ht="17.25" customHeight="1">
      <c r="A466" s="979"/>
      <c r="B466" s="737" t="s">
        <v>180</v>
      </c>
      <c r="C466" s="793" t="s">
        <v>976</v>
      </c>
      <c r="D466" s="734" t="s">
        <v>38</v>
      </c>
      <c r="E466" s="679" t="s">
        <v>691</v>
      </c>
      <c r="F466" s="680">
        <v>59.55</v>
      </c>
      <c r="G466" s="652"/>
      <c r="H466" s="652"/>
      <c r="I466" s="652"/>
      <c r="J466" s="652"/>
      <c r="K466" s="652"/>
      <c r="L466" s="652"/>
      <c r="M466" s="652">
        <f t="shared" si="71"/>
        <v>0</v>
      </c>
    </row>
    <row r="467" spans="1:13" s="1511" customFormat="1" ht="17.25" customHeight="1">
      <c r="A467" s="979"/>
      <c r="B467" s="737" t="s">
        <v>180</v>
      </c>
      <c r="C467" s="793" t="s">
        <v>977</v>
      </c>
      <c r="D467" s="734" t="s">
        <v>38</v>
      </c>
      <c r="E467" s="679" t="s">
        <v>691</v>
      </c>
      <c r="F467" s="680">
        <v>240.68</v>
      </c>
      <c r="G467" s="652"/>
      <c r="H467" s="652"/>
      <c r="I467" s="652"/>
      <c r="J467" s="652"/>
      <c r="K467" s="652"/>
      <c r="L467" s="652"/>
      <c r="M467" s="652">
        <f t="shared" si="71"/>
        <v>0</v>
      </c>
    </row>
    <row r="468" spans="1:13" s="1511" customFormat="1" ht="18" customHeight="1">
      <c r="A468" s="979"/>
      <c r="B468" s="737" t="s">
        <v>647</v>
      </c>
      <c r="C468" s="735" t="s">
        <v>953</v>
      </c>
      <c r="D468" s="734" t="s">
        <v>38</v>
      </c>
      <c r="E468" s="679" t="s">
        <v>691</v>
      </c>
      <c r="F468" s="680">
        <v>685.4</v>
      </c>
      <c r="G468" s="652"/>
      <c r="H468" s="652"/>
      <c r="I468" s="652"/>
      <c r="J468" s="652"/>
      <c r="K468" s="652"/>
      <c r="L468" s="652"/>
      <c r="M468" s="652">
        <f t="shared" si="71"/>
        <v>0</v>
      </c>
    </row>
    <row r="469" spans="1:13" s="1511" customFormat="1" ht="16.5" customHeight="1">
      <c r="A469" s="979"/>
      <c r="B469" s="737" t="s">
        <v>205</v>
      </c>
      <c r="C469" s="735" t="s">
        <v>954</v>
      </c>
      <c r="D469" s="734" t="s">
        <v>38</v>
      </c>
      <c r="E469" s="657">
        <v>1</v>
      </c>
      <c r="F469" s="651">
        <v>3.1377100000000002</v>
      </c>
      <c r="G469" s="652"/>
      <c r="H469" s="652"/>
      <c r="I469" s="652"/>
      <c r="J469" s="652"/>
      <c r="K469" s="652"/>
      <c r="L469" s="652"/>
      <c r="M469" s="652">
        <f t="shared" si="71"/>
        <v>0</v>
      </c>
    </row>
    <row r="470" spans="1:13" s="1511" customFormat="1" ht="20.100000000000001" customHeight="1">
      <c r="A470" s="979"/>
      <c r="B470" s="737" t="s">
        <v>51</v>
      </c>
      <c r="C470" s="735" t="s">
        <v>52</v>
      </c>
      <c r="D470" s="734" t="s">
        <v>38</v>
      </c>
      <c r="E470" s="651">
        <v>2.4</v>
      </c>
      <c r="F470" s="651">
        <v>7.5305040000000005</v>
      </c>
      <c r="G470" s="652"/>
      <c r="H470" s="652"/>
      <c r="I470" s="652"/>
      <c r="J470" s="652"/>
      <c r="K470" s="652"/>
      <c r="L470" s="652"/>
      <c r="M470" s="652">
        <f t="shared" si="71"/>
        <v>0</v>
      </c>
    </row>
    <row r="471" spans="1:13" s="1511" customFormat="1" ht="17.25" customHeight="1">
      <c r="A471" s="979"/>
      <c r="B471" s="737" t="s">
        <v>812</v>
      </c>
      <c r="C471" s="735" t="s">
        <v>955</v>
      </c>
      <c r="D471" s="734" t="s">
        <v>38</v>
      </c>
      <c r="E471" s="651">
        <v>13.4</v>
      </c>
      <c r="F471" s="651">
        <v>42.045314000000005</v>
      </c>
      <c r="G471" s="652"/>
      <c r="H471" s="652"/>
      <c r="I471" s="652"/>
      <c r="J471" s="652"/>
      <c r="K471" s="652"/>
      <c r="L471" s="652"/>
      <c r="M471" s="652">
        <f t="shared" ref="M471:M472" si="72">L471+J471+H471</f>
        <v>0</v>
      </c>
    </row>
    <row r="472" spans="1:13" s="1511" customFormat="1" ht="18" customHeight="1">
      <c r="A472" s="979"/>
      <c r="B472" s="734"/>
      <c r="C472" s="736" t="s">
        <v>26</v>
      </c>
      <c r="D472" s="734" t="s">
        <v>13</v>
      </c>
      <c r="E472" s="651">
        <v>2.78</v>
      </c>
      <c r="F472" s="651">
        <v>8.7228338000000001</v>
      </c>
      <c r="G472" s="652"/>
      <c r="H472" s="652"/>
      <c r="I472" s="652"/>
      <c r="J472" s="652"/>
      <c r="K472" s="652"/>
      <c r="L472" s="652"/>
      <c r="M472" s="652">
        <f t="shared" si="72"/>
        <v>0</v>
      </c>
    </row>
    <row r="473" spans="1:13" ht="40.5">
      <c r="A473" s="980">
        <v>42</v>
      </c>
      <c r="B473" s="698" t="s">
        <v>962</v>
      </c>
      <c r="C473" s="699" t="s">
        <v>963</v>
      </c>
      <c r="D473" s="700" t="s">
        <v>1046</v>
      </c>
      <c r="E473" s="681"/>
      <c r="F473" s="701">
        <v>137</v>
      </c>
      <c r="G473" s="670"/>
      <c r="H473" s="670"/>
      <c r="I473" s="670"/>
      <c r="J473" s="670"/>
      <c r="K473" s="670"/>
      <c r="L473" s="670"/>
      <c r="M473" s="670"/>
    </row>
    <row r="474" spans="1:13">
      <c r="A474" s="980"/>
      <c r="B474" s="702"/>
      <c r="C474" s="745" t="s">
        <v>162</v>
      </c>
      <c r="D474" s="671" t="s">
        <v>16</v>
      </c>
      <c r="E474" s="682">
        <v>0.38799999999999996</v>
      </c>
      <c r="F474" s="670">
        <v>53.155999999999992</v>
      </c>
      <c r="G474" s="670"/>
      <c r="H474" s="670"/>
      <c r="I474" s="670"/>
      <c r="J474" s="670"/>
      <c r="K474" s="670"/>
      <c r="L474" s="670"/>
      <c r="M474" s="670">
        <f t="shared" ref="M474:M478" si="73">L474+J474+H474</f>
        <v>0</v>
      </c>
    </row>
    <row r="475" spans="1:13">
      <c r="A475" s="980"/>
      <c r="B475" s="702"/>
      <c r="C475" s="745" t="s">
        <v>29</v>
      </c>
      <c r="D475" s="671" t="s">
        <v>13</v>
      </c>
      <c r="E475" s="683">
        <v>2.9999999999999997E-4</v>
      </c>
      <c r="F475" s="670">
        <v>4.1099999999999998E-2</v>
      </c>
      <c r="G475" s="670"/>
      <c r="H475" s="670"/>
      <c r="I475" s="670"/>
      <c r="J475" s="670"/>
      <c r="K475" s="670"/>
      <c r="L475" s="670"/>
      <c r="M475" s="670">
        <f t="shared" si="73"/>
        <v>0</v>
      </c>
    </row>
    <row r="476" spans="1:13">
      <c r="A476" s="980"/>
      <c r="B476" s="702" t="s">
        <v>234</v>
      </c>
      <c r="C476" s="745" t="s">
        <v>63</v>
      </c>
      <c r="D476" s="671" t="s">
        <v>38</v>
      </c>
      <c r="E476" s="682">
        <v>0.24399999999999999</v>
      </c>
      <c r="F476" s="670">
        <v>33.427999999999997</v>
      </c>
      <c r="G476" s="670"/>
      <c r="H476" s="670"/>
      <c r="I476" s="670"/>
      <c r="J476" s="670"/>
      <c r="K476" s="670"/>
      <c r="L476" s="670"/>
      <c r="M476" s="670">
        <f t="shared" si="73"/>
        <v>0</v>
      </c>
    </row>
    <row r="477" spans="1:13">
      <c r="A477" s="980"/>
      <c r="B477" s="702" t="s">
        <v>65</v>
      </c>
      <c r="C477" s="745" t="s">
        <v>64</v>
      </c>
      <c r="D477" s="671" t="s">
        <v>38</v>
      </c>
      <c r="E477" s="682">
        <v>2.7000000000000003E-2</v>
      </c>
      <c r="F477" s="670">
        <v>3.6990000000000003</v>
      </c>
      <c r="G477" s="670"/>
      <c r="H477" s="670"/>
      <c r="I477" s="670"/>
      <c r="J477" s="670"/>
      <c r="K477" s="670"/>
      <c r="L477" s="670"/>
      <c r="M477" s="670">
        <f t="shared" si="73"/>
        <v>0</v>
      </c>
    </row>
    <row r="478" spans="1:13" ht="15" customHeight="1">
      <c r="A478" s="980"/>
      <c r="B478" s="702"/>
      <c r="C478" s="745" t="s">
        <v>26</v>
      </c>
      <c r="D478" s="671" t="s">
        <v>13</v>
      </c>
      <c r="E478" s="683">
        <v>1.9E-3</v>
      </c>
      <c r="F478" s="670">
        <v>0.26029999999999998</v>
      </c>
      <c r="G478" s="670"/>
      <c r="H478" s="670"/>
      <c r="I478" s="670"/>
      <c r="J478" s="670"/>
      <c r="K478" s="670"/>
      <c r="L478" s="670"/>
      <c r="M478" s="670">
        <f t="shared" si="73"/>
        <v>0</v>
      </c>
    </row>
    <row r="479" spans="1:13" s="1494" customFormat="1" ht="40.5" customHeight="1">
      <c r="A479" s="962">
        <v>43</v>
      </c>
      <c r="B479" s="700" t="s">
        <v>61</v>
      </c>
      <c r="C479" s="699" t="s">
        <v>964</v>
      </c>
      <c r="D479" s="700" t="s">
        <v>56</v>
      </c>
      <c r="E479" s="746"/>
      <c r="F479" s="700">
        <v>1</v>
      </c>
      <c r="G479" s="879"/>
      <c r="H479" s="879"/>
      <c r="I479" s="879"/>
      <c r="J479" s="879"/>
      <c r="K479" s="879"/>
      <c r="L479" s="879"/>
      <c r="M479" s="879">
        <f>L479+J479+H479</f>
        <v>0</v>
      </c>
    </row>
    <row r="480" spans="1:13" s="1494" customFormat="1" ht="20.100000000000001" customHeight="1">
      <c r="A480" s="962"/>
      <c r="B480" s="795"/>
      <c r="C480" s="796" t="s">
        <v>454</v>
      </c>
      <c r="D480" s="795" t="s">
        <v>13</v>
      </c>
      <c r="E480" s="797"/>
      <c r="F480" s="797"/>
      <c r="G480" s="798"/>
      <c r="H480" s="798">
        <f>SUM(H214:H479)</f>
        <v>0</v>
      </c>
      <c r="I480" s="798"/>
      <c r="J480" s="798">
        <f>SUM(J214:J479)</f>
        <v>0</v>
      </c>
      <c r="K480" s="798"/>
      <c r="L480" s="798">
        <f>SUM(L214:L479)</f>
        <v>0</v>
      </c>
      <c r="M480" s="798">
        <f>SUM(M214:M479)</f>
        <v>0</v>
      </c>
    </row>
    <row r="481" spans="1:13" s="1494" customFormat="1" ht="37.5" customHeight="1">
      <c r="A481" s="799"/>
      <c r="B481" s="800"/>
      <c r="C481" s="801" t="s">
        <v>978</v>
      </c>
      <c r="D481" s="800"/>
      <c r="E481" s="797"/>
      <c r="F481" s="797"/>
      <c r="G481" s="750"/>
      <c r="H481" s="750"/>
      <c r="I481" s="750"/>
      <c r="J481" s="750"/>
      <c r="K481" s="750"/>
      <c r="L481" s="750"/>
      <c r="M481" s="750"/>
    </row>
    <row r="482" spans="1:13" s="1494" customFormat="1" ht="37.5" customHeight="1">
      <c r="A482" s="799"/>
      <c r="B482" s="800"/>
      <c r="C482" s="801" t="s">
        <v>979</v>
      </c>
      <c r="D482" s="766" t="s">
        <v>13</v>
      </c>
      <c r="E482" s="750"/>
      <c r="F482" s="750"/>
      <c r="G482" s="750"/>
      <c r="H482" s="750"/>
      <c r="I482" s="750"/>
      <c r="J482" s="750"/>
      <c r="K482" s="750"/>
      <c r="L482" s="750"/>
      <c r="M482" s="750">
        <v>0</v>
      </c>
    </row>
    <row r="483" spans="1:13" s="1494" customFormat="1" ht="37.5" customHeight="1">
      <c r="A483" s="799"/>
      <c r="B483" s="800"/>
      <c r="C483" s="801" t="s">
        <v>980</v>
      </c>
      <c r="D483" s="800" t="s">
        <v>13</v>
      </c>
      <c r="E483" s="750"/>
      <c r="F483" s="750"/>
      <c r="G483" s="750"/>
      <c r="H483" s="750">
        <f>H479</f>
        <v>0</v>
      </c>
      <c r="I483" s="750"/>
      <c r="J483" s="750">
        <f>J479</f>
        <v>0</v>
      </c>
      <c r="K483" s="750"/>
      <c r="L483" s="750"/>
      <c r="M483" s="750">
        <f>H483+J483+L483</f>
        <v>0</v>
      </c>
    </row>
    <row r="484" spans="1:13" s="1494" customFormat="1" ht="37.5" customHeight="1">
      <c r="A484" s="962"/>
      <c r="B484" s="795"/>
      <c r="C484" s="796" t="s">
        <v>1048</v>
      </c>
      <c r="D484" s="795" t="s">
        <v>13</v>
      </c>
      <c r="E484" s="797"/>
      <c r="F484" s="797"/>
      <c r="G484" s="798"/>
      <c r="H484" s="798">
        <f>H480+H210+H168+H142+H115+H71+H42+H30</f>
        <v>0</v>
      </c>
      <c r="I484" s="798"/>
      <c r="J484" s="798">
        <f>J480+J210+J168+J142+J115+J71+J42+J30</f>
        <v>0</v>
      </c>
      <c r="K484" s="798"/>
      <c r="L484" s="798">
        <f>L480+L210+L168+L142+L115+L71+L42+L30</f>
        <v>0</v>
      </c>
      <c r="M484" s="798">
        <f>M480+M210+M168+M142+M115+M71+M42+M30</f>
        <v>0</v>
      </c>
    </row>
    <row r="485" spans="1:13" ht="37.5" customHeight="1">
      <c r="A485" s="781"/>
      <c r="B485" s="700"/>
      <c r="C485" s="801" t="s">
        <v>978</v>
      </c>
      <c r="D485" s="800" t="s">
        <v>13</v>
      </c>
      <c r="E485" s="802"/>
      <c r="F485" s="797"/>
      <c r="G485" s="744"/>
      <c r="H485" s="750"/>
      <c r="I485" s="750"/>
      <c r="J485" s="750"/>
      <c r="K485" s="750"/>
      <c r="L485" s="750"/>
      <c r="M485" s="750"/>
    </row>
    <row r="486" spans="1:13" ht="37.5" customHeight="1">
      <c r="A486" s="781"/>
      <c r="B486" s="700"/>
      <c r="C486" s="801" t="s">
        <v>979</v>
      </c>
      <c r="D486" s="800" t="s">
        <v>13</v>
      </c>
      <c r="E486" s="803"/>
      <c r="F486" s="804"/>
      <c r="G486" s="744"/>
      <c r="H486" s="750"/>
      <c r="I486" s="750"/>
      <c r="J486" s="750"/>
      <c r="K486" s="750"/>
      <c r="L486" s="750"/>
      <c r="M486" s="750">
        <f>M482</f>
        <v>0</v>
      </c>
    </row>
    <row r="487" spans="1:13" ht="37.5" customHeight="1">
      <c r="A487" s="781"/>
      <c r="B487" s="700"/>
      <c r="C487" s="801" t="s">
        <v>980</v>
      </c>
      <c r="D487" s="800" t="s">
        <v>13</v>
      </c>
      <c r="E487" s="803"/>
      <c r="F487" s="804"/>
      <c r="G487" s="744"/>
      <c r="H487" s="750">
        <f>H479</f>
        <v>0</v>
      </c>
      <c r="I487" s="750"/>
      <c r="J487" s="750">
        <f>J479</f>
        <v>0</v>
      </c>
      <c r="K487" s="750"/>
      <c r="L487" s="750"/>
      <c r="M487" s="750">
        <f>H487+J487</f>
        <v>0</v>
      </c>
    </row>
    <row r="488" spans="1:13" ht="31.5" customHeight="1">
      <c r="A488" s="671"/>
      <c r="B488" s="702"/>
      <c r="C488" s="748" t="s">
        <v>1112</v>
      </c>
      <c r="D488" s="800" t="s">
        <v>13</v>
      </c>
      <c r="E488" s="805"/>
      <c r="F488" s="797"/>
      <c r="G488" s="744"/>
      <c r="H488" s="744"/>
      <c r="I488" s="744"/>
      <c r="J488" s="744"/>
      <c r="K488" s="744"/>
      <c r="L488" s="744"/>
      <c r="M488" s="750">
        <f>H484*E488</f>
        <v>0</v>
      </c>
    </row>
    <row r="489" spans="1:13" ht="37.5" customHeight="1">
      <c r="A489" s="671"/>
      <c r="B489" s="702"/>
      <c r="C489" s="669" t="s">
        <v>5</v>
      </c>
      <c r="D489" s="700" t="s">
        <v>13</v>
      </c>
      <c r="E489" s="805"/>
      <c r="F489" s="797"/>
      <c r="G489" s="744"/>
      <c r="H489" s="744"/>
      <c r="I489" s="744"/>
      <c r="J489" s="744"/>
      <c r="K489" s="744"/>
      <c r="L489" s="744"/>
      <c r="M489" s="744">
        <f>M488+M484</f>
        <v>0</v>
      </c>
    </row>
    <row r="490" spans="1:13" ht="37.5" customHeight="1">
      <c r="A490" s="671"/>
      <c r="B490" s="702"/>
      <c r="C490" s="748" t="s">
        <v>981</v>
      </c>
      <c r="D490" s="800" t="s">
        <v>13</v>
      </c>
      <c r="E490" s="805"/>
      <c r="F490" s="797"/>
      <c r="G490" s="744"/>
      <c r="H490" s="744"/>
      <c r="I490" s="744"/>
      <c r="J490" s="744"/>
      <c r="K490" s="744"/>
      <c r="L490" s="744"/>
      <c r="M490" s="750">
        <f>J479*E490</f>
        <v>0</v>
      </c>
    </row>
    <row r="491" spans="1:13" ht="37.5" customHeight="1">
      <c r="A491" s="671"/>
      <c r="B491" s="702"/>
      <c r="C491" s="806" t="s">
        <v>1021</v>
      </c>
      <c r="D491" s="702" t="s">
        <v>13</v>
      </c>
      <c r="E491" s="805"/>
      <c r="F491" s="797"/>
      <c r="G491" s="744"/>
      <c r="H491" s="744"/>
      <c r="I491" s="744"/>
      <c r="J491" s="744"/>
      <c r="K491" s="744"/>
      <c r="L491" s="744"/>
      <c r="M491" s="750">
        <f>(M484-M486-M487)*E491</f>
        <v>0</v>
      </c>
    </row>
    <row r="492" spans="1:13" ht="37.5" customHeight="1">
      <c r="A492" s="671"/>
      <c r="B492" s="702"/>
      <c r="C492" s="748" t="s">
        <v>1124</v>
      </c>
      <c r="D492" s="702" t="s">
        <v>13</v>
      </c>
      <c r="E492" s="805"/>
      <c r="F492" s="797"/>
      <c r="G492" s="744"/>
      <c r="H492" s="744"/>
      <c r="I492" s="744"/>
      <c r="J492" s="744"/>
      <c r="K492" s="744"/>
      <c r="L492" s="744"/>
      <c r="M492" s="750">
        <f>M486*E492</f>
        <v>0</v>
      </c>
    </row>
    <row r="493" spans="1:13" ht="37.5" customHeight="1">
      <c r="A493" s="671"/>
      <c r="B493" s="702"/>
      <c r="C493" s="669" t="s">
        <v>5</v>
      </c>
      <c r="D493" s="674" t="s">
        <v>13</v>
      </c>
      <c r="E493" s="805"/>
      <c r="F493" s="797"/>
      <c r="G493" s="744"/>
      <c r="H493" s="744"/>
      <c r="I493" s="744"/>
      <c r="J493" s="744"/>
      <c r="K493" s="744"/>
      <c r="L493" s="744"/>
      <c r="M493" s="744">
        <f>SUM(M489:M492)</f>
        <v>0</v>
      </c>
    </row>
    <row r="494" spans="1:13" ht="37.5" customHeight="1">
      <c r="A494" s="671"/>
      <c r="B494" s="702"/>
      <c r="C494" s="806" t="s">
        <v>1117</v>
      </c>
      <c r="D494" s="702" t="s">
        <v>13</v>
      </c>
      <c r="E494" s="805"/>
      <c r="F494" s="797"/>
      <c r="G494" s="744"/>
      <c r="H494" s="744"/>
      <c r="I494" s="744"/>
      <c r="J494" s="744"/>
      <c r="K494" s="744"/>
      <c r="L494" s="744"/>
      <c r="M494" s="750">
        <f>(M493-H487)*E494</f>
        <v>0</v>
      </c>
    </row>
    <row r="495" spans="1:13" ht="37.5" customHeight="1">
      <c r="A495" s="671"/>
      <c r="B495" s="702"/>
      <c r="C495" s="669" t="s">
        <v>40</v>
      </c>
      <c r="D495" s="674" t="s">
        <v>13</v>
      </c>
      <c r="E495" s="805"/>
      <c r="F495" s="797"/>
      <c r="G495" s="744"/>
      <c r="H495" s="744"/>
      <c r="I495" s="744"/>
      <c r="J495" s="744"/>
      <c r="K495" s="744"/>
      <c r="L495" s="744"/>
      <c r="M495" s="744">
        <f>SUM(M493:M494)</f>
        <v>0</v>
      </c>
    </row>
    <row r="500" spans="1:13">
      <c r="A500" s="1014"/>
      <c r="B500" s="1014"/>
      <c r="C500" s="1014"/>
      <c r="D500" s="1512"/>
      <c r="E500" s="1014"/>
      <c r="F500" s="1014"/>
      <c r="G500" s="1014"/>
      <c r="H500" s="1014"/>
      <c r="I500" s="1014"/>
      <c r="J500" s="1014"/>
      <c r="K500" s="1014"/>
      <c r="L500" s="1014"/>
      <c r="M500" s="1014"/>
    </row>
  </sheetData>
  <autoFilter ref="A9:M495" xr:uid="{00000000-0009-0000-0000-000002000000}"/>
  <mergeCells count="81">
    <mergeCell ref="A379:A383"/>
    <mergeCell ref="A384:A388"/>
    <mergeCell ref="A144:A148"/>
    <mergeCell ref="A11:A13"/>
    <mergeCell ref="A14:A15"/>
    <mergeCell ref="A93:A97"/>
    <mergeCell ref="A81:A86"/>
    <mergeCell ref="A87:A92"/>
    <mergeCell ref="A23:A24"/>
    <mergeCell ref="A27:A28"/>
    <mergeCell ref="A20:A22"/>
    <mergeCell ref="A78:A80"/>
    <mergeCell ref="A332:A337"/>
    <mergeCell ref="A73:A77"/>
    <mergeCell ref="A44:A55"/>
    <mergeCell ref="A500:M500"/>
    <mergeCell ref="A187:A192"/>
    <mergeCell ref="A128:A133"/>
    <mergeCell ref="A134:A141"/>
    <mergeCell ref="A98:A105"/>
    <mergeCell ref="A106:A109"/>
    <mergeCell ref="A162:A167"/>
    <mergeCell ref="A170:A174"/>
    <mergeCell ref="A182:A186"/>
    <mergeCell ref="A245:A250"/>
    <mergeCell ref="A225:A233"/>
    <mergeCell ref="A234:A244"/>
    <mergeCell ref="A117:A121"/>
    <mergeCell ref="A276:A284"/>
    <mergeCell ref="A285:A290"/>
    <mergeCell ref="A252:A257"/>
    <mergeCell ref="A355:A363"/>
    <mergeCell ref="A258:A262"/>
    <mergeCell ref="A154:A161"/>
    <mergeCell ref="A149:A153"/>
    <mergeCell ref="A175:A181"/>
    <mergeCell ref="A110:A114"/>
    <mergeCell ref="A448:A455"/>
    <mergeCell ref="A473:A478"/>
    <mergeCell ref="A56:A61"/>
    <mergeCell ref="A67:A70"/>
    <mergeCell ref="A62:A66"/>
    <mergeCell ref="A1:M1"/>
    <mergeCell ref="A3:M3"/>
    <mergeCell ref="A5:M5"/>
    <mergeCell ref="M7:M8"/>
    <mergeCell ref="A7:A8"/>
    <mergeCell ref="B7:B8"/>
    <mergeCell ref="C7:C8"/>
    <mergeCell ref="D7:D8"/>
    <mergeCell ref="E7:F7"/>
    <mergeCell ref="G7:H7"/>
    <mergeCell ref="I7:J7"/>
    <mergeCell ref="K7:L7"/>
    <mergeCell ref="A25:A26"/>
    <mergeCell ref="A33:A41"/>
    <mergeCell ref="A16:A19"/>
    <mergeCell ref="A456:A472"/>
    <mergeCell ref="A418:A426"/>
    <mergeCell ref="A427:A431"/>
    <mergeCell ref="A432:A436"/>
    <mergeCell ref="A437:A447"/>
    <mergeCell ref="A193:A198"/>
    <mergeCell ref="A199:A203"/>
    <mergeCell ref="A265:A267"/>
    <mergeCell ref="A268:A275"/>
    <mergeCell ref="A413:A417"/>
    <mergeCell ref="A338:A345"/>
    <mergeCell ref="A297:A304"/>
    <mergeCell ref="A306:A308"/>
    <mergeCell ref="A309:A316"/>
    <mergeCell ref="A317:A325"/>
    <mergeCell ref="A326:A331"/>
    <mergeCell ref="A204:A209"/>
    <mergeCell ref="A291:A296"/>
    <mergeCell ref="A213:A224"/>
    <mergeCell ref="A347:A354"/>
    <mergeCell ref="A389:A405"/>
    <mergeCell ref="A406:A411"/>
    <mergeCell ref="A370:A378"/>
    <mergeCell ref="A365:A369"/>
  </mergeCells>
  <pageMargins left="0.27559055118110198" right="0.23622047244094499" top="0.47244094488188998" bottom="0.511811023622047" header="0.43307086614173201" footer="0.15748031496063"/>
  <pageSetup paperSize="9" scale="85" firstPageNumber="12" orientation="landscape" useFirstPageNumber="1" r:id="rId1"/>
  <headerFooter>
    <oddFooter xml:space="preserve">&amp;C&amp;"AcadNusx,Regular"gv. &amp;P / gv-dan 141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01"/>
  <sheetViews>
    <sheetView showZeros="0" view="pageBreakPreview" topLeftCell="A25" zoomScale="115" zoomScaleNormal="100" zoomScaleSheetLayoutView="115" workbookViewId="0">
      <selection activeCell="K24" sqref="K24"/>
    </sheetView>
  </sheetViews>
  <sheetFormatPr defaultColWidth="9.125" defaultRowHeight="15.75"/>
  <cols>
    <col min="1" max="1" width="4" style="914" customWidth="1"/>
    <col min="2" max="2" width="11.125" style="915" customWidth="1"/>
    <col min="3" max="3" width="36.75" style="916" customWidth="1"/>
    <col min="4" max="4" width="9.875" style="915" customWidth="1"/>
    <col min="5" max="5" width="7.625" style="916" customWidth="1"/>
    <col min="6" max="6" width="8.125" style="918" customWidth="1"/>
    <col min="7" max="7" width="9" style="916" customWidth="1"/>
    <col min="8" max="8" width="11.625" style="916" customWidth="1"/>
    <col min="9" max="9" width="8.375" style="916" customWidth="1"/>
    <col min="10" max="10" width="11" style="916" customWidth="1"/>
    <col min="11" max="11" width="9.125" style="916" customWidth="1"/>
    <col min="12" max="12" width="11" style="916" customWidth="1"/>
    <col min="13" max="13" width="13.125" style="916" customWidth="1"/>
    <col min="14" max="16384" width="9.125" style="914"/>
  </cols>
  <sheetData>
    <row r="1" spans="1:13" ht="24" customHeight="1">
      <c r="A1" s="1009" t="s">
        <v>464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</row>
    <row r="2" spans="1:13" ht="19.5">
      <c r="A2" s="1065"/>
      <c r="B2" s="1065"/>
      <c r="C2" s="1066"/>
      <c r="D2" s="1065"/>
      <c r="E2" s="1414"/>
      <c r="F2" s="1415"/>
      <c r="G2" s="1416"/>
      <c r="H2" s="1416"/>
      <c r="I2" s="1416"/>
      <c r="J2" s="1416"/>
      <c r="K2" s="1416"/>
      <c r="L2" s="1416"/>
      <c r="M2" s="1416"/>
    </row>
    <row r="3" spans="1:13" ht="19.5">
      <c r="A3" s="1010" t="s">
        <v>458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</row>
    <row r="4" spans="1:13">
      <c r="A4" s="915"/>
    </row>
    <row r="5" spans="1:13" ht="19.5">
      <c r="A5" s="1011" t="s">
        <v>1120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</row>
    <row r="6" spans="1:13">
      <c r="A6" s="915"/>
    </row>
    <row r="7" spans="1:13" ht="63" customHeight="1">
      <c r="A7" s="1384" t="s">
        <v>11</v>
      </c>
      <c r="B7" s="1384" t="s">
        <v>0</v>
      </c>
      <c r="C7" s="1384" t="s">
        <v>1</v>
      </c>
      <c r="D7" s="1385" t="s">
        <v>6</v>
      </c>
      <c r="E7" s="1384" t="s">
        <v>2</v>
      </c>
      <c r="F7" s="1384"/>
      <c r="G7" s="1384" t="s">
        <v>4</v>
      </c>
      <c r="H7" s="1384"/>
      <c r="I7" s="1384" t="s">
        <v>3</v>
      </c>
      <c r="J7" s="1384"/>
      <c r="K7" s="1384" t="s">
        <v>9</v>
      </c>
      <c r="L7" s="1384"/>
      <c r="M7" s="1384" t="s">
        <v>5</v>
      </c>
    </row>
    <row r="8" spans="1:13" ht="48" customHeight="1">
      <c r="A8" s="1384"/>
      <c r="B8" s="1384"/>
      <c r="C8" s="1384"/>
      <c r="D8" s="1385"/>
      <c r="E8" s="753" t="s">
        <v>8</v>
      </c>
      <c r="F8" s="1386" t="s">
        <v>7</v>
      </c>
      <c r="G8" s="753" t="s">
        <v>8</v>
      </c>
      <c r="H8" s="753" t="s">
        <v>7</v>
      </c>
      <c r="I8" s="753" t="s">
        <v>8</v>
      </c>
      <c r="J8" s="753" t="s">
        <v>7</v>
      </c>
      <c r="K8" s="753" t="s">
        <v>8</v>
      </c>
      <c r="L8" s="753" t="s">
        <v>7</v>
      </c>
      <c r="M8" s="1384"/>
    </row>
    <row r="9" spans="1:13" ht="15.75" customHeight="1">
      <c r="A9" s="819">
        <v>1</v>
      </c>
      <c r="B9" s="819">
        <v>2</v>
      </c>
      <c r="C9" s="819">
        <v>3</v>
      </c>
      <c r="D9" s="819">
        <v>4</v>
      </c>
      <c r="E9" s="819">
        <v>5</v>
      </c>
      <c r="F9" s="818">
        <v>6</v>
      </c>
      <c r="G9" s="819">
        <v>7</v>
      </c>
      <c r="H9" s="819">
        <v>8</v>
      </c>
      <c r="I9" s="819">
        <v>9</v>
      </c>
      <c r="J9" s="819">
        <v>10</v>
      </c>
      <c r="K9" s="819">
        <v>11</v>
      </c>
      <c r="L9" s="819">
        <v>12</v>
      </c>
      <c r="M9" s="819">
        <v>13</v>
      </c>
    </row>
    <row r="10" spans="1:13">
      <c r="A10" s="819"/>
      <c r="B10" s="819"/>
      <c r="C10" s="674" t="s">
        <v>504</v>
      </c>
      <c r="D10" s="819"/>
      <c r="E10" s="819"/>
      <c r="F10" s="818"/>
      <c r="G10" s="819"/>
      <c r="H10" s="819"/>
      <c r="I10" s="819"/>
      <c r="J10" s="819"/>
      <c r="K10" s="819"/>
      <c r="L10" s="819"/>
      <c r="M10" s="819"/>
    </row>
    <row r="11" spans="1:13">
      <c r="A11" s="1447"/>
      <c r="B11" s="819"/>
      <c r="C11" s="674" t="s">
        <v>505</v>
      </c>
      <c r="D11" s="819"/>
      <c r="E11" s="1448"/>
      <c r="F11" s="1449"/>
      <c r="G11" s="1450"/>
      <c r="H11" s="1450"/>
      <c r="I11" s="1450"/>
      <c r="J11" s="1450"/>
      <c r="K11" s="1450"/>
      <c r="L11" s="1450"/>
      <c r="M11" s="1450"/>
    </row>
    <row r="12" spans="1:13" ht="40.5">
      <c r="A12" s="980">
        <v>1</v>
      </c>
      <c r="B12" s="698" t="s">
        <v>476</v>
      </c>
      <c r="C12" s="862" t="s">
        <v>477</v>
      </c>
      <c r="D12" s="674" t="s">
        <v>101</v>
      </c>
      <c r="E12" s="653"/>
      <c r="F12" s="1451">
        <v>50</v>
      </c>
      <c r="G12" s="879"/>
      <c r="H12" s="879"/>
      <c r="I12" s="879"/>
      <c r="J12" s="879"/>
      <c r="K12" s="879"/>
      <c r="L12" s="879"/>
      <c r="M12" s="879"/>
    </row>
    <row r="13" spans="1:13" ht="20.100000000000001" customHeight="1">
      <c r="A13" s="982"/>
      <c r="B13" s="702"/>
      <c r="C13" s="703" t="s">
        <v>62</v>
      </c>
      <c r="D13" s="702" t="s">
        <v>16</v>
      </c>
      <c r="E13" s="649">
        <v>0.14000000000000001</v>
      </c>
      <c r="F13" s="636">
        <v>7.0000000000000009</v>
      </c>
      <c r="G13" s="879"/>
      <c r="H13" s="879"/>
      <c r="I13" s="879"/>
      <c r="J13" s="879"/>
      <c r="K13" s="879"/>
      <c r="L13" s="879"/>
      <c r="M13" s="879"/>
    </row>
    <row r="14" spans="1:13" ht="40.5">
      <c r="A14" s="980">
        <v>2</v>
      </c>
      <c r="B14" s="698" t="s">
        <v>478</v>
      </c>
      <c r="C14" s="862" t="s">
        <v>479</v>
      </c>
      <c r="D14" s="674" t="s">
        <v>31</v>
      </c>
      <c r="E14" s="653"/>
      <c r="F14" s="1451">
        <v>135</v>
      </c>
      <c r="G14" s="879"/>
      <c r="H14" s="879"/>
      <c r="I14" s="879"/>
      <c r="J14" s="879"/>
      <c r="K14" s="879"/>
      <c r="L14" s="879"/>
      <c r="M14" s="879"/>
    </row>
    <row r="15" spans="1:13" ht="20.100000000000001" customHeight="1">
      <c r="A15" s="980"/>
      <c r="B15" s="702"/>
      <c r="C15" s="703" t="s">
        <v>62</v>
      </c>
      <c r="D15" s="702" t="s">
        <v>16</v>
      </c>
      <c r="E15" s="649">
        <v>1.5</v>
      </c>
      <c r="F15" s="636">
        <v>202.5</v>
      </c>
      <c r="G15" s="879"/>
      <c r="H15" s="879"/>
      <c r="I15" s="879"/>
      <c r="J15" s="879"/>
      <c r="K15" s="879"/>
      <c r="L15" s="879"/>
      <c r="M15" s="879"/>
    </row>
    <row r="16" spans="1:13" ht="20.100000000000001" customHeight="1">
      <c r="A16" s="980"/>
      <c r="B16" s="702"/>
      <c r="C16" s="703" t="s">
        <v>29</v>
      </c>
      <c r="D16" s="702" t="s">
        <v>13</v>
      </c>
      <c r="E16" s="1452">
        <v>4.2599999999999999E-2</v>
      </c>
      <c r="F16" s="636">
        <v>5.7509999999999994</v>
      </c>
      <c r="G16" s="879"/>
      <c r="H16" s="879"/>
      <c r="I16" s="879"/>
      <c r="J16" s="879"/>
      <c r="K16" s="879"/>
      <c r="L16" s="879"/>
      <c r="M16" s="879"/>
    </row>
    <row r="17" spans="1:13" ht="20.100000000000001" customHeight="1">
      <c r="A17" s="980"/>
      <c r="B17" s="702"/>
      <c r="C17" s="703" t="s">
        <v>475</v>
      </c>
      <c r="D17" s="702" t="s">
        <v>22</v>
      </c>
      <c r="E17" s="649">
        <v>3.6999999999999998E-2</v>
      </c>
      <c r="F17" s="636">
        <v>4.9950000000000001</v>
      </c>
      <c r="G17" s="879"/>
      <c r="H17" s="879"/>
      <c r="I17" s="879"/>
      <c r="J17" s="879"/>
      <c r="K17" s="879"/>
      <c r="L17" s="879"/>
      <c r="M17" s="879"/>
    </row>
    <row r="18" spans="1:13" ht="20.100000000000001" customHeight="1">
      <c r="A18" s="980"/>
      <c r="B18" s="702"/>
      <c r="C18" s="703" t="s">
        <v>121</v>
      </c>
      <c r="D18" s="702" t="s">
        <v>25</v>
      </c>
      <c r="E18" s="649">
        <v>0.06</v>
      </c>
      <c r="F18" s="636">
        <v>8.1</v>
      </c>
      <c r="G18" s="879"/>
      <c r="H18" s="879"/>
      <c r="I18" s="879"/>
      <c r="J18" s="879"/>
      <c r="K18" s="879"/>
      <c r="L18" s="879"/>
      <c r="M18" s="879"/>
    </row>
    <row r="19" spans="1:13" ht="19.5" customHeight="1">
      <c r="A19" s="980"/>
      <c r="B19" s="702"/>
      <c r="C19" s="703" t="s">
        <v>26</v>
      </c>
      <c r="D19" s="702" t="s">
        <v>13</v>
      </c>
      <c r="E19" s="649">
        <v>0.2</v>
      </c>
      <c r="F19" s="636">
        <v>27</v>
      </c>
      <c r="G19" s="879"/>
      <c r="H19" s="879"/>
      <c r="I19" s="879"/>
      <c r="J19" s="879"/>
      <c r="K19" s="879"/>
      <c r="L19" s="879"/>
      <c r="M19" s="879"/>
    </row>
    <row r="20" spans="1:13" ht="24" customHeight="1">
      <c r="A20" s="781"/>
      <c r="B20" s="700"/>
      <c r="C20" s="669" t="s">
        <v>480</v>
      </c>
      <c r="D20" s="674" t="s">
        <v>13</v>
      </c>
      <c r="E20" s="653"/>
      <c r="F20" s="1451"/>
      <c r="G20" s="655"/>
      <c r="H20" s="655">
        <f>SUM(H13:H19)</f>
        <v>0</v>
      </c>
      <c r="I20" s="655"/>
      <c r="J20" s="655">
        <f>SUM(J13:J19)</f>
        <v>0</v>
      </c>
      <c r="K20" s="655"/>
      <c r="L20" s="655">
        <f>SUM(L13:L19)</f>
        <v>0</v>
      </c>
      <c r="M20" s="655">
        <f>SUM(M13:M19)</f>
        <v>0</v>
      </c>
    </row>
    <row r="21" spans="1:13" ht="27">
      <c r="A21" s="671"/>
      <c r="B21" s="702"/>
      <c r="C21" s="748" t="s">
        <v>1112</v>
      </c>
      <c r="D21" s="702" t="s">
        <v>13</v>
      </c>
      <c r="E21" s="1453"/>
      <c r="F21" s="1454"/>
      <c r="G21" s="655"/>
      <c r="H21" s="655"/>
      <c r="I21" s="655"/>
      <c r="J21" s="655"/>
      <c r="K21" s="655"/>
      <c r="L21" s="655"/>
      <c r="M21" s="879">
        <f>H20*E21</f>
        <v>0</v>
      </c>
    </row>
    <row r="22" spans="1:13">
      <c r="A22" s="671"/>
      <c r="B22" s="702"/>
      <c r="C22" s="669" t="s">
        <v>5</v>
      </c>
      <c r="D22" s="674" t="s">
        <v>13</v>
      </c>
      <c r="E22" s="1453"/>
      <c r="F22" s="1454"/>
      <c r="G22" s="655"/>
      <c r="H22" s="655"/>
      <c r="I22" s="655"/>
      <c r="J22" s="655"/>
      <c r="K22" s="655"/>
      <c r="L22" s="655"/>
      <c r="M22" s="655">
        <f>SUM(M20:M21)</f>
        <v>0</v>
      </c>
    </row>
    <row r="23" spans="1:13">
      <c r="A23" s="671"/>
      <c r="B23" s="702"/>
      <c r="C23" s="806" t="s">
        <v>1021</v>
      </c>
      <c r="D23" s="702" t="s">
        <v>13</v>
      </c>
      <c r="E23" s="1453"/>
      <c r="F23" s="1454"/>
      <c r="G23" s="655"/>
      <c r="H23" s="655"/>
      <c r="I23" s="655"/>
      <c r="J23" s="655"/>
      <c r="K23" s="655"/>
      <c r="L23" s="655"/>
      <c r="M23" s="879">
        <f>M22*E23</f>
        <v>0</v>
      </c>
    </row>
    <row r="24" spans="1:13">
      <c r="A24" s="671"/>
      <c r="B24" s="702"/>
      <c r="C24" s="669" t="s">
        <v>5</v>
      </c>
      <c r="D24" s="674" t="s">
        <v>13</v>
      </c>
      <c r="E24" s="1453"/>
      <c r="F24" s="1454"/>
      <c r="G24" s="655"/>
      <c r="H24" s="655"/>
      <c r="I24" s="655"/>
      <c r="J24" s="655"/>
      <c r="K24" s="655"/>
      <c r="L24" s="655"/>
      <c r="M24" s="655">
        <f>SUM(M22:M23)</f>
        <v>0</v>
      </c>
    </row>
    <row r="25" spans="1:13">
      <c r="A25" s="671"/>
      <c r="B25" s="702"/>
      <c r="C25" s="806" t="s">
        <v>1020</v>
      </c>
      <c r="D25" s="702" t="s">
        <v>13</v>
      </c>
      <c r="E25" s="1453"/>
      <c r="F25" s="1454"/>
      <c r="G25" s="655"/>
      <c r="H25" s="655"/>
      <c r="I25" s="655"/>
      <c r="J25" s="655"/>
      <c r="K25" s="655"/>
      <c r="L25" s="655"/>
      <c r="M25" s="879">
        <f>M24*E25</f>
        <v>0</v>
      </c>
    </row>
    <row r="26" spans="1:13" ht="27">
      <c r="A26" s="671"/>
      <c r="B26" s="702"/>
      <c r="C26" s="1455" t="s">
        <v>503</v>
      </c>
      <c r="D26" s="674" t="s">
        <v>13</v>
      </c>
      <c r="E26" s="1453"/>
      <c r="F26" s="1454"/>
      <c r="G26" s="655"/>
      <c r="H26" s="655"/>
      <c r="I26" s="655"/>
      <c r="J26" s="655"/>
      <c r="K26" s="655"/>
      <c r="L26" s="655"/>
      <c r="M26" s="655">
        <f>SUM(M24:M25)</f>
        <v>0</v>
      </c>
    </row>
    <row r="27" spans="1:13" ht="20.100000000000001" customHeight="1">
      <c r="A27" s="962"/>
      <c r="B27" s="702"/>
      <c r="C27" s="862" t="s">
        <v>68</v>
      </c>
      <c r="D27" s="702"/>
      <c r="E27" s="649"/>
      <c r="F27" s="636"/>
      <c r="G27" s="879"/>
      <c r="H27" s="879"/>
      <c r="I27" s="879"/>
      <c r="J27" s="879"/>
      <c r="K27" s="879"/>
      <c r="L27" s="879"/>
      <c r="M27" s="879">
        <f t="shared" ref="M27:M47" si="0">L27+J27+H27</f>
        <v>0</v>
      </c>
    </row>
    <row r="28" spans="1:13" ht="30" customHeight="1">
      <c r="A28" s="1155"/>
      <c r="B28" s="819"/>
      <c r="C28" s="674" t="s">
        <v>899</v>
      </c>
      <c r="D28" s="819"/>
      <c r="E28" s="819"/>
      <c r="F28" s="818"/>
      <c r="G28" s="819"/>
      <c r="H28" s="819"/>
      <c r="I28" s="819"/>
      <c r="J28" s="819"/>
      <c r="K28" s="819"/>
      <c r="L28" s="819"/>
      <c r="M28" s="819">
        <f t="shared" si="0"/>
        <v>0</v>
      </c>
    </row>
    <row r="29" spans="1:13" ht="33" customHeight="1">
      <c r="A29" s="980">
        <v>1</v>
      </c>
      <c r="B29" s="698" t="s">
        <v>253</v>
      </c>
      <c r="C29" s="862" t="s">
        <v>1059</v>
      </c>
      <c r="D29" s="674" t="s">
        <v>69</v>
      </c>
      <c r="E29" s="883"/>
      <c r="F29" s="1456">
        <v>1</v>
      </c>
      <c r="G29" s="681"/>
      <c r="H29" s="681"/>
      <c r="I29" s="681"/>
      <c r="J29" s="681"/>
      <c r="K29" s="681"/>
      <c r="L29" s="681"/>
      <c r="M29" s="681">
        <f t="shared" si="0"/>
        <v>0</v>
      </c>
    </row>
    <row r="30" spans="1:13" ht="20.100000000000001" customHeight="1">
      <c r="A30" s="980"/>
      <c r="B30" s="702"/>
      <c r="C30" s="703" t="s">
        <v>62</v>
      </c>
      <c r="D30" s="702" t="s">
        <v>16</v>
      </c>
      <c r="E30" s="681">
        <v>7.24</v>
      </c>
      <c r="F30" s="942">
        <v>7.24</v>
      </c>
      <c r="G30" s="681"/>
      <c r="H30" s="681"/>
      <c r="I30" s="681"/>
      <c r="J30" s="681"/>
      <c r="K30" s="681"/>
      <c r="L30" s="681"/>
      <c r="M30" s="681">
        <f t="shared" si="0"/>
        <v>0</v>
      </c>
    </row>
    <row r="31" spans="1:13" ht="27">
      <c r="A31" s="980"/>
      <c r="B31" s="702" t="s">
        <v>495</v>
      </c>
      <c r="C31" s="703" t="s">
        <v>481</v>
      </c>
      <c r="D31" s="702" t="s">
        <v>56</v>
      </c>
      <c r="E31" s="681">
        <v>1</v>
      </c>
      <c r="F31" s="936">
        <v>1</v>
      </c>
      <c r="G31" s="681"/>
      <c r="H31" s="681"/>
      <c r="I31" s="681"/>
      <c r="J31" s="681"/>
      <c r="K31" s="681"/>
      <c r="L31" s="681"/>
      <c r="M31" s="681">
        <f t="shared" si="0"/>
        <v>0</v>
      </c>
    </row>
    <row r="32" spans="1:13">
      <c r="A32" s="980"/>
      <c r="B32" s="702" t="s">
        <v>816</v>
      </c>
      <c r="C32" s="703" t="s">
        <v>1072</v>
      </c>
      <c r="D32" s="702" t="s">
        <v>56</v>
      </c>
      <c r="E32" s="681" t="s">
        <v>250</v>
      </c>
      <c r="F32" s="936">
        <v>1</v>
      </c>
      <c r="G32" s="681"/>
      <c r="H32" s="681"/>
      <c r="I32" s="681"/>
      <c r="J32" s="681"/>
      <c r="K32" s="681"/>
      <c r="L32" s="681"/>
      <c r="M32" s="681">
        <f t="shared" si="0"/>
        <v>0</v>
      </c>
    </row>
    <row r="33" spans="1:13" ht="20.100000000000001" customHeight="1">
      <c r="A33" s="980"/>
      <c r="B33" s="702" t="s">
        <v>888</v>
      </c>
      <c r="C33" s="703" t="s">
        <v>887</v>
      </c>
      <c r="D33" s="702" t="s">
        <v>56</v>
      </c>
      <c r="E33" s="681" t="s">
        <v>250</v>
      </c>
      <c r="F33" s="936">
        <v>2</v>
      </c>
      <c r="G33" s="681"/>
      <c r="H33" s="681"/>
      <c r="I33" s="681"/>
      <c r="J33" s="681"/>
      <c r="K33" s="681"/>
      <c r="L33" s="681"/>
      <c r="M33" s="681">
        <f t="shared" si="0"/>
        <v>0</v>
      </c>
    </row>
    <row r="34" spans="1:13" ht="20.100000000000001" customHeight="1">
      <c r="A34" s="980"/>
      <c r="B34" s="702" t="s">
        <v>888</v>
      </c>
      <c r="C34" s="703" t="s">
        <v>982</v>
      </c>
      <c r="D34" s="702" t="s">
        <v>56</v>
      </c>
      <c r="E34" s="681" t="s">
        <v>250</v>
      </c>
      <c r="F34" s="936">
        <v>1</v>
      </c>
      <c r="G34" s="681"/>
      <c r="H34" s="681"/>
      <c r="I34" s="681"/>
      <c r="J34" s="681"/>
      <c r="K34" s="681"/>
      <c r="L34" s="681"/>
      <c r="M34" s="681">
        <f t="shared" si="0"/>
        <v>0</v>
      </c>
    </row>
    <row r="35" spans="1:13" ht="20.100000000000001" customHeight="1">
      <c r="A35" s="980"/>
      <c r="B35" s="893" t="s">
        <v>1073</v>
      </c>
      <c r="C35" s="469" t="s">
        <v>1074</v>
      </c>
      <c r="D35" s="893" t="s">
        <v>56</v>
      </c>
      <c r="E35" s="681"/>
      <c r="F35" s="936">
        <v>1</v>
      </c>
      <c r="G35" s="681"/>
      <c r="H35" s="681"/>
      <c r="I35" s="681"/>
      <c r="J35" s="681"/>
      <c r="K35" s="681"/>
      <c r="L35" s="681"/>
      <c r="M35" s="681">
        <f t="shared" si="0"/>
        <v>0</v>
      </c>
    </row>
    <row r="36" spans="1:13" ht="20.100000000000001" customHeight="1">
      <c r="A36" s="980"/>
      <c r="B36" s="702" t="s">
        <v>70</v>
      </c>
      <c r="C36" s="703" t="s">
        <v>983</v>
      </c>
      <c r="D36" s="702" t="s">
        <v>56</v>
      </c>
      <c r="E36" s="681" t="s">
        <v>250</v>
      </c>
      <c r="F36" s="936">
        <v>1</v>
      </c>
      <c r="G36" s="681"/>
      <c r="H36" s="681"/>
      <c r="I36" s="681"/>
      <c r="J36" s="681"/>
      <c r="K36" s="681"/>
      <c r="L36" s="681"/>
      <c r="M36" s="681">
        <f t="shared" si="0"/>
        <v>0</v>
      </c>
    </row>
    <row r="37" spans="1:13">
      <c r="A37" s="980"/>
      <c r="B37" s="702" t="s">
        <v>70</v>
      </c>
      <c r="C37" s="703" t="s">
        <v>984</v>
      </c>
      <c r="D37" s="702" t="s">
        <v>56</v>
      </c>
      <c r="E37" s="681" t="s">
        <v>250</v>
      </c>
      <c r="F37" s="936">
        <v>7</v>
      </c>
      <c r="G37" s="681"/>
      <c r="H37" s="681"/>
      <c r="I37" s="681"/>
      <c r="J37" s="681"/>
      <c r="K37" s="681"/>
      <c r="L37" s="681"/>
      <c r="M37" s="681">
        <f t="shared" si="0"/>
        <v>0</v>
      </c>
    </row>
    <row r="38" spans="1:13" ht="20.100000000000001" customHeight="1">
      <c r="A38" s="980"/>
      <c r="B38" s="702" t="s">
        <v>70</v>
      </c>
      <c r="C38" s="703" t="s">
        <v>71</v>
      </c>
      <c r="D38" s="702" t="s">
        <v>56</v>
      </c>
      <c r="E38" s="681" t="s">
        <v>250</v>
      </c>
      <c r="F38" s="936">
        <v>6</v>
      </c>
      <c r="G38" s="681"/>
      <c r="H38" s="681"/>
      <c r="I38" s="681"/>
      <c r="J38" s="681"/>
      <c r="K38" s="681"/>
      <c r="L38" s="681"/>
      <c r="M38" s="681">
        <f t="shared" si="0"/>
        <v>0</v>
      </c>
    </row>
    <row r="39" spans="1:13" ht="20.100000000000001" customHeight="1">
      <c r="A39" s="980"/>
      <c r="B39" s="702" t="s">
        <v>70</v>
      </c>
      <c r="C39" s="703" t="s">
        <v>251</v>
      </c>
      <c r="D39" s="702" t="s">
        <v>56</v>
      </c>
      <c r="E39" s="681" t="s">
        <v>250</v>
      </c>
      <c r="F39" s="936">
        <v>13</v>
      </c>
      <c r="G39" s="681"/>
      <c r="H39" s="681"/>
      <c r="I39" s="681"/>
      <c r="J39" s="681"/>
      <c r="K39" s="681"/>
      <c r="L39" s="681"/>
      <c r="M39" s="681">
        <f t="shared" si="0"/>
        <v>0</v>
      </c>
    </row>
    <row r="40" spans="1:13" ht="20.100000000000001" customHeight="1">
      <c r="A40" s="980"/>
      <c r="B40" s="702" t="s">
        <v>70</v>
      </c>
      <c r="C40" s="703" t="s">
        <v>422</v>
      </c>
      <c r="D40" s="702" t="s">
        <v>56</v>
      </c>
      <c r="E40" s="681" t="s">
        <v>250</v>
      </c>
      <c r="F40" s="936">
        <v>2</v>
      </c>
      <c r="G40" s="681"/>
      <c r="H40" s="681"/>
      <c r="I40" s="681"/>
      <c r="J40" s="681"/>
      <c r="K40" s="681"/>
      <c r="L40" s="681"/>
      <c r="M40" s="681">
        <f t="shared" si="0"/>
        <v>0</v>
      </c>
    </row>
    <row r="41" spans="1:13" ht="20.100000000000001" customHeight="1">
      <c r="A41" s="980"/>
      <c r="B41" s="702"/>
      <c r="C41" s="704" t="s">
        <v>26</v>
      </c>
      <c r="D41" s="702" t="s">
        <v>13</v>
      </c>
      <c r="E41" s="681">
        <v>3.84</v>
      </c>
      <c r="F41" s="942">
        <v>3.84</v>
      </c>
      <c r="G41" s="681"/>
      <c r="H41" s="681"/>
      <c r="I41" s="681"/>
      <c r="J41" s="681"/>
      <c r="K41" s="681"/>
      <c r="L41" s="681"/>
      <c r="M41" s="681">
        <f t="shared" si="0"/>
        <v>0</v>
      </c>
    </row>
    <row r="42" spans="1:13" ht="20.100000000000001" customHeight="1">
      <c r="A42" s="962"/>
      <c r="B42" s="702"/>
      <c r="C42" s="1455" t="s">
        <v>91</v>
      </c>
      <c r="D42" s="702"/>
      <c r="E42" s="681"/>
      <c r="F42" s="942"/>
      <c r="G42" s="681"/>
      <c r="H42" s="883">
        <f>SUM(H30:H41)</f>
        <v>0</v>
      </c>
      <c r="I42" s="681"/>
      <c r="J42" s="883">
        <f>SUM(J30:J41)</f>
        <v>0</v>
      </c>
      <c r="K42" s="681"/>
      <c r="L42" s="883">
        <f>SUM(L30:L41)</f>
        <v>0</v>
      </c>
      <c r="M42" s="883">
        <f>SUM(M30:M41)</f>
        <v>0</v>
      </c>
    </row>
    <row r="43" spans="1:13" ht="30.75" customHeight="1">
      <c r="A43" s="962"/>
      <c r="B43" s="702"/>
      <c r="C43" s="862" t="s">
        <v>900</v>
      </c>
      <c r="D43" s="702"/>
      <c r="E43" s="681"/>
      <c r="F43" s="942"/>
      <c r="G43" s="681"/>
      <c r="H43" s="681"/>
      <c r="I43" s="681"/>
      <c r="J43" s="681"/>
      <c r="K43" s="681"/>
      <c r="L43" s="681"/>
      <c r="M43" s="681">
        <f t="shared" si="0"/>
        <v>0</v>
      </c>
    </row>
    <row r="44" spans="1:13" ht="16.5" thickBot="1">
      <c r="A44" s="962"/>
      <c r="B44" s="702"/>
      <c r="C44" s="862" t="s">
        <v>654</v>
      </c>
      <c r="D44" s="702"/>
      <c r="E44" s="681"/>
      <c r="F44" s="942"/>
      <c r="G44" s="681"/>
      <c r="H44" s="681"/>
      <c r="I44" s="681"/>
      <c r="J44" s="681"/>
      <c r="K44" s="681"/>
      <c r="L44" s="681"/>
      <c r="M44" s="681">
        <f t="shared" si="0"/>
        <v>0</v>
      </c>
    </row>
    <row r="45" spans="1:13" ht="39.75" customHeight="1">
      <c r="A45" s="980">
        <v>1</v>
      </c>
      <c r="B45" s="698" t="s">
        <v>254</v>
      </c>
      <c r="C45" s="1457" t="s">
        <v>482</v>
      </c>
      <c r="D45" s="674" t="s">
        <v>74</v>
      </c>
      <c r="E45" s="883"/>
      <c r="F45" s="1458">
        <v>8.0000000000000071E-2</v>
      </c>
      <c r="G45" s="681"/>
      <c r="H45" s="681"/>
      <c r="I45" s="681"/>
      <c r="J45" s="681"/>
      <c r="K45" s="681"/>
      <c r="L45" s="681"/>
      <c r="M45" s="681">
        <f t="shared" si="0"/>
        <v>0</v>
      </c>
    </row>
    <row r="46" spans="1:13" ht="20.100000000000001" customHeight="1">
      <c r="A46" s="980"/>
      <c r="B46" s="702"/>
      <c r="C46" s="703" t="s">
        <v>62</v>
      </c>
      <c r="D46" s="702" t="s">
        <v>16</v>
      </c>
      <c r="E46" s="681">
        <v>42.5</v>
      </c>
      <c r="F46" s="942">
        <v>3.400000000000003</v>
      </c>
      <c r="G46" s="681"/>
      <c r="H46" s="681"/>
      <c r="I46" s="681"/>
      <c r="J46" s="681"/>
      <c r="K46" s="681"/>
      <c r="L46" s="681"/>
      <c r="M46" s="681">
        <f>L46+J46+H46</f>
        <v>0</v>
      </c>
    </row>
    <row r="47" spans="1:13" ht="20.100000000000001" customHeight="1">
      <c r="A47" s="980"/>
      <c r="B47" s="702" t="s">
        <v>496</v>
      </c>
      <c r="C47" s="703" t="s">
        <v>75</v>
      </c>
      <c r="D47" s="702" t="s">
        <v>50</v>
      </c>
      <c r="E47" s="681">
        <v>0.2</v>
      </c>
      <c r="F47" s="942">
        <v>1.6000000000000014E-2</v>
      </c>
      <c r="G47" s="681"/>
      <c r="H47" s="681"/>
      <c r="I47" s="681"/>
      <c r="J47" s="681"/>
      <c r="K47" s="681"/>
      <c r="L47" s="681"/>
      <c r="M47" s="681">
        <f t="shared" si="0"/>
        <v>0</v>
      </c>
    </row>
    <row r="48" spans="1:13" ht="20.100000000000001" customHeight="1">
      <c r="A48" s="980"/>
      <c r="B48" s="702" t="s">
        <v>76</v>
      </c>
      <c r="C48" s="703" t="s">
        <v>77</v>
      </c>
      <c r="D48" s="702" t="s">
        <v>50</v>
      </c>
      <c r="E48" s="681">
        <v>1.8</v>
      </c>
      <c r="F48" s="942">
        <v>0.14400000000000013</v>
      </c>
      <c r="G48" s="681"/>
      <c r="H48" s="681"/>
      <c r="I48" s="681"/>
      <c r="J48" s="681"/>
      <c r="K48" s="681"/>
      <c r="L48" s="681"/>
      <c r="M48" s="681">
        <f t="shared" ref="M48:M111" si="1">L48+J48+H48</f>
        <v>0</v>
      </c>
    </row>
    <row r="49" spans="1:13" ht="27">
      <c r="A49" s="980"/>
      <c r="B49" s="702" t="s">
        <v>497</v>
      </c>
      <c r="C49" s="1459" t="s">
        <v>498</v>
      </c>
      <c r="D49" s="702" t="s">
        <v>79</v>
      </c>
      <c r="E49" s="681">
        <v>101</v>
      </c>
      <c r="F49" s="942">
        <v>8.0800000000000072</v>
      </c>
      <c r="G49" s="681"/>
      <c r="H49" s="681"/>
      <c r="I49" s="681"/>
      <c r="J49" s="681"/>
      <c r="K49" s="681"/>
      <c r="L49" s="681"/>
      <c r="M49" s="681">
        <f t="shared" si="1"/>
        <v>0</v>
      </c>
    </row>
    <row r="50" spans="1:13" ht="20.100000000000001" customHeight="1">
      <c r="A50" s="980"/>
      <c r="B50" s="702"/>
      <c r="C50" s="1459" t="s">
        <v>499</v>
      </c>
      <c r="D50" s="702" t="s">
        <v>56</v>
      </c>
      <c r="E50" s="681">
        <v>100</v>
      </c>
      <c r="F50" s="936">
        <v>8.0000000000000071</v>
      </c>
      <c r="G50" s="681"/>
      <c r="H50" s="681"/>
      <c r="I50" s="681"/>
      <c r="J50" s="681"/>
      <c r="K50" s="681"/>
      <c r="L50" s="681"/>
      <c r="M50" s="681">
        <f t="shared" si="1"/>
        <v>0</v>
      </c>
    </row>
    <row r="51" spans="1:13" ht="30" customHeight="1">
      <c r="A51" s="980"/>
      <c r="B51" s="702" t="s">
        <v>500</v>
      </c>
      <c r="C51" s="1459" t="s">
        <v>81</v>
      </c>
      <c r="D51" s="702" t="s">
        <v>56</v>
      </c>
      <c r="E51" s="681" t="s">
        <v>250</v>
      </c>
      <c r="F51" s="936">
        <v>47</v>
      </c>
      <c r="G51" s="681"/>
      <c r="H51" s="681"/>
      <c r="I51" s="681"/>
      <c r="J51" s="681"/>
      <c r="K51" s="681"/>
      <c r="L51" s="681"/>
      <c r="M51" s="681">
        <f t="shared" si="1"/>
        <v>0</v>
      </c>
    </row>
    <row r="52" spans="1:13" ht="20.100000000000001" customHeight="1">
      <c r="A52" s="980"/>
      <c r="B52" s="702"/>
      <c r="C52" s="703" t="s">
        <v>26</v>
      </c>
      <c r="D52" s="702" t="s">
        <v>13</v>
      </c>
      <c r="E52" s="681">
        <v>3.25</v>
      </c>
      <c r="F52" s="942">
        <v>0.26000000000000023</v>
      </c>
      <c r="G52" s="681"/>
      <c r="H52" s="681"/>
      <c r="I52" s="681"/>
      <c r="J52" s="681"/>
      <c r="K52" s="681"/>
      <c r="L52" s="681"/>
      <c r="M52" s="681">
        <f t="shared" si="1"/>
        <v>0</v>
      </c>
    </row>
    <row r="53" spans="1:13" ht="51.75" customHeight="1">
      <c r="A53" s="980">
        <v>2</v>
      </c>
      <c r="B53" s="698" t="s">
        <v>82</v>
      </c>
      <c r="C53" s="1457" t="s">
        <v>83</v>
      </c>
      <c r="D53" s="674" t="s">
        <v>74</v>
      </c>
      <c r="E53" s="883"/>
      <c r="F53" s="1460">
        <v>8.0000000000000071E-2</v>
      </c>
      <c r="G53" s="681"/>
      <c r="H53" s="681"/>
      <c r="I53" s="681"/>
      <c r="J53" s="681"/>
      <c r="K53" s="681"/>
      <c r="L53" s="681"/>
      <c r="M53" s="681">
        <f t="shared" si="1"/>
        <v>0</v>
      </c>
    </row>
    <row r="54" spans="1:13" ht="20.100000000000001" customHeight="1">
      <c r="A54" s="980"/>
      <c r="B54" s="702"/>
      <c r="C54" s="703" t="s">
        <v>62</v>
      </c>
      <c r="D54" s="702" t="s">
        <v>16</v>
      </c>
      <c r="E54" s="936">
        <v>6.24</v>
      </c>
      <c r="F54" s="942">
        <v>0.49920000000000048</v>
      </c>
      <c r="G54" s="681"/>
      <c r="H54" s="681"/>
      <c r="I54" s="681"/>
      <c r="J54" s="681"/>
      <c r="K54" s="681"/>
      <c r="L54" s="681"/>
      <c r="M54" s="681">
        <f t="shared" si="1"/>
        <v>0</v>
      </c>
    </row>
    <row r="55" spans="1:13" ht="20.100000000000001" customHeight="1">
      <c r="A55" s="980"/>
      <c r="B55" s="702" t="s">
        <v>496</v>
      </c>
      <c r="C55" s="703" t="s">
        <v>75</v>
      </c>
      <c r="D55" s="702" t="s">
        <v>127</v>
      </c>
      <c r="E55" s="936">
        <v>0.05</v>
      </c>
      <c r="F55" s="942">
        <v>4.0000000000000036E-3</v>
      </c>
      <c r="G55" s="681"/>
      <c r="H55" s="681"/>
      <c r="I55" s="681"/>
      <c r="J55" s="681"/>
      <c r="K55" s="681"/>
      <c r="L55" s="681"/>
      <c r="M55" s="681">
        <f t="shared" si="1"/>
        <v>0</v>
      </c>
    </row>
    <row r="56" spans="1:13" ht="20.100000000000001" customHeight="1">
      <c r="A56" s="980"/>
      <c r="B56" s="702" t="s">
        <v>76</v>
      </c>
      <c r="C56" s="703" t="s">
        <v>77</v>
      </c>
      <c r="D56" s="702" t="s">
        <v>127</v>
      </c>
      <c r="E56" s="936">
        <v>0.26</v>
      </c>
      <c r="F56" s="942">
        <v>2.080000000000002E-2</v>
      </c>
      <c r="G56" s="681"/>
      <c r="H56" s="681"/>
      <c r="I56" s="681"/>
      <c r="J56" s="681"/>
      <c r="K56" s="681"/>
      <c r="L56" s="681"/>
      <c r="M56" s="681">
        <f t="shared" si="1"/>
        <v>0</v>
      </c>
    </row>
    <row r="57" spans="1:13" ht="39" customHeight="1">
      <c r="A57" s="980"/>
      <c r="B57" s="702" t="s">
        <v>86</v>
      </c>
      <c r="C57" s="1459" t="s">
        <v>683</v>
      </c>
      <c r="D57" s="702" t="s">
        <v>79</v>
      </c>
      <c r="E57" s="936">
        <v>103</v>
      </c>
      <c r="F57" s="942">
        <v>8.2400000000000073</v>
      </c>
      <c r="G57" s="681"/>
      <c r="H57" s="681"/>
      <c r="I57" s="681"/>
      <c r="J57" s="681"/>
      <c r="K57" s="681"/>
      <c r="L57" s="681"/>
      <c r="M57" s="681">
        <f t="shared" si="1"/>
        <v>0</v>
      </c>
    </row>
    <row r="58" spans="1:13" ht="20.100000000000001" customHeight="1">
      <c r="A58" s="980"/>
      <c r="B58" s="702"/>
      <c r="C58" s="704" t="s">
        <v>26</v>
      </c>
      <c r="D58" s="702" t="s">
        <v>13</v>
      </c>
      <c r="E58" s="936">
        <v>0.32</v>
      </c>
      <c r="F58" s="942">
        <v>2.5600000000000022E-2</v>
      </c>
      <c r="G58" s="681"/>
      <c r="H58" s="681"/>
      <c r="I58" s="681"/>
      <c r="J58" s="681"/>
      <c r="K58" s="681"/>
      <c r="L58" s="681"/>
      <c r="M58" s="681">
        <f t="shared" si="1"/>
        <v>0</v>
      </c>
    </row>
    <row r="59" spans="1:13" ht="40.5">
      <c r="A59" s="980">
        <v>3</v>
      </c>
      <c r="B59" s="698" t="s">
        <v>87</v>
      </c>
      <c r="C59" s="862" t="s">
        <v>88</v>
      </c>
      <c r="D59" s="674" t="s">
        <v>89</v>
      </c>
      <c r="E59" s="1461"/>
      <c r="F59" s="1462">
        <v>0.53</v>
      </c>
      <c r="G59" s="681"/>
      <c r="H59" s="681"/>
      <c r="I59" s="681"/>
      <c r="J59" s="681"/>
      <c r="K59" s="681"/>
      <c r="L59" s="681"/>
      <c r="M59" s="681">
        <f t="shared" si="1"/>
        <v>0</v>
      </c>
    </row>
    <row r="60" spans="1:13" ht="20.100000000000001" customHeight="1">
      <c r="A60" s="980"/>
      <c r="B60" s="702"/>
      <c r="C60" s="703" t="s">
        <v>62</v>
      </c>
      <c r="D60" s="702" t="s">
        <v>16</v>
      </c>
      <c r="E60" s="936">
        <v>37.200000000000003</v>
      </c>
      <c r="F60" s="942">
        <v>19.716000000000001</v>
      </c>
      <c r="G60" s="681"/>
      <c r="H60" s="681"/>
      <c r="I60" s="681"/>
      <c r="J60" s="681"/>
      <c r="K60" s="681"/>
      <c r="L60" s="681"/>
      <c r="M60" s="681">
        <f t="shared" si="1"/>
        <v>0</v>
      </c>
    </row>
    <row r="61" spans="1:13" ht="40.5" customHeight="1">
      <c r="A61" s="980"/>
      <c r="B61" s="702" t="s">
        <v>501</v>
      </c>
      <c r="C61" s="703" t="s">
        <v>90</v>
      </c>
      <c r="D61" s="702" t="s">
        <v>56</v>
      </c>
      <c r="E61" s="936">
        <v>100</v>
      </c>
      <c r="F61" s="936">
        <v>53</v>
      </c>
      <c r="G61" s="681"/>
      <c r="H61" s="681"/>
      <c r="I61" s="681"/>
      <c r="J61" s="681"/>
      <c r="K61" s="681"/>
      <c r="L61" s="681"/>
      <c r="M61" s="681">
        <f t="shared" si="1"/>
        <v>0</v>
      </c>
    </row>
    <row r="62" spans="1:13" ht="20.100000000000001" customHeight="1">
      <c r="A62" s="980"/>
      <c r="B62" s="702"/>
      <c r="C62" s="703" t="s">
        <v>26</v>
      </c>
      <c r="D62" s="702" t="s">
        <v>13</v>
      </c>
      <c r="E62" s="936">
        <v>12.84</v>
      </c>
      <c r="F62" s="942">
        <v>6.8052000000000001</v>
      </c>
      <c r="G62" s="681"/>
      <c r="H62" s="681"/>
      <c r="I62" s="681"/>
      <c r="J62" s="681"/>
      <c r="K62" s="681"/>
      <c r="L62" s="681"/>
      <c r="M62" s="681">
        <f t="shared" si="1"/>
        <v>0</v>
      </c>
    </row>
    <row r="63" spans="1:13" ht="54">
      <c r="A63" s="980">
        <v>4</v>
      </c>
      <c r="B63" s="698" t="s">
        <v>252</v>
      </c>
      <c r="C63" s="1463" t="s">
        <v>1060</v>
      </c>
      <c r="D63" s="674" t="s">
        <v>89</v>
      </c>
      <c r="E63" s="883"/>
      <c r="F63" s="1462">
        <v>1.53</v>
      </c>
      <c r="G63" s="681"/>
      <c r="H63" s="681"/>
      <c r="I63" s="681"/>
      <c r="J63" s="681"/>
      <c r="K63" s="681"/>
      <c r="L63" s="681"/>
      <c r="M63" s="681">
        <f t="shared" si="1"/>
        <v>0</v>
      </c>
    </row>
    <row r="64" spans="1:13" ht="20.100000000000001" customHeight="1">
      <c r="A64" s="980"/>
      <c r="B64" s="702"/>
      <c r="C64" s="703" t="s">
        <v>62</v>
      </c>
      <c r="D64" s="702" t="s">
        <v>16</v>
      </c>
      <c r="E64" s="936">
        <v>132</v>
      </c>
      <c r="F64" s="942">
        <v>201.96</v>
      </c>
      <c r="G64" s="681"/>
      <c r="H64" s="681"/>
      <c r="I64" s="681"/>
      <c r="J64" s="681"/>
      <c r="K64" s="681"/>
      <c r="L64" s="681"/>
      <c r="M64" s="681">
        <f t="shared" si="1"/>
        <v>0</v>
      </c>
    </row>
    <row r="65" spans="1:13" ht="20.100000000000001" customHeight="1">
      <c r="A65" s="980"/>
      <c r="B65" s="702" t="s">
        <v>496</v>
      </c>
      <c r="C65" s="703" t="s">
        <v>75</v>
      </c>
      <c r="D65" s="702" t="s">
        <v>127</v>
      </c>
      <c r="E65" s="936">
        <v>2.8</v>
      </c>
      <c r="F65" s="942">
        <v>4.2839999999999998</v>
      </c>
      <c r="G65" s="681"/>
      <c r="H65" s="681"/>
      <c r="I65" s="681"/>
      <c r="J65" s="681"/>
      <c r="K65" s="681"/>
      <c r="L65" s="681"/>
      <c r="M65" s="681">
        <f t="shared" si="1"/>
        <v>0</v>
      </c>
    </row>
    <row r="66" spans="1:13" ht="20.100000000000001" customHeight="1">
      <c r="A66" s="980"/>
      <c r="B66" s="702" t="s">
        <v>76</v>
      </c>
      <c r="C66" s="703" t="s">
        <v>77</v>
      </c>
      <c r="D66" s="702" t="s">
        <v>127</v>
      </c>
      <c r="E66" s="936">
        <v>11.9</v>
      </c>
      <c r="F66" s="942">
        <v>18.207000000000001</v>
      </c>
      <c r="G66" s="681"/>
      <c r="H66" s="681"/>
      <c r="I66" s="681"/>
      <c r="J66" s="681"/>
      <c r="K66" s="681"/>
      <c r="L66" s="681"/>
      <c r="M66" s="681">
        <f t="shared" si="1"/>
        <v>0</v>
      </c>
    </row>
    <row r="67" spans="1:13" ht="27.75">
      <c r="A67" s="980"/>
      <c r="B67" s="702"/>
      <c r="C67" s="735" t="s">
        <v>817</v>
      </c>
      <c r="D67" s="702" t="s">
        <v>56</v>
      </c>
      <c r="E67" s="936">
        <v>100</v>
      </c>
      <c r="F67" s="936">
        <v>153</v>
      </c>
      <c r="G67" s="681"/>
      <c r="H67" s="681"/>
      <c r="I67" s="681"/>
      <c r="J67" s="681"/>
      <c r="K67" s="681"/>
      <c r="L67" s="681"/>
      <c r="M67" s="681">
        <f t="shared" si="1"/>
        <v>0</v>
      </c>
    </row>
    <row r="68" spans="1:13" ht="20.100000000000001" customHeight="1">
      <c r="A68" s="980"/>
      <c r="B68" s="702"/>
      <c r="C68" s="703" t="s">
        <v>26</v>
      </c>
      <c r="D68" s="702" t="s">
        <v>13</v>
      </c>
      <c r="E68" s="936">
        <v>12.6</v>
      </c>
      <c r="F68" s="942">
        <v>19.277999999999999</v>
      </c>
      <c r="G68" s="681"/>
      <c r="H68" s="681"/>
      <c r="I68" s="681"/>
      <c r="J68" s="681"/>
      <c r="K68" s="681"/>
      <c r="L68" s="681"/>
      <c r="M68" s="681">
        <f t="shared" si="1"/>
        <v>0</v>
      </c>
    </row>
    <row r="69" spans="1:13" ht="54">
      <c r="A69" s="980">
        <v>5</v>
      </c>
      <c r="B69" s="698" t="s">
        <v>252</v>
      </c>
      <c r="C69" s="1463" t="s">
        <v>1061</v>
      </c>
      <c r="D69" s="674" t="s">
        <v>89</v>
      </c>
      <c r="E69" s="883"/>
      <c r="F69" s="1462">
        <v>0.08</v>
      </c>
      <c r="G69" s="681"/>
      <c r="H69" s="681"/>
      <c r="I69" s="681"/>
      <c r="J69" s="681"/>
      <c r="K69" s="681"/>
      <c r="L69" s="681"/>
      <c r="M69" s="681">
        <f t="shared" si="1"/>
        <v>0</v>
      </c>
    </row>
    <row r="70" spans="1:13" ht="20.100000000000001" customHeight="1">
      <c r="A70" s="980"/>
      <c r="B70" s="702"/>
      <c r="C70" s="703" t="s">
        <v>62</v>
      </c>
      <c r="D70" s="702" t="s">
        <v>16</v>
      </c>
      <c r="E70" s="936">
        <v>132</v>
      </c>
      <c r="F70" s="942">
        <v>10.56</v>
      </c>
      <c r="G70" s="681"/>
      <c r="H70" s="681"/>
      <c r="I70" s="681"/>
      <c r="J70" s="681"/>
      <c r="K70" s="681"/>
      <c r="L70" s="681"/>
      <c r="M70" s="681">
        <f t="shared" si="1"/>
        <v>0</v>
      </c>
    </row>
    <row r="71" spans="1:13" ht="20.100000000000001" customHeight="1">
      <c r="A71" s="980"/>
      <c r="B71" s="702" t="s">
        <v>496</v>
      </c>
      <c r="C71" s="703" t="s">
        <v>75</v>
      </c>
      <c r="D71" s="702" t="s">
        <v>127</v>
      </c>
      <c r="E71" s="936">
        <v>2.8</v>
      </c>
      <c r="F71" s="942">
        <v>0.22399999999999998</v>
      </c>
      <c r="G71" s="681"/>
      <c r="H71" s="681"/>
      <c r="I71" s="681"/>
      <c r="J71" s="681"/>
      <c r="K71" s="681"/>
      <c r="L71" s="681"/>
      <c r="M71" s="681">
        <f t="shared" si="1"/>
        <v>0</v>
      </c>
    </row>
    <row r="72" spans="1:13" ht="20.100000000000001" customHeight="1">
      <c r="A72" s="980"/>
      <c r="B72" s="702" t="s">
        <v>76</v>
      </c>
      <c r="C72" s="703" t="s">
        <v>77</v>
      </c>
      <c r="D72" s="702" t="s">
        <v>127</v>
      </c>
      <c r="E72" s="936">
        <v>11.9</v>
      </c>
      <c r="F72" s="942">
        <v>0.95200000000000007</v>
      </c>
      <c r="G72" s="681"/>
      <c r="H72" s="681"/>
      <c r="I72" s="681"/>
      <c r="J72" s="681"/>
      <c r="K72" s="681"/>
      <c r="L72" s="681"/>
      <c r="M72" s="681">
        <f t="shared" si="1"/>
        <v>0</v>
      </c>
    </row>
    <row r="73" spans="1:13" ht="36.75" customHeight="1">
      <c r="A73" s="980"/>
      <c r="B73" s="702"/>
      <c r="C73" s="790" t="s">
        <v>484</v>
      </c>
      <c r="D73" s="702" t="s">
        <v>56</v>
      </c>
      <c r="E73" s="936">
        <v>100</v>
      </c>
      <c r="F73" s="936">
        <v>8</v>
      </c>
      <c r="G73" s="681"/>
      <c r="H73" s="681"/>
      <c r="I73" s="681"/>
      <c r="J73" s="681"/>
      <c r="K73" s="681"/>
      <c r="L73" s="681"/>
      <c r="M73" s="681">
        <f t="shared" si="1"/>
        <v>0</v>
      </c>
    </row>
    <row r="74" spans="1:13" ht="20.100000000000001" customHeight="1" thickBot="1">
      <c r="A74" s="980"/>
      <c r="B74" s="702"/>
      <c r="C74" s="703" t="s">
        <v>26</v>
      </c>
      <c r="D74" s="702" t="s">
        <v>13</v>
      </c>
      <c r="E74" s="936">
        <v>12.6</v>
      </c>
      <c r="F74" s="942">
        <v>1.008</v>
      </c>
      <c r="G74" s="681"/>
      <c r="H74" s="681"/>
      <c r="I74" s="681"/>
      <c r="J74" s="681"/>
      <c r="K74" s="681"/>
      <c r="L74" s="681"/>
      <c r="M74" s="681">
        <f t="shared" si="1"/>
        <v>0</v>
      </c>
    </row>
    <row r="75" spans="1:13" ht="54">
      <c r="A75" s="980">
        <v>6</v>
      </c>
      <c r="B75" s="698" t="s">
        <v>252</v>
      </c>
      <c r="C75" s="1463" t="s">
        <v>1062</v>
      </c>
      <c r="D75" s="674" t="s">
        <v>89</v>
      </c>
      <c r="E75" s="883"/>
      <c r="F75" s="1458">
        <v>0.47</v>
      </c>
      <c r="G75" s="681"/>
      <c r="H75" s="681"/>
      <c r="I75" s="681"/>
      <c r="J75" s="681"/>
      <c r="K75" s="681"/>
      <c r="L75" s="681"/>
      <c r="M75" s="681">
        <f t="shared" si="1"/>
        <v>0</v>
      </c>
    </row>
    <row r="76" spans="1:13" ht="20.100000000000001" customHeight="1">
      <c r="A76" s="980"/>
      <c r="B76" s="702"/>
      <c r="C76" s="703" t="s">
        <v>62</v>
      </c>
      <c r="D76" s="702" t="s">
        <v>16</v>
      </c>
      <c r="E76" s="936">
        <v>132</v>
      </c>
      <c r="F76" s="942">
        <v>62.04</v>
      </c>
      <c r="G76" s="681"/>
      <c r="H76" s="681"/>
      <c r="I76" s="681"/>
      <c r="J76" s="681"/>
      <c r="K76" s="681"/>
      <c r="L76" s="681"/>
      <c r="M76" s="681">
        <f t="shared" si="1"/>
        <v>0</v>
      </c>
    </row>
    <row r="77" spans="1:13" ht="20.100000000000001" customHeight="1">
      <c r="A77" s="980"/>
      <c r="B77" s="702" t="s">
        <v>496</v>
      </c>
      <c r="C77" s="703" t="s">
        <v>75</v>
      </c>
      <c r="D77" s="702" t="s">
        <v>127</v>
      </c>
      <c r="E77" s="936">
        <v>2.8</v>
      </c>
      <c r="F77" s="942">
        <v>1.3159999999999998</v>
      </c>
      <c r="G77" s="681"/>
      <c r="H77" s="681"/>
      <c r="I77" s="681"/>
      <c r="J77" s="681"/>
      <c r="K77" s="681"/>
      <c r="L77" s="681"/>
      <c r="M77" s="681">
        <f t="shared" si="1"/>
        <v>0</v>
      </c>
    </row>
    <row r="78" spans="1:13" ht="20.100000000000001" customHeight="1">
      <c r="A78" s="980"/>
      <c r="B78" s="702" t="s">
        <v>76</v>
      </c>
      <c r="C78" s="703" t="s">
        <v>77</v>
      </c>
      <c r="D78" s="702" t="s">
        <v>127</v>
      </c>
      <c r="E78" s="936">
        <v>11.9</v>
      </c>
      <c r="F78" s="942">
        <v>5.593</v>
      </c>
      <c r="G78" s="681"/>
      <c r="H78" s="681"/>
      <c r="I78" s="681"/>
      <c r="J78" s="681"/>
      <c r="K78" s="681"/>
      <c r="L78" s="681"/>
      <c r="M78" s="681">
        <f t="shared" si="1"/>
        <v>0</v>
      </c>
    </row>
    <row r="79" spans="1:13" ht="36.75" customHeight="1">
      <c r="A79" s="980"/>
      <c r="B79" s="702"/>
      <c r="C79" s="790" t="s">
        <v>484</v>
      </c>
      <c r="D79" s="702" t="s">
        <v>56</v>
      </c>
      <c r="E79" s="936">
        <v>100</v>
      </c>
      <c r="F79" s="936">
        <v>47</v>
      </c>
      <c r="G79" s="681"/>
      <c r="H79" s="681"/>
      <c r="I79" s="681"/>
      <c r="J79" s="681"/>
      <c r="K79" s="681"/>
      <c r="L79" s="681"/>
      <c r="M79" s="681">
        <f t="shared" si="1"/>
        <v>0</v>
      </c>
    </row>
    <row r="80" spans="1:13" ht="20.100000000000001" customHeight="1">
      <c r="A80" s="980"/>
      <c r="B80" s="702"/>
      <c r="C80" s="703" t="s">
        <v>26</v>
      </c>
      <c r="D80" s="702" t="s">
        <v>13</v>
      </c>
      <c r="E80" s="936">
        <v>12.6</v>
      </c>
      <c r="F80" s="942">
        <v>5.9219999999999997</v>
      </c>
      <c r="G80" s="681"/>
      <c r="H80" s="681"/>
      <c r="I80" s="681"/>
      <c r="J80" s="681"/>
      <c r="K80" s="681"/>
      <c r="L80" s="681"/>
      <c r="M80" s="681">
        <f t="shared" si="1"/>
        <v>0</v>
      </c>
    </row>
    <row r="81" spans="1:13" ht="54.75" customHeight="1">
      <c r="A81" s="980">
        <v>7</v>
      </c>
      <c r="B81" s="698" t="s">
        <v>818</v>
      </c>
      <c r="C81" s="1463" t="s">
        <v>1063</v>
      </c>
      <c r="D81" s="674" t="s">
        <v>89</v>
      </c>
      <c r="E81" s="883"/>
      <c r="F81" s="669">
        <v>0.06</v>
      </c>
      <c r="G81" s="681"/>
      <c r="H81" s="681"/>
      <c r="I81" s="681"/>
      <c r="J81" s="681"/>
      <c r="K81" s="681"/>
      <c r="L81" s="681"/>
      <c r="M81" s="681">
        <f t="shared" si="1"/>
        <v>0</v>
      </c>
    </row>
    <row r="82" spans="1:13" ht="20.25" customHeight="1">
      <c r="A82" s="980"/>
      <c r="B82" s="766"/>
      <c r="C82" s="736" t="s">
        <v>62</v>
      </c>
      <c r="D82" s="766" t="s">
        <v>16</v>
      </c>
      <c r="E82" s="930">
        <v>132</v>
      </c>
      <c r="F82" s="671">
        <v>7.92</v>
      </c>
      <c r="G82" s="670"/>
      <c r="H82" s="670"/>
      <c r="I82" s="670"/>
      <c r="J82" s="670"/>
      <c r="K82" s="670"/>
      <c r="L82" s="670"/>
      <c r="M82" s="670">
        <f t="shared" si="1"/>
        <v>0</v>
      </c>
    </row>
    <row r="83" spans="1:13" ht="18" customHeight="1">
      <c r="A83" s="980"/>
      <c r="B83" s="767" t="s">
        <v>496</v>
      </c>
      <c r="C83" s="736" t="s">
        <v>75</v>
      </c>
      <c r="D83" s="766" t="s">
        <v>127</v>
      </c>
      <c r="E83" s="930">
        <v>2.8</v>
      </c>
      <c r="F83" s="671">
        <v>0.16799999999999998</v>
      </c>
      <c r="G83" s="670"/>
      <c r="H83" s="670"/>
      <c r="I83" s="670"/>
      <c r="J83" s="670"/>
      <c r="K83" s="670"/>
      <c r="L83" s="670"/>
      <c r="M83" s="670">
        <f t="shared" si="1"/>
        <v>0</v>
      </c>
    </row>
    <row r="84" spans="1:13" ht="18" customHeight="1">
      <c r="A84" s="980"/>
      <c r="B84" s="767" t="s">
        <v>76</v>
      </c>
      <c r="C84" s="736" t="s">
        <v>77</v>
      </c>
      <c r="D84" s="766" t="s">
        <v>127</v>
      </c>
      <c r="E84" s="930">
        <v>11.9</v>
      </c>
      <c r="F84" s="671">
        <v>0.71399999999999997</v>
      </c>
      <c r="G84" s="670"/>
      <c r="H84" s="670"/>
      <c r="I84" s="670"/>
      <c r="J84" s="670"/>
      <c r="K84" s="670"/>
      <c r="L84" s="670"/>
      <c r="M84" s="670">
        <f t="shared" si="1"/>
        <v>0</v>
      </c>
    </row>
    <row r="85" spans="1:13" ht="30.75" customHeight="1">
      <c r="A85" s="980"/>
      <c r="B85" s="767"/>
      <c r="C85" s="735" t="s">
        <v>819</v>
      </c>
      <c r="D85" s="766" t="s">
        <v>56</v>
      </c>
      <c r="E85" s="930">
        <v>100</v>
      </c>
      <c r="F85" s="930">
        <v>6</v>
      </c>
      <c r="G85" s="670"/>
      <c r="H85" s="670"/>
      <c r="I85" s="670"/>
      <c r="J85" s="670"/>
      <c r="K85" s="670"/>
      <c r="L85" s="670"/>
      <c r="M85" s="670">
        <f t="shared" si="1"/>
        <v>0</v>
      </c>
    </row>
    <row r="86" spans="1:13" ht="20.100000000000001" customHeight="1" thickBot="1">
      <c r="A86" s="980"/>
      <c r="B86" s="766"/>
      <c r="C86" s="736" t="s">
        <v>26</v>
      </c>
      <c r="D86" s="766" t="s">
        <v>13</v>
      </c>
      <c r="E86" s="930">
        <v>12.6</v>
      </c>
      <c r="F86" s="671">
        <v>0.75600000000000001</v>
      </c>
      <c r="G86" s="670"/>
      <c r="H86" s="670"/>
      <c r="I86" s="670"/>
      <c r="J86" s="670"/>
      <c r="K86" s="670"/>
      <c r="L86" s="670"/>
      <c r="M86" s="670">
        <f t="shared" si="1"/>
        <v>0</v>
      </c>
    </row>
    <row r="87" spans="1:13" ht="54">
      <c r="A87" s="980">
        <v>8</v>
      </c>
      <c r="B87" s="698" t="s">
        <v>655</v>
      </c>
      <c r="C87" s="1463" t="s">
        <v>656</v>
      </c>
      <c r="D87" s="674" t="s">
        <v>657</v>
      </c>
      <c r="E87" s="883"/>
      <c r="F87" s="1464">
        <v>12</v>
      </c>
      <c r="G87" s="681"/>
      <c r="H87" s="681"/>
      <c r="I87" s="681"/>
      <c r="J87" s="681"/>
      <c r="K87" s="681"/>
      <c r="L87" s="681"/>
      <c r="M87" s="681">
        <f t="shared" si="1"/>
        <v>0</v>
      </c>
    </row>
    <row r="88" spans="1:13" ht="20.100000000000001" customHeight="1">
      <c r="A88" s="980"/>
      <c r="B88" s="702"/>
      <c r="C88" s="703" t="s">
        <v>62</v>
      </c>
      <c r="D88" s="702" t="s">
        <v>16</v>
      </c>
      <c r="E88" s="936">
        <v>3.8</v>
      </c>
      <c r="F88" s="806">
        <v>45.599999999999994</v>
      </c>
      <c r="G88" s="681"/>
      <c r="H88" s="681"/>
      <c r="I88" s="681"/>
      <c r="J88" s="681"/>
      <c r="K88" s="681"/>
      <c r="L88" s="681"/>
      <c r="M88" s="681">
        <f t="shared" si="1"/>
        <v>0</v>
      </c>
    </row>
    <row r="89" spans="1:13" ht="20.100000000000001" customHeight="1">
      <c r="A89" s="980"/>
      <c r="B89" s="702"/>
      <c r="C89" s="703" t="s">
        <v>29</v>
      </c>
      <c r="D89" s="702" t="s">
        <v>13</v>
      </c>
      <c r="E89" s="936">
        <v>0.08</v>
      </c>
      <c r="F89" s="806">
        <v>0.96</v>
      </c>
      <c r="G89" s="681"/>
      <c r="H89" s="681"/>
      <c r="I89" s="681"/>
      <c r="J89" s="681"/>
      <c r="K89" s="681"/>
      <c r="L89" s="681"/>
      <c r="M89" s="681">
        <f t="shared" si="1"/>
        <v>0</v>
      </c>
    </row>
    <row r="90" spans="1:13" ht="36.75" customHeight="1">
      <c r="A90" s="980"/>
      <c r="B90" s="702" t="s">
        <v>658</v>
      </c>
      <c r="C90" s="790" t="s">
        <v>659</v>
      </c>
      <c r="D90" s="702" t="s">
        <v>56</v>
      </c>
      <c r="E90" s="936" t="s">
        <v>250</v>
      </c>
      <c r="F90" s="936">
        <v>10</v>
      </c>
      <c r="G90" s="681"/>
      <c r="H90" s="681"/>
      <c r="I90" s="681"/>
      <c r="J90" s="681"/>
      <c r="K90" s="681"/>
      <c r="L90" s="681"/>
      <c r="M90" s="681">
        <f t="shared" si="1"/>
        <v>0</v>
      </c>
    </row>
    <row r="91" spans="1:13" ht="36.75" customHeight="1">
      <c r="A91" s="980"/>
      <c r="B91" s="702" t="s">
        <v>660</v>
      </c>
      <c r="C91" s="790" t="s">
        <v>889</v>
      </c>
      <c r="D91" s="702" t="s">
        <v>56</v>
      </c>
      <c r="E91" s="936" t="s">
        <v>250</v>
      </c>
      <c r="F91" s="936">
        <v>2</v>
      </c>
      <c r="G91" s="681"/>
      <c r="H91" s="681"/>
      <c r="I91" s="681"/>
      <c r="J91" s="681"/>
      <c r="K91" s="681"/>
      <c r="L91" s="681"/>
      <c r="M91" s="681">
        <f t="shared" si="1"/>
        <v>0</v>
      </c>
    </row>
    <row r="92" spans="1:13" ht="20.100000000000001" customHeight="1">
      <c r="A92" s="980"/>
      <c r="B92" s="702"/>
      <c r="C92" s="703" t="s">
        <v>26</v>
      </c>
      <c r="D92" s="702" t="s">
        <v>13</v>
      </c>
      <c r="E92" s="936">
        <v>0.66</v>
      </c>
      <c r="F92" s="806">
        <v>7.92</v>
      </c>
      <c r="G92" s="681"/>
      <c r="H92" s="681"/>
      <c r="I92" s="681"/>
      <c r="J92" s="681"/>
      <c r="K92" s="681"/>
      <c r="L92" s="681"/>
      <c r="M92" s="681">
        <f t="shared" si="1"/>
        <v>0</v>
      </c>
    </row>
    <row r="93" spans="1:13" ht="20.100000000000001" customHeight="1">
      <c r="A93" s="962"/>
      <c r="B93" s="702"/>
      <c r="C93" s="862" t="s">
        <v>661</v>
      </c>
      <c r="D93" s="702"/>
      <c r="E93" s="936"/>
      <c r="F93" s="806"/>
      <c r="G93" s="681"/>
      <c r="H93" s="681"/>
      <c r="I93" s="681"/>
      <c r="J93" s="681"/>
      <c r="K93" s="681"/>
      <c r="L93" s="681"/>
      <c r="M93" s="681">
        <f t="shared" si="1"/>
        <v>0</v>
      </c>
    </row>
    <row r="94" spans="1:13" ht="39.75" customHeight="1">
      <c r="A94" s="980">
        <v>7</v>
      </c>
      <c r="B94" s="698" t="s">
        <v>254</v>
      </c>
      <c r="C94" s="1457" t="s">
        <v>482</v>
      </c>
      <c r="D94" s="674" t="s">
        <v>74</v>
      </c>
      <c r="E94" s="883"/>
      <c r="F94" s="669">
        <v>2.3199999999999998</v>
      </c>
      <c r="G94" s="681"/>
      <c r="H94" s="681"/>
      <c r="I94" s="681"/>
      <c r="J94" s="681"/>
      <c r="K94" s="681"/>
      <c r="L94" s="681"/>
      <c r="M94" s="681">
        <f t="shared" si="1"/>
        <v>0</v>
      </c>
    </row>
    <row r="95" spans="1:13" ht="20.100000000000001" customHeight="1">
      <c r="A95" s="980"/>
      <c r="B95" s="702"/>
      <c r="C95" s="703" t="s">
        <v>62</v>
      </c>
      <c r="D95" s="702" t="s">
        <v>16</v>
      </c>
      <c r="E95" s="681">
        <v>42.5</v>
      </c>
      <c r="F95" s="806">
        <v>98.6</v>
      </c>
      <c r="G95" s="681"/>
      <c r="H95" s="681"/>
      <c r="I95" s="681"/>
      <c r="J95" s="681"/>
      <c r="K95" s="681"/>
      <c r="L95" s="681"/>
      <c r="M95" s="681">
        <f t="shared" si="1"/>
        <v>0</v>
      </c>
    </row>
    <row r="96" spans="1:13" ht="20.100000000000001" customHeight="1">
      <c r="A96" s="980"/>
      <c r="B96" s="702" t="s">
        <v>496</v>
      </c>
      <c r="C96" s="703" t="s">
        <v>75</v>
      </c>
      <c r="D96" s="702" t="s">
        <v>50</v>
      </c>
      <c r="E96" s="681">
        <v>0.2</v>
      </c>
      <c r="F96" s="806">
        <v>0.46399999999999997</v>
      </c>
      <c r="G96" s="681"/>
      <c r="H96" s="681"/>
      <c r="I96" s="681"/>
      <c r="J96" s="681"/>
      <c r="K96" s="681"/>
      <c r="L96" s="681"/>
      <c r="M96" s="681">
        <f t="shared" si="1"/>
        <v>0</v>
      </c>
    </row>
    <row r="97" spans="1:13" ht="20.100000000000001" customHeight="1">
      <c r="A97" s="980"/>
      <c r="B97" s="702" t="s">
        <v>76</v>
      </c>
      <c r="C97" s="703" t="s">
        <v>77</v>
      </c>
      <c r="D97" s="702" t="s">
        <v>50</v>
      </c>
      <c r="E97" s="681">
        <v>1.8</v>
      </c>
      <c r="F97" s="806">
        <v>4.1760000000000002</v>
      </c>
      <c r="G97" s="681"/>
      <c r="H97" s="681"/>
      <c r="I97" s="681"/>
      <c r="J97" s="681"/>
      <c r="K97" s="681"/>
      <c r="L97" s="681"/>
      <c r="M97" s="681">
        <f t="shared" si="1"/>
        <v>0</v>
      </c>
    </row>
    <row r="98" spans="1:13" ht="27">
      <c r="A98" s="980"/>
      <c r="B98" s="702" t="s">
        <v>497</v>
      </c>
      <c r="C98" s="1459" t="s">
        <v>498</v>
      </c>
      <c r="D98" s="702" t="s">
        <v>79</v>
      </c>
      <c r="E98" s="681">
        <v>101</v>
      </c>
      <c r="F98" s="806">
        <v>234.32</v>
      </c>
      <c r="G98" s="681"/>
      <c r="H98" s="681"/>
      <c r="I98" s="681"/>
      <c r="J98" s="681"/>
      <c r="K98" s="681"/>
      <c r="L98" s="681"/>
      <c r="M98" s="681">
        <f t="shared" si="1"/>
        <v>0</v>
      </c>
    </row>
    <row r="99" spans="1:13" ht="20.100000000000001" customHeight="1">
      <c r="A99" s="980"/>
      <c r="B99" s="702"/>
      <c r="C99" s="1459" t="s">
        <v>499</v>
      </c>
      <c r="D99" s="702" t="s">
        <v>56</v>
      </c>
      <c r="E99" s="681">
        <v>100</v>
      </c>
      <c r="F99" s="936">
        <v>231.99999999999997</v>
      </c>
      <c r="G99" s="681"/>
      <c r="H99" s="681"/>
      <c r="I99" s="681"/>
      <c r="J99" s="681"/>
      <c r="K99" s="681"/>
      <c r="L99" s="681"/>
      <c r="M99" s="681">
        <f t="shared" si="1"/>
        <v>0</v>
      </c>
    </row>
    <row r="100" spans="1:13" ht="20.100000000000001" customHeight="1">
      <c r="A100" s="980"/>
      <c r="B100" s="702"/>
      <c r="C100" s="703" t="s">
        <v>26</v>
      </c>
      <c r="D100" s="702" t="s">
        <v>13</v>
      </c>
      <c r="E100" s="681">
        <v>3.25</v>
      </c>
      <c r="F100" s="806">
        <v>7.5399999999999991</v>
      </c>
      <c r="G100" s="681"/>
      <c r="H100" s="681"/>
      <c r="I100" s="681"/>
      <c r="J100" s="681"/>
      <c r="K100" s="681"/>
      <c r="L100" s="681"/>
      <c r="M100" s="681">
        <f t="shared" si="1"/>
        <v>0</v>
      </c>
    </row>
    <row r="101" spans="1:13" ht="51.75" customHeight="1">
      <c r="A101" s="980">
        <v>8</v>
      </c>
      <c r="B101" s="698" t="s">
        <v>82</v>
      </c>
      <c r="C101" s="1457" t="s">
        <v>83</v>
      </c>
      <c r="D101" s="674" t="s">
        <v>74</v>
      </c>
      <c r="E101" s="883"/>
      <c r="F101" s="669">
        <v>2.3199999999999998</v>
      </c>
      <c r="G101" s="681"/>
      <c r="H101" s="681"/>
      <c r="I101" s="681"/>
      <c r="J101" s="681"/>
      <c r="K101" s="681"/>
      <c r="L101" s="681"/>
      <c r="M101" s="681">
        <f t="shared" si="1"/>
        <v>0</v>
      </c>
    </row>
    <row r="102" spans="1:13" ht="20.100000000000001" customHeight="1">
      <c r="A102" s="980"/>
      <c r="B102" s="702"/>
      <c r="C102" s="703" t="s">
        <v>62</v>
      </c>
      <c r="D102" s="702" t="s">
        <v>16</v>
      </c>
      <c r="E102" s="936">
        <v>6.24</v>
      </c>
      <c r="F102" s="806">
        <v>14.476799999999999</v>
      </c>
      <c r="G102" s="681"/>
      <c r="H102" s="681"/>
      <c r="I102" s="681"/>
      <c r="J102" s="681"/>
      <c r="K102" s="681"/>
      <c r="L102" s="681"/>
      <c r="M102" s="681">
        <f t="shared" si="1"/>
        <v>0</v>
      </c>
    </row>
    <row r="103" spans="1:13" ht="20.100000000000001" customHeight="1">
      <c r="A103" s="980"/>
      <c r="B103" s="702" t="s">
        <v>496</v>
      </c>
      <c r="C103" s="703" t="s">
        <v>75</v>
      </c>
      <c r="D103" s="702" t="s">
        <v>127</v>
      </c>
      <c r="E103" s="936">
        <v>0.05</v>
      </c>
      <c r="F103" s="806">
        <v>0.11599999999999999</v>
      </c>
      <c r="G103" s="681"/>
      <c r="H103" s="681"/>
      <c r="I103" s="681"/>
      <c r="J103" s="681"/>
      <c r="K103" s="681"/>
      <c r="L103" s="681"/>
      <c r="M103" s="681">
        <f t="shared" si="1"/>
        <v>0</v>
      </c>
    </row>
    <row r="104" spans="1:13" ht="20.100000000000001" customHeight="1">
      <c r="A104" s="980"/>
      <c r="B104" s="702" t="s">
        <v>76</v>
      </c>
      <c r="C104" s="703" t="s">
        <v>77</v>
      </c>
      <c r="D104" s="702" t="s">
        <v>127</v>
      </c>
      <c r="E104" s="936">
        <v>0.26</v>
      </c>
      <c r="F104" s="806">
        <v>0.60319999999999996</v>
      </c>
      <c r="G104" s="681"/>
      <c r="H104" s="681"/>
      <c r="I104" s="681"/>
      <c r="J104" s="681"/>
      <c r="K104" s="681"/>
      <c r="L104" s="681"/>
      <c r="M104" s="681">
        <f t="shared" si="1"/>
        <v>0</v>
      </c>
    </row>
    <row r="105" spans="1:13" ht="39" customHeight="1">
      <c r="A105" s="980"/>
      <c r="B105" s="702" t="s">
        <v>86</v>
      </c>
      <c r="C105" s="1459" t="s">
        <v>683</v>
      </c>
      <c r="D105" s="702" t="s">
        <v>79</v>
      </c>
      <c r="E105" s="936">
        <v>103</v>
      </c>
      <c r="F105" s="806">
        <v>238.95999999999998</v>
      </c>
      <c r="G105" s="681"/>
      <c r="H105" s="681"/>
      <c r="I105" s="681"/>
      <c r="J105" s="681"/>
      <c r="K105" s="681"/>
      <c r="L105" s="681"/>
      <c r="M105" s="681">
        <f t="shared" si="1"/>
        <v>0</v>
      </c>
    </row>
    <row r="106" spans="1:13" ht="20.100000000000001" customHeight="1">
      <c r="A106" s="980"/>
      <c r="B106" s="702"/>
      <c r="C106" s="704" t="s">
        <v>26</v>
      </c>
      <c r="D106" s="702" t="s">
        <v>13</v>
      </c>
      <c r="E106" s="936">
        <v>0.32</v>
      </c>
      <c r="F106" s="806">
        <v>0.74239999999999995</v>
      </c>
      <c r="G106" s="681"/>
      <c r="H106" s="681"/>
      <c r="I106" s="681"/>
      <c r="J106" s="681"/>
      <c r="K106" s="681"/>
      <c r="L106" s="681"/>
      <c r="M106" s="681">
        <f t="shared" si="1"/>
        <v>0</v>
      </c>
    </row>
    <row r="107" spans="1:13" ht="54">
      <c r="A107" s="980">
        <v>9</v>
      </c>
      <c r="B107" s="698" t="s">
        <v>252</v>
      </c>
      <c r="C107" s="1463" t="s">
        <v>1064</v>
      </c>
      <c r="D107" s="674" t="s">
        <v>89</v>
      </c>
      <c r="E107" s="883"/>
      <c r="F107" s="669">
        <v>0.33</v>
      </c>
      <c r="G107" s="681"/>
      <c r="H107" s="681"/>
      <c r="I107" s="681"/>
      <c r="J107" s="681"/>
      <c r="K107" s="681"/>
      <c r="L107" s="681"/>
      <c r="M107" s="681">
        <f t="shared" si="1"/>
        <v>0</v>
      </c>
    </row>
    <row r="108" spans="1:13" ht="20.100000000000001" customHeight="1">
      <c r="A108" s="980"/>
      <c r="B108" s="702"/>
      <c r="C108" s="703" t="s">
        <v>62</v>
      </c>
      <c r="D108" s="702" t="s">
        <v>16</v>
      </c>
      <c r="E108" s="936">
        <v>132</v>
      </c>
      <c r="F108" s="806">
        <v>43.56</v>
      </c>
      <c r="G108" s="681"/>
      <c r="H108" s="681"/>
      <c r="I108" s="681"/>
      <c r="J108" s="681"/>
      <c r="K108" s="681"/>
      <c r="L108" s="681"/>
      <c r="M108" s="681">
        <f t="shared" si="1"/>
        <v>0</v>
      </c>
    </row>
    <row r="109" spans="1:13" ht="20.100000000000001" customHeight="1">
      <c r="A109" s="980"/>
      <c r="B109" s="702" t="s">
        <v>496</v>
      </c>
      <c r="C109" s="703" t="s">
        <v>75</v>
      </c>
      <c r="D109" s="702" t="s">
        <v>127</v>
      </c>
      <c r="E109" s="936">
        <v>2.8</v>
      </c>
      <c r="F109" s="806">
        <v>0.92399999999999993</v>
      </c>
      <c r="G109" s="681"/>
      <c r="H109" s="681"/>
      <c r="I109" s="681"/>
      <c r="J109" s="681"/>
      <c r="K109" s="681"/>
      <c r="L109" s="681"/>
      <c r="M109" s="681">
        <f t="shared" si="1"/>
        <v>0</v>
      </c>
    </row>
    <row r="110" spans="1:13" ht="20.100000000000001" customHeight="1">
      <c r="A110" s="980"/>
      <c r="B110" s="702" t="s">
        <v>76</v>
      </c>
      <c r="C110" s="703" t="s">
        <v>77</v>
      </c>
      <c r="D110" s="702" t="s">
        <v>127</v>
      </c>
      <c r="E110" s="936">
        <v>11.9</v>
      </c>
      <c r="F110" s="806">
        <v>3.9270000000000005</v>
      </c>
      <c r="G110" s="681"/>
      <c r="H110" s="681"/>
      <c r="I110" s="681"/>
      <c r="J110" s="681"/>
      <c r="K110" s="681"/>
      <c r="L110" s="681"/>
      <c r="M110" s="681">
        <f t="shared" si="1"/>
        <v>0</v>
      </c>
    </row>
    <row r="111" spans="1:13" ht="27">
      <c r="A111" s="980"/>
      <c r="B111" s="702" t="s">
        <v>61</v>
      </c>
      <c r="C111" s="790" t="s">
        <v>662</v>
      </c>
      <c r="D111" s="702" t="s">
        <v>56</v>
      </c>
      <c r="E111" s="936">
        <v>100</v>
      </c>
      <c r="F111" s="936">
        <v>33</v>
      </c>
      <c r="G111" s="681"/>
      <c r="H111" s="681"/>
      <c r="I111" s="681"/>
      <c r="J111" s="681"/>
      <c r="K111" s="681"/>
      <c r="L111" s="681"/>
      <c r="M111" s="681">
        <f t="shared" si="1"/>
        <v>0</v>
      </c>
    </row>
    <row r="112" spans="1:13" ht="20.100000000000001" customHeight="1">
      <c r="A112" s="980"/>
      <c r="B112" s="702"/>
      <c r="C112" s="703" t="s">
        <v>26</v>
      </c>
      <c r="D112" s="702" t="s">
        <v>13</v>
      </c>
      <c r="E112" s="936">
        <v>12.6</v>
      </c>
      <c r="F112" s="806">
        <v>4.1580000000000004</v>
      </c>
      <c r="G112" s="681"/>
      <c r="H112" s="681"/>
      <c r="I112" s="681"/>
      <c r="J112" s="681"/>
      <c r="K112" s="681"/>
      <c r="L112" s="681"/>
      <c r="M112" s="681">
        <f t="shared" ref="M112:M118" si="2">L112+J112+H112</f>
        <v>0</v>
      </c>
    </row>
    <row r="113" spans="1:13" ht="54">
      <c r="A113" s="980">
        <v>10</v>
      </c>
      <c r="B113" s="698" t="s">
        <v>252</v>
      </c>
      <c r="C113" s="1463" t="s">
        <v>1065</v>
      </c>
      <c r="D113" s="674" t="s">
        <v>89</v>
      </c>
      <c r="E113" s="883"/>
      <c r="F113" s="669">
        <v>0.15</v>
      </c>
      <c r="G113" s="681"/>
      <c r="H113" s="681"/>
      <c r="I113" s="681"/>
      <c r="J113" s="681"/>
      <c r="K113" s="681"/>
      <c r="L113" s="681"/>
      <c r="M113" s="681">
        <f t="shared" si="2"/>
        <v>0</v>
      </c>
    </row>
    <row r="114" spans="1:13" ht="20.100000000000001" customHeight="1">
      <c r="A114" s="980"/>
      <c r="B114" s="702"/>
      <c r="C114" s="703" t="s">
        <v>62</v>
      </c>
      <c r="D114" s="702" t="s">
        <v>16</v>
      </c>
      <c r="E114" s="936">
        <v>132</v>
      </c>
      <c r="F114" s="806">
        <v>19.8</v>
      </c>
      <c r="G114" s="681"/>
      <c r="H114" s="681"/>
      <c r="I114" s="681"/>
      <c r="J114" s="681"/>
      <c r="K114" s="681"/>
      <c r="L114" s="681"/>
      <c r="M114" s="681">
        <f t="shared" si="2"/>
        <v>0</v>
      </c>
    </row>
    <row r="115" spans="1:13" ht="20.100000000000001" customHeight="1">
      <c r="A115" s="980"/>
      <c r="B115" s="702" t="s">
        <v>496</v>
      </c>
      <c r="C115" s="703" t="s">
        <v>75</v>
      </c>
      <c r="D115" s="702" t="s">
        <v>127</v>
      </c>
      <c r="E115" s="936">
        <v>2.8</v>
      </c>
      <c r="F115" s="806">
        <v>0.42</v>
      </c>
      <c r="G115" s="681"/>
      <c r="H115" s="681"/>
      <c r="I115" s="681"/>
      <c r="J115" s="681"/>
      <c r="K115" s="681"/>
      <c r="L115" s="681"/>
      <c r="M115" s="681">
        <f t="shared" si="2"/>
        <v>0</v>
      </c>
    </row>
    <row r="116" spans="1:13" ht="20.100000000000001" customHeight="1">
      <c r="A116" s="980"/>
      <c r="B116" s="702" t="s">
        <v>76</v>
      </c>
      <c r="C116" s="703" t="s">
        <v>77</v>
      </c>
      <c r="D116" s="702" t="s">
        <v>127</v>
      </c>
      <c r="E116" s="936">
        <v>11.9</v>
      </c>
      <c r="F116" s="806">
        <v>1.7849999999999999</v>
      </c>
      <c r="G116" s="681"/>
      <c r="H116" s="681"/>
      <c r="I116" s="681"/>
      <c r="J116" s="681"/>
      <c r="K116" s="681"/>
      <c r="L116" s="681"/>
      <c r="M116" s="681">
        <f t="shared" si="2"/>
        <v>0</v>
      </c>
    </row>
    <row r="117" spans="1:13" ht="27">
      <c r="A117" s="980"/>
      <c r="B117" s="702" t="s">
        <v>61</v>
      </c>
      <c r="C117" s="790" t="s">
        <v>483</v>
      </c>
      <c r="D117" s="702" t="s">
        <v>56</v>
      </c>
      <c r="E117" s="936">
        <v>100</v>
      </c>
      <c r="F117" s="936">
        <v>15</v>
      </c>
      <c r="G117" s="681"/>
      <c r="H117" s="681"/>
      <c r="I117" s="681"/>
      <c r="J117" s="681"/>
      <c r="K117" s="681"/>
      <c r="L117" s="681"/>
      <c r="M117" s="681">
        <f t="shared" si="2"/>
        <v>0</v>
      </c>
    </row>
    <row r="118" spans="1:13" ht="20.100000000000001" customHeight="1">
      <c r="A118" s="980"/>
      <c r="B118" s="702"/>
      <c r="C118" s="703" t="s">
        <v>26</v>
      </c>
      <c r="D118" s="702" t="s">
        <v>13</v>
      </c>
      <c r="E118" s="936">
        <v>12.6</v>
      </c>
      <c r="F118" s="806">
        <v>1.89</v>
      </c>
      <c r="G118" s="681"/>
      <c r="H118" s="681"/>
      <c r="I118" s="681"/>
      <c r="J118" s="681"/>
      <c r="K118" s="681"/>
      <c r="L118" s="681"/>
      <c r="M118" s="681">
        <f t="shared" si="2"/>
        <v>0</v>
      </c>
    </row>
    <row r="119" spans="1:13" ht="20.100000000000001" customHeight="1">
      <c r="A119" s="962"/>
      <c r="B119" s="702"/>
      <c r="C119" s="1465" t="s">
        <v>99</v>
      </c>
      <c r="D119" s="702"/>
      <c r="E119" s="936"/>
      <c r="F119" s="942"/>
      <c r="G119" s="681"/>
      <c r="H119" s="883">
        <f>SUM(H46:H118)</f>
        <v>0</v>
      </c>
      <c r="I119" s="681"/>
      <c r="J119" s="883">
        <f>SUM(J46:J118)</f>
        <v>0</v>
      </c>
      <c r="K119" s="681"/>
      <c r="L119" s="883">
        <f>SUM(L46:L118)</f>
        <v>0</v>
      </c>
      <c r="M119" s="883">
        <f>SUM(M46:M118)</f>
        <v>0</v>
      </c>
    </row>
    <row r="120" spans="1:13" ht="27.75" customHeight="1" thickBot="1">
      <c r="A120" s="962"/>
      <c r="B120" s="702"/>
      <c r="C120" s="1466" t="s">
        <v>901</v>
      </c>
      <c r="D120" s="702"/>
      <c r="E120" s="936"/>
      <c r="F120" s="942"/>
      <c r="G120" s="681"/>
      <c r="H120" s="681"/>
      <c r="I120" s="681"/>
      <c r="J120" s="681"/>
      <c r="K120" s="681"/>
      <c r="L120" s="681"/>
      <c r="M120" s="883">
        <f t="shared" ref="M120:M121" si="3">L120+J120+H120</f>
        <v>0</v>
      </c>
    </row>
    <row r="121" spans="1:13" ht="66.75" customHeight="1">
      <c r="A121" s="980">
        <v>1</v>
      </c>
      <c r="B121" s="698" t="s">
        <v>73</v>
      </c>
      <c r="C121" s="862" t="s">
        <v>890</v>
      </c>
      <c r="D121" s="674" t="s">
        <v>92</v>
      </c>
      <c r="E121" s="1461"/>
      <c r="F121" s="1458">
        <v>0.66</v>
      </c>
      <c r="G121" s="681"/>
      <c r="H121" s="681"/>
      <c r="I121" s="681"/>
      <c r="J121" s="681"/>
      <c r="K121" s="681"/>
      <c r="L121" s="681"/>
      <c r="M121" s="681">
        <f t="shared" si="3"/>
        <v>0</v>
      </c>
    </row>
    <row r="122" spans="1:13" ht="20.100000000000001" customHeight="1">
      <c r="A122" s="980"/>
      <c r="B122" s="702"/>
      <c r="C122" s="703" t="s">
        <v>62</v>
      </c>
      <c r="D122" s="702" t="s">
        <v>16</v>
      </c>
      <c r="E122" s="936">
        <v>42.5</v>
      </c>
      <c r="F122" s="942">
        <v>28.05</v>
      </c>
      <c r="G122" s="681"/>
      <c r="H122" s="681"/>
      <c r="I122" s="681"/>
      <c r="J122" s="681"/>
      <c r="K122" s="681"/>
      <c r="L122" s="681"/>
      <c r="M122" s="681">
        <f>L122+J122+H122</f>
        <v>0</v>
      </c>
    </row>
    <row r="123" spans="1:13" ht="20.100000000000001" customHeight="1">
      <c r="A123" s="980"/>
      <c r="B123" s="702" t="s">
        <v>496</v>
      </c>
      <c r="C123" s="703" t="s">
        <v>75</v>
      </c>
      <c r="D123" s="702" t="s">
        <v>127</v>
      </c>
      <c r="E123" s="936">
        <v>0.2</v>
      </c>
      <c r="F123" s="942">
        <v>0.13200000000000001</v>
      </c>
      <c r="G123" s="681"/>
      <c r="H123" s="681"/>
      <c r="I123" s="681"/>
      <c r="J123" s="681"/>
      <c r="K123" s="681"/>
      <c r="L123" s="681"/>
      <c r="M123" s="681">
        <f t="shared" ref="M123:M183" si="4">L123+J123+H123</f>
        <v>0</v>
      </c>
    </row>
    <row r="124" spans="1:13" ht="20.100000000000001" customHeight="1">
      <c r="A124" s="980"/>
      <c r="B124" s="702" t="s">
        <v>76</v>
      </c>
      <c r="C124" s="703" t="s">
        <v>77</v>
      </c>
      <c r="D124" s="702" t="s">
        <v>127</v>
      </c>
      <c r="E124" s="936">
        <v>1.8</v>
      </c>
      <c r="F124" s="942">
        <v>1.1880000000000002</v>
      </c>
      <c r="G124" s="681"/>
      <c r="H124" s="681"/>
      <c r="I124" s="681"/>
      <c r="J124" s="681"/>
      <c r="K124" s="681"/>
      <c r="L124" s="681"/>
      <c r="M124" s="681">
        <f t="shared" si="4"/>
        <v>0</v>
      </c>
    </row>
    <row r="125" spans="1:13" ht="39" customHeight="1">
      <c r="A125" s="980"/>
      <c r="B125" s="702" t="s">
        <v>497</v>
      </c>
      <c r="C125" s="1459" t="s">
        <v>891</v>
      </c>
      <c r="D125" s="702" t="s">
        <v>79</v>
      </c>
      <c r="E125" s="936">
        <v>101</v>
      </c>
      <c r="F125" s="942">
        <v>66.66</v>
      </c>
      <c r="G125" s="681"/>
      <c r="H125" s="681"/>
      <c r="I125" s="681"/>
      <c r="J125" s="681"/>
      <c r="K125" s="681"/>
      <c r="L125" s="681"/>
      <c r="M125" s="681">
        <f t="shared" si="4"/>
        <v>0</v>
      </c>
    </row>
    <row r="126" spans="1:13" ht="20.100000000000001" customHeight="1">
      <c r="A126" s="980"/>
      <c r="B126" s="702"/>
      <c r="C126" s="703" t="s">
        <v>892</v>
      </c>
      <c r="D126" s="702" t="s">
        <v>56</v>
      </c>
      <c r="E126" s="936">
        <v>100</v>
      </c>
      <c r="F126" s="936">
        <v>66</v>
      </c>
      <c r="G126" s="681"/>
      <c r="H126" s="681"/>
      <c r="I126" s="681"/>
      <c r="J126" s="681"/>
      <c r="K126" s="681"/>
      <c r="L126" s="681"/>
      <c r="M126" s="681">
        <f t="shared" si="4"/>
        <v>0</v>
      </c>
    </row>
    <row r="127" spans="1:13" ht="20.100000000000001" customHeight="1">
      <c r="A127" s="980"/>
      <c r="B127" s="702"/>
      <c r="C127" s="703" t="s">
        <v>26</v>
      </c>
      <c r="D127" s="702" t="s">
        <v>13</v>
      </c>
      <c r="E127" s="936">
        <v>3.25</v>
      </c>
      <c r="F127" s="942">
        <v>2.145</v>
      </c>
      <c r="G127" s="681"/>
      <c r="H127" s="681"/>
      <c r="I127" s="681"/>
      <c r="J127" s="681"/>
      <c r="K127" s="681"/>
      <c r="L127" s="681"/>
      <c r="M127" s="681">
        <f t="shared" si="4"/>
        <v>0</v>
      </c>
    </row>
    <row r="128" spans="1:13" ht="66.75" customHeight="1">
      <c r="A128" s="980">
        <v>1</v>
      </c>
      <c r="B128" s="698" t="s">
        <v>73</v>
      </c>
      <c r="C128" s="862" t="s">
        <v>485</v>
      </c>
      <c r="D128" s="674" t="s">
        <v>92</v>
      </c>
      <c r="E128" s="1461"/>
      <c r="F128" s="1467">
        <v>6</v>
      </c>
      <c r="G128" s="681"/>
      <c r="H128" s="681"/>
      <c r="I128" s="681"/>
      <c r="J128" s="681"/>
      <c r="K128" s="681"/>
      <c r="L128" s="681"/>
      <c r="M128" s="681">
        <f t="shared" si="4"/>
        <v>0</v>
      </c>
    </row>
    <row r="129" spans="1:13" ht="20.100000000000001" customHeight="1">
      <c r="A129" s="980"/>
      <c r="B129" s="702"/>
      <c r="C129" s="703" t="s">
        <v>62</v>
      </c>
      <c r="D129" s="702" t="s">
        <v>16</v>
      </c>
      <c r="E129" s="936">
        <v>42.5</v>
      </c>
      <c r="F129" s="942">
        <v>255</v>
      </c>
      <c r="G129" s="681"/>
      <c r="H129" s="681"/>
      <c r="I129" s="681"/>
      <c r="J129" s="681"/>
      <c r="K129" s="681"/>
      <c r="L129" s="681"/>
      <c r="M129" s="681">
        <f t="shared" si="4"/>
        <v>0</v>
      </c>
    </row>
    <row r="130" spans="1:13" ht="20.100000000000001" customHeight="1">
      <c r="A130" s="980"/>
      <c r="B130" s="702" t="s">
        <v>496</v>
      </c>
      <c r="C130" s="703" t="s">
        <v>75</v>
      </c>
      <c r="D130" s="702" t="s">
        <v>127</v>
      </c>
      <c r="E130" s="936">
        <v>0.2</v>
      </c>
      <c r="F130" s="942">
        <v>1.2000000000000002</v>
      </c>
      <c r="G130" s="681"/>
      <c r="H130" s="681"/>
      <c r="I130" s="681"/>
      <c r="J130" s="681"/>
      <c r="K130" s="681"/>
      <c r="L130" s="681"/>
      <c r="M130" s="681">
        <f t="shared" si="4"/>
        <v>0</v>
      </c>
    </row>
    <row r="131" spans="1:13" ht="20.100000000000001" customHeight="1">
      <c r="A131" s="980"/>
      <c r="B131" s="702" t="s">
        <v>76</v>
      </c>
      <c r="C131" s="703" t="s">
        <v>77</v>
      </c>
      <c r="D131" s="702" t="s">
        <v>127</v>
      </c>
      <c r="E131" s="936">
        <v>1.8</v>
      </c>
      <c r="F131" s="942">
        <v>10.8</v>
      </c>
      <c r="G131" s="681"/>
      <c r="H131" s="681"/>
      <c r="I131" s="681"/>
      <c r="J131" s="681"/>
      <c r="K131" s="681"/>
      <c r="L131" s="681"/>
      <c r="M131" s="681">
        <f t="shared" si="4"/>
        <v>0</v>
      </c>
    </row>
    <row r="132" spans="1:13" ht="39" customHeight="1">
      <c r="A132" s="980"/>
      <c r="B132" s="702" t="s">
        <v>497</v>
      </c>
      <c r="C132" s="1459" t="s">
        <v>78</v>
      </c>
      <c r="D132" s="702" t="s">
        <v>79</v>
      </c>
      <c r="E132" s="936">
        <v>101</v>
      </c>
      <c r="F132" s="942">
        <v>606</v>
      </c>
      <c r="G132" s="681"/>
      <c r="H132" s="681"/>
      <c r="I132" s="681"/>
      <c r="J132" s="681"/>
      <c r="K132" s="681"/>
      <c r="L132" s="681"/>
      <c r="M132" s="681">
        <f t="shared" si="4"/>
        <v>0</v>
      </c>
    </row>
    <row r="133" spans="1:13" ht="20.100000000000001" customHeight="1">
      <c r="A133" s="980"/>
      <c r="B133" s="702"/>
      <c r="C133" s="703" t="s">
        <v>80</v>
      </c>
      <c r="D133" s="702" t="s">
        <v>56</v>
      </c>
      <c r="E133" s="936">
        <v>100</v>
      </c>
      <c r="F133" s="936">
        <v>600</v>
      </c>
      <c r="G133" s="681"/>
      <c r="H133" s="681"/>
      <c r="I133" s="681"/>
      <c r="J133" s="681"/>
      <c r="K133" s="681"/>
      <c r="L133" s="681"/>
      <c r="M133" s="681">
        <f t="shared" si="4"/>
        <v>0</v>
      </c>
    </row>
    <row r="134" spans="1:13" ht="27">
      <c r="A134" s="980"/>
      <c r="B134" s="702" t="s">
        <v>500</v>
      </c>
      <c r="C134" s="1459" t="s">
        <v>81</v>
      </c>
      <c r="D134" s="702" t="s">
        <v>56</v>
      </c>
      <c r="E134" s="681" t="s">
        <v>250</v>
      </c>
      <c r="F134" s="936">
        <v>22</v>
      </c>
      <c r="G134" s="681"/>
      <c r="H134" s="681"/>
      <c r="I134" s="681"/>
      <c r="J134" s="681"/>
      <c r="K134" s="681"/>
      <c r="L134" s="681"/>
      <c r="M134" s="681">
        <f t="shared" si="4"/>
        <v>0</v>
      </c>
    </row>
    <row r="135" spans="1:13" ht="20.100000000000001" customHeight="1" thickBot="1">
      <c r="A135" s="980"/>
      <c r="B135" s="702"/>
      <c r="C135" s="703" t="s">
        <v>26</v>
      </c>
      <c r="D135" s="702" t="s">
        <v>13</v>
      </c>
      <c r="E135" s="936">
        <v>3.25</v>
      </c>
      <c r="F135" s="942">
        <v>19.5</v>
      </c>
      <c r="G135" s="681"/>
      <c r="H135" s="681"/>
      <c r="I135" s="681"/>
      <c r="J135" s="681"/>
      <c r="K135" s="681"/>
      <c r="L135" s="681"/>
      <c r="M135" s="681">
        <f t="shared" si="4"/>
        <v>0</v>
      </c>
    </row>
    <row r="136" spans="1:13" ht="54" customHeight="1">
      <c r="A136" s="980">
        <v>3</v>
      </c>
      <c r="B136" s="698" t="s">
        <v>93</v>
      </c>
      <c r="C136" s="862" t="s">
        <v>94</v>
      </c>
      <c r="D136" s="674" t="s">
        <v>92</v>
      </c>
      <c r="E136" s="1461"/>
      <c r="F136" s="1468">
        <v>6</v>
      </c>
      <c r="G136" s="681"/>
      <c r="H136" s="681"/>
      <c r="I136" s="681"/>
      <c r="J136" s="681"/>
      <c r="K136" s="681"/>
      <c r="L136" s="681"/>
      <c r="M136" s="681">
        <f t="shared" si="4"/>
        <v>0</v>
      </c>
    </row>
    <row r="137" spans="1:13" ht="20.100000000000001" customHeight="1">
      <c r="A137" s="980"/>
      <c r="B137" s="702"/>
      <c r="C137" s="703" t="s">
        <v>62</v>
      </c>
      <c r="D137" s="702" t="s">
        <v>16</v>
      </c>
      <c r="E137" s="936">
        <v>8.67</v>
      </c>
      <c r="F137" s="942">
        <v>52.019999999999996</v>
      </c>
      <c r="G137" s="681"/>
      <c r="H137" s="681"/>
      <c r="I137" s="681"/>
      <c r="J137" s="681"/>
      <c r="K137" s="681"/>
      <c r="L137" s="681"/>
      <c r="M137" s="681">
        <f t="shared" si="4"/>
        <v>0</v>
      </c>
    </row>
    <row r="138" spans="1:13" ht="20.100000000000001" customHeight="1">
      <c r="A138" s="980"/>
      <c r="B138" s="702" t="s">
        <v>496</v>
      </c>
      <c r="C138" s="703" t="s">
        <v>75</v>
      </c>
      <c r="D138" s="702" t="s">
        <v>127</v>
      </c>
      <c r="E138" s="936">
        <v>0.1</v>
      </c>
      <c r="F138" s="942">
        <v>0.60000000000000009</v>
      </c>
      <c r="G138" s="681"/>
      <c r="H138" s="681"/>
      <c r="I138" s="681"/>
      <c r="J138" s="681"/>
      <c r="K138" s="681"/>
      <c r="L138" s="681"/>
      <c r="M138" s="681">
        <f t="shared" si="4"/>
        <v>0</v>
      </c>
    </row>
    <row r="139" spans="1:13" ht="20.100000000000001" customHeight="1">
      <c r="A139" s="980"/>
      <c r="B139" s="702" t="s">
        <v>76</v>
      </c>
      <c r="C139" s="703" t="s">
        <v>77</v>
      </c>
      <c r="D139" s="702" t="s">
        <v>127</v>
      </c>
      <c r="E139" s="936">
        <v>0.44</v>
      </c>
      <c r="F139" s="942">
        <v>2.64</v>
      </c>
      <c r="G139" s="681"/>
      <c r="H139" s="681"/>
      <c r="I139" s="681"/>
      <c r="J139" s="681"/>
      <c r="K139" s="681"/>
      <c r="L139" s="681"/>
      <c r="M139" s="681">
        <f t="shared" si="4"/>
        <v>0</v>
      </c>
    </row>
    <row r="140" spans="1:13" ht="38.25" customHeight="1">
      <c r="A140" s="980"/>
      <c r="B140" s="702" t="s">
        <v>95</v>
      </c>
      <c r="C140" s="703" t="s">
        <v>682</v>
      </c>
      <c r="D140" s="702" t="s">
        <v>79</v>
      </c>
      <c r="E140" s="936">
        <v>102</v>
      </c>
      <c r="F140" s="942">
        <v>612</v>
      </c>
      <c r="G140" s="681"/>
      <c r="H140" s="681"/>
      <c r="I140" s="681"/>
      <c r="J140" s="681"/>
      <c r="K140" s="681"/>
      <c r="L140" s="681"/>
      <c r="M140" s="681">
        <f t="shared" si="4"/>
        <v>0</v>
      </c>
    </row>
    <row r="141" spans="1:13" ht="20.100000000000001" customHeight="1">
      <c r="A141" s="980"/>
      <c r="B141" s="702"/>
      <c r="C141" s="703" t="s">
        <v>26</v>
      </c>
      <c r="D141" s="702" t="s">
        <v>13</v>
      </c>
      <c r="E141" s="936">
        <v>0.43</v>
      </c>
      <c r="F141" s="942">
        <v>2.58</v>
      </c>
      <c r="G141" s="681"/>
      <c r="H141" s="681"/>
      <c r="I141" s="681"/>
      <c r="J141" s="681"/>
      <c r="K141" s="681"/>
      <c r="L141" s="681"/>
      <c r="M141" s="681">
        <f t="shared" si="4"/>
        <v>0</v>
      </c>
    </row>
    <row r="142" spans="1:13" ht="50.25" customHeight="1">
      <c r="A142" s="980">
        <v>4</v>
      </c>
      <c r="B142" s="698" t="s">
        <v>93</v>
      </c>
      <c r="C142" s="862" t="s">
        <v>893</v>
      </c>
      <c r="D142" s="674" t="s">
        <v>92</v>
      </c>
      <c r="E142" s="1461"/>
      <c r="F142" s="1462">
        <v>0.26</v>
      </c>
      <c r="G142" s="681"/>
      <c r="H142" s="681"/>
      <c r="I142" s="681"/>
      <c r="J142" s="681"/>
      <c r="K142" s="681"/>
      <c r="L142" s="681"/>
      <c r="M142" s="681">
        <f t="shared" si="4"/>
        <v>0</v>
      </c>
    </row>
    <row r="143" spans="1:13" ht="20.100000000000001" customHeight="1">
      <c r="A143" s="980"/>
      <c r="B143" s="702"/>
      <c r="C143" s="703" t="s">
        <v>62</v>
      </c>
      <c r="D143" s="702" t="s">
        <v>16</v>
      </c>
      <c r="E143" s="936">
        <v>8.67</v>
      </c>
      <c r="F143" s="942">
        <v>2.2542</v>
      </c>
      <c r="G143" s="681"/>
      <c r="H143" s="681"/>
      <c r="I143" s="681"/>
      <c r="J143" s="681"/>
      <c r="K143" s="681"/>
      <c r="L143" s="681"/>
      <c r="M143" s="681">
        <f t="shared" si="4"/>
        <v>0</v>
      </c>
    </row>
    <row r="144" spans="1:13" ht="20.100000000000001" customHeight="1">
      <c r="A144" s="980"/>
      <c r="B144" s="702" t="s">
        <v>496</v>
      </c>
      <c r="C144" s="703" t="s">
        <v>75</v>
      </c>
      <c r="D144" s="702" t="s">
        <v>127</v>
      </c>
      <c r="E144" s="936">
        <v>0.1</v>
      </c>
      <c r="F144" s="942">
        <v>2.6000000000000002E-2</v>
      </c>
      <c r="G144" s="681"/>
      <c r="H144" s="681"/>
      <c r="I144" s="681"/>
      <c r="J144" s="681"/>
      <c r="K144" s="681"/>
      <c r="L144" s="681"/>
      <c r="M144" s="681">
        <f t="shared" si="4"/>
        <v>0</v>
      </c>
    </row>
    <row r="145" spans="1:13" ht="20.100000000000001" customHeight="1">
      <c r="A145" s="980"/>
      <c r="B145" s="702" t="s">
        <v>76</v>
      </c>
      <c r="C145" s="703" t="s">
        <v>77</v>
      </c>
      <c r="D145" s="702" t="s">
        <v>127</v>
      </c>
      <c r="E145" s="936">
        <v>0.44</v>
      </c>
      <c r="F145" s="942">
        <v>0.1144</v>
      </c>
      <c r="G145" s="681"/>
      <c r="H145" s="681"/>
      <c r="I145" s="681"/>
      <c r="J145" s="681"/>
      <c r="K145" s="681"/>
      <c r="L145" s="681"/>
      <c r="M145" s="681">
        <f t="shared" si="4"/>
        <v>0</v>
      </c>
    </row>
    <row r="146" spans="1:13" ht="38.25" customHeight="1">
      <c r="A146" s="980"/>
      <c r="B146" s="702" t="s">
        <v>895</v>
      </c>
      <c r="C146" s="703" t="s">
        <v>894</v>
      </c>
      <c r="D146" s="702" t="s">
        <v>79</v>
      </c>
      <c r="E146" s="936">
        <v>102</v>
      </c>
      <c r="F146" s="942">
        <v>26.52</v>
      </c>
      <c r="G146" s="681"/>
      <c r="H146" s="681"/>
      <c r="I146" s="681"/>
      <c r="J146" s="681"/>
      <c r="K146" s="681"/>
      <c r="L146" s="681"/>
      <c r="M146" s="681">
        <f t="shared" si="4"/>
        <v>0</v>
      </c>
    </row>
    <row r="147" spans="1:13" ht="20.100000000000001" customHeight="1">
      <c r="A147" s="980"/>
      <c r="B147" s="702"/>
      <c r="C147" s="703" t="s">
        <v>26</v>
      </c>
      <c r="D147" s="702" t="s">
        <v>13</v>
      </c>
      <c r="E147" s="936">
        <v>0.43</v>
      </c>
      <c r="F147" s="942">
        <v>0.1118</v>
      </c>
      <c r="G147" s="681"/>
      <c r="H147" s="681"/>
      <c r="I147" s="681"/>
      <c r="J147" s="681"/>
      <c r="K147" s="681"/>
      <c r="L147" s="681"/>
      <c r="M147" s="681">
        <f t="shared" si="4"/>
        <v>0</v>
      </c>
    </row>
    <row r="148" spans="1:13" ht="50.25" customHeight="1">
      <c r="A148" s="980">
        <v>4</v>
      </c>
      <c r="B148" s="698" t="s">
        <v>93</v>
      </c>
      <c r="C148" s="862" t="s">
        <v>486</v>
      </c>
      <c r="D148" s="674" t="s">
        <v>92</v>
      </c>
      <c r="E148" s="1461"/>
      <c r="F148" s="1462">
        <v>0.14000000000000001</v>
      </c>
      <c r="G148" s="681"/>
      <c r="H148" s="681"/>
      <c r="I148" s="681"/>
      <c r="J148" s="681"/>
      <c r="K148" s="681"/>
      <c r="L148" s="681"/>
      <c r="M148" s="681">
        <f t="shared" si="4"/>
        <v>0</v>
      </c>
    </row>
    <row r="149" spans="1:13" ht="20.100000000000001" customHeight="1">
      <c r="A149" s="980"/>
      <c r="B149" s="702"/>
      <c r="C149" s="703" t="s">
        <v>62</v>
      </c>
      <c r="D149" s="702" t="s">
        <v>16</v>
      </c>
      <c r="E149" s="936">
        <v>8.67</v>
      </c>
      <c r="F149" s="942">
        <v>1.2138000000000002</v>
      </c>
      <c r="G149" s="681"/>
      <c r="H149" s="681"/>
      <c r="I149" s="681"/>
      <c r="J149" s="681"/>
      <c r="K149" s="681"/>
      <c r="L149" s="681"/>
      <c r="M149" s="681">
        <f t="shared" si="4"/>
        <v>0</v>
      </c>
    </row>
    <row r="150" spans="1:13" ht="20.100000000000001" customHeight="1">
      <c r="A150" s="980"/>
      <c r="B150" s="702" t="s">
        <v>496</v>
      </c>
      <c r="C150" s="703" t="s">
        <v>75</v>
      </c>
      <c r="D150" s="702" t="s">
        <v>127</v>
      </c>
      <c r="E150" s="936">
        <v>0.1</v>
      </c>
      <c r="F150" s="942">
        <v>1.4000000000000002E-2</v>
      </c>
      <c r="G150" s="681"/>
      <c r="H150" s="681"/>
      <c r="I150" s="681"/>
      <c r="J150" s="681"/>
      <c r="K150" s="681"/>
      <c r="L150" s="681"/>
      <c r="M150" s="681">
        <f t="shared" si="4"/>
        <v>0</v>
      </c>
    </row>
    <row r="151" spans="1:13" ht="20.100000000000001" customHeight="1">
      <c r="A151" s="980"/>
      <c r="B151" s="702" t="s">
        <v>76</v>
      </c>
      <c r="C151" s="703" t="s">
        <v>77</v>
      </c>
      <c r="D151" s="702" t="s">
        <v>127</v>
      </c>
      <c r="E151" s="936">
        <v>0.44</v>
      </c>
      <c r="F151" s="942">
        <v>6.1600000000000009E-2</v>
      </c>
      <c r="G151" s="681"/>
      <c r="H151" s="681"/>
      <c r="I151" s="681"/>
      <c r="J151" s="681"/>
      <c r="K151" s="681"/>
      <c r="L151" s="681"/>
      <c r="M151" s="681">
        <f t="shared" si="4"/>
        <v>0</v>
      </c>
    </row>
    <row r="152" spans="1:13" ht="38.25" customHeight="1">
      <c r="A152" s="980"/>
      <c r="B152" s="702" t="s">
        <v>428</v>
      </c>
      <c r="C152" s="703" t="s">
        <v>681</v>
      </c>
      <c r="D152" s="702" t="s">
        <v>79</v>
      </c>
      <c r="E152" s="936">
        <v>102</v>
      </c>
      <c r="F152" s="942">
        <v>14.280000000000001</v>
      </c>
      <c r="G152" s="681"/>
      <c r="H152" s="681"/>
      <c r="I152" s="681"/>
      <c r="J152" s="681"/>
      <c r="K152" s="681"/>
      <c r="L152" s="681"/>
      <c r="M152" s="681">
        <f t="shared" si="4"/>
        <v>0</v>
      </c>
    </row>
    <row r="153" spans="1:13" ht="20.100000000000001" customHeight="1">
      <c r="A153" s="980"/>
      <c r="B153" s="702"/>
      <c r="C153" s="703" t="s">
        <v>26</v>
      </c>
      <c r="D153" s="702" t="s">
        <v>13</v>
      </c>
      <c r="E153" s="936">
        <v>0.43</v>
      </c>
      <c r="F153" s="942">
        <v>6.0200000000000004E-2</v>
      </c>
      <c r="G153" s="681"/>
      <c r="H153" s="681"/>
      <c r="I153" s="681"/>
      <c r="J153" s="681"/>
      <c r="K153" s="681"/>
      <c r="L153" s="681"/>
      <c r="M153" s="681">
        <f t="shared" si="4"/>
        <v>0</v>
      </c>
    </row>
    <row r="154" spans="1:13" ht="50.25" customHeight="1">
      <c r="A154" s="980">
        <v>5</v>
      </c>
      <c r="B154" s="698" t="s">
        <v>487</v>
      </c>
      <c r="C154" s="862" t="s">
        <v>896</v>
      </c>
      <c r="D154" s="674" t="s">
        <v>92</v>
      </c>
      <c r="E154" s="1461"/>
      <c r="F154" s="1462">
        <v>0.2</v>
      </c>
      <c r="G154" s="681"/>
      <c r="H154" s="681"/>
      <c r="I154" s="681"/>
      <c r="J154" s="681"/>
      <c r="K154" s="681"/>
      <c r="L154" s="681"/>
      <c r="M154" s="681">
        <f t="shared" si="4"/>
        <v>0</v>
      </c>
    </row>
    <row r="155" spans="1:13" ht="20.100000000000001" customHeight="1">
      <c r="A155" s="980"/>
      <c r="B155" s="702"/>
      <c r="C155" s="703" t="s">
        <v>62</v>
      </c>
      <c r="D155" s="702" t="s">
        <v>16</v>
      </c>
      <c r="E155" s="936">
        <v>12.1</v>
      </c>
      <c r="F155" s="942">
        <v>2.42</v>
      </c>
      <c r="G155" s="681"/>
      <c r="H155" s="681"/>
      <c r="I155" s="681"/>
      <c r="J155" s="681"/>
      <c r="K155" s="681"/>
      <c r="L155" s="681"/>
      <c r="M155" s="681">
        <f t="shared" si="4"/>
        <v>0</v>
      </c>
    </row>
    <row r="156" spans="1:13" ht="20.100000000000001" customHeight="1">
      <c r="A156" s="980"/>
      <c r="B156" s="702" t="s">
        <v>496</v>
      </c>
      <c r="C156" s="703" t="s">
        <v>75</v>
      </c>
      <c r="D156" s="702" t="s">
        <v>127</v>
      </c>
      <c r="E156" s="936">
        <v>0.3</v>
      </c>
      <c r="F156" s="942">
        <v>0.06</v>
      </c>
      <c r="G156" s="681"/>
      <c r="H156" s="681"/>
      <c r="I156" s="681"/>
      <c r="J156" s="681"/>
      <c r="K156" s="681"/>
      <c r="L156" s="681"/>
      <c r="M156" s="681">
        <f t="shared" si="4"/>
        <v>0</v>
      </c>
    </row>
    <row r="157" spans="1:13" ht="20.100000000000001" customHeight="1">
      <c r="A157" s="980"/>
      <c r="B157" s="702" t="s">
        <v>76</v>
      </c>
      <c r="C157" s="703" t="s">
        <v>77</v>
      </c>
      <c r="D157" s="702" t="s">
        <v>127</v>
      </c>
      <c r="E157" s="936">
        <v>0.5</v>
      </c>
      <c r="F157" s="942">
        <v>0.1</v>
      </c>
      <c r="G157" s="681"/>
      <c r="H157" s="681"/>
      <c r="I157" s="681"/>
      <c r="J157" s="681"/>
      <c r="K157" s="681"/>
      <c r="L157" s="681"/>
      <c r="M157" s="681">
        <f t="shared" si="4"/>
        <v>0</v>
      </c>
    </row>
    <row r="158" spans="1:13" ht="38.25" customHeight="1">
      <c r="A158" s="980"/>
      <c r="B158" s="702" t="s">
        <v>898</v>
      </c>
      <c r="C158" s="703" t="s">
        <v>897</v>
      </c>
      <c r="D158" s="702" t="s">
        <v>79</v>
      </c>
      <c r="E158" s="936">
        <v>102</v>
      </c>
      <c r="F158" s="942">
        <v>20.400000000000002</v>
      </c>
      <c r="G158" s="681"/>
      <c r="H158" s="681"/>
      <c r="I158" s="681"/>
      <c r="J158" s="681"/>
      <c r="K158" s="681"/>
      <c r="L158" s="681"/>
      <c r="M158" s="681">
        <f t="shared" si="4"/>
        <v>0</v>
      </c>
    </row>
    <row r="159" spans="1:13" ht="20.100000000000001" customHeight="1" thickBot="1">
      <c r="A159" s="980"/>
      <c r="B159" s="702"/>
      <c r="C159" s="703" t="s">
        <v>26</v>
      </c>
      <c r="D159" s="702" t="s">
        <v>13</v>
      </c>
      <c r="E159" s="936">
        <v>0.88</v>
      </c>
      <c r="F159" s="942">
        <v>0.17600000000000002</v>
      </c>
      <c r="G159" s="681"/>
      <c r="H159" s="681"/>
      <c r="I159" s="681"/>
      <c r="J159" s="681"/>
      <c r="K159" s="681"/>
      <c r="L159" s="681"/>
      <c r="M159" s="681">
        <f t="shared" si="4"/>
        <v>0</v>
      </c>
    </row>
    <row r="160" spans="1:13" ht="45" customHeight="1">
      <c r="A160" s="962"/>
      <c r="B160" s="884" t="s">
        <v>487</v>
      </c>
      <c r="C160" s="885" t="s">
        <v>1075</v>
      </c>
      <c r="D160" s="886" t="s">
        <v>92</v>
      </c>
      <c r="E160" s="1469"/>
      <c r="F160" s="1458">
        <v>0.26</v>
      </c>
      <c r="G160" s="1470"/>
      <c r="H160" s="1471"/>
      <c r="I160" s="1472"/>
      <c r="J160" s="1473"/>
      <c r="K160" s="1470"/>
      <c r="L160" s="1471"/>
      <c r="M160" s="1474">
        <f t="shared" si="4"/>
        <v>0</v>
      </c>
    </row>
    <row r="161" spans="1:13" ht="20.100000000000001" customHeight="1">
      <c r="A161" s="962"/>
      <c r="B161" s="893"/>
      <c r="C161" s="1475" t="s">
        <v>62</v>
      </c>
      <c r="D161" s="893" t="s">
        <v>16</v>
      </c>
      <c r="E161" s="1476">
        <v>12.1</v>
      </c>
      <c r="F161" s="1477">
        <v>3.1459999999999999</v>
      </c>
      <c r="G161" s="1478"/>
      <c r="H161" s="1479"/>
      <c r="I161" s="1480"/>
      <c r="J161" s="1481"/>
      <c r="K161" s="1478"/>
      <c r="L161" s="1479"/>
      <c r="M161" s="1482">
        <f t="shared" si="4"/>
        <v>0</v>
      </c>
    </row>
    <row r="162" spans="1:13" ht="20.100000000000001" customHeight="1">
      <c r="A162" s="962"/>
      <c r="B162" s="893" t="s">
        <v>496</v>
      </c>
      <c r="C162" s="1475" t="s">
        <v>75</v>
      </c>
      <c r="D162" s="893" t="s">
        <v>127</v>
      </c>
      <c r="E162" s="1476">
        <v>0.3</v>
      </c>
      <c r="F162" s="1477">
        <v>7.8E-2</v>
      </c>
      <c r="G162" s="1478"/>
      <c r="H162" s="1479"/>
      <c r="I162" s="1480"/>
      <c r="J162" s="1481"/>
      <c r="K162" s="1478"/>
      <c r="L162" s="1479"/>
      <c r="M162" s="1482">
        <f t="shared" si="4"/>
        <v>0</v>
      </c>
    </row>
    <row r="163" spans="1:13" ht="20.100000000000001" customHeight="1">
      <c r="A163" s="962"/>
      <c r="B163" s="893" t="s">
        <v>76</v>
      </c>
      <c r="C163" s="1475" t="s">
        <v>77</v>
      </c>
      <c r="D163" s="893" t="s">
        <v>127</v>
      </c>
      <c r="E163" s="1476">
        <v>0.5</v>
      </c>
      <c r="F163" s="1477">
        <v>0.13</v>
      </c>
      <c r="G163" s="1478"/>
      <c r="H163" s="1479"/>
      <c r="I163" s="1480"/>
      <c r="J163" s="1481"/>
      <c r="K163" s="1478"/>
      <c r="L163" s="1479"/>
      <c r="M163" s="1482">
        <f t="shared" si="4"/>
        <v>0</v>
      </c>
    </row>
    <row r="164" spans="1:13" ht="40.5" customHeight="1">
      <c r="A164" s="962"/>
      <c r="B164" s="893" t="s">
        <v>1076</v>
      </c>
      <c r="C164" s="1475" t="s">
        <v>1077</v>
      </c>
      <c r="D164" s="893" t="s">
        <v>79</v>
      </c>
      <c r="E164" s="1476">
        <v>102</v>
      </c>
      <c r="F164" s="1477">
        <v>26.52</v>
      </c>
      <c r="G164" s="1478"/>
      <c r="H164" s="1479"/>
      <c r="I164" s="1480"/>
      <c r="J164" s="1481"/>
      <c r="K164" s="1478"/>
      <c r="L164" s="1479"/>
      <c r="M164" s="1482">
        <f t="shared" si="4"/>
        <v>0</v>
      </c>
    </row>
    <row r="165" spans="1:13" ht="20.100000000000001" customHeight="1">
      <c r="A165" s="962"/>
      <c r="B165" s="893"/>
      <c r="C165" s="1475" t="s">
        <v>26</v>
      </c>
      <c r="D165" s="893" t="s">
        <v>13</v>
      </c>
      <c r="E165" s="1476">
        <v>0.88</v>
      </c>
      <c r="F165" s="1477">
        <v>0.2288</v>
      </c>
      <c r="G165" s="1478"/>
      <c r="H165" s="1479"/>
      <c r="I165" s="1480"/>
      <c r="J165" s="1481"/>
      <c r="K165" s="1478"/>
      <c r="L165" s="1479"/>
      <c r="M165" s="1482">
        <f t="shared" si="4"/>
        <v>0</v>
      </c>
    </row>
    <row r="166" spans="1:13" ht="20.100000000000001" customHeight="1">
      <c r="A166" s="962"/>
      <c r="B166" s="702"/>
      <c r="C166" s="703"/>
      <c r="D166" s="702"/>
      <c r="E166" s="936"/>
      <c r="F166" s="942"/>
      <c r="G166" s="681"/>
      <c r="H166" s="681"/>
      <c r="I166" s="681"/>
      <c r="J166" s="681"/>
      <c r="K166" s="681"/>
      <c r="L166" s="681"/>
      <c r="M166" s="681"/>
    </row>
    <row r="167" spans="1:13" ht="20.100000000000001" customHeight="1" thickBot="1">
      <c r="A167" s="962"/>
      <c r="B167" s="702"/>
      <c r="C167" s="703"/>
      <c r="D167" s="702"/>
      <c r="E167" s="936"/>
      <c r="F167" s="942"/>
      <c r="G167" s="681"/>
      <c r="H167" s="681"/>
      <c r="I167" s="681"/>
      <c r="J167" s="681"/>
      <c r="K167" s="681"/>
      <c r="L167" s="681"/>
      <c r="M167" s="681"/>
    </row>
    <row r="168" spans="1:13" ht="50.25" customHeight="1">
      <c r="A168" s="980">
        <v>6</v>
      </c>
      <c r="B168" s="698" t="s">
        <v>487</v>
      </c>
      <c r="C168" s="885" t="s">
        <v>1078</v>
      </c>
      <c r="D168" s="674" t="s">
        <v>92</v>
      </c>
      <c r="E168" s="1461"/>
      <c r="F168" s="1462">
        <v>0.14000000000000001</v>
      </c>
      <c r="G168" s="681"/>
      <c r="H168" s="681"/>
      <c r="I168" s="681"/>
      <c r="J168" s="681"/>
      <c r="K168" s="681"/>
      <c r="L168" s="681"/>
      <c r="M168" s="681">
        <f t="shared" si="4"/>
        <v>0</v>
      </c>
    </row>
    <row r="169" spans="1:13" ht="20.100000000000001" customHeight="1">
      <c r="A169" s="980"/>
      <c r="B169" s="702"/>
      <c r="C169" s="703" t="s">
        <v>62</v>
      </c>
      <c r="D169" s="702" t="s">
        <v>16</v>
      </c>
      <c r="E169" s="936">
        <v>12.1</v>
      </c>
      <c r="F169" s="942">
        <v>1.6940000000000002</v>
      </c>
      <c r="G169" s="681"/>
      <c r="H169" s="681"/>
      <c r="I169" s="681"/>
      <c r="J169" s="681"/>
      <c r="K169" s="681"/>
      <c r="L169" s="681"/>
      <c r="M169" s="681">
        <f t="shared" si="4"/>
        <v>0</v>
      </c>
    </row>
    <row r="170" spans="1:13" ht="20.100000000000001" customHeight="1">
      <c r="A170" s="980"/>
      <c r="B170" s="702" t="s">
        <v>496</v>
      </c>
      <c r="C170" s="703" t="s">
        <v>75</v>
      </c>
      <c r="D170" s="702" t="s">
        <v>127</v>
      </c>
      <c r="E170" s="936">
        <v>0.3</v>
      </c>
      <c r="F170" s="942">
        <v>4.2000000000000003E-2</v>
      </c>
      <c r="G170" s="681"/>
      <c r="H170" s="681"/>
      <c r="I170" s="681"/>
      <c r="J170" s="681"/>
      <c r="K170" s="681"/>
      <c r="L170" s="681"/>
      <c r="M170" s="681">
        <f t="shared" si="4"/>
        <v>0</v>
      </c>
    </row>
    <row r="171" spans="1:13" ht="20.100000000000001" customHeight="1">
      <c r="A171" s="980"/>
      <c r="B171" s="702" t="s">
        <v>76</v>
      </c>
      <c r="C171" s="703" t="s">
        <v>77</v>
      </c>
      <c r="D171" s="702" t="s">
        <v>127</v>
      </c>
      <c r="E171" s="936">
        <v>0.5</v>
      </c>
      <c r="F171" s="942">
        <v>7.0000000000000007E-2</v>
      </c>
      <c r="G171" s="681"/>
      <c r="H171" s="681"/>
      <c r="I171" s="681"/>
      <c r="J171" s="681"/>
      <c r="K171" s="681"/>
      <c r="L171" s="681"/>
      <c r="M171" s="681">
        <f t="shared" si="4"/>
        <v>0</v>
      </c>
    </row>
    <row r="172" spans="1:13" ht="38.25" customHeight="1">
      <c r="A172" s="980"/>
      <c r="B172" s="702" t="s">
        <v>820</v>
      </c>
      <c r="C172" s="469" t="s">
        <v>1079</v>
      </c>
      <c r="D172" s="702" t="s">
        <v>79</v>
      </c>
      <c r="E172" s="936">
        <v>102</v>
      </c>
      <c r="F172" s="942">
        <v>14.280000000000001</v>
      </c>
      <c r="G172" s="1483"/>
      <c r="H172" s="681"/>
      <c r="I172" s="681"/>
      <c r="J172" s="681"/>
      <c r="K172" s="681"/>
      <c r="L172" s="681"/>
      <c r="M172" s="681">
        <f t="shared" si="4"/>
        <v>0</v>
      </c>
    </row>
    <row r="173" spans="1:13" ht="20.100000000000001" customHeight="1">
      <c r="A173" s="980"/>
      <c r="B173" s="702"/>
      <c r="C173" s="703" t="s">
        <v>26</v>
      </c>
      <c r="D173" s="702" t="s">
        <v>13</v>
      </c>
      <c r="E173" s="936">
        <v>0.88</v>
      </c>
      <c r="F173" s="942">
        <v>0.12320000000000002</v>
      </c>
      <c r="G173" s="681"/>
      <c r="H173" s="681"/>
      <c r="I173" s="681"/>
      <c r="J173" s="681"/>
      <c r="K173" s="681"/>
      <c r="L173" s="681"/>
      <c r="M173" s="681">
        <f t="shared" si="4"/>
        <v>0</v>
      </c>
    </row>
    <row r="174" spans="1:13" ht="50.25" customHeight="1">
      <c r="A174" s="980">
        <v>7</v>
      </c>
      <c r="B174" s="698" t="s">
        <v>487</v>
      </c>
      <c r="C174" s="862" t="s">
        <v>1080</v>
      </c>
      <c r="D174" s="674" t="s">
        <v>74</v>
      </c>
      <c r="E174" s="1461"/>
      <c r="F174" s="669">
        <v>0.14000000000000001</v>
      </c>
      <c r="G174" s="681"/>
      <c r="H174" s="681"/>
      <c r="I174" s="681"/>
      <c r="J174" s="681"/>
      <c r="K174" s="681"/>
      <c r="L174" s="681"/>
      <c r="M174" s="681">
        <f t="shared" si="4"/>
        <v>0</v>
      </c>
    </row>
    <row r="175" spans="1:13" ht="24" customHeight="1">
      <c r="A175" s="980"/>
      <c r="B175" s="702"/>
      <c r="C175" s="703" t="s">
        <v>62</v>
      </c>
      <c r="D175" s="702" t="s">
        <v>16</v>
      </c>
      <c r="E175" s="936">
        <v>12.1</v>
      </c>
      <c r="F175" s="806">
        <v>1.6940000000000002</v>
      </c>
      <c r="G175" s="681"/>
      <c r="H175" s="681"/>
      <c r="I175" s="681"/>
      <c r="J175" s="681"/>
      <c r="K175" s="681"/>
      <c r="L175" s="681"/>
      <c r="M175" s="681">
        <f t="shared" si="4"/>
        <v>0</v>
      </c>
    </row>
    <row r="176" spans="1:13" ht="27" customHeight="1">
      <c r="A176" s="980"/>
      <c r="B176" s="702" t="s">
        <v>496</v>
      </c>
      <c r="C176" s="703" t="s">
        <v>75</v>
      </c>
      <c r="D176" s="702" t="s">
        <v>127</v>
      </c>
      <c r="E176" s="936">
        <v>0.3</v>
      </c>
      <c r="F176" s="806">
        <v>4.2000000000000003E-2</v>
      </c>
      <c r="G176" s="681"/>
      <c r="H176" s="681"/>
      <c r="I176" s="681"/>
      <c r="J176" s="681"/>
      <c r="K176" s="681"/>
      <c r="L176" s="681"/>
      <c r="M176" s="681">
        <f t="shared" si="4"/>
        <v>0</v>
      </c>
    </row>
    <row r="177" spans="1:13" ht="20.100000000000001" customHeight="1">
      <c r="A177" s="980"/>
      <c r="B177" s="702" t="s">
        <v>76</v>
      </c>
      <c r="C177" s="703" t="s">
        <v>77</v>
      </c>
      <c r="D177" s="702" t="s">
        <v>127</v>
      </c>
      <c r="E177" s="936">
        <v>0.5</v>
      </c>
      <c r="F177" s="806">
        <v>7.0000000000000007E-2</v>
      </c>
      <c r="G177" s="681"/>
      <c r="H177" s="681"/>
      <c r="I177" s="681"/>
      <c r="J177" s="681"/>
      <c r="K177" s="681"/>
      <c r="L177" s="681"/>
      <c r="M177" s="681">
        <f t="shared" si="4"/>
        <v>0</v>
      </c>
    </row>
    <row r="178" spans="1:13" ht="43.5" customHeight="1">
      <c r="A178" s="980"/>
      <c r="B178" s="702" t="s">
        <v>663</v>
      </c>
      <c r="C178" s="469" t="s">
        <v>1081</v>
      </c>
      <c r="D178" s="702" t="s">
        <v>79</v>
      </c>
      <c r="E178" s="936">
        <v>102</v>
      </c>
      <c r="F178" s="806">
        <v>14.280000000000001</v>
      </c>
      <c r="G178" s="1483"/>
      <c r="H178" s="681"/>
      <c r="I178" s="681"/>
      <c r="J178" s="681"/>
      <c r="K178" s="681"/>
      <c r="L178" s="681"/>
      <c r="M178" s="681">
        <f t="shared" si="4"/>
        <v>0</v>
      </c>
    </row>
    <row r="179" spans="1:13" ht="26.25" customHeight="1" thickBot="1">
      <c r="A179" s="980"/>
      <c r="B179" s="702"/>
      <c r="C179" s="703" t="s">
        <v>26</v>
      </c>
      <c r="D179" s="702" t="s">
        <v>13</v>
      </c>
      <c r="E179" s="936">
        <v>0.88</v>
      </c>
      <c r="F179" s="806">
        <v>0.12320000000000002</v>
      </c>
      <c r="G179" s="681"/>
      <c r="H179" s="681"/>
      <c r="I179" s="681"/>
      <c r="J179" s="681"/>
      <c r="K179" s="681"/>
      <c r="L179" s="681"/>
      <c r="M179" s="681">
        <f t="shared" si="4"/>
        <v>0</v>
      </c>
    </row>
    <row r="180" spans="1:13" ht="57" customHeight="1">
      <c r="A180" s="980">
        <v>8</v>
      </c>
      <c r="B180" s="698" t="s">
        <v>96</v>
      </c>
      <c r="C180" s="862" t="s">
        <v>97</v>
      </c>
      <c r="D180" s="674" t="s">
        <v>415</v>
      </c>
      <c r="E180" s="1461"/>
      <c r="F180" s="941">
        <v>1.19</v>
      </c>
      <c r="G180" s="681"/>
      <c r="H180" s="681"/>
      <c r="I180" s="681"/>
      <c r="J180" s="681"/>
      <c r="K180" s="681"/>
      <c r="L180" s="681"/>
      <c r="M180" s="681">
        <f t="shared" si="4"/>
        <v>0</v>
      </c>
    </row>
    <row r="181" spans="1:13" ht="28.5" customHeight="1">
      <c r="A181" s="980"/>
      <c r="B181" s="702"/>
      <c r="C181" s="703" t="s">
        <v>62</v>
      </c>
      <c r="D181" s="702" t="s">
        <v>16</v>
      </c>
      <c r="E181" s="936">
        <v>39.200000000000003</v>
      </c>
      <c r="F181" s="942">
        <v>46.648000000000003</v>
      </c>
      <c r="G181" s="681"/>
      <c r="H181" s="681"/>
      <c r="I181" s="681"/>
      <c r="J181" s="681"/>
      <c r="K181" s="681"/>
      <c r="L181" s="681"/>
      <c r="M181" s="681">
        <f t="shared" si="4"/>
        <v>0</v>
      </c>
    </row>
    <row r="182" spans="1:13" ht="44.25" customHeight="1">
      <c r="A182" s="980"/>
      <c r="B182" s="702" t="s">
        <v>502</v>
      </c>
      <c r="C182" s="703" t="s">
        <v>98</v>
      </c>
      <c r="D182" s="702" t="s">
        <v>56</v>
      </c>
      <c r="E182" s="936">
        <v>100</v>
      </c>
      <c r="F182" s="936">
        <v>119</v>
      </c>
      <c r="G182" s="681"/>
      <c r="H182" s="681"/>
      <c r="I182" s="681"/>
      <c r="J182" s="681"/>
      <c r="K182" s="681"/>
      <c r="L182" s="681"/>
      <c r="M182" s="681">
        <f t="shared" si="4"/>
        <v>0</v>
      </c>
    </row>
    <row r="183" spans="1:13" ht="24" customHeight="1">
      <c r="A183" s="980"/>
      <c r="B183" s="702"/>
      <c r="C183" s="703" t="s">
        <v>26</v>
      </c>
      <c r="D183" s="702" t="s">
        <v>13</v>
      </c>
      <c r="E183" s="936">
        <v>9.4</v>
      </c>
      <c r="F183" s="942">
        <v>11.186</v>
      </c>
      <c r="G183" s="681"/>
      <c r="H183" s="681"/>
      <c r="I183" s="681"/>
      <c r="J183" s="681"/>
      <c r="K183" s="681"/>
      <c r="L183" s="681"/>
      <c r="M183" s="681">
        <f t="shared" si="4"/>
        <v>0</v>
      </c>
    </row>
    <row r="184" spans="1:13" ht="34.5" customHeight="1">
      <c r="A184" s="963"/>
      <c r="B184" s="702"/>
      <c r="C184" s="1465" t="s">
        <v>291</v>
      </c>
      <c r="D184" s="702" t="s">
        <v>13</v>
      </c>
      <c r="E184" s="936"/>
      <c r="F184" s="942"/>
      <c r="G184" s="681"/>
      <c r="H184" s="883"/>
      <c r="I184" s="681"/>
      <c r="J184" s="883"/>
      <c r="K184" s="681"/>
      <c r="L184" s="883"/>
      <c r="M184" s="883">
        <f t="shared" ref="M184:M185" si="5">L184+J184+H184</f>
        <v>0</v>
      </c>
    </row>
    <row r="185" spans="1:13" ht="24" customHeight="1">
      <c r="A185" s="963"/>
      <c r="B185" s="702"/>
      <c r="C185" s="862" t="s">
        <v>902</v>
      </c>
      <c r="D185" s="766"/>
      <c r="E185" s="930"/>
      <c r="F185" s="671"/>
      <c r="G185" s="670"/>
      <c r="H185" s="673"/>
      <c r="I185" s="670"/>
      <c r="J185" s="673"/>
      <c r="K185" s="670"/>
      <c r="L185" s="673"/>
      <c r="M185" s="673">
        <f t="shared" si="5"/>
        <v>0</v>
      </c>
    </row>
    <row r="186" spans="1:13" ht="40.5" customHeight="1">
      <c r="A186" s="962">
        <v>1</v>
      </c>
      <c r="B186" s="702" t="s">
        <v>61</v>
      </c>
      <c r="C186" s="1484" t="s">
        <v>903</v>
      </c>
      <c r="D186" s="702" t="s">
        <v>56</v>
      </c>
      <c r="E186" s="930"/>
      <c r="F186" s="671">
        <v>1</v>
      </c>
      <c r="G186" s="681"/>
      <c r="H186" s="681"/>
      <c r="I186" s="681"/>
      <c r="J186" s="681"/>
      <c r="K186" s="681"/>
      <c r="L186" s="681"/>
      <c r="M186" s="681">
        <f>H186</f>
        <v>0</v>
      </c>
    </row>
    <row r="187" spans="1:13" ht="40.5" customHeight="1">
      <c r="A187" s="962">
        <v>2</v>
      </c>
      <c r="B187" s="702" t="s">
        <v>61</v>
      </c>
      <c r="C187" s="1484" t="s">
        <v>904</v>
      </c>
      <c r="D187" s="702" t="s">
        <v>56</v>
      </c>
      <c r="E187" s="930"/>
      <c r="F187" s="671">
        <v>1</v>
      </c>
      <c r="G187" s="681"/>
      <c r="H187" s="681"/>
      <c r="I187" s="681"/>
      <c r="J187" s="681"/>
      <c r="K187" s="681"/>
      <c r="L187" s="681"/>
      <c r="M187" s="681">
        <f>H187</f>
        <v>0</v>
      </c>
    </row>
    <row r="188" spans="1:13" ht="26.25" customHeight="1">
      <c r="A188" s="963"/>
      <c r="B188" s="702"/>
      <c r="C188" s="1484" t="s">
        <v>634</v>
      </c>
      <c r="D188" s="702" t="s">
        <v>13</v>
      </c>
      <c r="E188" s="930"/>
      <c r="F188" s="671"/>
      <c r="G188" s="670"/>
      <c r="H188" s="673">
        <f>SUM(H186:H187)</f>
        <v>0</v>
      </c>
      <c r="I188" s="670"/>
      <c r="J188" s="673">
        <f>SUM(J186:J187)</f>
        <v>0</v>
      </c>
      <c r="K188" s="670"/>
      <c r="L188" s="673">
        <f>SUM(L186:L187)</f>
        <v>0</v>
      </c>
      <c r="M188" s="673">
        <f>SUM(M186:M187)</f>
        <v>0</v>
      </c>
    </row>
    <row r="189" spans="1:13" ht="27" customHeight="1">
      <c r="A189" s="1387"/>
      <c r="B189" s="819"/>
      <c r="C189" s="1409" t="s">
        <v>1066</v>
      </c>
      <c r="D189" s="702" t="s">
        <v>13</v>
      </c>
      <c r="E189" s="883"/>
      <c r="F189" s="1462"/>
      <c r="G189" s="883"/>
      <c r="H189" s="883">
        <f>H188+H184+H119+H42</f>
        <v>0</v>
      </c>
      <c r="I189" s="883"/>
      <c r="J189" s="883">
        <f>J188+J184+J119+J42</f>
        <v>0</v>
      </c>
      <c r="K189" s="883"/>
      <c r="L189" s="883">
        <f>L188+L184+L119+L42</f>
        <v>0</v>
      </c>
      <c r="M189" s="883">
        <f>M188+M184+M119+M42</f>
        <v>0</v>
      </c>
    </row>
    <row r="190" spans="1:13" ht="33" customHeight="1">
      <c r="A190" s="671"/>
      <c r="B190" s="702"/>
      <c r="C190" s="748" t="s">
        <v>1112</v>
      </c>
      <c r="D190" s="702" t="s">
        <v>13</v>
      </c>
      <c r="E190" s="1453"/>
      <c r="F190" s="1485"/>
      <c r="G190" s="1486"/>
      <c r="H190" s="1486"/>
      <c r="I190" s="1486"/>
      <c r="J190" s="1486"/>
      <c r="K190" s="1486"/>
      <c r="L190" s="1486"/>
      <c r="M190" s="1487">
        <f>H189*E190</f>
        <v>0</v>
      </c>
    </row>
    <row r="191" spans="1:13" ht="19.5" customHeight="1">
      <c r="A191" s="671"/>
      <c r="B191" s="702"/>
      <c r="C191" s="669" t="s">
        <v>5</v>
      </c>
      <c r="D191" s="674" t="s">
        <v>13</v>
      </c>
      <c r="E191" s="1453"/>
      <c r="F191" s="1485"/>
      <c r="G191" s="1486"/>
      <c r="H191" s="1486"/>
      <c r="I191" s="1486"/>
      <c r="J191" s="1486"/>
      <c r="K191" s="1486"/>
      <c r="L191" s="1486"/>
      <c r="M191" s="1486">
        <f>SUM(M189:M190)</f>
        <v>0</v>
      </c>
    </row>
    <row r="192" spans="1:13" ht="26.25" customHeight="1">
      <c r="A192" s="1387"/>
      <c r="B192" s="819"/>
      <c r="C192" s="806" t="s">
        <v>1121</v>
      </c>
      <c r="D192" s="702" t="s">
        <v>13</v>
      </c>
      <c r="E192" s="1453"/>
      <c r="F192" s="1485"/>
      <c r="G192" s="883"/>
      <c r="H192" s="883"/>
      <c r="I192" s="883"/>
      <c r="J192" s="883"/>
      <c r="K192" s="883"/>
      <c r="L192" s="883"/>
      <c r="M192" s="681">
        <f>(J189-J188)*E192</f>
        <v>0</v>
      </c>
    </row>
    <row r="193" spans="1:13" ht="41.25" customHeight="1">
      <c r="A193" s="1387"/>
      <c r="B193" s="819"/>
      <c r="C193" s="748" t="s">
        <v>1122</v>
      </c>
      <c r="D193" s="1488"/>
      <c r="E193" s="1453"/>
      <c r="F193" s="1485"/>
      <c r="G193" s="673"/>
      <c r="H193" s="673"/>
      <c r="I193" s="673"/>
      <c r="J193" s="673"/>
      <c r="K193" s="673"/>
      <c r="L193" s="673"/>
      <c r="M193" s="681">
        <f>J188*E193</f>
        <v>0</v>
      </c>
    </row>
    <row r="194" spans="1:13" ht="30.75" customHeight="1">
      <c r="A194" s="1387"/>
      <c r="B194" s="819"/>
      <c r="C194" s="669" t="s">
        <v>5</v>
      </c>
      <c r="D194" s="674" t="s">
        <v>13</v>
      </c>
      <c r="E194" s="1453"/>
      <c r="F194" s="1485"/>
      <c r="G194" s="883"/>
      <c r="H194" s="883"/>
      <c r="I194" s="883"/>
      <c r="J194" s="883"/>
      <c r="K194" s="883"/>
      <c r="L194" s="883"/>
      <c r="M194" s="883">
        <f>SUM(M191:M193)</f>
        <v>0</v>
      </c>
    </row>
    <row r="195" spans="1:13" ht="30" customHeight="1">
      <c r="A195" s="1387"/>
      <c r="B195" s="819"/>
      <c r="C195" s="806" t="s">
        <v>1117</v>
      </c>
      <c r="D195" s="702" t="s">
        <v>13</v>
      </c>
      <c r="E195" s="1453"/>
      <c r="F195" s="1485"/>
      <c r="G195" s="883"/>
      <c r="H195" s="883"/>
      <c r="I195" s="883"/>
      <c r="J195" s="883"/>
      <c r="K195" s="883"/>
      <c r="L195" s="883"/>
      <c r="M195" s="681">
        <f>(M194-H188)*E195</f>
        <v>0</v>
      </c>
    </row>
    <row r="196" spans="1:13" ht="38.25" customHeight="1">
      <c r="A196" s="1387"/>
      <c r="B196" s="819"/>
      <c r="C196" s="669" t="s">
        <v>40</v>
      </c>
      <c r="D196" s="674" t="s">
        <v>13</v>
      </c>
      <c r="E196" s="1453"/>
      <c r="F196" s="1485"/>
      <c r="G196" s="883"/>
      <c r="H196" s="883"/>
      <c r="I196" s="883"/>
      <c r="J196" s="883"/>
      <c r="K196" s="883"/>
      <c r="L196" s="883"/>
      <c r="M196" s="883">
        <f>SUM(M194:M195)</f>
        <v>0</v>
      </c>
    </row>
    <row r="197" spans="1:13" ht="43.5" customHeight="1">
      <c r="A197" s="1387"/>
      <c r="B197" s="819"/>
      <c r="C197" s="1489" t="s">
        <v>488</v>
      </c>
      <c r="D197" s="819"/>
      <c r="E197" s="1490"/>
      <c r="F197" s="1490"/>
      <c r="G197" s="1447"/>
      <c r="H197" s="1447"/>
      <c r="I197" s="1447"/>
      <c r="J197" s="1447"/>
      <c r="K197" s="1447"/>
      <c r="L197" s="1447"/>
      <c r="M197" s="1491">
        <f>M196+M26</f>
        <v>0</v>
      </c>
    </row>
    <row r="199" spans="1:13">
      <c r="A199" s="1014"/>
      <c r="B199" s="1014"/>
      <c r="C199" s="1014"/>
      <c r="D199" s="1014"/>
      <c r="E199" s="1014"/>
      <c r="F199" s="1014"/>
      <c r="G199" s="1014"/>
      <c r="H199" s="1014"/>
      <c r="I199" s="1014"/>
      <c r="J199" s="1014"/>
      <c r="K199" s="1014"/>
      <c r="L199" s="1014"/>
      <c r="M199" s="1014"/>
    </row>
    <row r="201" spans="1:13">
      <c r="B201" s="914"/>
      <c r="C201" s="914"/>
      <c r="D201" s="914"/>
      <c r="E201" s="914"/>
      <c r="F201" s="914"/>
      <c r="G201" s="914"/>
      <c r="H201" s="914"/>
      <c r="I201" s="914"/>
      <c r="J201" s="914"/>
      <c r="K201" s="914"/>
      <c r="L201" s="914"/>
      <c r="M201" s="914"/>
    </row>
  </sheetData>
  <autoFilter ref="A9:M196" xr:uid="{00000000-0009-0000-0000-000003000000}"/>
  <mergeCells count="37">
    <mergeCell ref="A168:A173"/>
    <mergeCell ref="A148:A153"/>
    <mergeCell ref="A154:A159"/>
    <mergeCell ref="A199:M199"/>
    <mergeCell ref="A180:A183"/>
    <mergeCell ref="A174:A179"/>
    <mergeCell ref="A142:A147"/>
    <mergeCell ref="A136:A141"/>
    <mergeCell ref="A75:A80"/>
    <mergeCell ref="A81:A86"/>
    <mergeCell ref="A87:A92"/>
    <mergeCell ref="A94:A100"/>
    <mergeCell ref="A101:A106"/>
    <mergeCell ref="A107:A112"/>
    <mergeCell ref="A113:A118"/>
    <mergeCell ref="A69:A74"/>
    <mergeCell ref="A128:A135"/>
    <mergeCell ref="A7:A8"/>
    <mergeCell ref="B7:B8"/>
    <mergeCell ref="C7:C8"/>
    <mergeCell ref="A121:A127"/>
    <mergeCell ref="A63:A68"/>
    <mergeCell ref="A29:A41"/>
    <mergeCell ref="A45:A52"/>
    <mergeCell ref="A53:A58"/>
    <mergeCell ref="A12:A13"/>
    <mergeCell ref="A14:A19"/>
    <mergeCell ref="A59:A62"/>
    <mergeCell ref="A1:M1"/>
    <mergeCell ref="A3:M3"/>
    <mergeCell ref="A5:M5"/>
    <mergeCell ref="D7:D8"/>
    <mergeCell ref="E7:F7"/>
    <mergeCell ref="G7:H7"/>
    <mergeCell ref="M7:M8"/>
    <mergeCell ref="I7:J7"/>
    <mergeCell ref="K7:L7"/>
  </mergeCells>
  <phoneticPr fontId="16" type="noConversion"/>
  <pageMargins left="0.35433070866141703" right="0.23622047244094499" top="0.47244094488188998" bottom="0.55118110236220497" header="0.43307086614173201" footer="0.15748031496063"/>
  <pageSetup paperSize="9" scale="90" firstPageNumber="27" orientation="landscape" useFirstPageNumber="1" r:id="rId1"/>
  <headerFooter>
    <oddFooter xml:space="preserve">&amp;C&amp;"AcadNusx,Regular"gv. &amp;P / gv-dan 182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6"/>
  <sheetViews>
    <sheetView showZeros="0" view="pageBreakPreview" zoomScale="115" zoomScaleNormal="100" zoomScaleSheetLayoutView="115" workbookViewId="0">
      <selection activeCell="K24" sqref="K24"/>
    </sheetView>
  </sheetViews>
  <sheetFormatPr defaultColWidth="9.125" defaultRowHeight="15.75"/>
  <cols>
    <col min="1" max="1" width="5.25" style="914" customWidth="1"/>
    <col min="2" max="2" width="12.375" style="915" customWidth="1"/>
    <col min="3" max="3" width="38" style="1446" customWidth="1"/>
    <col min="4" max="4" width="9.125" style="915"/>
    <col min="5" max="5" width="8.25" style="914" customWidth="1"/>
    <col min="6" max="6" width="9.625" style="960" bestFit="1" customWidth="1"/>
    <col min="7" max="7" width="6.875" style="914" customWidth="1"/>
    <col min="8" max="8" width="11" style="914" bestFit="1" customWidth="1"/>
    <col min="9" max="9" width="7.875" style="914" customWidth="1"/>
    <col min="10" max="10" width="10.625" style="914" customWidth="1"/>
    <col min="11" max="11" width="9.125" style="914"/>
    <col min="12" max="12" width="10.625" style="914" customWidth="1"/>
    <col min="13" max="13" width="13.25" style="914" customWidth="1"/>
    <col min="14" max="14" width="10.25" style="914" bestFit="1" customWidth="1"/>
    <col min="15" max="16384" width="9.125" style="914"/>
  </cols>
  <sheetData>
    <row r="1" spans="1:13" ht="19.5">
      <c r="A1" s="1010" t="s">
        <v>292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</row>
    <row r="2" spans="1:13">
      <c r="A2" s="915"/>
      <c r="C2" s="916"/>
      <c r="E2" s="916"/>
      <c r="F2" s="918"/>
      <c r="G2" s="916"/>
      <c r="H2" s="916"/>
      <c r="I2" s="916"/>
      <c r="J2" s="916"/>
      <c r="K2" s="916"/>
      <c r="L2" s="916"/>
      <c r="M2" s="916"/>
    </row>
    <row r="3" spans="1:13" ht="32.25" customHeight="1">
      <c r="A3" s="1010" t="s">
        <v>465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</row>
    <row r="4" spans="1:13">
      <c r="A4" s="915"/>
      <c r="C4" s="916"/>
      <c r="E4" s="1063"/>
      <c r="F4" s="1064"/>
      <c r="G4" s="917"/>
      <c r="H4" s="917"/>
      <c r="I4" s="917"/>
      <c r="J4" s="917"/>
      <c r="K4" s="917"/>
      <c r="L4" s="917"/>
      <c r="M4" s="917"/>
    </row>
    <row r="5" spans="1:13" ht="24" customHeight="1">
      <c r="A5" s="1009" t="s">
        <v>464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</row>
    <row r="6" spans="1:13" ht="19.5">
      <c r="A6" s="1065"/>
      <c r="B6" s="1065"/>
      <c r="C6" s="1066"/>
      <c r="D6" s="1065"/>
      <c r="E6" s="1414"/>
      <c r="F6" s="1415"/>
      <c r="G6" s="1416"/>
      <c r="H6" s="1416"/>
      <c r="I6" s="1416"/>
      <c r="J6" s="1416"/>
      <c r="K6" s="1416"/>
      <c r="L6" s="1416"/>
      <c r="M6" s="1416"/>
    </row>
    <row r="7" spans="1:13" ht="19.5">
      <c r="A7" s="1010" t="s">
        <v>458</v>
      </c>
      <c r="B7" s="1010"/>
      <c r="C7" s="1010"/>
      <c r="D7" s="1010"/>
      <c r="E7" s="1010"/>
      <c r="F7" s="1010"/>
      <c r="G7" s="1010"/>
      <c r="H7" s="1010"/>
      <c r="I7" s="1010"/>
      <c r="J7" s="1010"/>
      <c r="K7" s="1010"/>
      <c r="L7" s="1010"/>
      <c r="M7" s="1010"/>
    </row>
    <row r="8" spans="1:13">
      <c r="A8" s="915"/>
      <c r="C8" s="916"/>
      <c r="E8" s="916"/>
      <c r="F8" s="918"/>
      <c r="G8" s="916"/>
      <c r="H8" s="916"/>
      <c r="I8" s="916"/>
      <c r="J8" s="916"/>
      <c r="K8" s="916"/>
      <c r="L8" s="916"/>
      <c r="M8" s="916"/>
    </row>
    <row r="9" spans="1:13" ht="19.5">
      <c r="A9" s="1011" t="s">
        <v>256</v>
      </c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</row>
    <row r="10" spans="1:13">
      <c r="A10" s="915"/>
      <c r="C10" s="916"/>
      <c r="E10" s="916"/>
      <c r="F10" s="918"/>
      <c r="G10" s="916"/>
      <c r="H10" s="916"/>
      <c r="I10" s="916"/>
      <c r="J10" s="916"/>
      <c r="K10" s="916"/>
      <c r="L10" s="916"/>
      <c r="M10" s="916"/>
    </row>
    <row r="11" spans="1:13" ht="25.5" customHeight="1">
      <c r="A11" s="1417" t="s">
        <v>14</v>
      </c>
      <c r="B11" s="1417"/>
      <c r="C11" s="1418" t="s">
        <v>15</v>
      </c>
      <c r="D11" s="1419"/>
      <c r="E11" s="1418"/>
      <c r="F11" s="1420"/>
      <c r="G11" s="1418"/>
      <c r="H11" s="1418"/>
      <c r="I11" s="1418"/>
      <c r="J11" s="1418"/>
      <c r="K11" s="1418"/>
      <c r="L11" s="916"/>
      <c r="M11" s="1418"/>
    </row>
    <row r="12" spans="1:13" ht="20.25" customHeight="1" thickBot="1">
      <c r="A12" s="1417" t="s">
        <v>12</v>
      </c>
      <c r="B12" s="1417"/>
      <c r="C12" s="1418"/>
      <c r="D12" s="1419"/>
      <c r="E12" s="1418"/>
      <c r="F12" s="1420"/>
      <c r="G12" s="1418"/>
      <c r="H12" s="1418"/>
      <c r="I12" s="1421" t="s">
        <v>716</v>
      </c>
      <c r="J12" s="1421"/>
      <c r="K12" s="1422">
        <f>M266</f>
        <v>0</v>
      </c>
      <c r="L12" s="1422"/>
      <c r="M12" s="1418" t="s">
        <v>13</v>
      </c>
    </row>
    <row r="13" spans="1:13" ht="63" customHeight="1" thickBot="1">
      <c r="A13" s="1068" t="s">
        <v>11</v>
      </c>
      <c r="B13" s="1069" t="s">
        <v>0</v>
      </c>
      <c r="C13" s="1423" t="s">
        <v>1</v>
      </c>
      <c r="D13" s="1071" t="s">
        <v>6</v>
      </c>
      <c r="E13" s="1072" t="s">
        <v>2</v>
      </c>
      <c r="F13" s="1073"/>
      <c r="G13" s="1072" t="s">
        <v>4</v>
      </c>
      <c r="H13" s="1074"/>
      <c r="I13" s="1073" t="s">
        <v>3</v>
      </c>
      <c r="J13" s="1073"/>
      <c r="K13" s="1072" t="s">
        <v>9</v>
      </c>
      <c r="L13" s="1074"/>
      <c r="M13" s="1424" t="s">
        <v>5</v>
      </c>
    </row>
    <row r="14" spans="1:13" ht="48" customHeight="1" thickBot="1">
      <c r="A14" s="1075"/>
      <c r="B14" s="1076"/>
      <c r="C14" s="1425"/>
      <c r="D14" s="1078"/>
      <c r="E14" s="1079" t="s">
        <v>8</v>
      </c>
      <c r="F14" s="1426" t="s">
        <v>7</v>
      </c>
      <c r="G14" s="1081" t="s">
        <v>8</v>
      </c>
      <c r="H14" s="1082" t="s">
        <v>7</v>
      </c>
      <c r="I14" s="1079" t="s">
        <v>8</v>
      </c>
      <c r="J14" s="1080" t="s">
        <v>7</v>
      </c>
      <c r="K14" s="1081" t="s">
        <v>8</v>
      </c>
      <c r="L14" s="1082" t="s">
        <v>7</v>
      </c>
      <c r="M14" s="1427"/>
    </row>
    <row r="15" spans="1:13" ht="16.5" thickBot="1">
      <c r="A15" s="1083">
        <v>1</v>
      </c>
      <c r="B15" s="1084">
        <v>2</v>
      </c>
      <c r="C15" s="1085">
        <v>3</v>
      </c>
      <c r="D15" s="1084">
        <v>4</v>
      </c>
      <c r="E15" s="1086">
        <v>5</v>
      </c>
      <c r="F15" s="1428">
        <v>6</v>
      </c>
      <c r="G15" s="1088">
        <v>7</v>
      </c>
      <c r="H15" s="1089">
        <v>8</v>
      </c>
      <c r="I15" s="1086">
        <v>9</v>
      </c>
      <c r="J15" s="1087">
        <v>10</v>
      </c>
      <c r="K15" s="1088">
        <v>11</v>
      </c>
      <c r="L15" s="1089">
        <v>12</v>
      </c>
      <c r="M15" s="1429">
        <v>13</v>
      </c>
    </row>
    <row r="16" spans="1:13" ht="20.100000000000001" customHeight="1" thickBot="1">
      <c r="A16" s="455"/>
      <c r="B16" s="456"/>
      <c r="C16" s="457" t="s">
        <v>257</v>
      </c>
      <c r="D16" s="456"/>
      <c r="E16" s="458"/>
      <c r="F16" s="459"/>
      <c r="G16" s="460"/>
      <c r="H16" s="461"/>
      <c r="I16" s="458"/>
      <c r="J16" s="462"/>
      <c r="K16" s="460"/>
      <c r="L16" s="461"/>
      <c r="M16" s="463"/>
    </row>
    <row r="17" spans="1:13" ht="40.5">
      <c r="A17" s="998">
        <v>1</v>
      </c>
      <c r="B17" s="464" t="s">
        <v>308</v>
      </c>
      <c r="C17" s="465" t="s">
        <v>1027</v>
      </c>
      <c r="D17" s="466" t="s">
        <v>258</v>
      </c>
      <c r="E17" s="451"/>
      <c r="F17" s="552">
        <v>1.33</v>
      </c>
      <c r="G17" s="410"/>
      <c r="H17" s="411"/>
      <c r="I17" s="412"/>
      <c r="J17" s="413"/>
      <c r="K17" s="410"/>
      <c r="L17" s="411"/>
      <c r="M17" s="414"/>
    </row>
    <row r="18" spans="1:13" ht="20.100000000000001" customHeight="1">
      <c r="A18" s="999"/>
      <c r="B18" s="468"/>
      <c r="C18" s="469" t="s">
        <v>49</v>
      </c>
      <c r="D18" s="468" t="s">
        <v>16</v>
      </c>
      <c r="E18" s="470">
        <v>143</v>
      </c>
      <c r="F18" s="471">
        <v>190.19</v>
      </c>
      <c r="G18" s="405"/>
      <c r="H18" s="406"/>
      <c r="I18" s="407"/>
      <c r="J18" s="408"/>
      <c r="K18" s="405"/>
      <c r="L18" s="406"/>
      <c r="M18" s="409"/>
    </row>
    <row r="19" spans="1:13" ht="20.100000000000001" customHeight="1">
      <c r="A19" s="999"/>
      <c r="B19" s="468"/>
      <c r="C19" s="469" t="s">
        <v>29</v>
      </c>
      <c r="D19" s="468" t="s">
        <v>13</v>
      </c>
      <c r="E19" s="470">
        <v>2.57</v>
      </c>
      <c r="F19" s="471">
        <v>3.4180999999999999</v>
      </c>
      <c r="G19" s="405"/>
      <c r="H19" s="406"/>
      <c r="I19" s="407"/>
      <c r="J19" s="408"/>
      <c r="K19" s="405"/>
      <c r="L19" s="406"/>
      <c r="M19" s="409"/>
    </row>
    <row r="20" spans="1:13" ht="20.100000000000001" customHeight="1">
      <c r="A20" s="999"/>
      <c r="B20" s="468" t="s">
        <v>259</v>
      </c>
      <c r="C20" s="469" t="s">
        <v>986</v>
      </c>
      <c r="D20" s="468" t="s">
        <v>260</v>
      </c>
      <c r="E20" s="472">
        <v>92.9</v>
      </c>
      <c r="F20" s="471">
        <v>123.55700000000002</v>
      </c>
      <c r="G20" s="405"/>
      <c r="H20" s="406"/>
      <c r="I20" s="407"/>
      <c r="J20" s="408"/>
      <c r="K20" s="405"/>
      <c r="L20" s="406"/>
      <c r="M20" s="409"/>
    </row>
    <row r="21" spans="1:13" ht="20.100000000000001" customHeight="1">
      <c r="A21" s="999"/>
      <c r="B21" s="468" t="s">
        <v>532</v>
      </c>
      <c r="C21" s="469" t="s">
        <v>262</v>
      </c>
      <c r="D21" s="468" t="s">
        <v>56</v>
      </c>
      <c r="E21" s="472" t="s">
        <v>33</v>
      </c>
      <c r="F21" s="471">
        <v>26</v>
      </c>
      <c r="G21" s="405"/>
      <c r="H21" s="406"/>
      <c r="I21" s="407"/>
      <c r="J21" s="408"/>
      <c r="K21" s="405"/>
      <c r="L21" s="406"/>
      <c r="M21" s="409"/>
    </row>
    <row r="22" spans="1:13" ht="20.100000000000001" customHeight="1">
      <c r="A22" s="999"/>
      <c r="B22" s="468" t="s">
        <v>540</v>
      </c>
      <c r="C22" s="469" t="s">
        <v>261</v>
      </c>
      <c r="D22" s="468" t="s">
        <v>56</v>
      </c>
      <c r="E22" s="472" t="s">
        <v>33</v>
      </c>
      <c r="F22" s="471">
        <v>21</v>
      </c>
      <c r="G22" s="405"/>
      <c r="H22" s="406"/>
      <c r="I22" s="407"/>
      <c r="J22" s="408"/>
      <c r="K22" s="405"/>
      <c r="L22" s="406"/>
      <c r="M22" s="409"/>
    </row>
    <row r="23" spans="1:13" ht="20.100000000000001" customHeight="1">
      <c r="A23" s="999"/>
      <c r="B23" s="468" t="s">
        <v>544</v>
      </c>
      <c r="C23" s="469" t="s">
        <v>301</v>
      </c>
      <c r="D23" s="468" t="s">
        <v>56</v>
      </c>
      <c r="E23" s="472" t="s">
        <v>33</v>
      </c>
      <c r="F23" s="471">
        <v>64</v>
      </c>
      <c r="G23" s="405"/>
      <c r="H23" s="406"/>
      <c r="I23" s="407"/>
      <c r="J23" s="408"/>
      <c r="K23" s="405"/>
      <c r="L23" s="406"/>
      <c r="M23" s="409"/>
    </row>
    <row r="24" spans="1:13" ht="20.100000000000001" customHeight="1">
      <c r="A24" s="999"/>
      <c r="B24" s="468" t="s">
        <v>545</v>
      </c>
      <c r="C24" s="469" t="s">
        <v>263</v>
      </c>
      <c r="D24" s="468" t="s">
        <v>56</v>
      </c>
      <c r="E24" s="472" t="s">
        <v>33</v>
      </c>
      <c r="F24" s="473">
        <v>4</v>
      </c>
      <c r="G24" s="405"/>
      <c r="H24" s="406"/>
      <c r="I24" s="407"/>
      <c r="J24" s="408"/>
      <c r="K24" s="405"/>
      <c r="L24" s="406"/>
      <c r="M24" s="409"/>
    </row>
    <row r="25" spans="1:13" ht="20.100000000000001" customHeight="1">
      <c r="A25" s="999"/>
      <c r="B25" s="468" t="s">
        <v>549</v>
      </c>
      <c r="C25" s="469" t="s">
        <v>264</v>
      </c>
      <c r="D25" s="468" t="s">
        <v>260</v>
      </c>
      <c r="E25" s="472" t="s">
        <v>33</v>
      </c>
      <c r="F25" s="471">
        <v>133</v>
      </c>
      <c r="G25" s="405"/>
      <c r="H25" s="406"/>
      <c r="I25" s="407"/>
      <c r="J25" s="408"/>
      <c r="K25" s="405"/>
      <c r="L25" s="406"/>
      <c r="M25" s="409"/>
    </row>
    <row r="26" spans="1:13" ht="20.100000000000001" customHeight="1">
      <c r="A26" s="999"/>
      <c r="B26" s="468" t="s">
        <v>107</v>
      </c>
      <c r="C26" s="469" t="s">
        <v>265</v>
      </c>
      <c r="D26" s="468" t="s">
        <v>56</v>
      </c>
      <c r="E26" s="470">
        <v>100</v>
      </c>
      <c r="F26" s="471">
        <v>133</v>
      </c>
      <c r="G26" s="405"/>
      <c r="H26" s="406"/>
      <c r="I26" s="407"/>
      <c r="J26" s="408"/>
      <c r="K26" s="405"/>
      <c r="L26" s="406"/>
      <c r="M26" s="409"/>
    </row>
    <row r="27" spans="1:13" ht="20.100000000000001" customHeight="1" thickBot="1">
      <c r="A27" s="1000"/>
      <c r="B27" s="474"/>
      <c r="C27" s="475" t="s">
        <v>26</v>
      </c>
      <c r="D27" s="474" t="s">
        <v>13</v>
      </c>
      <c r="E27" s="476">
        <v>4.57</v>
      </c>
      <c r="F27" s="477">
        <v>6.0781000000000009</v>
      </c>
      <c r="G27" s="415"/>
      <c r="H27" s="416"/>
      <c r="I27" s="417"/>
      <c r="J27" s="418"/>
      <c r="K27" s="415"/>
      <c r="L27" s="416"/>
      <c r="M27" s="419"/>
    </row>
    <row r="28" spans="1:13" ht="40.5">
      <c r="A28" s="998">
        <v>2</v>
      </c>
      <c r="B28" s="464" t="s">
        <v>309</v>
      </c>
      <c r="C28" s="465" t="s">
        <v>1028</v>
      </c>
      <c r="D28" s="466" t="s">
        <v>258</v>
      </c>
      <c r="E28" s="451"/>
      <c r="F28" s="552">
        <v>0.42</v>
      </c>
      <c r="G28" s="410"/>
      <c r="H28" s="411"/>
      <c r="I28" s="412"/>
      <c r="J28" s="413"/>
      <c r="K28" s="410"/>
      <c r="L28" s="411"/>
      <c r="M28" s="414"/>
    </row>
    <row r="29" spans="1:13" ht="20.100000000000001" customHeight="1">
      <c r="A29" s="999"/>
      <c r="B29" s="468"/>
      <c r="C29" s="469" t="s">
        <v>49</v>
      </c>
      <c r="D29" s="468" t="s">
        <v>16</v>
      </c>
      <c r="E29" s="470">
        <v>117</v>
      </c>
      <c r="F29" s="471">
        <v>49.14</v>
      </c>
      <c r="G29" s="405"/>
      <c r="H29" s="406"/>
      <c r="I29" s="407"/>
      <c r="J29" s="408"/>
      <c r="K29" s="405"/>
      <c r="L29" s="406"/>
      <c r="M29" s="409"/>
    </row>
    <row r="30" spans="1:13" ht="20.100000000000001" customHeight="1">
      <c r="A30" s="999"/>
      <c r="B30" s="468"/>
      <c r="C30" s="469" t="s">
        <v>29</v>
      </c>
      <c r="D30" s="468" t="s">
        <v>13</v>
      </c>
      <c r="E30" s="470">
        <v>1.72</v>
      </c>
      <c r="F30" s="471">
        <v>0.72239999999999993</v>
      </c>
      <c r="G30" s="405"/>
      <c r="H30" s="406"/>
      <c r="I30" s="407"/>
      <c r="J30" s="408"/>
      <c r="K30" s="405"/>
      <c r="L30" s="406"/>
      <c r="M30" s="409"/>
    </row>
    <row r="31" spans="1:13" ht="20.100000000000001" customHeight="1">
      <c r="A31" s="999"/>
      <c r="B31" s="468" t="s">
        <v>266</v>
      </c>
      <c r="C31" s="469" t="s">
        <v>985</v>
      </c>
      <c r="D31" s="468" t="s">
        <v>260</v>
      </c>
      <c r="E31" s="472">
        <v>93.8</v>
      </c>
      <c r="F31" s="471">
        <v>39.396000000000001</v>
      </c>
      <c r="G31" s="405"/>
      <c r="H31" s="406"/>
      <c r="I31" s="407"/>
      <c r="J31" s="408"/>
      <c r="K31" s="405"/>
      <c r="L31" s="406"/>
      <c r="M31" s="409"/>
    </row>
    <row r="32" spans="1:13" ht="20.100000000000001" customHeight="1">
      <c r="A32" s="999"/>
      <c r="B32" s="468" t="s">
        <v>533</v>
      </c>
      <c r="C32" s="469" t="s">
        <v>267</v>
      </c>
      <c r="D32" s="468" t="s">
        <v>56</v>
      </c>
      <c r="E32" s="472" t="s">
        <v>33</v>
      </c>
      <c r="F32" s="471">
        <v>5</v>
      </c>
      <c r="G32" s="405"/>
      <c r="H32" s="406"/>
      <c r="I32" s="407"/>
      <c r="J32" s="408"/>
      <c r="K32" s="405"/>
      <c r="L32" s="406"/>
      <c r="M32" s="409"/>
    </row>
    <row r="33" spans="1:13" ht="20.100000000000001" customHeight="1">
      <c r="A33" s="999"/>
      <c r="B33" s="468" t="s">
        <v>541</v>
      </c>
      <c r="C33" s="469" t="s">
        <v>294</v>
      </c>
      <c r="D33" s="468" t="s">
        <v>56</v>
      </c>
      <c r="E33" s="472" t="s">
        <v>33</v>
      </c>
      <c r="F33" s="471">
        <v>41</v>
      </c>
      <c r="G33" s="405"/>
      <c r="H33" s="406"/>
      <c r="I33" s="407"/>
      <c r="J33" s="408"/>
      <c r="K33" s="405"/>
      <c r="L33" s="406"/>
      <c r="M33" s="409"/>
    </row>
    <row r="34" spans="1:13" ht="20.100000000000001" customHeight="1">
      <c r="A34" s="999"/>
      <c r="B34" s="468" t="s">
        <v>536</v>
      </c>
      <c r="C34" s="469" t="s">
        <v>539</v>
      </c>
      <c r="D34" s="468" t="s">
        <v>56</v>
      </c>
      <c r="E34" s="472" t="s">
        <v>33</v>
      </c>
      <c r="F34" s="471">
        <v>9</v>
      </c>
      <c r="G34" s="405"/>
      <c r="H34" s="406"/>
      <c r="I34" s="407"/>
      <c r="J34" s="408"/>
      <c r="K34" s="405"/>
      <c r="L34" s="406"/>
      <c r="M34" s="409"/>
    </row>
    <row r="35" spans="1:13" ht="20.100000000000001" customHeight="1">
      <c r="A35" s="999"/>
      <c r="B35" s="468" t="s">
        <v>546</v>
      </c>
      <c r="C35" s="469" t="s">
        <v>268</v>
      </c>
      <c r="D35" s="468" t="s">
        <v>56</v>
      </c>
      <c r="E35" s="472" t="s">
        <v>33</v>
      </c>
      <c r="F35" s="471">
        <v>4</v>
      </c>
      <c r="G35" s="405"/>
      <c r="H35" s="406"/>
      <c r="I35" s="407"/>
      <c r="J35" s="408"/>
      <c r="K35" s="405"/>
      <c r="L35" s="406"/>
      <c r="M35" s="409"/>
    </row>
    <row r="36" spans="1:13" ht="20.100000000000001" customHeight="1">
      <c r="A36" s="999"/>
      <c r="B36" s="468" t="s">
        <v>550</v>
      </c>
      <c r="C36" s="469" t="s">
        <v>269</v>
      </c>
      <c r="D36" s="468" t="s">
        <v>260</v>
      </c>
      <c r="E36" s="472" t="s">
        <v>33</v>
      </c>
      <c r="F36" s="471">
        <v>42</v>
      </c>
      <c r="G36" s="405"/>
      <c r="H36" s="406"/>
      <c r="I36" s="407"/>
      <c r="J36" s="408"/>
      <c r="K36" s="405"/>
      <c r="L36" s="406"/>
      <c r="M36" s="409"/>
    </row>
    <row r="37" spans="1:13" ht="20.100000000000001" customHeight="1">
      <c r="A37" s="999"/>
      <c r="B37" s="468" t="s">
        <v>106</v>
      </c>
      <c r="C37" s="469" t="s">
        <v>270</v>
      </c>
      <c r="D37" s="468" t="s">
        <v>56</v>
      </c>
      <c r="E37" s="470">
        <v>100</v>
      </c>
      <c r="F37" s="471">
        <v>42</v>
      </c>
      <c r="G37" s="405"/>
      <c r="H37" s="406"/>
      <c r="I37" s="407"/>
      <c r="J37" s="408"/>
      <c r="K37" s="405"/>
      <c r="L37" s="406"/>
      <c r="M37" s="409"/>
    </row>
    <row r="38" spans="1:13" ht="20.100000000000001" customHeight="1" thickBot="1">
      <c r="A38" s="1000"/>
      <c r="B38" s="474"/>
      <c r="C38" s="475" t="s">
        <v>26</v>
      </c>
      <c r="D38" s="474" t="s">
        <v>13</v>
      </c>
      <c r="E38" s="476">
        <v>3.93</v>
      </c>
      <c r="F38" s="477">
        <v>1.6506000000000001</v>
      </c>
      <c r="G38" s="415"/>
      <c r="H38" s="416"/>
      <c r="I38" s="417"/>
      <c r="J38" s="418"/>
      <c r="K38" s="415"/>
      <c r="L38" s="416"/>
      <c r="M38" s="419"/>
    </row>
    <row r="39" spans="1:13" ht="40.5">
      <c r="A39" s="998">
        <v>3</v>
      </c>
      <c r="B39" s="464" t="s">
        <v>310</v>
      </c>
      <c r="C39" s="465" t="s">
        <v>1029</v>
      </c>
      <c r="D39" s="466" t="s">
        <v>258</v>
      </c>
      <c r="E39" s="451"/>
      <c r="F39" s="467">
        <v>0.12</v>
      </c>
      <c r="G39" s="410"/>
      <c r="H39" s="411"/>
      <c r="I39" s="412"/>
      <c r="J39" s="413"/>
      <c r="K39" s="410"/>
      <c r="L39" s="411"/>
      <c r="M39" s="414"/>
    </row>
    <row r="40" spans="1:13" ht="20.100000000000001" customHeight="1">
      <c r="A40" s="999"/>
      <c r="B40" s="468"/>
      <c r="C40" s="469" t="s">
        <v>49</v>
      </c>
      <c r="D40" s="468" t="s">
        <v>16</v>
      </c>
      <c r="E40" s="470">
        <v>156</v>
      </c>
      <c r="F40" s="471">
        <v>18.72</v>
      </c>
      <c r="G40" s="405"/>
      <c r="H40" s="406"/>
      <c r="I40" s="407"/>
      <c r="J40" s="408"/>
      <c r="K40" s="405"/>
      <c r="L40" s="406"/>
      <c r="M40" s="409"/>
    </row>
    <row r="41" spans="1:13" ht="20.100000000000001" customHeight="1">
      <c r="A41" s="999"/>
      <c r="B41" s="468"/>
      <c r="C41" s="469" t="s">
        <v>29</v>
      </c>
      <c r="D41" s="468" t="s">
        <v>13</v>
      </c>
      <c r="E41" s="470">
        <v>2.17</v>
      </c>
      <c r="F41" s="471">
        <v>0.26039999999999996</v>
      </c>
      <c r="G41" s="405"/>
      <c r="H41" s="406"/>
      <c r="I41" s="407"/>
      <c r="J41" s="408"/>
      <c r="K41" s="405"/>
      <c r="L41" s="406"/>
      <c r="M41" s="409"/>
    </row>
    <row r="42" spans="1:13" ht="20.100000000000001" customHeight="1">
      <c r="A42" s="999"/>
      <c r="B42" s="468" t="s">
        <v>300</v>
      </c>
      <c r="C42" s="469" t="s">
        <v>987</v>
      </c>
      <c r="D42" s="468" t="s">
        <v>260</v>
      </c>
      <c r="E42" s="472">
        <v>93.7</v>
      </c>
      <c r="F42" s="471">
        <v>11.244</v>
      </c>
      <c r="G42" s="405"/>
      <c r="H42" s="406"/>
      <c r="I42" s="407"/>
      <c r="J42" s="408"/>
      <c r="K42" s="405"/>
      <c r="L42" s="406"/>
      <c r="M42" s="409"/>
    </row>
    <row r="43" spans="1:13" ht="20.100000000000001" customHeight="1">
      <c r="A43" s="999"/>
      <c r="B43" s="468" t="s">
        <v>534</v>
      </c>
      <c r="C43" s="469" t="s">
        <v>298</v>
      </c>
      <c r="D43" s="468" t="s">
        <v>56</v>
      </c>
      <c r="E43" s="472" t="s">
        <v>33</v>
      </c>
      <c r="F43" s="471">
        <v>2</v>
      </c>
      <c r="G43" s="405"/>
      <c r="H43" s="406"/>
      <c r="I43" s="407"/>
      <c r="J43" s="408"/>
      <c r="K43" s="405"/>
      <c r="L43" s="406"/>
      <c r="M43" s="409"/>
    </row>
    <row r="44" spans="1:13" ht="20.100000000000001" customHeight="1">
      <c r="A44" s="999"/>
      <c r="B44" s="468" t="s">
        <v>542</v>
      </c>
      <c r="C44" s="469" t="s">
        <v>102</v>
      </c>
      <c r="D44" s="468" t="s">
        <v>56</v>
      </c>
      <c r="E44" s="472" t="s">
        <v>33</v>
      </c>
      <c r="F44" s="471">
        <v>2</v>
      </c>
      <c r="G44" s="405"/>
      <c r="H44" s="406"/>
      <c r="I44" s="407"/>
      <c r="J44" s="408"/>
      <c r="K44" s="405"/>
      <c r="L44" s="406"/>
      <c r="M44" s="409"/>
    </row>
    <row r="45" spans="1:13" ht="20.100000000000001" customHeight="1">
      <c r="A45" s="999"/>
      <c r="B45" s="468" t="s">
        <v>547</v>
      </c>
      <c r="C45" s="469" t="s">
        <v>295</v>
      </c>
      <c r="D45" s="468" t="s">
        <v>56</v>
      </c>
      <c r="E45" s="472" t="s">
        <v>33</v>
      </c>
      <c r="F45" s="471">
        <v>2</v>
      </c>
      <c r="G45" s="405"/>
      <c r="H45" s="406"/>
      <c r="I45" s="407"/>
      <c r="J45" s="408"/>
      <c r="K45" s="405"/>
      <c r="L45" s="406"/>
      <c r="M45" s="409"/>
    </row>
    <row r="46" spans="1:13" ht="20.100000000000001" customHeight="1">
      <c r="A46" s="999"/>
      <c r="B46" s="468" t="s">
        <v>537</v>
      </c>
      <c r="C46" s="469" t="s">
        <v>489</v>
      </c>
      <c r="D46" s="468" t="s">
        <v>56</v>
      </c>
      <c r="E46" s="472" t="s">
        <v>33</v>
      </c>
      <c r="F46" s="471">
        <v>4</v>
      </c>
      <c r="G46" s="405"/>
      <c r="H46" s="406"/>
      <c r="I46" s="407"/>
      <c r="J46" s="408"/>
      <c r="K46" s="405"/>
      <c r="L46" s="406"/>
      <c r="M46" s="409"/>
    </row>
    <row r="47" spans="1:13" ht="20.100000000000001" customHeight="1">
      <c r="A47" s="999"/>
      <c r="B47" s="468" t="s">
        <v>552</v>
      </c>
      <c r="C47" s="469" t="s">
        <v>296</v>
      </c>
      <c r="D47" s="468" t="s">
        <v>260</v>
      </c>
      <c r="E47" s="472" t="s">
        <v>33</v>
      </c>
      <c r="F47" s="471">
        <v>12</v>
      </c>
      <c r="G47" s="405"/>
      <c r="H47" s="406"/>
      <c r="I47" s="407"/>
      <c r="J47" s="408"/>
      <c r="K47" s="405"/>
      <c r="L47" s="406"/>
      <c r="M47" s="409"/>
    </row>
    <row r="48" spans="1:13" ht="20.100000000000001" customHeight="1">
      <c r="A48" s="999"/>
      <c r="B48" s="468" t="s">
        <v>105</v>
      </c>
      <c r="C48" s="469" t="s">
        <v>299</v>
      </c>
      <c r="D48" s="468" t="s">
        <v>56</v>
      </c>
      <c r="E48" s="470">
        <v>100</v>
      </c>
      <c r="F48" s="471">
        <v>12</v>
      </c>
      <c r="G48" s="405"/>
      <c r="H48" s="406"/>
      <c r="I48" s="407"/>
      <c r="J48" s="408"/>
      <c r="K48" s="405"/>
      <c r="L48" s="406"/>
      <c r="M48" s="409"/>
    </row>
    <row r="49" spans="1:13" ht="20.100000000000001" customHeight="1" thickBot="1">
      <c r="A49" s="1000"/>
      <c r="B49" s="474"/>
      <c r="C49" s="475" t="s">
        <v>26</v>
      </c>
      <c r="D49" s="474" t="s">
        <v>13</v>
      </c>
      <c r="E49" s="476">
        <v>7.08</v>
      </c>
      <c r="F49" s="477">
        <v>0.84960000000000002</v>
      </c>
      <c r="G49" s="415"/>
      <c r="H49" s="416"/>
      <c r="I49" s="417"/>
      <c r="J49" s="418"/>
      <c r="K49" s="415"/>
      <c r="L49" s="416"/>
      <c r="M49" s="419"/>
    </row>
    <row r="50" spans="1:13" ht="40.5">
      <c r="A50" s="1001">
        <v>4</v>
      </c>
      <c r="B50" s="478" t="s">
        <v>490</v>
      </c>
      <c r="C50" s="479" t="s">
        <v>1030</v>
      </c>
      <c r="D50" s="480" t="s">
        <v>258</v>
      </c>
      <c r="E50" s="481"/>
      <c r="F50" s="482">
        <v>0.28000000000000003</v>
      </c>
      <c r="G50" s="400"/>
      <c r="H50" s="401"/>
      <c r="I50" s="402"/>
      <c r="J50" s="403"/>
      <c r="K50" s="400"/>
      <c r="L50" s="401"/>
      <c r="M50" s="404"/>
    </row>
    <row r="51" spans="1:13" ht="20.100000000000001" customHeight="1">
      <c r="A51" s="999"/>
      <c r="B51" s="468"/>
      <c r="C51" s="469" t="s">
        <v>49</v>
      </c>
      <c r="D51" s="468" t="s">
        <v>16</v>
      </c>
      <c r="E51" s="470">
        <v>135</v>
      </c>
      <c r="F51" s="471">
        <v>37.800000000000004</v>
      </c>
      <c r="G51" s="405"/>
      <c r="H51" s="406"/>
      <c r="I51" s="407"/>
      <c r="J51" s="408"/>
      <c r="K51" s="405"/>
      <c r="L51" s="406"/>
      <c r="M51" s="409"/>
    </row>
    <row r="52" spans="1:13" ht="20.100000000000001" customHeight="1">
      <c r="A52" s="999"/>
      <c r="B52" s="468"/>
      <c r="C52" s="469" t="s">
        <v>29</v>
      </c>
      <c r="D52" s="468" t="s">
        <v>13</v>
      </c>
      <c r="E52" s="470">
        <v>3.14</v>
      </c>
      <c r="F52" s="471">
        <v>0.87920000000000009</v>
      </c>
      <c r="G52" s="405"/>
      <c r="H52" s="406"/>
      <c r="I52" s="407"/>
      <c r="J52" s="408"/>
      <c r="K52" s="405"/>
      <c r="L52" s="406"/>
      <c r="M52" s="409"/>
    </row>
    <row r="53" spans="1:13" ht="20.100000000000001" customHeight="1">
      <c r="A53" s="999"/>
      <c r="B53" s="468" t="s">
        <v>423</v>
      </c>
      <c r="C53" s="469" t="s">
        <v>987</v>
      </c>
      <c r="D53" s="468" t="s">
        <v>260</v>
      </c>
      <c r="E53" s="472">
        <v>93.7</v>
      </c>
      <c r="F53" s="471">
        <v>26.236000000000004</v>
      </c>
      <c r="G53" s="405"/>
      <c r="H53" s="406"/>
      <c r="I53" s="407"/>
      <c r="J53" s="408"/>
      <c r="K53" s="405"/>
      <c r="L53" s="406"/>
      <c r="M53" s="409"/>
    </row>
    <row r="54" spans="1:13" ht="20.100000000000001" customHeight="1">
      <c r="A54" s="999"/>
      <c r="B54" s="468" t="s">
        <v>535</v>
      </c>
      <c r="C54" s="469" t="s">
        <v>491</v>
      </c>
      <c r="D54" s="468" t="s">
        <v>56</v>
      </c>
      <c r="E54" s="472" t="s">
        <v>33</v>
      </c>
      <c r="F54" s="471">
        <v>4</v>
      </c>
      <c r="G54" s="405"/>
      <c r="H54" s="406"/>
      <c r="I54" s="407"/>
      <c r="J54" s="408"/>
      <c r="K54" s="405"/>
      <c r="L54" s="406"/>
      <c r="M54" s="409"/>
    </row>
    <row r="55" spans="1:13" ht="20.100000000000001" customHeight="1">
      <c r="A55" s="999"/>
      <c r="B55" s="468" t="s">
        <v>543</v>
      </c>
      <c r="C55" s="469" t="s">
        <v>492</v>
      </c>
      <c r="D55" s="468" t="s">
        <v>56</v>
      </c>
      <c r="E55" s="472" t="s">
        <v>33</v>
      </c>
      <c r="F55" s="471">
        <v>4</v>
      </c>
      <c r="G55" s="405"/>
      <c r="H55" s="406"/>
      <c r="I55" s="407"/>
      <c r="J55" s="408"/>
      <c r="K55" s="405"/>
      <c r="L55" s="406"/>
      <c r="M55" s="409"/>
    </row>
    <row r="56" spans="1:13" ht="20.100000000000001" customHeight="1">
      <c r="A56" s="999"/>
      <c r="B56" s="468" t="s">
        <v>548</v>
      </c>
      <c r="C56" s="469" t="s">
        <v>493</v>
      </c>
      <c r="D56" s="468" t="s">
        <v>56</v>
      </c>
      <c r="E56" s="472" t="s">
        <v>33</v>
      </c>
      <c r="F56" s="471">
        <v>4</v>
      </c>
      <c r="G56" s="405"/>
      <c r="H56" s="406"/>
      <c r="I56" s="407"/>
      <c r="J56" s="408"/>
      <c r="K56" s="405"/>
      <c r="L56" s="406"/>
      <c r="M56" s="409"/>
    </row>
    <row r="57" spans="1:13" ht="20.100000000000001" customHeight="1">
      <c r="A57" s="999"/>
      <c r="B57" s="468" t="s">
        <v>538</v>
      </c>
      <c r="C57" s="469" t="s">
        <v>494</v>
      </c>
      <c r="D57" s="468" t="s">
        <v>56</v>
      </c>
      <c r="E57" s="472" t="s">
        <v>33</v>
      </c>
      <c r="F57" s="471">
        <v>2</v>
      </c>
      <c r="G57" s="405"/>
      <c r="H57" s="406"/>
      <c r="I57" s="407"/>
      <c r="J57" s="408"/>
      <c r="K57" s="405"/>
      <c r="L57" s="406"/>
      <c r="M57" s="409"/>
    </row>
    <row r="58" spans="1:13" ht="20.100000000000001" customHeight="1">
      <c r="A58" s="999"/>
      <c r="B58" s="468" t="s">
        <v>553</v>
      </c>
      <c r="C58" s="469" t="s">
        <v>551</v>
      </c>
      <c r="D58" s="468" t="s">
        <v>260</v>
      </c>
      <c r="E58" s="472" t="s">
        <v>33</v>
      </c>
      <c r="F58" s="471">
        <v>28</v>
      </c>
      <c r="G58" s="405"/>
      <c r="H58" s="406"/>
      <c r="I58" s="407"/>
      <c r="J58" s="408"/>
      <c r="K58" s="405"/>
      <c r="L58" s="406"/>
      <c r="M58" s="409"/>
    </row>
    <row r="59" spans="1:13" ht="20.100000000000001" customHeight="1">
      <c r="A59" s="999"/>
      <c r="B59" s="468" t="s">
        <v>105</v>
      </c>
      <c r="C59" s="469" t="s">
        <v>326</v>
      </c>
      <c r="D59" s="468" t="s">
        <v>56</v>
      </c>
      <c r="E59" s="470">
        <v>100</v>
      </c>
      <c r="F59" s="471">
        <v>28.000000000000004</v>
      </c>
      <c r="G59" s="405"/>
      <c r="H59" s="406"/>
      <c r="I59" s="407"/>
      <c r="J59" s="408"/>
      <c r="K59" s="405"/>
      <c r="L59" s="406"/>
      <c r="M59" s="409"/>
    </row>
    <row r="60" spans="1:13" ht="20.100000000000001" customHeight="1">
      <c r="A60" s="999"/>
      <c r="B60" s="468"/>
      <c r="C60" s="469" t="s">
        <v>26</v>
      </c>
      <c r="D60" s="468" t="s">
        <v>13</v>
      </c>
      <c r="E60" s="472">
        <v>6.52</v>
      </c>
      <c r="F60" s="471">
        <v>1.8256000000000001</v>
      </c>
      <c r="G60" s="405"/>
      <c r="H60" s="406"/>
      <c r="I60" s="407"/>
      <c r="J60" s="408"/>
      <c r="K60" s="405"/>
      <c r="L60" s="406"/>
      <c r="M60" s="409"/>
    </row>
    <row r="61" spans="1:13" ht="40.5">
      <c r="A61" s="1001">
        <v>5</v>
      </c>
      <c r="B61" s="478" t="s">
        <v>490</v>
      </c>
      <c r="C61" s="479" t="s">
        <v>1031</v>
      </c>
      <c r="D61" s="480" t="s">
        <v>258</v>
      </c>
      <c r="E61" s="481"/>
      <c r="F61" s="482">
        <v>0.13</v>
      </c>
      <c r="G61" s="400"/>
      <c r="H61" s="401"/>
      <c r="I61" s="402"/>
      <c r="J61" s="403"/>
      <c r="K61" s="400"/>
      <c r="L61" s="401"/>
      <c r="M61" s="404"/>
    </row>
    <row r="62" spans="1:13" ht="20.100000000000001" customHeight="1">
      <c r="A62" s="999"/>
      <c r="B62" s="468"/>
      <c r="C62" s="469" t="s">
        <v>49</v>
      </c>
      <c r="D62" s="468" t="s">
        <v>16</v>
      </c>
      <c r="E62" s="470">
        <v>135</v>
      </c>
      <c r="F62" s="471">
        <v>17.55</v>
      </c>
      <c r="G62" s="405"/>
      <c r="H62" s="406"/>
      <c r="I62" s="407"/>
      <c r="J62" s="408"/>
      <c r="K62" s="405"/>
      <c r="L62" s="406"/>
      <c r="M62" s="409"/>
    </row>
    <row r="63" spans="1:13" ht="20.100000000000001" customHeight="1">
      <c r="A63" s="999"/>
      <c r="B63" s="468"/>
      <c r="C63" s="469" t="s">
        <v>29</v>
      </c>
      <c r="D63" s="468" t="s">
        <v>13</v>
      </c>
      <c r="E63" s="470">
        <v>3.14</v>
      </c>
      <c r="F63" s="471">
        <v>0.40820000000000001</v>
      </c>
      <c r="G63" s="405"/>
      <c r="H63" s="406"/>
      <c r="I63" s="407"/>
      <c r="J63" s="408"/>
      <c r="K63" s="405"/>
      <c r="L63" s="406"/>
      <c r="M63" s="409"/>
    </row>
    <row r="64" spans="1:13" ht="20.100000000000001" customHeight="1">
      <c r="A64" s="999"/>
      <c r="B64" s="468" t="s">
        <v>521</v>
      </c>
      <c r="C64" s="469" t="s">
        <v>988</v>
      </c>
      <c r="D64" s="468" t="s">
        <v>260</v>
      </c>
      <c r="E64" s="472">
        <v>93.7</v>
      </c>
      <c r="F64" s="471">
        <v>12.181000000000001</v>
      </c>
      <c r="G64" s="405"/>
      <c r="H64" s="406"/>
      <c r="I64" s="407"/>
      <c r="J64" s="408"/>
      <c r="K64" s="405"/>
      <c r="L64" s="406"/>
      <c r="M64" s="409"/>
    </row>
    <row r="65" spans="1:14" ht="20.100000000000001" customHeight="1">
      <c r="A65" s="999"/>
      <c r="B65" s="468" t="s">
        <v>910</v>
      </c>
      <c r="C65" s="469" t="s">
        <v>905</v>
      </c>
      <c r="D65" s="468" t="s">
        <v>56</v>
      </c>
      <c r="E65" s="472" t="s">
        <v>33</v>
      </c>
      <c r="F65" s="471">
        <v>2</v>
      </c>
      <c r="G65" s="405"/>
      <c r="H65" s="406"/>
      <c r="I65" s="407"/>
      <c r="J65" s="408"/>
      <c r="K65" s="405"/>
      <c r="L65" s="406"/>
      <c r="M65" s="409"/>
    </row>
    <row r="66" spans="1:14" ht="20.100000000000001" customHeight="1">
      <c r="A66" s="999"/>
      <c r="B66" s="468" t="s">
        <v>911</v>
      </c>
      <c r="C66" s="469" t="s">
        <v>908</v>
      </c>
      <c r="D66" s="468" t="s">
        <v>56</v>
      </c>
      <c r="E66" s="472" t="s">
        <v>33</v>
      </c>
      <c r="F66" s="471">
        <v>2</v>
      </c>
      <c r="G66" s="405"/>
      <c r="H66" s="406"/>
      <c r="I66" s="407"/>
      <c r="J66" s="408"/>
      <c r="K66" s="405"/>
      <c r="L66" s="406"/>
      <c r="M66" s="409"/>
    </row>
    <row r="67" spans="1:14" ht="20.100000000000001" customHeight="1">
      <c r="A67" s="999"/>
      <c r="B67" s="468" t="s">
        <v>912</v>
      </c>
      <c r="C67" s="469" t="s">
        <v>906</v>
      </c>
      <c r="D67" s="468" t="s">
        <v>56</v>
      </c>
      <c r="E67" s="472" t="s">
        <v>33</v>
      </c>
      <c r="F67" s="471">
        <v>1</v>
      </c>
      <c r="G67" s="405"/>
      <c r="H67" s="406"/>
      <c r="I67" s="407"/>
      <c r="J67" s="408"/>
      <c r="K67" s="405"/>
      <c r="L67" s="406"/>
      <c r="M67" s="409"/>
    </row>
    <row r="68" spans="1:14" ht="20.100000000000001" customHeight="1">
      <c r="A68" s="999"/>
      <c r="B68" s="468" t="s">
        <v>913</v>
      </c>
      <c r="C68" s="469" t="s">
        <v>909</v>
      </c>
      <c r="D68" s="468" t="s">
        <v>56</v>
      </c>
      <c r="E68" s="472" t="s">
        <v>33</v>
      </c>
      <c r="F68" s="471">
        <v>1</v>
      </c>
      <c r="G68" s="405"/>
      <c r="H68" s="406"/>
      <c r="I68" s="407"/>
      <c r="J68" s="408"/>
      <c r="K68" s="405"/>
      <c r="L68" s="406"/>
      <c r="M68" s="409"/>
    </row>
    <row r="69" spans="1:14" ht="20.100000000000001" customHeight="1">
      <c r="A69" s="999"/>
      <c r="B69" s="468" t="s">
        <v>915</v>
      </c>
      <c r="C69" s="469" t="s">
        <v>914</v>
      </c>
      <c r="D69" s="468" t="s">
        <v>260</v>
      </c>
      <c r="E69" s="472" t="s">
        <v>33</v>
      </c>
      <c r="F69" s="471">
        <v>13</v>
      </c>
      <c r="G69" s="405"/>
      <c r="H69" s="406"/>
      <c r="I69" s="407"/>
      <c r="J69" s="408"/>
      <c r="K69" s="405"/>
      <c r="L69" s="406"/>
      <c r="M69" s="409"/>
    </row>
    <row r="70" spans="1:14" ht="20.100000000000001" customHeight="1">
      <c r="A70" s="999"/>
      <c r="B70" s="468" t="s">
        <v>105</v>
      </c>
      <c r="C70" s="469" t="s">
        <v>907</v>
      </c>
      <c r="D70" s="468" t="s">
        <v>56</v>
      </c>
      <c r="E70" s="470">
        <v>100</v>
      </c>
      <c r="F70" s="471">
        <v>13</v>
      </c>
      <c r="G70" s="405"/>
      <c r="H70" s="406"/>
      <c r="I70" s="407"/>
      <c r="J70" s="408"/>
      <c r="K70" s="405"/>
      <c r="L70" s="406"/>
      <c r="M70" s="409"/>
    </row>
    <row r="71" spans="1:14" ht="20.100000000000001" customHeight="1" thickBot="1">
      <c r="A71" s="999"/>
      <c r="B71" s="468"/>
      <c r="C71" s="469" t="s">
        <v>26</v>
      </c>
      <c r="D71" s="468" t="s">
        <v>13</v>
      </c>
      <c r="E71" s="472">
        <v>6.52</v>
      </c>
      <c r="F71" s="471">
        <v>0.84760000000000002</v>
      </c>
      <c r="G71" s="405"/>
      <c r="H71" s="406"/>
      <c r="I71" s="407"/>
      <c r="J71" s="408"/>
      <c r="K71" s="405"/>
      <c r="L71" s="406"/>
      <c r="M71" s="409"/>
    </row>
    <row r="72" spans="1:14" s="1432" customFormat="1" ht="38.25" customHeight="1">
      <c r="A72" s="1003">
        <v>6</v>
      </c>
      <c r="B72" s="483" t="s">
        <v>1014</v>
      </c>
      <c r="C72" s="484" t="s">
        <v>990</v>
      </c>
      <c r="D72" s="485" t="s">
        <v>79</v>
      </c>
      <c r="E72" s="486"/>
      <c r="F72" s="1430">
        <v>228.00000000000003</v>
      </c>
      <c r="G72" s="487"/>
      <c r="H72" s="438"/>
      <c r="I72" s="439"/>
      <c r="J72" s="440"/>
      <c r="K72" s="439"/>
      <c r="L72" s="440"/>
      <c r="M72" s="441"/>
      <c r="N72" s="1431"/>
    </row>
    <row r="73" spans="1:14" s="1434" customFormat="1" ht="18" customHeight="1">
      <c r="A73" s="1004"/>
      <c r="B73" s="488"/>
      <c r="C73" s="489" t="s">
        <v>162</v>
      </c>
      <c r="D73" s="490" t="s">
        <v>16</v>
      </c>
      <c r="E73" s="491">
        <v>5.16E-2</v>
      </c>
      <c r="F73" s="444">
        <v>11.764800000000001</v>
      </c>
      <c r="G73" s="492"/>
      <c r="H73" s="442"/>
      <c r="I73" s="443"/>
      <c r="J73" s="444"/>
      <c r="K73" s="445"/>
      <c r="L73" s="444"/>
      <c r="M73" s="446"/>
      <c r="N73" s="1433"/>
    </row>
    <row r="74" spans="1:14" s="1434" customFormat="1" ht="15.75" customHeight="1">
      <c r="A74" s="999"/>
      <c r="B74" s="493" t="s">
        <v>61</v>
      </c>
      <c r="C74" s="489" t="s">
        <v>121</v>
      </c>
      <c r="D74" s="494" t="s">
        <v>21</v>
      </c>
      <c r="E74" s="495">
        <v>0.01</v>
      </c>
      <c r="F74" s="444">
        <v>228.00000000000003</v>
      </c>
      <c r="G74" s="496"/>
      <c r="H74" s="447"/>
      <c r="I74" s="448"/>
      <c r="J74" s="447"/>
      <c r="K74" s="448"/>
      <c r="L74" s="444"/>
      <c r="M74" s="446"/>
      <c r="N74" s="1433"/>
    </row>
    <row r="75" spans="1:14" s="1434" customFormat="1" ht="17.25" customHeight="1" thickBot="1">
      <c r="A75" s="1005"/>
      <c r="B75" s="497"/>
      <c r="C75" s="498" t="s">
        <v>32</v>
      </c>
      <c r="D75" s="499" t="s">
        <v>13</v>
      </c>
      <c r="E75" s="500">
        <v>1.1000000000000001E-3</v>
      </c>
      <c r="F75" s="501">
        <v>0.25080000000000002</v>
      </c>
      <c r="G75" s="502"/>
      <c r="H75" s="503"/>
      <c r="I75" s="504"/>
      <c r="J75" s="503"/>
      <c r="K75" s="504"/>
      <c r="L75" s="501"/>
      <c r="M75" s="505"/>
      <c r="N75" s="1433"/>
    </row>
    <row r="76" spans="1:14" s="1432" customFormat="1" ht="40.5" customHeight="1">
      <c r="A76" s="506">
        <v>7</v>
      </c>
      <c r="B76" s="483" t="s">
        <v>1013</v>
      </c>
      <c r="C76" s="484" t="s">
        <v>991</v>
      </c>
      <c r="D76" s="507" t="s">
        <v>992</v>
      </c>
      <c r="E76" s="486"/>
      <c r="F76" s="508">
        <v>1</v>
      </c>
      <c r="G76" s="487"/>
      <c r="H76" s="438"/>
      <c r="I76" s="439"/>
      <c r="J76" s="440"/>
      <c r="K76" s="439"/>
      <c r="L76" s="440"/>
      <c r="M76" s="441"/>
      <c r="N76" s="1431"/>
    </row>
    <row r="77" spans="1:14" s="1434" customFormat="1" ht="16.5" customHeight="1">
      <c r="A77" s="509"/>
      <c r="B77" s="488"/>
      <c r="C77" s="489" t="s">
        <v>162</v>
      </c>
      <c r="D77" s="490" t="s">
        <v>16</v>
      </c>
      <c r="E77" s="491">
        <v>2.06</v>
      </c>
      <c r="F77" s="444">
        <v>2.06</v>
      </c>
      <c r="G77" s="492"/>
      <c r="H77" s="442"/>
      <c r="I77" s="443"/>
      <c r="J77" s="444"/>
      <c r="K77" s="445"/>
      <c r="L77" s="444"/>
      <c r="M77" s="446"/>
      <c r="N77" s="1433"/>
    </row>
    <row r="78" spans="1:14" s="1434" customFormat="1" ht="16.5" customHeight="1" thickBot="1">
      <c r="A78" s="510"/>
      <c r="B78" s="511"/>
      <c r="C78" s="512" t="s">
        <v>32</v>
      </c>
      <c r="D78" s="513" t="s">
        <v>13</v>
      </c>
      <c r="E78" s="495">
        <v>2.11</v>
      </c>
      <c r="F78" s="447">
        <v>2.11</v>
      </c>
      <c r="G78" s="514"/>
      <c r="H78" s="503"/>
      <c r="I78" s="504"/>
      <c r="J78" s="503"/>
      <c r="K78" s="504"/>
      <c r="L78" s="447"/>
      <c r="M78" s="515"/>
      <c r="N78" s="1433"/>
    </row>
    <row r="79" spans="1:14" ht="20.100000000000001" customHeight="1" thickBot="1">
      <c r="A79" s="516"/>
      <c r="B79" s="517"/>
      <c r="C79" s="518" t="s">
        <v>72</v>
      </c>
      <c r="D79" s="519" t="s">
        <v>13</v>
      </c>
      <c r="E79" s="431"/>
      <c r="F79" s="520"/>
      <c r="G79" s="429"/>
      <c r="H79" s="430"/>
      <c r="I79" s="431"/>
      <c r="J79" s="430"/>
      <c r="K79" s="429"/>
      <c r="L79" s="430"/>
      <c r="M79" s="430"/>
    </row>
    <row r="80" spans="1:14" ht="27.75" customHeight="1" thickBot="1">
      <c r="A80" s="521"/>
      <c r="B80" s="456"/>
      <c r="C80" s="457" t="s">
        <v>271</v>
      </c>
      <c r="D80" s="456"/>
      <c r="E80" s="458"/>
      <c r="F80" s="459"/>
      <c r="G80" s="460"/>
      <c r="H80" s="461"/>
      <c r="I80" s="458"/>
      <c r="J80" s="462"/>
      <c r="K80" s="460"/>
      <c r="L80" s="461"/>
      <c r="M80" s="463"/>
    </row>
    <row r="81" spans="1:13" ht="40.5">
      <c r="A81" s="998">
        <v>1</v>
      </c>
      <c r="B81" s="464" t="s">
        <v>311</v>
      </c>
      <c r="C81" s="465" t="s">
        <v>1032</v>
      </c>
      <c r="D81" s="466" t="s">
        <v>258</v>
      </c>
      <c r="E81" s="451"/>
      <c r="F81" s="552">
        <v>1.01</v>
      </c>
      <c r="G81" s="410"/>
      <c r="H81" s="411"/>
      <c r="I81" s="412"/>
      <c r="J81" s="413"/>
      <c r="K81" s="410"/>
      <c r="L81" s="411"/>
      <c r="M81" s="414"/>
    </row>
    <row r="82" spans="1:13" ht="20.100000000000001" customHeight="1">
      <c r="A82" s="999"/>
      <c r="B82" s="468"/>
      <c r="C82" s="469" t="s">
        <v>49</v>
      </c>
      <c r="D82" s="468" t="s">
        <v>16</v>
      </c>
      <c r="E82" s="470">
        <v>143</v>
      </c>
      <c r="F82" s="471">
        <v>144.43</v>
      </c>
      <c r="G82" s="405"/>
      <c r="H82" s="406"/>
      <c r="I82" s="407"/>
      <c r="J82" s="408"/>
      <c r="K82" s="405"/>
      <c r="L82" s="406"/>
      <c r="M82" s="409"/>
    </row>
    <row r="83" spans="1:13" ht="20.100000000000001" customHeight="1">
      <c r="A83" s="999"/>
      <c r="B83" s="468"/>
      <c r="C83" s="469" t="s">
        <v>29</v>
      </c>
      <c r="D83" s="468" t="s">
        <v>13</v>
      </c>
      <c r="E83" s="470">
        <v>2.57</v>
      </c>
      <c r="F83" s="471">
        <v>2.5956999999999999</v>
      </c>
      <c r="G83" s="405"/>
      <c r="H83" s="406"/>
      <c r="I83" s="407"/>
      <c r="J83" s="408"/>
      <c r="K83" s="405"/>
      <c r="L83" s="406"/>
      <c r="M83" s="409"/>
    </row>
    <row r="84" spans="1:13" ht="27">
      <c r="A84" s="999"/>
      <c r="B84" s="468" t="s">
        <v>247</v>
      </c>
      <c r="C84" s="469" t="s">
        <v>993</v>
      </c>
      <c r="D84" s="468" t="s">
        <v>260</v>
      </c>
      <c r="E84" s="472">
        <v>92.9</v>
      </c>
      <c r="F84" s="471">
        <v>93.829000000000008</v>
      </c>
      <c r="G84" s="405"/>
      <c r="H84" s="406"/>
      <c r="I84" s="407"/>
      <c r="J84" s="408"/>
      <c r="K84" s="405"/>
      <c r="L84" s="406"/>
      <c r="M84" s="409"/>
    </row>
    <row r="85" spans="1:13" ht="20.100000000000001" customHeight="1">
      <c r="A85" s="999"/>
      <c r="B85" s="468" t="s">
        <v>540</v>
      </c>
      <c r="C85" s="469" t="s">
        <v>261</v>
      </c>
      <c r="D85" s="468" t="s">
        <v>56</v>
      </c>
      <c r="E85" s="472" t="s">
        <v>33</v>
      </c>
      <c r="F85" s="522">
        <v>10</v>
      </c>
      <c r="G85" s="405"/>
      <c r="H85" s="406"/>
      <c r="I85" s="407"/>
      <c r="J85" s="408"/>
      <c r="K85" s="405"/>
      <c r="L85" s="406"/>
      <c r="M85" s="409"/>
    </row>
    <row r="86" spans="1:13" ht="20.100000000000001" customHeight="1">
      <c r="A86" s="999"/>
      <c r="B86" s="468" t="s">
        <v>109</v>
      </c>
      <c r="C86" s="469" t="s">
        <v>262</v>
      </c>
      <c r="D86" s="468" t="s">
        <v>56</v>
      </c>
      <c r="E86" s="472" t="s">
        <v>33</v>
      </c>
      <c r="F86" s="522">
        <v>19</v>
      </c>
      <c r="G86" s="405"/>
      <c r="H86" s="406"/>
      <c r="I86" s="407"/>
      <c r="J86" s="408"/>
      <c r="K86" s="405"/>
      <c r="L86" s="406"/>
      <c r="M86" s="409"/>
    </row>
    <row r="87" spans="1:13" ht="20.100000000000001" customHeight="1">
      <c r="A87" s="999"/>
      <c r="B87" s="468" t="s">
        <v>544</v>
      </c>
      <c r="C87" s="469" t="s">
        <v>301</v>
      </c>
      <c r="D87" s="468" t="s">
        <v>56</v>
      </c>
      <c r="E87" s="472" t="s">
        <v>33</v>
      </c>
      <c r="F87" s="522">
        <v>40</v>
      </c>
      <c r="G87" s="405"/>
      <c r="H87" s="406"/>
      <c r="I87" s="407"/>
      <c r="J87" s="408"/>
      <c r="K87" s="405"/>
      <c r="L87" s="406"/>
      <c r="M87" s="409"/>
    </row>
    <row r="88" spans="1:13" ht="20.100000000000001" customHeight="1">
      <c r="A88" s="999"/>
      <c r="B88" s="468" t="s">
        <v>545</v>
      </c>
      <c r="C88" s="469" t="s">
        <v>263</v>
      </c>
      <c r="D88" s="468" t="s">
        <v>56</v>
      </c>
      <c r="E88" s="472" t="s">
        <v>33</v>
      </c>
      <c r="F88" s="522">
        <v>2</v>
      </c>
      <c r="G88" s="405"/>
      <c r="H88" s="406"/>
      <c r="I88" s="407"/>
      <c r="J88" s="408"/>
      <c r="K88" s="405"/>
      <c r="L88" s="406"/>
      <c r="M88" s="409"/>
    </row>
    <row r="89" spans="1:13" ht="20.100000000000001" customHeight="1">
      <c r="A89" s="999"/>
      <c r="B89" s="468" t="s">
        <v>549</v>
      </c>
      <c r="C89" s="469" t="s">
        <v>264</v>
      </c>
      <c r="D89" s="468" t="s">
        <v>260</v>
      </c>
      <c r="E89" s="472" t="s">
        <v>33</v>
      </c>
      <c r="F89" s="522">
        <v>101</v>
      </c>
      <c r="G89" s="405"/>
      <c r="H89" s="406"/>
      <c r="I89" s="407"/>
      <c r="J89" s="408"/>
      <c r="K89" s="405"/>
      <c r="L89" s="406"/>
      <c r="M89" s="409"/>
    </row>
    <row r="90" spans="1:13" ht="20.100000000000001" customHeight="1">
      <c r="A90" s="999"/>
      <c r="B90" s="468" t="s">
        <v>107</v>
      </c>
      <c r="C90" s="469" t="s">
        <v>265</v>
      </c>
      <c r="D90" s="468" t="s">
        <v>56</v>
      </c>
      <c r="E90" s="470">
        <v>100</v>
      </c>
      <c r="F90" s="522">
        <v>101</v>
      </c>
      <c r="G90" s="405"/>
      <c r="H90" s="406"/>
      <c r="I90" s="407"/>
      <c r="J90" s="408"/>
      <c r="K90" s="405"/>
      <c r="L90" s="406"/>
      <c r="M90" s="409"/>
    </row>
    <row r="91" spans="1:13" ht="20.100000000000001" customHeight="1" thickBot="1">
      <c r="A91" s="1000"/>
      <c r="B91" s="474"/>
      <c r="C91" s="475" t="s">
        <v>26</v>
      </c>
      <c r="D91" s="474" t="s">
        <v>13</v>
      </c>
      <c r="E91" s="476">
        <v>4.57</v>
      </c>
      <c r="F91" s="477">
        <v>4.6157000000000004</v>
      </c>
      <c r="G91" s="415"/>
      <c r="H91" s="416"/>
      <c r="I91" s="417"/>
      <c r="J91" s="418"/>
      <c r="K91" s="415"/>
      <c r="L91" s="416"/>
      <c r="M91" s="419"/>
    </row>
    <row r="92" spans="1:13" ht="40.5">
      <c r="A92" s="1001">
        <v>2</v>
      </c>
      <c r="B92" s="478" t="s">
        <v>308</v>
      </c>
      <c r="C92" s="479" t="s">
        <v>1033</v>
      </c>
      <c r="D92" s="480" t="s">
        <v>258</v>
      </c>
      <c r="E92" s="481"/>
      <c r="F92" s="482">
        <v>0.35</v>
      </c>
      <c r="G92" s="400"/>
      <c r="H92" s="401"/>
      <c r="I92" s="402"/>
      <c r="J92" s="403"/>
      <c r="K92" s="400"/>
      <c r="L92" s="401"/>
      <c r="M92" s="404"/>
    </row>
    <row r="93" spans="1:13" ht="20.100000000000001" customHeight="1">
      <c r="A93" s="999"/>
      <c r="B93" s="468"/>
      <c r="C93" s="469" t="s">
        <v>49</v>
      </c>
      <c r="D93" s="468" t="s">
        <v>16</v>
      </c>
      <c r="E93" s="470">
        <v>117</v>
      </c>
      <c r="F93" s="471">
        <v>40.949999999999996</v>
      </c>
      <c r="G93" s="405"/>
      <c r="H93" s="406"/>
      <c r="I93" s="407"/>
      <c r="J93" s="408"/>
      <c r="K93" s="405"/>
      <c r="L93" s="406"/>
      <c r="M93" s="409"/>
    </row>
    <row r="94" spans="1:13" ht="20.100000000000001" customHeight="1">
      <c r="A94" s="999"/>
      <c r="B94" s="468"/>
      <c r="C94" s="469" t="s">
        <v>29</v>
      </c>
      <c r="D94" s="468" t="s">
        <v>13</v>
      </c>
      <c r="E94" s="470">
        <v>1.75</v>
      </c>
      <c r="F94" s="471">
        <v>0.61249999999999993</v>
      </c>
      <c r="G94" s="405"/>
      <c r="H94" s="406"/>
      <c r="I94" s="407"/>
      <c r="J94" s="408"/>
      <c r="K94" s="405"/>
      <c r="L94" s="406"/>
      <c r="M94" s="409"/>
    </row>
    <row r="95" spans="1:13" ht="27">
      <c r="A95" s="999"/>
      <c r="B95" s="468" t="s">
        <v>104</v>
      </c>
      <c r="C95" s="469" t="s">
        <v>994</v>
      </c>
      <c r="D95" s="468" t="s">
        <v>260</v>
      </c>
      <c r="E95" s="472">
        <v>93.8</v>
      </c>
      <c r="F95" s="471">
        <v>32.83</v>
      </c>
      <c r="G95" s="405"/>
      <c r="H95" s="406"/>
      <c r="I95" s="407"/>
      <c r="J95" s="408"/>
      <c r="K95" s="405"/>
      <c r="L95" s="406"/>
      <c r="M95" s="409"/>
    </row>
    <row r="96" spans="1:13" ht="20.100000000000001" customHeight="1">
      <c r="A96" s="999"/>
      <c r="B96" s="468" t="s">
        <v>533</v>
      </c>
      <c r="C96" s="469" t="s">
        <v>267</v>
      </c>
      <c r="D96" s="468" t="s">
        <v>56</v>
      </c>
      <c r="E96" s="472" t="s">
        <v>33</v>
      </c>
      <c r="F96" s="471">
        <v>6</v>
      </c>
      <c r="G96" s="405"/>
      <c r="H96" s="406"/>
      <c r="I96" s="407"/>
      <c r="J96" s="408"/>
      <c r="K96" s="405"/>
      <c r="L96" s="406"/>
      <c r="M96" s="409"/>
    </row>
    <row r="97" spans="1:13" ht="20.100000000000001" customHeight="1">
      <c r="A97" s="999"/>
      <c r="B97" s="468" t="s">
        <v>541</v>
      </c>
      <c r="C97" s="469" t="s">
        <v>294</v>
      </c>
      <c r="D97" s="468" t="s">
        <v>56</v>
      </c>
      <c r="E97" s="472" t="s">
        <v>33</v>
      </c>
      <c r="F97" s="471">
        <v>22</v>
      </c>
      <c r="G97" s="405"/>
      <c r="H97" s="406"/>
      <c r="I97" s="407"/>
      <c r="J97" s="408"/>
      <c r="K97" s="405"/>
      <c r="L97" s="406"/>
      <c r="M97" s="409"/>
    </row>
    <row r="98" spans="1:13" ht="20.100000000000001" customHeight="1">
      <c r="A98" s="999"/>
      <c r="B98" s="468" t="s">
        <v>536</v>
      </c>
      <c r="C98" s="469" t="s">
        <v>297</v>
      </c>
      <c r="D98" s="468" t="s">
        <v>56</v>
      </c>
      <c r="E98" s="472" t="s">
        <v>33</v>
      </c>
      <c r="F98" s="471">
        <v>8</v>
      </c>
      <c r="G98" s="405"/>
      <c r="H98" s="406"/>
      <c r="I98" s="407"/>
      <c r="J98" s="408"/>
      <c r="K98" s="405"/>
      <c r="L98" s="406"/>
      <c r="M98" s="409"/>
    </row>
    <row r="99" spans="1:13" ht="20.100000000000001" customHeight="1">
      <c r="A99" s="999"/>
      <c r="B99" s="468" t="s">
        <v>546</v>
      </c>
      <c r="C99" s="469" t="s">
        <v>268</v>
      </c>
      <c r="D99" s="468" t="s">
        <v>56</v>
      </c>
      <c r="E99" s="472" t="s">
        <v>33</v>
      </c>
      <c r="F99" s="471">
        <v>3</v>
      </c>
      <c r="G99" s="405"/>
      <c r="H99" s="406"/>
      <c r="I99" s="407"/>
      <c r="J99" s="408"/>
      <c r="K99" s="405"/>
      <c r="L99" s="406"/>
      <c r="M99" s="409"/>
    </row>
    <row r="100" spans="1:13" ht="20.100000000000001" customHeight="1">
      <c r="A100" s="999"/>
      <c r="B100" s="468" t="s">
        <v>550</v>
      </c>
      <c r="C100" s="469" t="s">
        <v>269</v>
      </c>
      <c r="D100" s="468" t="s">
        <v>260</v>
      </c>
      <c r="E100" s="472" t="s">
        <v>33</v>
      </c>
      <c r="F100" s="471">
        <v>35</v>
      </c>
      <c r="G100" s="405"/>
      <c r="H100" s="406"/>
      <c r="I100" s="407"/>
      <c r="J100" s="408"/>
      <c r="K100" s="405"/>
      <c r="L100" s="406"/>
      <c r="M100" s="409"/>
    </row>
    <row r="101" spans="1:13" ht="20.100000000000001" customHeight="1">
      <c r="A101" s="999"/>
      <c r="B101" s="468" t="s">
        <v>107</v>
      </c>
      <c r="C101" s="469" t="s">
        <v>270</v>
      </c>
      <c r="D101" s="468" t="s">
        <v>56</v>
      </c>
      <c r="E101" s="470">
        <v>100</v>
      </c>
      <c r="F101" s="471">
        <v>35</v>
      </c>
      <c r="G101" s="405"/>
      <c r="H101" s="406"/>
      <c r="I101" s="407"/>
      <c r="J101" s="408"/>
      <c r="K101" s="405"/>
      <c r="L101" s="406"/>
      <c r="M101" s="409"/>
    </row>
    <row r="102" spans="1:13" ht="20.100000000000001" customHeight="1" thickBot="1">
      <c r="A102" s="999"/>
      <c r="B102" s="468"/>
      <c r="C102" s="469" t="s">
        <v>26</v>
      </c>
      <c r="D102" s="468" t="s">
        <v>13</v>
      </c>
      <c r="E102" s="472">
        <v>3.93</v>
      </c>
      <c r="F102" s="471">
        <v>1.3754999999999999</v>
      </c>
      <c r="G102" s="405"/>
      <c r="H102" s="406"/>
      <c r="I102" s="407"/>
      <c r="J102" s="408"/>
      <c r="K102" s="405"/>
      <c r="L102" s="406"/>
      <c r="M102" s="409"/>
    </row>
    <row r="103" spans="1:13" ht="40.5">
      <c r="A103" s="998">
        <v>3</v>
      </c>
      <c r="B103" s="464" t="s">
        <v>310</v>
      </c>
      <c r="C103" s="465" t="s">
        <v>1034</v>
      </c>
      <c r="D103" s="466" t="s">
        <v>258</v>
      </c>
      <c r="E103" s="451"/>
      <c r="F103" s="467">
        <v>0.12</v>
      </c>
      <c r="G103" s="410"/>
      <c r="H103" s="411"/>
      <c r="I103" s="412"/>
      <c r="J103" s="413"/>
      <c r="K103" s="410"/>
      <c r="L103" s="411"/>
      <c r="M103" s="414"/>
    </row>
    <row r="104" spans="1:13" ht="20.100000000000001" customHeight="1">
      <c r="A104" s="999"/>
      <c r="B104" s="468"/>
      <c r="C104" s="469" t="s">
        <v>49</v>
      </c>
      <c r="D104" s="468" t="s">
        <v>16</v>
      </c>
      <c r="E104" s="470">
        <v>156</v>
      </c>
      <c r="F104" s="471">
        <v>18.72</v>
      </c>
      <c r="G104" s="405"/>
      <c r="H104" s="406"/>
      <c r="I104" s="407"/>
      <c r="J104" s="408"/>
      <c r="K104" s="405"/>
      <c r="L104" s="406"/>
      <c r="M104" s="409"/>
    </row>
    <row r="105" spans="1:13" ht="20.100000000000001" customHeight="1">
      <c r="A105" s="999"/>
      <c r="B105" s="468"/>
      <c r="C105" s="469" t="s">
        <v>29</v>
      </c>
      <c r="D105" s="468" t="s">
        <v>13</v>
      </c>
      <c r="E105" s="470">
        <v>2.17</v>
      </c>
      <c r="F105" s="471">
        <v>0.26039999999999996</v>
      </c>
      <c r="G105" s="405"/>
      <c r="H105" s="406"/>
      <c r="I105" s="407"/>
      <c r="J105" s="408"/>
      <c r="K105" s="405"/>
      <c r="L105" s="406"/>
      <c r="M105" s="409"/>
    </row>
    <row r="106" spans="1:13" ht="32.25" customHeight="1">
      <c r="A106" s="999"/>
      <c r="B106" s="468" t="s">
        <v>103</v>
      </c>
      <c r="C106" s="469" t="s">
        <v>995</v>
      </c>
      <c r="D106" s="468" t="s">
        <v>260</v>
      </c>
      <c r="E106" s="472">
        <v>93.7</v>
      </c>
      <c r="F106" s="471">
        <v>11.244</v>
      </c>
      <c r="G106" s="405"/>
      <c r="H106" s="406"/>
      <c r="I106" s="407"/>
      <c r="J106" s="408"/>
      <c r="K106" s="405"/>
      <c r="L106" s="406"/>
      <c r="M106" s="409"/>
    </row>
    <row r="107" spans="1:13" ht="20.100000000000001" customHeight="1">
      <c r="A107" s="999"/>
      <c r="B107" s="468" t="s">
        <v>534</v>
      </c>
      <c r="C107" s="469" t="s">
        <v>298</v>
      </c>
      <c r="D107" s="468" t="s">
        <v>56</v>
      </c>
      <c r="E107" s="472" t="s">
        <v>33</v>
      </c>
      <c r="F107" s="471">
        <v>2</v>
      </c>
      <c r="G107" s="405"/>
      <c r="H107" s="406"/>
      <c r="I107" s="407"/>
      <c r="J107" s="408"/>
      <c r="K107" s="405"/>
      <c r="L107" s="406"/>
      <c r="M107" s="409"/>
    </row>
    <row r="108" spans="1:13" ht="20.100000000000001" customHeight="1">
      <c r="A108" s="999"/>
      <c r="B108" s="468" t="s">
        <v>542</v>
      </c>
      <c r="C108" s="469" t="s">
        <v>102</v>
      </c>
      <c r="D108" s="468" t="s">
        <v>56</v>
      </c>
      <c r="E108" s="472" t="s">
        <v>33</v>
      </c>
      <c r="F108" s="471">
        <v>2</v>
      </c>
      <c r="G108" s="405"/>
      <c r="H108" s="406"/>
      <c r="I108" s="407"/>
      <c r="J108" s="408"/>
      <c r="K108" s="405"/>
      <c r="L108" s="406"/>
      <c r="M108" s="409"/>
    </row>
    <row r="109" spans="1:13" ht="20.100000000000001" customHeight="1">
      <c r="A109" s="999"/>
      <c r="B109" s="468" t="s">
        <v>547</v>
      </c>
      <c r="C109" s="469" t="s">
        <v>295</v>
      </c>
      <c r="D109" s="468" t="s">
        <v>56</v>
      </c>
      <c r="E109" s="472" t="s">
        <v>33</v>
      </c>
      <c r="F109" s="471">
        <v>1</v>
      </c>
      <c r="G109" s="405"/>
      <c r="H109" s="406"/>
      <c r="I109" s="407"/>
      <c r="J109" s="408"/>
      <c r="K109" s="405"/>
      <c r="L109" s="406"/>
      <c r="M109" s="409"/>
    </row>
    <row r="110" spans="1:13" ht="20.100000000000001" customHeight="1">
      <c r="A110" s="999"/>
      <c r="B110" s="468" t="s">
        <v>537</v>
      </c>
      <c r="C110" s="469" t="s">
        <v>489</v>
      </c>
      <c r="D110" s="468" t="s">
        <v>56</v>
      </c>
      <c r="E110" s="472" t="s">
        <v>33</v>
      </c>
      <c r="F110" s="471">
        <v>4</v>
      </c>
      <c r="G110" s="405"/>
      <c r="H110" s="406"/>
      <c r="I110" s="407"/>
      <c r="J110" s="408"/>
      <c r="K110" s="405"/>
      <c r="L110" s="406"/>
      <c r="M110" s="409"/>
    </row>
    <row r="111" spans="1:13" ht="20.100000000000001" customHeight="1">
      <c r="A111" s="999"/>
      <c r="B111" s="468" t="s">
        <v>552</v>
      </c>
      <c r="C111" s="469" t="s">
        <v>296</v>
      </c>
      <c r="D111" s="468" t="s">
        <v>260</v>
      </c>
      <c r="E111" s="472" t="s">
        <v>33</v>
      </c>
      <c r="F111" s="471">
        <v>12</v>
      </c>
      <c r="G111" s="405"/>
      <c r="H111" s="406"/>
      <c r="I111" s="407"/>
      <c r="J111" s="408"/>
      <c r="K111" s="405"/>
      <c r="L111" s="406"/>
      <c r="M111" s="409"/>
    </row>
    <row r="112" spans="1:13" ht="20.100000000000001" customHeight="1">
      <c r="A112" s="999"/>
      <c r="B112" s="468" t="s">
        <v>105</v>
      </c>
      <c r="C112" s="469" t="s">
        <v>299</v>
      </c>
      <c r="D112" s="468" t="s">
        <v>56</v>
      </c>
      <c r="E112" s="470">
        <v>100</v>
      </c>
      <c r="F112" s="471">
        <v>12</v>
      </c>
      <c r="G112" s="405"/>
      <c r="H112" s="406"/>
      <c r="I112" s="407"/>
      <c r="J112" s="408"/>
      <c r="K112" s="405"/>
      <c r="L112" s="406"/>
      <c r="M112" s="409"/>
    </row>
    <row r="113" spans="1:13" ht="20.100000000000001" customHeight="1" thickBot="1">
      <c r="A113" s="1000"/>
      <c r="B113" s="474"/>
      <c r="C113" s="475" t="s">
        <v>26</v>
      </c>
      <c r="D113" s="474" t="s">
        <v>13</v>
      </c>
      <c r="E113" s="476">
        <v>7.08</v>
      </c>
      <c r="F113" s="477">
        <v>0.84960000000000002</v>
      </c>
      <c r="G113" s="415"/>
      <c r="H113" s="416"/>
      <c r="I113" s="417"/>
      <c r="J113" s="418"/>
      <c r="K113" s="415"/>
      <c r="L113" s="416"/>
      <c r="M113" s="419"/>
    </row>
    <row r="114" spans="1:13" ht="40.5">
      <c r="A114" s="1001">
        <v>4</v>
      </c>
      <c r="B114" s="478" t="s">
        <v>490</v>
      </c>
      <c r="C114" s="479" t="s">
        <v>1035</v>
      </c>
      <c r="D114" s="480" t="s">
        <v>258</v>
      </c>
      <c r="E114" s="481"/>
      <c r="F114" s="482">
        <v>0.28000000000000003</v>
      </c>
      <c r="G114" s="400"/>
      <c r="H114" s="401"/>
      <c r="I114" s="402"/>
      <c r="J114" s="403"/>
      <c r="K114" s="400"/>
      <c r="L114" s="401"/>
      <c r="M114" s="404"/>
    </row>
    <row r="115" spans="1:13" ht="20.100000000000001" customHeight="1">
      <c r="A115" s="999"/>
      <c r="B115" s="468"/>
      <c r="C115" s="469" t="s">
        <v>49</v>
      </c>
      <c r="D115" s="468" t="s">
        <v>16</v>
      </c>
      <c r="E115" s="470">
        <v>135</v>
      </c>
      <c r="F115" s="471">
        <v>37.800000000000004</v>
      </c>
      <c r="G115" s="405"/>
      <c r="H115" s="406"/>
      <c r="I115" s="407"/>
      <c r="J115" s="408"/>
      <c r="K115" s="405"/>
      <c r="L115" s="406"/>
      <c r="M115" s="409"/>
    </row>
    <row r="116" spans="1:13" ht="20.100000000000001" customHeight="1">
      <c r="A116" s="999"/>
      <c r="B116" s="468"/>
      <c r="C116" s="469" t="s">
        <v>29</v>
      </c>
      <c r="D116" s="468" t="s">
        <v>13</v>
      </c>
      <c r="E116" s="470">
        <v>3.14</v>
      </c>
      <c r="F116" s="471">
        <v>0.87920000000000009</v>
      </c>
      <c r="G116" s="405"/>
      <c r="H116" s="406"/>
      <c r="I116" s="407"/>
      <c r="J116" s="408"/>
      <c r="K116" s="405"/>
      <c r="L116" s="406"/>
      <c r="M116" s="409"/>
    </row>
    <row r="117" spans="1:13" ht="27">
      <c r="A117" s="999"/>
      <c r="B117" s="468" t="s">
        <v>521</v>
      </c>
      <c r="C117" s="469" t="s">
        <v>996</v>
      </c>
      <c r="D117" s="468" t="s">
        <v>260</v>
      </c>
      <c r="E117" s="472">
        <v>93.7</v>
      </c>
      <c r="F117" s="471">
        <v>26.236000000000004</v>
      </c>
      <c r="G117" s="405"/>
      <c r="H117" s="406"/>
      <c r="I117" s="407"/>
      <c r="J117" s="408"/>
      <c r="K117" s="405"/>
      <c r="L117" s="406"/>
      <c r="M117" s="409"/>
    </row>
    <row r="118" spans="1:13" ht="20.100000000000001" customHeight="1">
      <c r="A118" s="999"/>
      <c r="B118" s="468" t="s">
        <v>535</v>
      </c>
      <c r="C118" s="469" t="s">
        <v>491</v>
      </c>
      <c r="D118" s="468" t="s">
        <v>56</v>
      </c>
      <c r="E118" s="472" t="s">
        <v>33</v>
      </c>
      <c r="F118" s="471">
        <v>4</v>
      </c>
      <c r="G118" s="405"/>
      <c r="H118" s="406"/>
      <c r="I118" s="407"/>
      <c r="J118" s="408"/>
      <c r="K118" s="405"/>
      <c r="L118" s="406"/>
      <c r="M118" s="409"/>
    </row>
    <row r="119" spans="1:13" ht="20.100000000000001" customHeight="1">
      <c r="A119" s="999"/>
      <c r="B119" s="468" t="s">
        <v>543</v>
      </c>
      <c r="C119" s="469" t="s">
        <v>916</v>
      </c>
      <c r="D119" s="468" t="s">
        <v>56</v>
      </c>
      <c r="E119" s="472" t="s">
        <v>33</v>
      </c>
      <c r="F119" s="471">
        <v>4</v>
      </c>
      <c r="G119" s="405"/>
      <c r="H119" s="406"/>
      <c r="I119" s="407"/>
      <c r="J119" s="408"/>
      <c r="K119" s="405"/>
      <c r="L119" s="406"/>
      <c r="M119" s="409"/>
    </row>
    <row r="120" spans="1:13" ht="20.100000000000001" customHeight="1">
      <c r="A120" s="999"/>
      <c r="B120" s="468" t="s">
        <v>548</v>
      </c>
      <c r="C120" s="469" t="s">
        <v>493</v>
      </c>
      <c r="D120" s="468" t="s">
        <v>56</v>
      </c>
      <c r="E120" s="472" t="s">
        <v>33</v>
      </c>
      <c r="F120" s="471">
        <v>4</v>
      </c>
      <c r="G120" s="405"/>
      <c r="H120" s="406"/>
      <c r="I120" s="407"/>
      <c r="J120" s="408"/>
      <c r="K120" s="405"/>
      <c r="L120" s="406"/>
      <c r="M120" s="409"/>
    </row>
    <row r="121" spans="1:13" ht="20.100000000000001" customHeight="1">
      <c r="A121" s="999"/>
      <c r="B121" s="468" t="s">
        <v>538</v>
      </c>
      <c r="C121" s="469" t="s">
        <v>494</v>
      </c>
      <c r="D121" s="468" t="s">
        <v>56</v>
      </c>
      <c r="E121" s="472" t="s">
        <v>33</v>
      </c>
      <c r="F121" s="471">
        <v>2</v>
      </c>
      <c r="G121" s="405"/>
      <c r="H121" s="406"/>
      <c r="I121" s="407"/>
      <c r="J121" s="408"/>
      <c r="K121" s="405"/>
      <c r="L121" s="406"/>
      <c r="M121" s="409"/>
    </row>
    <row r="122" spans="1:13" ht="20.100000000000001" customHeight="1">
      <c r="A122" s="999"/>
      <c r="B122" s="468" t="s">
        <v>553</v>
      </c>
      <c r="C122" s="469" t="s">
        <v>551</v>
      </c>
      <c r="D122" s="468" t="s">
        <v>260</v>
      </c>
      <c r="E122" s="472" t="s">
        <v>33</v>
      </c>
      <c r="F122" s="471">
        <v>28</v>
      </c>
      <c r="G122" s="405"/>
      <c r="H122" s="406"/>
      <c r="I122" s="407"/>
      <c r="J122" s="408"/>
      <c r="K122" s="405"/>
      <c r="L122" s="406"/>
      <c r="M122" s="409"/>
    </row>
    <row r="123" spans="1:13" ht="20.100000000000001" customHeight="1">
      <c r="A123" s="999"/>
      <c r="B123" s="468" t="s">
        <v>105</v>
      </c>
      <c r="C123" s="469" t="s">
        <v>326</v>
      </c>
      <c r="D123" s="468" t="s">
        <v>56</v>
      </c>
      <c r="E123" s="470">
        <v>100</v>
      </c>
      <c r="F123" s="471">
        <v>28.000000000000004</v>
      </c>
      <c r="G123" s="405"/>
      <c r="H123" s="406"/>
      <c r="I123" s="407"/>
      <c r="J123" s="408"/>
      <c r="K123" s="405"/>
      <c r="L123" s="406"/>
      <c r="M123" s="409"/>
    </row>
    <row r="124" spans="1:13" ht="20.100000000000001" customHeight="1" thickBot="1">
      <c r="A124" s="1002"/>
      <c r="B124" s="523"/>
      <c r="C124" s="524" t="s">
        <v>26</v>
      </c>
      <c r="D124" s="523" t="s">
        <v>13</v>
      </c>
      <c r="E124" s="525">
        <v>6.52</v>
      </c>
      <c r="F124" s="526">
        <v>1.8256000000000001</v>
      </c>
      <c r="G124" s="436"/>
      <c r="H124" s="527"/>
      <c r="I124" s="528"/>
      <c r="J124" s="529"/>
      <c r="K124" s="436"/>
      <c r="L124" s="527"/>
      <c r="M124" s="530"/>
    </row>
    <row r="125" spans="1:13" ht="40.5">
      <c r="A125" s="998">
        <v>5</v>
      </c>
      <c r="B125" s="464" t="s">
        <v>490</v>
      </c>
      <c r="C125" s="465" t="s">
        <v>1036</v>
      </c>
      <c r="D125" s="466" t="s">
        <v>258</v>
      </c>
      <c r="E125" s="451"/>
      <c r="F125" s="467">
        <v>0.13</v>
      </c>
      <c r="G125" s="410"/>
      <c r="H125" s="411"/>
      <c r="I125" s="412"/>
      <c r="J125" s="413"/>
      <c r="K125" s="410"/>
      <c r="L125" s="411"/>
      <c r="M125" s="414"/>
    </row>
    <row r="126" spans="1:13" ht="20.100000000000001" customHeight="1">
      <c r="A126" s="999"/>
      <c r="B126" s="468"/>
      <c r="C126" s="469" t="s">
        <v>49</v>
      </c>
      <c r="D126" s="468" t="s">
        <v>16</v>
      </c>
      <c r="E126" s="470">
        <v>135</v>
      </c>
      <c r="F126" s="471">
        <v>17.55</v>
      </c>
      <c r="G126" s="405"/>
      <c r="H126" s="406"/>
      <c r="I126" s="407"/>
      <c r="J126" s="408"/>
      <c r="K126" s="405"/>
      <c r="L126" s="406"/>
      <c r="M126" s="409"/>
    </row>
    <row r="127" spans="1:13" ht="20.100000000000001" customHeight="1">
      <c r="A127" s="999"/>
      <c r="B127" s="468"/>
      <c r="C127" s="469" t="s">
        <v>29</v>
      </c>
      <c r="D127" s="468" t="s">
        <v>13</v>
      </c>
      <c r="E127" s="470">
        <v>3.14</v>
      </c>
      <c r="F127" s="471">
        <v>0.40820000000000001</v>
      </c>
      <c r="G127" s="405"/>
      <c r="H127" s="406"/>
      <c r="I127" s="407"/>
      <c r="J127" s="408"/>
      <c r="K127" s="405"/>
      <c r="L127" s="406"/>
      <c r="M127" s="409"/>
    </row>
    <row r="128" spans="1:13" ht="27">
      <c r="A128" s="999"/>
      <c r="B128" s="468" t="s">
        <v>1000</v>
      </c>
      <c r="C128" s="469" t="s">
        <v>997</v>
      </c>
      <c r="D128" s="468" t="s">
        <v>260</v>
      </c>
      <c r="E128" s="472">
        <v>93.7</v>
      </c>
      <c r="F128" s="471">
        <v>12.181000000000001</v>
      </c>
      <c r="G128" s="405"/>
      <c r="H128" s="406"/>
      <c r="I128" s="407"/>
      <c r="J128" s="408"/>
      <c r="K128" s="405"/>
      <c r="L128" s="406"/>
      <c r="M128" s="409"/>
    </row>
    <row r="129" spans="1:14" ht="20.100000000000001" customHeight="1">
      <c r="A129" s="999"/>
      <c r="B129" s="468" t="s">
        <v>910</v>
      </c>
      <c r="C129" s="469" t="s">
        <v>905</v>
      </c>
      <c r="D129" s="468" t="s">
        <v>56</v>
      </c>
      <c r="E129" s="472" t="s">
        <v>33</v>
      </c>
      <c r="F129" s="471">
        <v>2</v>
      </c>
      <c r="G129" s="405"/>
      <c r="H129" s="406"/>
      <c r="I129" s="407"/>
      <c r="J129" s="408"/>
      <c r="K129" s="405"/>
      <c r="L129" s="406"/>
      <c r="M129" s="409"/>
    </row>
    <row r="130" spans="1:14" ht="20.100000000000001" customHeight="1">
      <c r="A130" s="999"/>
      <c r="B130" s="468" t="s">
        <v>911</v>
      </c>
      <c r="C130" s="469" t="s">
        <v>908</v>
      </c>
      <c r="D130" s="468" t="s">
        <v>56</v>
      </c>
      <c r="E130" s="472" t="s">
        <v>33</v>
      </c>
      <c r="F130" s="471">
        <v>2</v>
      </c>
      <c r="G130" s="405"/>
      <c r="H130" s="406"/>
      <c r="I130" s="407"/>
      <c r="J130" s="408"/>
      <c r="K130" s="405"/>
      <c r="L130" s="406"/>
      <c r="M130" s="409"/>
    </row>
    <row r="131" spans="1:14" ht="20.100000000000001" customHeight="1">
      <c r="A131" s="999"/>
      <c r="B131" s="468" t="s">
        <v>912</v>
      </c>
      <c r="C131" s="469" t="s">
        <v>906</v>
      </c>
      <c r="D131" s="468" t="s">
        <v>56</v>
      </c>
      <c r="E131" s="472" t="s">
        <v>33</v>
      </c>
      <c r="F131" s="471">
        <v>1</v>
      </c>
      <c r="G131" s="405"/>
      <c r="H131" s="406"/>
      <c r="I131" s="407"/>
      <c r="J131" s="408"/>
      <c r="K131" s="405"/>
      <c r="L131" s="406"/>
      <c r="M131" s="409"/>
    </row>
    <row r="132" spans="1:14" ht="20.100000000000001" customHeight="1">
      <c r="A132" s="999"/>
      <c r="B132" s="468" t="s">
        <v>913</v>
      </c>
      <c r="C132" s="469" t="s">
        <v>909</v>
      </c>
      <c r="D132" s="468" t="s">
        <v>56</v>
      </c>
      <c r="E132" s="472" t="s">
        <v>33</v>
      </c>
      <c r="F132" s="471">
        <v>1</v>
      </c>
      <c r="G132" s="405"/>
      <c r="H132" s="406"/>
      <c r="I132" s="407"/>
      <c r="J132" s="408"/>
      <c r="K132" s="405"/>
      <c r="L132" s="406"/>
      <c r="M132" s="409"/>
    </row>
    <row r="133" spans="1:14" ht="20.100000000000001" customHeight="1">
      <c r="A133" s="999"/>
      <c r="B133" s="468" t="s">
        <v>915</v>
      </c>
      <c r="C133" s="469" t="s">
        <v>914</v>
      </c>
      <c r="D133" s="468" t="s">
        <v>260</v>
      </c>
      <c r="E133" s="472" t="s">
        <v>33</v>
      </c>
      <c r="F133" s="471">
        <v>13</v>
      </c>
      <c r="G133" s="405"/>
      <c r="H133" s="406"/>
      <c r="I133" s="407"/>
      <c r="J133" s="408"/>
      <c r="K133" s="405"/>
      <c r="L133" s="406"/>
      <c r="M133" s="409"/>
    </row>
    <row r="134" spans="1:14" ht="20.100000000000001" customHeight="1">
      <c r="A134" s="999"/>
      <c r="B134" s="468" t="s">
        <v>105</v>
      </c>
      <c r="C134" s="469" t="s">
        <v>907</v>
      </c>
      <c r="D134" s="468" t="s">
        <v>56</v>
      </c>
      <c r="E134" s="470">
        <v>100</v>
      </c>
      <c r="F134" s="471">
        <v>13</v>
      </c>
      <c r="G134" s="405"/>
      <c r="H134" s="406"/>
      <c r="I134" s="407"/>
      <c r="J134" s="408"/>
      <c r="K134" s="405"/>
      <c r="L134" s="406"/>
      <c r="M134" s="409"/>
    </row>
    <row r="135" spans="1:14" ht="20.100000000000001" customHeight="1" thickBot="1">
      <c r="A135" s="1000"/>
      <c r="B135" s="474"/>
      <c r="C135" s="475" t="s">
        <v>26</v>
      </c>
      <c r="D135" s="474" t="s">
        <v>13</v>
      </c>
      <c r="E135" s="476">
        <v>6.52</v>
      </c>
      <c r="F135" s="477">
        <v>0.84760000000000002</v>
      </c>
      <c r="G135" s="415"/>
      <c r="H135" s="416"/>
      <c r="I135" s="417"/>
      <c r="J135" s="418"/>
      <c r="K135" s="415"/>
      <c r="L135" s="416"/>
      <c r="M135" s="419"/>
    </row>
    <row r="136" spans="1:14" s="1432" customFormat="1" ht="38.25" customHeight="1">
      <c r="A136" s="1003">
        <v>6</v>
      </c>
      <c r="B136" s="483" t="s">
        <v>1012</v>
      </c>
      <c r="C136" s="484" t="s">
        <v>990</v>
      </c>
      <c r="D136" s="485" t="s">
        <v>79</v>
      </c>
      <c r="E136" s="486"/>
      <c r="F136" s="1430">
        <v>189</v>
      </c>
      <c r="G136" s="487"/>
      <c r="H136" s="438"/>
      <c r="I136" s="439"/>
      <c r="J136" s="440"/>
      <c r="K136" s="439"/>
      <c r="L136" s="440"/>
      <c r="M136" s="441"/>
      <c r="N136" s="1431"/>
    </row>
    <row r="137" spans="1:14" s="1434" customFormat="1" ht="18" customHeight="1">
      <c r="A137" s="1004"/>
      <c r="B137" s="488"/>
      <c r="C137" s="489" t="s">
        <v>162</v>
      </c>
      <c r="D137" s="490" t="s">
        <v>16</v>
      </c>
      <c r="E137" s="491">
        <v>5.16E-2</v>
      </c>
      <c r="F137" s="444">
        <v>9.7523999999999997</v>
      </c>
      <c r="G137" s="492"/>
      <c r="H137" s="442"/>
      <c r="I137" s="443"/>
      <c r="J137" s="444"/>
      <c r="K137" s="445"/>
      <c r="L137" s="444"/>
      <c r="M137" s="446"/>
      <c r="N137" s="1433"/>
    </row>
    <row r="138" spans="1:14" s="1434" customFormat="1" ht="15.75" customHeight="1">
      <c r="A138" s="999"/>
      <c r="B138" s="493" t="s">
        <v>61</v>
      </c>
      <c r="C138" s="489" t="s">
        <v>121</v>
      </c>
      <c r="D138" s="494" t="s">
        <v>21</v>
      </c>
      <c r="E138" s="495">
        <v>0.01</v>
      </c>
      <c r="F138" s="444">
        <v>189</v>
      </c>
      <c r="G138" s="496"/>
      <c r="H138" s="447"/>
      <c r="I138" s="448"/>
      <c r="J138" s="447"/>
      <c r="K138" s="448"/>
      <c r="L138" s="444"/>
      <c r="M138" s="446"/>
      <c r="N138" s="1433"/>
    </row>
    <row r="139" spans="1:14" s="1434" customFormat="1" ht="17.25" customHeight="1" thickBot="1">
      <c r="A139" s="1005"/>
      <c r="B139" s="497"/>
      <c r="C139" s="498" t="s">
        <v>32</v>
      </c>
      <c r="D139" s="499" t="s">
        <v>13</v>
      </c>
      <c r="E139" s="500">
        <v>1.1000000000000001E-3</v>
      </c>
      <c r="F139" s="501">
        <v>0.2079</v>
      </c>
      <c r="G139" s="502"/>
      <c r="H139" s="503"/>
      <c r="I139" s="504"/>
      <c r="J139" s="503"/>
      <c r="K139" s="504"/>
      <c r="L139" s="501"/>
      <c r="M139" s="505"/>
      <c r="N139" s="1433"/>
    </row>
    <row r="140" spans="1:14" s="1432" customFormat="1" ht="71.25" customHeight="1">
      <c r="A140" s="506">
        <v>7</v>
      </c>
      <c r="B140" s="483" t="s">
        <v>1013</v>
      </c>
      <c r="C140" s="484" t="s">
        <v>998</v>
      </c>
      <c r="D140" s="507" t="s">
        <v>992</v>
      </c>
      <c r="E140" s="486"/>
      <c r="F140" s="508">
        <v>2</v>
      </c>
      <c r="G140" s="487"/>
      <c r="H140" s="438"/>
      <c r="I140" s="439"/>
      <c r="J140" s="440"/>
      <c r="K140" s="439"/>
      <c r="L140" s="440"/>
      <c r="M140" s="441"/>
      <c r="N140" s="1431"/>
    </row>
    <row r="141" spans="1:14" s="1434" customFormat="1" ht="16.5" customHeight="1">
      <c r="A141" s="509"/>
      <c r="B141" s="488"/>
      <c r="C141" s="489" t="s">
        <v>162</v>
      </c>
      <c r="D141" s="490" t="s">
        <v>16</v>
      </c>
      <c r="E141" s="491">
        <v>2.06</v>
      </c>
      <c r="F141" s="444">
        <v>4.12</v>
      </c>
      <c r="G141" s="492"/>
      <c r="H141" s="442"/>
      <c r="I141" s="443"/>
      <c r="J141" s="444"/>
      <c r="K141" s="445"/>
      <c r="L141" s="444"/>
      <c r="M141" s="446"/>
      <c r="N141" s="1433"/>
    </row>
    <row r="142" spans="1:14" s="1434" customFormat="1" ht="16.5" customHeight="1" thickBot="1">
      <c r="A142" s="510"/>
      <c r="B142" s="511"/>
      <c r="C142" s="512" t="s">
        <v>32</v>
      </c>
      <c r="D142" s="513" t="s">
        <v>13</v>
      </c>
      <c r="E142" s="495">
        <v>2.11</v>
      </c>
      <c r="F142" s="447">
        <v>4.22</v>
      </c>
      <c r="G142" s="514"/>
      <c r="H142" s="503"/>
      <c r="I142" s="504"/>
      <c r="J142" s="503"/>
      <c r="K142" s="504"/>
      <c r="L142" s="447"/>
      <c r="M142" s="515"/>
      <c r="N142" s="1433"/>
    </row>
    <row r="143" spans="1:14" ht="16.5" thickBot="1">
      <c r="A143" s="516"/>
      <c r="B143" s="517"/>
      <c r="C143" s="518" t="s">
        <v>91</v>
      </c>
      <c r="D143" s="519" t="s">
        <v>13</v>
      </c>
      <c r="E143" s="431"/>
      <c r="F143" s="520"/>
      <c r="G143" s="429"/>
      <c r="H143" s="430"/>
      <c r="I143" s="431"/>
      <c r="J143" s="430"/>
      <c r="K143" s="429"/>
      <c r="L143" s="430"/>
      <c r="M143" s="430"/>
    </row>
    <row r="144" spans="1:14" ht="32.25" thickBot="1">
      <c r="A144" s="531"/>
      <c r="B144" s="532"/>
      <c r="C144" s="533" t="s">
        <v>632</v>
      </c>
      <c r="D144" s="532"/>
      <c r="E144" s="534"/>
      <c r="F144" s="535"/>
      <c r="G144" s="536"/>
      <c r="H144" s="537"/>
      <c r="I144" s="538"/>
      <c r="J144" s="539"/>
      <c r="K144" s="536"/>
      <c r="L144" s="537"/>
      <c r="M144" s="540"/>
    </row>
    <row r="145" spans="1:13" ht="42.75" customHeight="1">
      <c r="A145" s="998">
        <v>1</v>
      </c>
      <c r="B145" s="464" t="s">
        <v>66</v>
      </c>
      <c r="C145" s="465" t="s">
        <v>272</v>
      </c>
      <c r="D145" s="466" t="s">
        <v>258</v>
      </c>
      <c r="E145" s="541"/>
      <c r="F145" s="552">
        <v>0.87</v>
      </c>
      <c r="G145" s="410"/>
      <c r="H145" s="411"/>
      <c r="I145" s="412"/>
      <c r="J145" s="413"/>
      <c r="K145" s="410"/>
      <c r="L145" s="411"/>
      <c r="M145" s="414"/>
    </row>
    <row r="146" spans="1:13" ht="20.100000000000001" customHeight="1">
      <c r="A146" s="999"/>
      <c r="B146" s="468"/>
      <c r="C146" s="469" t="s">
        <v>49</v>
      </c>
      <c r="D146" s="468" t="s">
        <v>16</v>
      </c>
      <c r="E146" s="470">
        <v>58.3</v>
      </c>
      <c r="F146" s="471">
        <v>50.720999999999997</v>
      </c>
      <c r="G146" s="405"/>
      <c r="H146" s="406"/>
      <c r="I146" s="407"/>
      <c r="J146" s="408"/>
      <c r="K146" s="405"/>
      <c r="L146" s="406"/>
      <c r="M146" s="409"/>
    </row>
    <row r="147" spans="1:13" ht="20.100000000000001" customHeight="1">
      <c r="A147" s="999"/>
      <c r="B147" s="468"/>
      <c r="C147" s="469" t="s">
        <v>29</v>
      </c>
      <c r="D147" s="468" t="s">
        <v>13</v>
      </c>
      <c r="E147" s="470">
        <v>0.46</v>
      </c>
      <c r="F147" s="471">
        <v>0.4002</v>
      </c>
      <c r="G147" s="405"/>
      <c r="H147" s="406"/>
      <c r="I147" s="407"/>
      <c r="J147" s="408"/>
      <c r="K147" s="405"/>
      <c r="L147" s="406"/>
      <c r="M147" s="409"/>
    </row>
    <row r="148" spans="1:13" ht="20.100000000000001" customHeight="1">
      <c r="A148" s="999"/>
      <c r="B148" s="468" t="s">
        <v>302</v>
      </c>
      <c r="C148" s="469" t="s">
        <v>273</v>
      </c>
      <c r="D148" s="468" t="s">
        <v>79</v>
      </c>
      <c r="E148" s="470">
        <v>100</v>
      </c>
      <c r="F148" s="471">
        <v>87</v>
      </c>
      <c r="G148" s="405"/>
      <c r="H148" s="406"/>
      <c r="I148" s="407"/>
      <c r="J148" s="408"/>
      <c r="K148" s="405"/>
      <c r="L148" s="406"/>
      <c r="M148" s="409"/>
    </row>
    <row r="149" spans="1:13" ht="20.100000000000001" customHeight="1">
      <c r="A149" s="999"/>
      <c r="B149" s="468" t="s">
        <v>305</v>
      </c>
      <c r="C149" s="469" t="s">
        <v>274</v>
      </c>
      <c r="D149" s="468" t="s">
        <v>56</v>
      </c>
      <c r="E149" s="470">
        <v>100</v>
      </c>
      <c r="F149" s="471">
        <v>87</v>
      </c>
      <c r="G149" s="405"/>
      <c r="H149" s="406"/>
      <c r="I149" s="407"/>
      <c r="J149" s="408"/>
      <c r="K149" s="405"/>
      <c r="L149" s="406"/>
      <c r="M149" s="409"/>
    </row>
    <row r="150" spans="1:13" ht="20.100000000000001" customHeight="1" thickBot="1">
      <c r="A150" s="1000"/>
      <c r="B150" s="474"/>
      <c r="C150" s="475" t="s">
        <v>26</v>
      </c>
      <c r="D150" s="474" t="s">
        <v>13</v>
      </c>
      <c r="E150" s="542">
        <v>20.8</v>
      </c>
      <c r="F150" s="477">
        <v>18.096</v>
      </c>
      <c r="G150" s="415"/>
      <c r="H150" s="416"/>
      <c r="I150" s="417"/>
      <c r="J150" s="418"/>
      <c r="K150" s="415"/>
      <c r="L150" s="416"/>
      <c r="M150" s="419"/>
    </row>
    <row r="151" spans="1:13" ht="42.75" customHeight="1">
      <c r="A151" s="1001">
        <v>2</v>
      </c>
      <c r="B151" s="478" t="s">
        <v>312</v>
      </c>
      <c r="C151" s="479" t="s">
        <v>275</v>
      </c>
      <c r="D151" s="480" t="s">
        <v>258</v>
      </c>
      <c r="E151" s="543"/>
      <c r="F151" s="1435">
        <v>0.74</v>
      </c>
      <c r="G151" s="400"/>
      <c r="H151" s="401"/>
      <c r="I151" s="402"/>
      <c r="J151" s="403"/>
      <c r="K151" s="400"/>
      <c r="L151" s="401"/>
      <c r="M151" s="404"/>
    </row>
    <row r="152" spans="1:13" ht="20.100000000000001" customHeight="1">
      <c r="A152" s="999"/>
      <c r="B152" s="468"/>
      <c r="C152" s="469" t="s">
        <v>49</v>
      </c>
      <c r="D152" s="468" t="s">
        <v>16</v>
      </c>
      <c r="E152" s="470">
        <v>60.9</v>
      </c>
      <c r="F152" s="471">
        <v>45.065999999999995</v>
      </c>
      <c r="G152" s="405"/>
      <c r="H152" s="406"/>
      <c r="I152" s="407"/>
      <c r="J152" s="408"/>
      <c r="K152" s="405"/>
      <c r="L152" s="406"/>
      <c r="M152" s="409"/>
    </row>
    <row r="153" spans="1:13" ht="20.100000000000001" customHeight="1">
      <c r="A153" s="999"/>
      <c r="B153" s="468"/>
      <c r="C153" s="469" t="s">
        <v>29</v>
      </c>
      <c r="D153" s="468" t="s">
        <v>13</v>
      </c>
      <c r="E153" s="470">
        <v>0.21</v>
      </c>
      <c r="F153" s="471">
        <v>0.15539999999999998</v>
      </c>
      <c r="G153" s="405"/>
      <c r="H153" s="406"/>
      <c r="I153" s="407"/>
      <c r="J153" s="408"/>
      <c r="K153" s="405"/>
      <c r="L153" s="406"/>
      <c r="M153" s="409"/>
    </row>
    <row r="154" spans="1:13" ht="20.100000000000001" customHeight="1">
      <c r="A154" s="999"/>
      <c r="B154" s="468" t="s">
        <v>303</v>
      </c>
      <c r="C154" s="469" t="s">
        <v>276</v>
      </c>
      <c r="D154" s="468" t="s">
        <v>79</v>
      </c>
      <c r="E154" s="470">
        <v>100</v>
      </c>
      <c r="F154" s="471">
        <v>74</v>
      </c>
      <c r="G154" s="405"/>
      <c r="H154" s="406"/>
      <c r="I154" s="407"/>
      <c r="J154" s="408"/>
      <c r="K154" s="405"/>
      <c r="L154" s="406"/>
      <c r="M154" s="409"/>
    </row>
    <row r="155" spans="1:13" ht="20.100000000000001" customHeight="1">
      <c r="A155" s="999"/>
      <c r="B155" s="468" t="s">
        <v>304</v>
      </c>
      <c r="C155" s="469" t="s">
        <v>277</v>
      </c>
      <c r="D155" s="468" t="s">
        <v>56</v>
      </c>
      <c r="E155" s="470">
        <v>100</v>
      </c>
      <c r="F155" s="471">
        <v>74</v>
      </c>
      <c r="G155" s="405"/>
      <c r="H155" s="406"/>
      <c r="I155" s="407"/>
      <c r="J155" s="408"/>
      <c r="K155" s="405"/>
      <c r="L155" s="406"/>
      <c r="M155" s="409"/>
    </row>
    <row r="156" spans="1:13" ht="20.100000000000001" customHeight="1" thickBot="1">
      <c r="A156" s="1002"/>
      <c r="B156" s="523"/>
      <c r="C156" s="524" t="s">
        <v>26</v>
      </c>
      <c r="D156" s="523" t="s">
        <v>13</v>
      </c>
      <c r="E156" s="544">
        <v>15.6</v>
      </c>
      <c r="F156" s="526">
        <v>11.544</v>
      </c>
      <c r="G156" s="436"/>
      <c r="H156" s="527"/>
      <c r="I156" s="528"/>
      <c r="J156" s="529"/>
      <c r="K156" s="436"/>
      <c r="L156" s="527"/>
      <c r="M156" s="530"/>
    </row>
    <row r="157" spans="1:13" ht="52.5" customHeight="1">
      <c r="A157" s="998">
        <v>3</v>
      </c>
      <c r="B157" s="464" t="s">
        <v>313</v>
      </c>
      <c r="C157" s="465" t="s">
        <v>278</v>
      </c>
      <c r="D157" s="466" t="s">
        <v>56</v>
      </c>
      <c r="E157" s="451"/>
      <c r="F157" s="467">
        <v>375</v>
      </c>
      <c r="G157" s="410"/>
      <c r="H157" s="411"/>
      <c r="I157" s="412"/>
      <c r="J157" s="413"/>
      <c r="K157" s="410"/>
      <c r="L157" s="411"/>
      <c r="M157" s="414"/>
    </row>
    <row r="158" spans="1:13" ht="20.100000000000001" customHeight="1">
      <c r="A158" s="999"/>
      <c r="B158" s="468"/>
      <c r="C158" s="469" t="s">
        <v>49</v>
      </c>
      <c r="D158" s="468" t="s">
        <v>56</v>
      </c>
      <c r="E158" s="472">
        <v>1.39</v>
      </c>
      <c r="F158" s="471">
        <v>521.25</v>
      </c>
      <c r="G158" s="405"/>
      <c r="H158" s="406"/>
      <c r="I158" s="407"/>
      <c r="J158" s="408"/>
      <c r="K158" s="405"/>
      <c r="L158" s="406"/>
      <c r="M158" s="409"/>
    </row>
    <row r="159" spans="1:13" ht="20.100000000000001" customHeight="1">
      <c r="A159" s="999"/>
      <c r="B159" s="468"/>
      <c r="C159" s="469" t="s">
        <v>29</v>
      </c>
      <c r="D159" s="468" t="s">
        <v>13</v>
      </c>
      <c r="E159" s="470">
        <v>0.17</v>
      </c>
      <c r="F159" s="471">
        <v>63.750000000000007</v>
      </c>
      <c r="G159" s="405"/>
      <c r="H159" s="406"/>
      <c r="I159" s="407"/>
      <c r="J159" s="408"/>
      <c r="K159" s="405"/>
      <c r="L159" s="406"/>
      <c r="M159" s="409"/>
    </row>
    <row r="160" spans="1:13" ht="20.100000000000001" customHeight="1">
      <c r="A160" s="999"/>
      <c r="B160" s="468" t="s">
        <v>523</v>
      </c>
      <c r="C160" s="469" t="s">
        <v>507</v>
      </c>
      <c r="D160" s="468" t="s">
        <v>56</v>
      </c>
      <c r="E160" s="472" t="s">
        <v>33</v>
      </c>
      <c r="F160" s="471">
        <v>25</v>
      </c>
      <c r="G160" s="405"/>
      <c r="H160" s="406"/>
      <c r="I160" s="407"/>
      <c r="J160" s="408"/>
      <c r="K160" s="405"/>
      <c r="L160" s="406"/>
      <c r="M160" s="409"/>
    </row>
    <row r="161" spans="1:13" ht="20.100000000000001" customHeight="1">
      <c r="A161" s="999"/>
      <c r="B161" s="468" t="s">
        <v>524</v>
      </c>
      <c r="C161" s="469" t="s">
        <v>506</v>
      </c>
      <c r="D161" s="468" t="s">
        <v>56</v>
      </c>
      <c r="E161" s="472" t="s">
        <v>33</v>
      </c>
      <c r="F161" s="471">
        <v>38</v>
      </c>
      <c r="G161" s="405"/>
      <c r="H161" s="406"/>
      <c r="I161" s="407"/>
      <c r="J161" s="408"/>
      <c r="K161" s="405"/>
      <c r="L161" s="406"/>
      <c r="M161" s="409"/>
    </row>
    <row r="162" spans="1:13" ht="20.100000000000001" customHeight="1">
      <c r="A162" s="999"/>
      <c r="B162" s="468" t="s">
        <v>525</v>
      </c>
      <c r="C162" s="469" t="s">
        <v>416</v>
      </c>
      <c r="D162" s="468" t="s">
        <v>56</v>
      </c>
      <c r="E162" s="472" t="s">
        <v>33</v>
      </c>
      <c r="F162" s="471">
        <v>10</v>
      </c>
      <c r="G162" s="405"/>
      <c r="H162" s="406"/>
      <c r="I162" s="407"/>
      <c r="J162" s="408"/>
      <c r="K162" s="405"/>
      <c r="L162" s="406"/>
      <c r="M162" s="409"/>
    </row>
    <row r="163" spans="1:13" ht="20.100000000000001" customHeight="1">
      <c r="A163" s="999"/>
      <c r="B163" s="468" t="s">
        <v>526</v>
      </c>
      <c r="C163" s="469" t="s">
        <v>508</v>
      </c>
      <c r="D163" s="468" t="s">
        <v>56</v>
      </c>
      <c r="E163" s="472" t="s">
        <v>33</v>
      </c>
      <c r="F163" s="471">
        <v>4</v>
      </c>
      <c r="G163" s="405"/>
      <c r="H163" s="406"/>
      <c r="I163" s="407"/>
      <c r="J163" s="408"/>
      <c r="K163" s="405"/>
      <c r="L163" s="406"/>
      <c r="M163" s="409"/>
    </row>
    <row r="164" spans="1:13" ht="20.100000000000001" customHeight="1">
      <c r="A164" s="999"/>
      <c r="B164" s="468" t="s">
        <v>523</v>
      </c>
      <c r="C164" s="469" t="s">
        <v>509</v>
      </c>
      <c r="D164" s="468" t="s">
        <v>56</v>
      </c>
      <c r="E164" s="472" t="s">
        <v>33</v>
      </c>
      <c r="F164" s="471">
        <v>2</v>
      </c>
      <c r="G164" s="405"/>
      <c r="H164" s="406"/>
      <c r="I164" s="407"/>
      <c r="J164" s="408"/>
      <c r="K164" s="405"/>
      <c r="L164" s="406"/>
      <c r="M164" s="409"/>
    </row>
    <row r="165" spans="1:13" ht="20.100000000000001" customHeight="1">
      <c r="A165" s="999"/>
      <c r="B165" s="468" t="s">
        <v>527</v>
      </c>
      <c r="C165" s="469" t="s">
        <v>510</v>
      </c>
      <c r="D165" s="468" t="s">
        <v>56</v>
      </c>
      <c r="E165" s="472" t="s">
        <v>33</v>
      </c>
      <c r="F165" s="471">
        <v>2</v>
      </c>
      <c r="G165" s="405"/>
      <c r="H165" s="406"/>
      <c r="I165" s="407"/>
      <c r="J165" s="408"/>
      <c r="K165" s="405"/>
      <c r="L165" s="406"/>
      <c r="M165" s="409"/>
    </row>
    <row r="166" spans="1:13" ht="20.100000000000001" customHeight="1">
      <c r="A166" s="999"/>
      <c r="B166" s="468" t="s">
        <v>528</v>
      </c>
      <c r="C166" s="469" t="s">
        <v>279</v>
      </c>
      <c r="D166" s="468" t="s">
        <v>56</v>
      </c>
      <c r="E166" s="472" t="s">
        <v>33</v>
      </c>
      <c r="F166" s="471">
        <v>24</v>
      </c>
      <c r="G166" s="405"/>
      <c r="H166" s="406"/>
      <c r="I166" s="407"/>
      <c r="J166" s="408"/>
      <c r="K166" s="405"/>
      <c r="L166" s="406"/>
      <c r="M166" s="409"/>
    </row>
    <row r="167" spans="1:13" ht="20.100000000000001" customHeight="1">
      <c r="A167" s="999"/>
      <c r="B167" s="468" t="s">
        <v>528</v>
      </c>
      <c r="C167" s="469" t="s">
        <v>280</v>
      </c>
      <c r="D167" s="468" t="s">
        <v>56</v>
      </c>
      <c r="E167" s="472" t="s">
        <v>33</v>
      </c>
      <c r="F167" s="471">
        <v>42</v>
      </c>
      <c r="G167" s="405"/>
      <c r="H167" s="406"/>
      <c r="I167" s="407"/>
      <c r="J167" s="408"/>
      <c r="K167" s="405"/>
      <c r="L167" s="406"/>
      <c r="M167" s="409"/>
    </row>
    <row r="168" spans="1:13" ht="20.100000000000001" customHeight="1">
      <c r="A168" s="999"/>
      <c r="B168" s="468" t="s">
        <v>108</v>
      </c>
      <c r="C168" s="469" t="s">
        <v>281</v>
      </c>
      <c r="D168" s="468" t="s">
        <v>56</v>
      </c>
      <c r="E168" s="472" t="s">
        <v>33</v>
      </c>
      <c r="F168" s="471">
        <v>54</v>
      </c>
      <c r="G168" s="405"/>
      <c r="H168" s="406"/>
      <c r="I168" s="407"/>
      <c r="J168" s="408"/>
      <c r="K168" s="405"/>
      <c r="L168" s="406"/>
      <c r="M168" s="409"/>
    </row>
    <row r="169" spans="1:13" ht="20.100000000000001" customHeight="1">
      <c r="A169" s="999"/>
      <c r="B169" s="468" t="s">
        <v>108</v>
      </c>
      <c r="C169" s="469" t="s">
        <v>282</v>
      </c>
      <c r="D169" s="468" t="s">
        <v>56</v>
      </c>
      <c r="E169" s="472" t="s">
        <v>33</v>
      </c>
      <c r="F169" s="471">
        <v>91</v>
      </c>
      <c r="G169" s="405"/>
      <c r="H169" s="406"/>
      <c r="I169" s="407"/>
      <c r="J169" s="408"/>
      <c r="K169" s="405"/>
      <c r="L169" s="406"/>
      <c r="M169" s="409"/>
    </row>
    <row r="170" spans="1:13" ht="20.100000000000001" customHeight="1">
      <c r="A170" s="999"/>
      <c r="B170" s="468" t="s">
        <v>522</v>
      </c>
      <c r="C170" s="469" t="s">
        <v>306</v>
      </c>
      <c r="D170" s="468" t="s">
        <v>56</v>
      </c>
      <c r="E170" s="472" t="s">
        <v>33</v>
      </c>
      <c r="F170" s="471">
        <v>7</v>
      </c>
      <c r="G170" s="405"/>
      <c r="H170" s="406"/>
      <c r="I170" s="407"/>
      <c r="J170" s="408"/>
      <c r="K170" s="405"/>
      <c r="L170" s="406"/>
      <c r="M170" s="409"/>
    </row>
    <row r="171" spans="1:13" ht="20.100000000000001" customHeight="1">
      <c r="A171" s="999"/>
      <c r="B171" s="468" t="s">
        <v>665</v>
      </c>
      <c r="C171" s="469" t="s">
        <v>664</v>
      </c>
      <c r="D171" s="468" t="s">
        <v>56</v>
      </c>
      <c r="E171" s="472" t="s">
        <v>33</v>
      </c>
      <c r="F171" s="471">
        <v>11</v>
      </c>
      <c r="G171" s="405"/>
      <c r="H171" s="406"/>
      <c r="I171" s="407"/>
      <c r="J171" s="408"/>
      <c r="K171" s="405"/>
      <c r="L171" s="406"/>
      <c r="M171" s="409"/>
    </row>
    <row r="172" spans="1:13" ht="20.100000000000001" customHeight="1">
      <c r="A172" s="999"/>
      <c r="B172" s="468"/>
      <c r="C172" s="469" t="s">
        <v>283</v>
      </c>
      <c r="D172" s="468" t="s">
        <v>56</v>
      </c>
      <c r="E172" s="472" t="s">
        <v>33</v>
      </c>
      <c r="F172" s="471">
        <v>21</v>
      </c>
      <c r="G172" s="405"/>
      <c r="H172" s="406"/>
      <c r="I172" s="407"/>
      <c r="J172" s="408"/>
      <c r="K172" s="405"/>
      <c r="L172" s="406"/>
      <c r="M172" s="409"/>
    </row>
    <row r="173" spans="1:13" ht="20.100000000000001" customHeight="1">
      <c r="A173" s="999"/>
      <c r="B173" s="468" t="s">
        <v>666</v>
      </c>
      <c r="C173" s="469" t="s">
        <v>667</v>
      </c>
      <c r="D173" s="468" t="s">
        <v>56</v>
      </c>
      <c r="E173" s="472" t="s">
        <v>33</v>
      </c>
      <c r="F173" s="471">
        <v>44</v>
      </c>
      <c r="G173" s="405"/>
      <c r="H173" s="406"/>
      <c r="I173" s="407"/>
      <c r="J173" s="408"/>
      <c r="K173" s="405"/>
      <c r="L173" s="406"/>
      <c r="M173" s="409"/>
    </row>
    <row r="174" spans="1:13" ht="20.100000000000001" customHeight="1" thickBot="1">
      <c r="A174" s="999"/>
      <c r="B174" s="468"/>
      <c r="C174" s="469" t="s">
        <v>26</v>
      </c>
      <c r="D174" s="468" t="s">
        <v>13</v>
      </c>
      <c r="E174" s="470">
        <v>0.17</v>
      </c>
      <c r="F174" s="471">
        <v>63.750000000000007</v>
      </c>
      <c r="G174" s="405"/>
      <c r="H174" s="406"/>
      <c r="I174" s="407"/>
      <c r="J174" s="408"/>
      <c r="K174" s="405"/>
      <c r="L174" s="406"/>
      <c r="M174" s="409"/>
    </row>
    <row r="175" spans="1:13" ht="22.5" customHeight="1" thickBot="1">
      <c r="A175" s="516"/>
      <c r="B175" s="517"/>
      <c r="C175" s="518" t="s">
        <v>99</v>
      </c>
      <c r="D175" s="519" t="s">
        <v>13</v>
      </c>
      <c r="E175" s="431"/>
      <c r="F175" s="520"/>
      <c r="G175" s="429"/>
      <c r="H175" s="430"/>
      <c r="I175" s="431"/>
      <c r="J175" s="430"/>
      <c r="K175" s="429"/>
      <c r="L175" s="430"/>
      <c r="M175" s="430"/>
    </row>
    <row r="176" spans="1:13" ht="36.75" customHeight="1" thickBot="1">
      <c r="A176" s="516"/>
      <c r="B176" s="517"/>
      <c r="C176" s="545" t="s">
        <v>633</v>
      </c>
      <c r="D176" s="517"/>
      <c r="E176" s="546"/>
      <c r="F176" s="547"/>
      <c r="G176" s="420"/>
      <c r="H176" s="421"/>
      <c r="I176" s="422"/>
      <c r="J176" s="423"/>
      <c r="K176" s="420"/>
      <c r="L176" s="421"/>
      <c r="M176" s="424"/>
    </row>
    <row r="177" spans="1:13" ht="48" customHeight="1">
      <c r="A177" s="1006">
        <v>1</v>
      </c>
      <c r="B177" s="478" t="s">
        <v>314</v>
      </c>
      <c r="C177" s="479" t="s">
        <v>417</v>
      </c>
      <c r="D177" s="480" t="s">
        <v>56</v>
      </c>
      <c r="E177" s="481"/>
      <c r="F177" s="482">
        <v>14</v>
      </c>
      <c r="G177" s="400"/>
      <c r="H177" s="401"/>
      <c r="I177" s="402"/>
      <c r="J177" s="403"/>
      <c r="K177" s="400"/>
      <c r="L177" s="401"/>
      <c r="M177" s="404"/>
    </row>
    <row r="178" spans="1:13" ht="20.100000000000001" customHeight="1">
      <c r="A178" s="1007"/>
      <c r="B178" s="468"/>
      <c r="C178" s="469" t="s">
        <v>49</v>
      </c>
      <c r="D178" s="468" t="s">
        <v>16</v>
      </c>
      <c r="E178" s="472">
        <v>2.19</v>
      </c>
      <c r="F178" s="471">
        <v>30.66</v>
      </c>
      <c r="G178" s="405"/>
      <c r="H178" s="406"/>
      <c r="I178" s="407"/>
      <c r="J178" s="408"/>
      <c r="K178" s="405"/>
      <c r="L178" s="406"/>
      <c r="M178" s="409"/>
    </row>
    <row r="179" spans="1:13" ht="20.100000000000001" customHeight="1">
      <c r="A179" s="1007"/>
      <c r="B179" s="468"/>
      <c r="C179" s="469" t="s">
        <v>29</v>
      </c>
      <c r="D179" s="468" t="s">
        <v>13</v>
      </c>
      <c r="E179" s="470">
        <v>7.0000000000000007E-2</v>
      </c>
      <c r="F179" s="471">
        <v>0.98000000000000009</v>
      </c>
      <c r="G179" s="405"/>
      <c r="H179" s="406"/>
      <c r="I179" s="407"/>
      <c r="J179" s="408"/>
      <c r="K179" s="405"/>
      <c r="L179" s="406"/>
      <c r="M179" s="409"/>
    </row>
    <row r="180" spans="1:13" ht="40.5">
      <c r="A180" s="1007"/>
      <c r="B180" s="468" t="s">
        <v>320</v>
      </c>
      <c r="C180" s="469" t="s">
        <v>418</v>
      </c>
      <c r="D180" s="468" t="s">
        <v>56</v>
      </c>
      <c r="E180" s="470">
        <v>1</v>
      </c>
      <c r="F180" s="471">
        <v>14</v>
      </c>
      <c r="G180" s="405"/>
      <c r="H180" s="406"/>
      <c r="I180" s="407"/>
      <c r="J180" s="408"/>
      <c r="K180" s="405"/>
      <c r="L180" s="406"/>
      <c r="M180" s="409"/>
    </row>
    <row r="181" spans="1:13" ht="20.100000000000001" customHeight="1" thickBot="1">
      <c r="A181" s="1008"/>
      <c r="B181" s="548"/>
      <c r="C181" s="549" t="s">
        <v>26</v>
      </c>
      <c r="D181" s="548" t="s">
        <v>13</v>
      </c>
      <c r="E181" s="550">
        <v>0.37</v>
      </c>
      <c r="F181" s="551">
        <v>5.18</v>
      </c>
      <c r="G181" s="400"/>
      <c r="H181" s="406"/>
      <c r="I181" s="402"/>
      <c r="J181" s="408"/>
      <c r="K181" s="405"/>
      <c r="L181" s="406"/>
      <c r="M181" s="409"/>
    </row>
    <row r="182" spans="1:13" ht="38.25" customHeight="1">
      <c r="A182" s="998">
        <v>2</v>
      </c>
      <c r="B182" s="464" t="s">
        <v>316</v>
      </c>
      <c r="C182" s="465" t="s">
        <v>307</v>
      </c>
      <c r="D182" s="466" t="s">
        <v>207</v>
      </c>
      <c r="E182" s="451"/>
      <c r="F182" s="467">
        <v>18</v>
      </c>
      <c r="G182" s="410"/>
      <c r="H182" s="411"/>
      <c r="I182" s="412"/>
      <c r="J182" s="413"/>
      <c r="K182" s="410"/>
      <c r="L182" s="411"/>
      <c r="M182" s="414"/>
    </row>
    <row r="183" spans="1:13" ht="20.100000000000001" customHeight="1">
      <c r="A183" s="999"/>
      <c r="B183" s="468"/>
      <c r="C183" s="469" t="s">
        <v>49</v>
      </c>
      <c r="D183" s="468" t="s">
        <v>16</v>
      </c>
      <c r="E183" s="470">
        <v>2.44</v>
      </c>
      <c r="F183" s="471">
        <v>43.92</v>
      </c>
      <c r="G183" s="405"/>
      <c r="H183" s="406"/>
      <c r="I183" s="407"/>
      <c r="J183" s="408"/>
      <c r="K183" s="405"/>
      <c r="L183" s="406"/>
      <c r="M183" s="409"/>
    </row>
    <row r="184" spans="1:13" ht="20.100000000000001" customHeight="1">
      <c r="A184" s="999"/>
      <c r="B184" s="468"/>
      <c r="C184" s="469" t="s">
        <v>29</v>
      </c>
      <c r="D184" s="468" t="s">
        <v>13</v>
      </c>
      <c r="E184" s="470">
        <v>0.13</v>
      </c>
      <c r="F184" s="471">
        <v>2.34</v>
      </c>
      <c r="G184" s="405"/>
      <c r="H184" s="406"/>
      <c r="I184" s="407"/>
      <c r="J184" s="408"/>
      <c r="K184" s="405"/>
      <c r="L184" s="406"/>
      <c r="M184" s="409"/>
    </row>
    <row r="185" spans="1:13" ht="27">
      <c r="A185" s="999"/>
      <c r="B185" s="468" t="s">
        <v>319</v>
      </c>
      <c r="C185" s="469" t="s">
        <v>420</v>
      </c>
      <c r="D185" s="468" t="s">
        <v>56</v>
      </c>
      <c r="E185" s="470">
        <v>1</v>
      </c>
      <c r="F185" s="471">
        <v>18</v>
      </c>
      <c r="G185" s="405"/>
      <c r="H185" s="406"/>
      <c r="I185" s="407"/>
      <c r="J185" s="408"/>
      <c r="K185" s="405"/>
      <c r="L185" s="406"/>
      <c r="M185" s="409"/>
    </row>
    <row r="186" spans="1:13" ht="20.100000000000001" customHeight="1" thickBot="1">
      <c r="A186" s="1000"/>
      <c r="B186" s="474"/>
      <c r="C186" s="475" t="s">
        <v>26</v>
      </c>
      <c r="D186" s="474" t="s">
        <v>13</v>
      </c>
      <c r="E186" s="542">
        <v>0.94</v>
      </c>
      <c r="F186" s="477">
        <v>16.919999999999998</v>
      </c>
      <c r="G186" s="415"/>
      <c r="H186" s="416"/>
      <c r="I186" s="417"/>
      <c r="J186" s="418"/>
      <c r="K186" s="415"/>
      <c r="L186" s="416"/>
      <c r="M186" s="419"/>
    </row>
    <row r="187" spans="1:13" ht="38.25" customHeight="1">
      <c r="A187" s="998">
        <v>3</v>
      </c>
      <c r="B187" s="464" t="s">
        <v>316</v>
      </c>
      <c r="C187" s="465" t="s">
        <v>999</v>
      </c>
      <c r="D187" s="466" t="s">
        <v>207</v>
      </c>
      <c r="E187" s="451"/>
      <c r="F187" s="467">
        <v>1</v>
      </c>
      <c r="G187" s="410"/>
      <c r="H187" s="411"/>
      <c r="I187" s="412"/>
      <c r="J187" s="413"/>
      <c r="K187" s="410"/>
      <c r="L187" s="411"/>
      <c r="M187" s="414"/>
    </row>
    <row r="188" spans="1:13" ht="20.100000000000001" customHeight="1">
      <c r="A188" s="999"/>
      <c r="B188" s="468"/>
      <c r="C188" s="469" t="s">
        <v>49</v>
      </c>
      <c r="D188" s="468" t="s">
        <v>16</v>
      </c>
      <c r="E188" s="470">
        <v>2.44</v>
      </c>
      <c r="F188" s="471">
        <v>2.44</v>
      </c>
      <c r="G188" s="405"/>
      <c r="H188" s="406"/>
      <c r="I188" s="407"/>
      <c r="J188" s="408"/>
      <c r="K188" s="405"/>
      <c r="L188" s="406"/>
      <c r="M188" s="409"/>
    </row>
    <row r="189" spans="1:13" ht="20.100000000000001" customHeight="1">
      <c r="A189" s="999"/>
      <c r="B189" s="468"/>
      <c r="C189" s="469" t="s">
        <v>29</v>
      </c>
      <c r="D189" s="468" t="s">
        <v>13</v>
      </c>
      <c r="E189" s="470">
        <v>0.13</v>
      </c>
      <c r="F189" s="471">
        <v>0.13</v>
      </c>
      <c r="G189" s="405"/>
      <c r="H189" s="406"/>
      <c r="I189" s="407"/>
      <c r="J189" s="408"/>
      <c r="K189" s="405"/>
      <c r="L189" s="406"/>
      <c r="M189" s="409"/>
    </row>
    <row r="190" spans="1:13" ht="27">
      <c r="A190" s="999"/>
      <c r="B190" s="468" t="s">
        <v>676</v>
      </c>
      <c r="C190" s="469" t="s">
        <v>675</v>
      </c>
      <c r="D190" s="468" t="s">
        <v>56</v>
      </c>
      <c r="E190" s="470">
        <v>1</v>
      </c>
      <c r="F190" s="471">
        <v>1</v>
      </c>
      <c r="G190" s="405"/>
      <c r="H190" s="406"/>
      <c r="I190" s="407"/>
      <c r="J190" s="408"/>
      <c r="K190" s="405"/>
      <c r="L190" s="406"/>
      <c r="M190" s="409"/>
    </row>
    <row r="191" spans="1:13" ht="20.100000000000001" customHeight="1" thickBot="1">
      <c r="A191" s="1000"/>
      <c r="B191" s="474"/>
      <c r="C191" s="475" t="s">
        <v>26</v>
      </c>
      <c r="D191" s="474" t="s">
        <v>13</v>
      </c>
      <c r="E191" s="542">
        <v>0.94</v>
      </c>
      <c r="F191" s="477">
        <v>0.94</v>
      </c>
      <c r="G191" s="415"/>
      <c r="H191" s="416"/>
      <c r="I191" s="417"/>
      <c r="J191" s="418"/>
      <c r="K191" s="415"/>
      <c r="L191" s="416"/>
      <c r="M191" s="419"/>
    </row>
    <row r="192" spans="1:13" ht="44.25" customHeight="1">
      <c r="A192" s="998">
        <v>4</v>
      </c>
      <c r="B192" s="464" t="s">
        <v>314</v>
      </c>
      <c r="C192" s="465" t="s">
        <v>862</v>
      </c>
      <c r="D192" s="466" t="s">
        <v>207</v>
      </c>
      <c r="E192" s="451"/>
      <c r="F192" s="552">
        <v>1</v>
      </c>
      <c r="G192" s="410"/>
      <c r="H192" s="411"/>
      <c r="I192" s="412"/>
      <c r="J192" s="413"/>
      <c r="K192" s="410"/>
      <c r="L192" s="411"/>
      <c r="M192" s="414"/>
    </row>
    <row r="193" spans="1:13" ht="20.100000000000001" customHeight="1">
      <c r="A193" s="999"/>
      <c r="B193" s="553"/>
      <c r="C193" s="554" t="s">
        <v>49</v>
      </c>
      <c r="D193" s="553" t="s">
        <v>16</v>
      </c>
      <c r="E193" s="555">
        <v>2.19</v>
      </c>
      <c r="F193" s="556">
        <v>2.19</v>
      </c>
      <c r="G193" s="450"/>
      <c r="H193" s="557"/>
      <c r="I193" s="558"/>
      <c r="J193" s="559"/>
      <c r="K193" s="450"/>
      <c r="L193" s="557"/>
      <c r="M193" s="560"/>
    </row>
    <row r="194" spans="1:13" ht="20.100000000000001" customHeight="1">
      <c r="A194" s="999"/>
      <c r="B194" s="553"/>
      <c r="C194" s="554" t="s">
        <v>29</v>
      </c>
      <c r="D194" s="553" t="s">
        <v>13</v>
      </c>
      <c r="E194" s="561">
        <v>7.0000000000000007E-2</v>
      </c>
      <c r="F194" s="556">
        <v>7.0000000000000007E-2</v>
      </c>
      <c r="G194" s="450"/>
      <c r="H194" s="557"/>
      <c r="I194" s="558"/>
      <c r="J194" s="559"/>
      <c r="K194" s="450"/>
      <c r="L194" s="557"/>
      <c r="M194" s="560"/>
    </row>
    <row r="195" spans="1:13" ht="30.75" customHeight="1">
      <c r="A195" s="999"/>
      <c r="B195" s="562" t="s">
        <v>863</v>
      </c>
      <c r="C195" s="554" t="s">
        <v>864</v>
      </c>
      <c r="D195" s="553" t="s">
        <v>56</v>
      </c>
      <c r="E195" s="561">
        <v>1</v>
      </c>
      <c r="F195" s="556">
        <v>1</v>
      </c>
      <c r="G195" s="450"/>
      <c r="H195" s="557"/>
      <c r="I195" s="558"/>
      <c r="J195" s="559"/>
      <c r="K195" s="450"/>
      <c r="L195" s="557"/>
      <c r="M195" s="560"/>
    </row>
    <row r="196" spans="1:13" ht="20.100000000000001" customHeight="1" thickBot="1">
      <c r="A196" s="1000"/>
      <c r="B196" s="563"/>
      <c r="C196" s="564" t="s">
        <v>26</v>
      </c>
      <c r="D196" s="563" t="s">
        <v>13</v>
      </c>
      <c r="E196" s="565">
        <v>0.37</v>
      </c>
      <c r="F196" s="566">
        <v>0.37</v>
      </c>
      <c r="G196" s="567"/>
      <c r="H196" s="568"/>
      <c r="I196" s="569"/>
      <c r="J196" s="570"/>
      <c r="K196" s="567"/>
      <c r="L196" s="568"/>
      <c r="M196" s="571"/>
    </row>
    <row r="197" spans="1:13" ht="38.25" customHeight="1">
      <c r="A197" s="998">
        <v>5</v>
      </c>
      <c r="B197" s="464" t="s">
        <v>678</v>
      </c>
      <c r="C197" s="465" t="s">
        <v>677</v>
      </c>
      <c r="D197" s="466" t="s">
        <v>207</v>
      </c>
      <c r="E197" s="451"/>
      <c r="F197" s="467">
        <v>1</v>
      </c>
      <c r="G197" s="410"/>
      <c r="H197" s="411"/>
      <c r="I197" s="412"/>
      <c r="J197" s="413"/>
      <c r="K197" s="410"/>
      <c r="L197" s="411"/>
      <c r="M197" s="414"/>
    </row>
    <row r="198" spans="1:13" ht="20.100000000000001" customHeight="1">
      <c r="A198" s="999"/>
      <c r="B198" s="468"/>
      <c r="C198" s="469" t="s">
        <v>49</v>
      </c>
      <c r="D198" s="468" t="s">
        <v>16</v>
      </c>
      <c r="E198" s="470">
        <v>0.34</v>
      </c>
      <c r="F198" s="471">
        <v>0.34</v>
      </c>
      <c r="G198" s="405"/>
      <c r="H198" s="406"/>
      <c r="I198" s="407"/>
      <c r="J198" s="408"/>
      <c r="K198" s="405"/>
      <c r="L198" s="406"/>
      <c r="M198" s="409"/>
    </row>
    <row r="199" spans="1:13" ht="20.100000000000001" customHeight="1">
      <c r="A199" s="999"/>
      <c r="B199" s="468"/>
      <c r="C199" s="469" t="s">
        <v>29</v>
      </c>
      <c r="D199" s="468" t="s">
        <v>13</v>
      </c>
      <c r="E199" s="470">
        <v>0.01</v>
      </c>
      <c r="F199" s="471">
        <v>0.01</v>
      </c>
      <c r="G199" s="405"/>
      <c r="H199" s="406"/>
      <c r="I199" s="407"/>
      <c r="J199" s="408"/>
      <c r="K199" s="405"/>
      <c r="L199" s="406"/>
      <c r="M199" s="409"/>
    </row>
    <row r="200" spans="1:13">
      <c r="A200" s="999"/>
      <c r="B200" s="468" t="s">
        <v>679</v>
      </c>
      <c r="C200" s="469" t="s">
        <v>680</v>
      </c>
      <c r="D200" s="468" t="s">
        <v>207</v>
      </c>
      <c r="E200" s="470">
        <v>1</v>
      </c>
      <c r="F200" s="471">
        <v>1</v>
      </c>
      <c r="G200" s="405"/>
      <c r="H200" s="406"/>
      <c r="I200" s="407"/>
      <c r="J200" s="408"/>
      <c r="K200" s="405"/>
      <c r="L200" s="406"/>
      <c r="M200" s="409"/>
    </row>
    <row r="201" spans="1:13" ht="20.100000000000001" customHeight="1" thickBot="1">
      <c r="A201" s="1000"/>
      <c r="B201" s="474"/>
      <c r="C201" s="475" t="s">
        <v>26</v>
      </c>
      <c r="D201" s="474" t="s">
        <v>13</v>
      </c>
      <c r="E201" s="542">
        <v>0.94</v>
      </c>
      <c r="F201" s="477">
        <v>0.94</v>
      </c>
      <c r="G201" s="415"/>
      <c r="H201" s="416"/>
      <c r="I201" s="417"/>
      <c r="J201" s="418"/>
      <c r="K201" s="415"/>
      <c r="L201" s="416"/>
      <c r="M201" s="419"/>
    </row>
    <row r="202" spans="1:13" ht="38.25" customHeight="1">
      <c r="A202" s="998">
        <v>6</v>
      </c>
      <c r="B202" s="464" t="s">
        <v>316</v>
      </c>
      <c r="C202" s="465" t="s">
        <v>668</v>
      </c>
      <c r="D202" s="466" t="s">
        <v>207</v>
      </c>
      <c r="E202" s="451"/>
      <c r="F202" s="467">
        <v>2</v>
      </c>
      <c r="G202" s="410"/>
      <c r="H202" s="411"/>
      <c r="I202" s="412"/>
      <c r="J202" s="413"/>
      <c r="K202" s="410"/>
      <c r="L202" s="411"/>
      <c r="M202" s="414"/>
    </row>
    <row r="203" spans="1:13" ht="20.100000000000001" customHeight="1">
      <c r="A203" s="999"/>
      <c r="B203" s="468"/>
      <c r="C203" s="469" t="s">
        <v>49</v>
      </c>
      <c r="D203" s="468" t="s">
        <v>16</v>
      </c>
      <c r="E203" s="470">
        <v>2.44</v>
      </c>
      <c r="F203" s="471">
        <v>4.88</v>
      </c>
      <c r="G203" s="405"/>
      <c r="H203" s="406"/>
      <c r="I203" s="407"/>
      <c r="J203" s="408"/>
      <c r="K203" s="405"/>
      <c r="L203" s="406"/>
      <c r="M203" s="409"/>
    </row>
    <row r="204" spans="1:13" ht="20.100000000000001" customHeight="1">
      <c r="A204" s="999"/>
      <c r="B204" s="468"/>
      <c r="C204" s="469" t="s">
        <v>29</v>
      </c>
      <c r="D204" s="468" t="s">
        <v>13</v>
      </c>
      <c r="E204" s="470">
        <v>0.13</v>
      </c>
      <c r="F204" s="471">
        <v>0.26</v>
      </c>
      <c r="G204" s="405"/>
      <c r="H204" s="406"/>
      <c r="I204" s="407"/>
      <c r="J204" s="408"/>
      <c r="K204" s="405"/>
      <c r="L204" s="406"/>
      <c r="M204" s="409"/>
    </row>
    <row r="205" spans="1:13" ht="27">
      <c r="A205" s="999"/>
      <c r="B205" s="468" t="s">
        <v>319</v>
      </c>
      <c r="C205" s="469" t="s">
        <v>669</v>
      </c>
      <c r="D205" s="468" t="s">
        <v>56</v>
      </c>
      <c r="E205" s="470">
        <v>1</v>
      </c>
      <c r="F205" s="471">
        <v>2</v>
      </c>
      <c r="G205" s="405"/>
      <c r="H205" s="406"/>
      <c r="I205" s="407"/>
      <c r="J205" s="408"/>
      <c r="K205" s="405"/>
      <c r="L205" s="406"/>
      <c r="M205" s="409"/>
    </row>
    <row r="206" spans="1:13" ht="20.100000000000001" customHeight="1" thickBot="1">
      <c r="A206" s="1000"/>
      <c r="B206" s="474"/>
      <c r="C206" s="475" t="s">
        <v>26</v>
      </c>
      <c r="D206" s="474" t="s">
        <v>13</v>
      </c>
      <c r="E206" s="542">
        <v>0.94</v>
      </c>
      <c r="F206" s="477">
        <v>1.88</v>
      </c>
      <c r="G206" s="415"/>
      <c r="H206" s="416"/>
      <c r="I206" s="417"/>
      <c r="J206" s="418"/>
      <c r="K206" s="415"/>
      <c r="L206" s="416"/>
      <c r="M206" s="419"/>
    </row>
    <row r="207" spans="1:13" ht="34.5" customHeight="1">
      <c r="A207" s="998">
        <v>7</v>
      </c>
      <c r="B207" s="464" t="s">
        <v>314</v>
      </c>
      <c r="C207" s="465" t="s">
        <v>511</v>
      </c>
      <c r="D207" s="466" t="s">
        <v>207</v>
      </c>
      <c r="E207" s="451"/>
      <c r="F207" s="467">
        <v>8</v>
      </c>
      <c r="G207" s="410"/>
      <c r="H207" s="411"/>
      <c r="I207" s="412"/>
      <c r="J207" s="413"/>
      <c r="K207" s="410"/>
      <c r="L207" s="411"/>
      <c r="M207" s="414"/>
    </row>
    <row r="208" spans="1:13" ht="20.100000000000001" customHeight="1">
      <c r="A208" s="999"/>
      <c r="B208" s="468"/>
      <c r="C208" s="469" t="s">
        <v>49</v>
      </c>
      <c r="D208" s="468" t="s">
        <v>16</v>
      </c>
      <c r="E208" s="472">
        <v>2.19</v>
      </c>
      <c r="F208" s="471">
        <v>17.52</v>
      </c>
      <c r="G208" s="405"/>
      <c r="H208" s="406"/>
      <c r="I208" s="407"/>
      <c r="J208" s="408"/>
      <c r="K208" s="405"/>
      <c r="L208" s="406"/>
      <c r="M208" s="409"/>
    </row>
    <row r="209" spans="1:13" ht="20.100000000000001" customHeight="1">
      <c r="A209" s="999"/>
      <c r="B209" s="468"/>
      <c r="C209" s="469" t="s">
        <v>29</v>
      </c>
      <c r="D209" s="468" t="s">
        <v>13</v>
      </c>
      <c r="E209" s="470">
        <v>7.0000000000000007E-2</v>
      </c>
      <c r="F209" s="471">
        <v>0.56000000000000005</v>
      </c>
      <c r="G209" s="405"/>
      <c r="H209" s="406"/>
      <c r="I209" s="407"/>
      <c r="J209" s="408"/>
      <c r="K209" s="405"/>
      <c r="L209" s="406"/>
      <c r="M209" s="409"/>
    </row>
    <row r="210" spans="1:13" ht="20.100000000000001" customHeight="1">
      <c r="A210" s="999"/>
      <c r="B210" s="468" t="s">
        <v>419</v>
      </c>
      <c r="C210" s="572" t="s">
        <v>512</v>
      </c>
      <c r="D210" s="468" t="s">
        <v>56</v>
      </c>
      <c r="E210" s="470">
        <v>1</v>
      </c>
      <c r="F210" s="471">
        <v>8</v>
      </c>
      <c r="G210" s="405"/>
      <c r="H210" s="406"/>
      <c r="I210" s="407"/>
      <c r="J210" s="408"/>
      <c r="K210" s="405"/>
      <c r="L210" s="406"/>
      <c r="M210" s="409"/>
    </row>
    <row r="211" spans="1:13" ht="20.100000000000001" customHeight="1" thickBot="1">
      <c r="A211" s="1000"/>
      <c r="B211" s="474"/>
      <c r="C211" s="475" t="s">
        <v>26</v>
      </c>
      <c r="D211" s="474" t="s">
        <v>13</v>
      </c>
      <c r="E211" s="550">
        <v>0.37</v>
      </c>
      <c r="F211" s="477">
        <v>2.96</v>
      </c>
      <c r="G211" s="415"/>
      <c r="H211" s="416"/>
      <c r="I211" s="417"/>
      <c r="J211" s="418"/>
      <c r="K211" s="415"/>
      <c r="L211" s="416"/>
      <c r="M211" s="419"/>
    </row>
    <row r="212" spans="1:13" ht="45" customHeight="1">
      <c r="A212" s="998">
        <v>8</v>
      </c>
      <c r="B212" s="464" t="s">
        <v>920</v>
      </c>
      <c r="C212" s="465" t="s">
        <v>921</v>
      </c>
      <c r="D212" s="466" t="s">
        <v>207</v>
      </c>
      <c r="E212" s="451"/>
      <c r="F212" s="552">
        <v>1</v>
      </c>
      <c r="G212" s="410"/>
      <c r="H212" s="411"/>
      <c r="I212" s="412"/>
      <c r="J212" s="413"/>
      <c r="K212" s="410"/>
      <c r="L212" s="411"/>
      <c r="M212" s="414"/>
    </row>
    <row r="213" spans="1:13" ht="20.100000000000001" customHeight="1">
      <c r="A213" s="999"/>
      <c r="B213" s="553"/>
      <c r="C213" s="554" t="s">
        <v>49</v>
      </c>
      <c r="D213" s="553" t="s">
        <v>16</v>
      </c>
      <c r="E213" s="555">
        <v>3.09</v>
      </c>
      <c r="F213" s="556">
        <v>3.09</v>
      </c>
      <c r="G213" s="450"/>
      <c r="H213" s="557"/>
      <c r="I213" s="558"/>
      <c r="J213" s="559"/>
      <c r="K213" s="450"/>
      <c r="L213" s="557"/>
      <c r="M213" s="560"/>
    </row>
    <row r="214" spans="1:13" ht="20.100000000000001" customHeight="1">
      <c r="A214" s="999"/>
      <c r="B214" s="553"/>
      <c r="C214" s="554" t="s">
        <v>29</v>
      </c>
      <c r="D214" s="553" t="s">
        <v>13</v>
      </c>
      <c r="E214" s="561">
        <v>0.31</v>
      </c>
      <c r="F214" s="556">
        <v>0.31</v>
      </c>
      <c r="G214" s="450"/>
      <c r="H214" s="557"/>
      <c r="I214" s="558"/>
      <c r="J214" s="559"/>
      <c r="K214" s="450"/>
      <c r="L214" s="557"/>
      <c r="M214" s="560"/>
    </row>
    <row r="215" spans="1:13" ht="20.100000000000001" customHeight="1">
      <c r="A215" s="999"/>
      <c r="B215" s="562" t="s">
        <v>922</v>
      </c>
      <c r="C215" s="573" t="s">
        <v>923</v>
      </c>
      <c r="D215" s="553" t="s">
        <v>56</v>
      </c>
      <c r="E215" s="561">
        <v>1</v>
      </c>
      <c r="F215" s="556">
        <v>1</v>
      </c>
      <c r="G215" s="450"/>
      <c r="H215" s="557"/>
      <c r="I215" s="558"/>
      <c r="J215" s="559"/>
      <c r="K215" s="450"/>
      <c r="L215" s="557"/>
      <c r="M215" s="560"/>
    </row>
    <row r="216" spans="1:13" ht="20.100000000000001" customHeight="1" thickBot="1">
      <c r="A216" s="1000"/>
      <c r="B216" s="563"/>
      <c r="C216" s="564" t="s">
        <v>26</v>
      </c>
      <c r="D216" s="563" t="s">
        <v>13</v>
      </c>
      <c r="E216" s="574">
        <v>0.38</v>
      </c>
      <c r="F216" s="566">
        <v>0.38</v>
      </c>
      <c r="G216" s="567"/>
      <c r="H216" s="568"/>
      <c r="I216" s="569"/>
      <c r="J216" s="570"/>
      <c r="K216" s="567"/>
      <c r="L216" s="568"/>
      <c r="M216" s="571"/>
    </row>
    <row r="217" spans="1:13" ht="34.5" customHeight="1">
      <c r="A217" s="998">
        <v>9</v>
      </c>
      <c r="B217" s="464" t="s">
        <v>514</v>
      </c>
      <c r="C217" s="465" t="s">
        <v>513</v>
      </c>
      <c r="D217" s="466" t="s">
        <v>207</v>
      </c>
      <c r="E217" s="451"/>
      <c r="F217" s="467">
        <v>6</v>
      </c>
      <c r="G217" s="410"/>
      <c r="H217" s="411"/>
      <c r="I217" s="412"/>
      <c r="J217" s="413"/>
      <c r="K217" s="410"/>
      <c r="L217" s="411"/>
      <c r="M217" s="414"/>
    </row>
    <row r="218" spans="1:13" ht="20.100000000000001" customHeight="1">
      <c r="A218" s="999"/>
      <c r="B218" s="468"/>
      <c r="C218" s="469" t="s">
        <v>49</v>
      </c>
      <c r="D218" s="468" t="s">
        <v>16</v>
      </c>
      <c r="E218" s="472">
        <v>1.6</v>
      </c>
      <c r="F218" s="471">
        <v>9.6000000000000014</v>
      </c>
      <c r="G218" s="405"/>
      <c r="H218" s="406"/>
      <c r="I218" s="407"/>
      <c r="J218" s="408"/>
      <c r="K218" s="405"/>
      <c r="L218" s="406"/>
      <c r="M218" s="409"/>
    </row>
    <row r="219" spans="1:13" ht="20.100000000000001" customHeight="1">
      <c r="A219" s="999"/>
      <c r="B219" s="468"/>
      <c r="C219" s="469" t="s">
        <v>29</v>
      </c>
      <c r="D219" s="468" t="s">
        <v>13</v>
      </c>
      <c r="E219" s="470">
        <v>0.15</v>
      </c>
      <c r="F219" s="471">
        <v>0.89999999999999991</v>
      </c>
      <c r="G219" s="405"/>
      <c r="H219" s="406"/>
      <c r="I219" s="407"/>
      <c r="J219" s="408"/>
      <c r="K219" s="405"/>
      <c r="L219" s="406"/>
      <c r="M219" s="409"/>
    </row>
    <row r="220" spans="1:13" ht="20.100000000000001" customHeight="1">
      <c r="A220" s="999"/>
      <c r="B220" s="468" t="s">
        <v>419</v>
      </c>
      <c r="C220" s="572" t="s">
        <v>529</v>
      </c>
      <c r="D220" s="468" t="s">
        <v>56</v>
      </c>
      <c r="E220" s="470">
        <v>1</v>
      </c>
      <c r="F220" s="471">
        <v>6</v>
      </c>
      <c r="G220" s="405"/>
      <c r="H220" s="406"/>
      <c r="I220" s="407"/>
      <c r="J220" s="408"/>
      <c r="K220" s="405"/>
      <c r="L220" s="406"/>
      <c r="M220" s="409"/>
    </row>
    <row r="221" spans="1:13" ht="20.100000000000001" customHeight="1" thickBot="1">
      <c r="A221" s="1000"/>
      <c r="B221" s="474"/>
      <c r="C221" s="475" t="s">
        <v>26</v>
      </c>
      <c r="D221" s="474" t="s">
        <v>13</v>
      </c>
      <c r="E221" s="575">
        <v>0.4</v>
      </c>
      <c r="F221" s="477">
        <v>2.4000000000000004</v>
      </c>
      <c r="G221" s="415"/>
      <c r="H221" s="416"/>
      <c r="I221" s="417"/>
      <c r="J221" s="418"/>
      <c r="K221" s="415"/>
      <c r="L221" s="416"/>
      <c r="M221" s="419"/>
    </row>
    <row r="222" spans="1:13" ht="45" customHeight="1">
      <c r="A222" s="1006">
        <v>10</v>
      </c>
      <c r="B222" s="464" t="s">
        <v>318</v>
      </c>
      <c r="C222" s="465" t="s">
        <v>517</v>
      </c>
      <c r="D222" s="466" t="s">
        <v>56</v>
      </c>
      <c r="E222" s="541"/>
      <c r="F222" s="467">
        <v>7</v>
      </c>
      <c r="G222" s="410"/>
      <c r="H222" s="411"/>
      <c r="I222" s="412"/>
      <c r="J222" s="413"/>
      <c r="K222" s="410"/>
      <c r="L222" s="411"/>
      <c r="M222" s="414"/>
    </row>
    <row r="223" spans="1:13" ht="20.100000000000001" customHeight="1">
      <c r="A223" s="1007"/>
      <c r="B223" s="468"/>
      <c r="C223" s="469" t="s">
        <v>49</v>
      </c>
      <c r="D223" s="468" t="s">
        <v>16</v>
      </c>
      <c r="E223" s="470">
        <v>2.71</v>
      </c>
      <c r="F223" s="471">
        <v>18.97</v>
      </c>
      <c r="G223" s="405"/>
      <c r="H223" s="406"/>
      <c r="I223" s="407"/>
      <c r="J223" s="408"/>
      <c r="K223" s="405"/>
      <c r="L223" s="406"/>
      <c r="M223" s="409"/>
    </row>
    <row r="224" spans="1:13" ht="20.100000000000001" customHeight="1">
      <c r="A224" s="1007"/>
      <c r="B224" s="468"/>
      <c r="C224" s="469" t="s">
        <v>29</v>
      </c>
      <c r="D224" s="468" t="s">
        <v>13</v>
      </c>
      <c r="E224" s="470">
        <v>0.1</v>
      </c>
      <c r="F224" s="471">
        <v>0.70000000000000007</v>
      </c>
      <c r="G224" s="405"/>
      <c r="H224" s="406"/>
      <c r="I224" s="407"/>
      <c r="J224" s="408"/>
      <c r="K224" s="405"/>
      <c r="L224" s="406"/>
      <c r="M224" s="409"/>
    </row>
    <row r="225" spans="1:13" ht="33" customHeight="1">
      <c r="A225" s="1007"/>
      <c r="B225" s="468" t="s">
        <v>324</v>
      </c>
      <c r="C225" s="469" t="s">
        <v>323</v>
      </c>
      <c r="D225" s="468" t="s">
        <v>56</v>
      </c>
      <c r="E225" s="470">
        <v>1</v>
      </c>
      <c r="F225" s="471">
        <v>7</v>
      </c>
      <c r="G225" s="405"/>
      <c r="H225" s="406"/>
      <c r="I225" s="407"/>
      <c r="J225" s="408"/>
      <c r="K225" s="405"/>
      <c r="L225" s="406"/>
      <c r="M225" s="409"/>
    </row>
    <row r="226" spans="1:13" ht="20.100000000000001" customHeight="1" thickBot="1">
      <c r="A226" s="1008"/>
      <c r="B226" s="474"/>
      <c r="C226" s="475" t="s">
        <v>26</v>
      </c>
      <c r="D226" s="474" t="s">
        <v>13</v>
      </c>
      <c r="E226" s="542">
        <v>0.65</v>
      </c>
      <c r="F226" s="477">
        <v>4.55</v>
      </c>
      <c r="G226" s="415"/>
      <c r="H226" s="416"/>
      <c r="I226" s="417"/>
      <c r="J226" s="418"/>
      <c r="K226" s="415"/>
      <c r="L226" s="416"/>
      <c r="M226" s="419"/>
    </row>
    <row r="227" spans="1:13" ht="45" customHeight="1">
      <c r="A227" s="1007">
        <v>11</v>
      </c>
      <c r="B227" s="478" t="s">
        <v>917</v>
      </c>
      <c r="C227" s="479" t="s">
        <v>918</v>
      </c>
      <c r="D227" s="480" t="s">
        <v>56</v>
      </c>
      <c r="E227" s="543"/>
      <c r="F227" s="1435">
        <v>3</v>
      </c>
      <c r="G227" s="400"/>
      <c r="H227" s="401"/>
      <c r="I227" s="402"/>
      <c r="J227" s="403"/>
      <c r="K227" s="400"/>
      <c r="L227" s="401"/>
      <c r="M227" s="404"/>
    </row>
    <row r="228" spans="1:13" ht="20.100000000000001" customHeight="1">
      <c r="A228" s="1007"/>
      <c r="B228" s="553"/>
      <c r="C228" s="554" t="s">
        <v>49</v>
      </c>
      <c r="D228" s="553" t="s">
        <v>16</v>
      </c>
      <c r="E228" s="561">
        <v>1.83</v>
      </c>
      <c r="F228" s="556">
        <v>5.49</v>
      </c>
      <c r="G228" s="450"/>
      <c r="H228" s="557"/>
      <c r="I228" s="558"/>
      <c r="J228" s="559"/>
      <c r="K228" s="450"/>
      <c r="L228" s="557"/>
      <c r="M228" s="560"/>
    </row>
    <row r="229" spans="1:13" ht="20.100000000000001" customHeight="1">
      <c r="A229" s="1007"/>
      <c r="B229" s="553"/>
      <c r="C229" s="554" t="s">
        <v>29</v>
      </c>
      <c r="D229" s="553" t="s">
        <v>13</v>
      </c>
      <c r="E229" s="561">
        <v>0.05</v>
      </c>
      <c r="F229" s="556">
        <v>0.15000000000000002</v>
      </c>
      <c r="G229" s="450"/>
      <c r="H229" s="557"/>
      <c r="I229" s="558"/>
      <c r="J229" s="559"/>
      <c r="K229" s="450"/>
      <c r="L229" s="557"/>
      <c r="M229" s="560"/>
    </row>
    <row r="230" spans="1:13" ht="33" customHeight="1">
      <c r="A230" s="1007"/>
      <c r="B230" s="562" t="s">
        <v>324</v>
      </c>
      <c r="C230" s="554" t="s">
        <v>919</v>
      </c>
      <c r="D230" s="553" t="s">
        <v>56</v>
      </c>
      <c r="E230" s="561">
        <v>1</v>
      </c>
      <c r="F230" s="556">
        <v>3</v>
      </c>
      <c r="G230" s="450"/>
      <c r="H230" s="557"/>
      <c r="I230" s="558"/>
      <c r="J230" s="559"/>
      <c r="K230" s="450"/>
      <c r="L230" s="557"/>
      <c r="M230" s="560"/>
    </row>
    <row r="231" spans="1:13" ht="20.100000000000001" customHeight="1" thickBot="1">
      <c r="A231" s="1008"/>
      <c r="B231" s="576"/>
      <c r="C231" s="577" t="s">
        <v>26</v>
      </c>
      <c r="D231" s="576" t="s">
        <v>13</v>
      </c>
      <c r="E231" s="578">
        <v>0.43</v>
      </c>
      <c r="F231" s="579">
        <v>1.29</v>
      </c>
      <c r="G231" s="580"/>
      <c r="H231" s="581"/>
      <c r="I231" s="582"/>
      <c r="J231" s="583"/>
      <c r="K231" s="580"/>
      <c r="L231" s="581"/>
      <c r="M231" s="584"/>
    </row>
    <row r="232" spans="1:13" ht="34.5" customHeight="1">
      <c r="A232" s="998">
        <v>12</v>
      </c>
      <c r="B232" s="464" t="s">
        <v>515</v>
      </c>
      <c r="C232" s="465" t="s">
        <v>1037</v>
      </c>
      <c r="D232" s="466" t="s">
        <v>207</v>
      </c>
      <c r="E232" s="451"/>
      <c r="F232" s="467">
        <v>13</v>
      </c>
      <c r="G232" s="410"/>
      <c r="H232" s="411"/>
      <c r="I232" s="412"/>
      <c r="J232" s="413"/>
      <c r="K232" s="410"/>
      <c r="L232" s="411"/>
      <c r="M232" s="414"/>
    </row>
    <row r="233" spans="1:13" ht="20.100000000000001" customHeight="1">
      <c r="A233" s="999"/>
      <c r="B233" s="468"/>
      <c r="C233" s="469" t="s">
        <v>49</v>
      </c>
      <c r="D233" s="468" t="s">
        <v>16</v>
      </c>
      <c r="E233" s="472">
        <v>0.46</v>
      </c>
      <c r="F233" s="471">
        <v>5.98</v>
      </c>
      <c r="G233" s="405"/>
      <c r="H233" s="406"/>
      <c r="I233" s="407"/>
      <c r="J233" s="408"/>
      <c r="K233" s="405"/>
      <c r="L233" s="406"/>
      <c r="M233" s="409"/>
    </row>
    <row r="234" spans="1:13" ht="20.100000000000001" customHeight="1">
      <c r="A234" s="999"/>
      <c r="B234" s="468"/>
      <c r="C234" s="469" t="s">
        <v>29</v>
      </c>
      <c r="D234" s="468" t="s">
        <v>13</v>
      </c>
      <c r="E234" s="470">
        <v>0.02</v>
      </c>
      <c r="F234" s="471">
        <v>0.26</v>
      </c>
      <c r="G234" s="405"/>
      <c r="H234" s="406"/>
      <c r="I234" s="407"/>
      <c r="J234" s="408"/>
      <c r="K234" s="405"/>
      <c r="L234" s="406"/>
      <c r="M234" s="409"/>
    </row>
    <row r="235" spans="1:13" ht="20.100000000000001" customHeight="1">
      <c r="A235" s="999"/>
      <c r="B235" s="468"/>
      <c r="C235" s="572" t="s">
        <v>516</v>
      </c>
      <c r="D235" s="468" t="s">
        <v>56</v>
      </c>
      <c r="E235" s="470">
        <v>1</v>
      </c>
      <c r="F235" s="471">
        <v>13</v>
      </c>
      <c r="G235" s="405"/>
      <c r="H235" s="406"/>
      <c r="I235" s="407"/>
      <c r="J235" s="408"/>
      <c r="K235" s="405"/>
      <c r="L235" s="406"/>
      <c r="M235" s="409"/>
    </row>
    <row r="236" spans="1:13" ht="20.100000000000001" customHeight="1" thickBot="1">
      <c r="A236" s="1000"/>
      <c r="B236" s="474"/>
      <c r="C236" s="475" t="s">
        <v>26</v>
      </c>
      <c r="D236" s="474" t="s">
        <v>13</v>
      </c>
      <c r="E236" s="575">
        <v>0.11</v>
      </c>
      <c r="F236" s="477">
        <v>1.43</v>
      </c>
      <c r="G236" s="415"/>
      <c r="H236" s="416"/>
      <c r="I236" s="417"/>
      <c r="J236" s="418"/>
      <c r="K236" s="415"/>
      <c r="L236" s="416"/>
      <c r="M236" s="419"/>
    </row>
    <row r="237" spans="1:13" ht="43.5" customHeight="1">
      <c r="A237" s="998">
        <v>13</v>
      </c>
      <c r="B237" s="464" t="s">
        <v>315</v>
      </c>
      <c r="C237" s="465" t="s">
        <v>284</v>
      </c>
      <c r="D237" s="466" t="s">
        <v>207</v>
      </c>
      <c r="E237" s="451"/>
      <c r="F237" s="467">
        <v>33</v>
      </c>
      <c r="G237" s="410"/>
      <c r="H237" s="411"/>
      <c r="I237" s="412"/>
      <c r="J237" s="413"/>
      <c r="K237" s="410"/>
      <c r="L237" s="411"/>
      <c r="M237" s="414"/>
    </row>
    <row r="238" spans="1:13" ht="20.100000000000001" customHeight="1">
      <c r="A238" s="999"/>
      <c r="B238" s="468"/>
      <c r="C238" s="469" t="s">
        <v>49</v>
      </c>
      <c r="D238" s="468" t="s">
        <v>16</v>
      </c>
      <c r="E238" s="470">
        <v>0.82</v>
      </c>
      <c r="F238" s="471">
        <v>27.06</v>
      </c>
      <c r="G238" s="405"/>
      <c r="H238" s="406"/>
      <c r="I238" s="407"/>
      <c r="J238" s="408"/>
      <c r="K238" s="405"/>
      <c r="L238" s="406"/>
      <c r="M238" s="409"/>
    </row>
    <row r="239" spans="1:13" ht="20.100000000000001" customHeight="1">
      <c r="A239" s="999"/>
      <c r="B239" s="468"/>
      <c r="C239" s="469" t="s">
        <v>29</v>
      </c>
      <c r="D239" s="468" t="s">
        <v>13</v>
      </c>
      <c r="E239" s="470">
        <v>0.01</v>
      </c>
      <c r="F239" s="471">
        <v>0.33</v>
      </c>
      <c r="G239" s="405"/>
      <c r="H239" s="406"/>
      <c r="I239" s="407"/>
      <c r="J239" s="408"/>
      <c r="K239" s="405"/>
      <c r="L239" s="406"/>
      <c r="M239" s="409"/>
    </row>
    <row r="240" spans="1:13" ht="20.100000000000001" customHeight="1">
      <c r="A240" s="999"/>
      <c r="B240" s="468" t="s">
        <v>322</v>
      </c>
      <c r="C240" s="469" t="s">
        <v>321</v>
      </c>
      <c r="D240" s="468" t="s">
        <v>56</v>
      </c>
      <c r="E240" s="470">
        <v>1</v>
      </c>
      <c r="F240" s="471">
        <v>33</v>
      </c>
      <c r="G240" s="405"/>
      <c r="H240" s="406"/>
      <c r="I240" s="407"/>
      <c r="J240" s="408"/>
      <c r="K240" s="405"/>
      <c r="L240" s="406"/>
      <c r="M240" s="409"/>
    </row>
    <row r="241" spans="1:14" ht="20.100000000000001" customHeight="1" thickBot="1">
      <c r="A241" s="999"/>
      <c r="B241" s="468"/>
      <c r="C241" s="469" t="s">
        <v>26</v>
      </c>
      <c r="D241" s="468" t="s">
        <v>13</v>
      </c>
      <c r="E241" s="470">
        <v>7.0000000000000007E-2</v>
      </c>
      <c r="F241" s="471">
        <v>2.31</v>
      </c>
      <c r="G241" s="405"/>
      <c r="H241" s="406"/>
      <c r="I241" s="407"/>
      <c r="J241" s="408"/>
      <c r="K241" s="405"/>
      <c r="L241" s="406"/>
      <c r="M241" s="409"/>
    </row>
    <row r="242" spans="1:14" ht="43.5" customHeight="1">
      <c r="A242" s="998">
        <v>14</v>
      </c>
      <c r="B242" s="464" t="s">
        <v>315</v>
      </c>
      <c r="C242" s="465" t="s">
        <v>518</v>
      </c>
      <c r="D242" s="466" t="s">
        <v>207</v>
      </c>
      <c r="E242" s="451"/>
      <c r="F242" s="467">
        <v>7</v>
      </c>
      <c r="G242" s="410"/>
      <c r="H242" s="411"/>
      <c r="I242" s="412"/>
      <c r="J242" s="413"/>
      <c r="K242" s="410"/>
      <c r="L242" s="411"/>
      <c r="M242" s="414"/>
    </row>
    <row r="243" spans="1:14" ht="20.100000000000001" customHeight="1">
      <c r="A243" s="999"/>
      <c r="B243" s="468"/>
      <c r="C243" s="469" t="s">
        <v>49</v>
      </c>
      <c r="D243" s="468" t="s">
        <v>16</v>
      </c>
      <c r="E243" s="470">
        <v>0.82</v>
      </c>
      <c r="F243" s="471">
        <v>5.7399999999999993</v>
      </c>
      <c r="G243" s="405"/>
      <c r="H243" s="406"/>
      <c r="I243" s="407"/>
      <c r="J243" s="408"/>
      <c r="K243" s="405"/>
      <c r="L243" s="406"/>
      <c r="M243" s="409"/>
    </row>
    <row r="244" spans="1:14" ht="20.100000000000001" customHeight="1">
      <c r="A244" s="999"/>
      <c r="B244" s="468"/>
      <c r="C244" s="469" t="s">
        <v>29</v>
      </c>
      <c r="D244" s="468" t="s">
        <v>13</v>
      </c>
      <c r="E244" s="470">
        <v>0.01</v>
      </c>
      <c r="F244" s="471">
        <v>7.0000000000000007E-2</v>
      </c>
      <c r="G244" s="405"/>
      <c r="H244" s="406"/>
      <c r="I244" s="407"/>
      <c r="J244" s="408"/>
      <c r="K244" s="405"/>
      <c r="L244" s="406"/>
      <c r="M244" s="409"/>
    </row>
    <row r="245" spans="1:14" ht="27">
      <c r="A245" s="999"/>
      <c r="B245" s="468" t="s">
        <v>322</v>
      </c>
      <c r="C245" s="469" t="s">
        <v>519</v>
      </c>
      <c r="D245" s="468" t="s">
        <v>56</v>
      </c>
      <c r="E245" s="470">
        <v>1</v>
      </c>
      <c r="F245" s="471">
        <v>7</v>
      </c>
      <c r="G245" s="405"/>
      <c r="H245" s="406"/>
      <c r="I245" s="407"/>
      <c r="J245" s="408"/>
      <c r="K245" s="405"/>
      <c r="L245" s="406"/>
      <c r="M245" s="409"/>
    </row>
    <row r="246" spans="1:14" ht="20.100000000000001" customHeight="1" thickBot="1">
      <c r="A246" s="999"/>
      <c r="B246" s="468"/>
      <c r="C246" s="469" t="s">
        <v>26</v>
      </c>
      <c r="D246" s="468" t="s">
        <v>13</v>
      </c>
      <c r="E246" s="470">
        <v>7.0000000000000007E-2</v>
      </c>
      <c r="F246" s="471">
        <v>0.49000000000000005</v>
      </c>
      <c r="G246" s="405"/>
      <c r="H246" s="406"/>
      <c r="I246" s="407"/>
      <c r="J246" s="408"/>
      <c r="K246" s="405"/>
      <c r="L246" s="406"/>
      <c r="M246" s="409"/>
    </row>
    <row r="247" spans="1:14" ht="20.100000000000001" customHeight="1" thickBot="1">
      <c r="A247" s="585"/>
      <c r="B247" s="517"/>
      <c r="C247" s="518" t="s">
        <v>291</v>
      </c>
      <c r="D247" s="519" t="s">
        <v>13</v>
      </c>
      <c r="E247" s="586"/>
      <c r="F247" s="520"/>
      <c r="G247" s="429"/>
      <c r="H247" s="430"/>
      <c r="I247" s="431"/>
      <c r="J247" s="430"/>
      <c r="K247" s="429"/>
      <c r="L247" s="430"/>
      <c r="M247" s="430"/>
    </row>
    <row r="248" spans="1:14" ht="20.100000000000001" customHeight="1" thickBot="1">
      <c r="A248" s="587"/>
      <c r="B248" s="548"/>
      <c r="C248" s="479" t="s">
        <v>285</v>
      </c>
      <c r="D248" s="548"/>
      <c r="E248" s="588"/>
      <c r="F248" s="551"/>
      <c r="G248" s="400"/>
      <c r="H248" s="401"/>
      <c r="I248" s="402"/>
      <c r="J248" s="403"/>
      <c r="K248" s="400"/>
      <c r="L248" s="401"/>
      <c r="M248" s="404"/>
    </row>
    <row r="249" spans="1:14" ht="37.5" customHeight="1">
      <c r="A249" s="998">
        <v>1</v>
      </c>
      <c r="B249" s="464" t="s">
        <v>317</v>
      </c>
      <c r="C249" s="465" t="s">
        <v>286</v>
      </c>
      <c r="D249" s="466" t="s">
        <v>56</v>
      </c>
      <c r="E249" s="451"/>
      <c r="F249" s="467">
        <v>113</v>
      </c>
      <c r="G249" s="410"/>
      <c r="H249" s="411"/>
      <c r="I249" s="412"/>
      <c r="J249" s="413"/>
      <c r="K249" s="410"/>
      <c r="L249" s="411"/>
      <c r="M249" s="414"/>
    </row>
    <row r="250" spans="1:14" ht="20.100000000000001" customHeight="1">
      <c r="A250" s="999"/>
      <c r="B250" s="468"/>
      <c r="C250" s="469" t="s">
        <v>49</v>
      </c>
      <c r="D250" s="468" t="s">
        <v>16</v>
      </c>
      <c r="E250" s="470">
        <v>1.51</v>
      </c>
      <c r="F250" s="471">
        <v>170.63</v>
      </c>
      <c r="G250" s="405"/>
      <c r="H250" s="406"/>
      <c r="I250" s="407"/>
      <c r="J250" s="408"/>
      <c r="K250" s="405"/>
      <c r="L250" s="406"/>
      <c r="M250" s="409"/>
    </row>
    <row r="251" spans="1:14" ht="20.100000000000001" customHeight="1">
      <c r="A251" s="999"/>
      <c r="B251" s="468"/>
      <c r="C251" s="469" t="s">
        <v>29</v>
      </c>
      <c r="D251" s="468" t="s">
        <v>13</v>
      </c>
      <c r="E251" s="470">
        <v>0.13</v>
      </c>
      <c r="F251" s="471">
        <v>14.690000000000001</v>
      </c>
      <c r="G251" s="405"/>
      <c r="H251" s="406"/>
      <c r="I251" s="407"/>
      <c r="J251" s="408"/>
      <c r="K251" s="405"/>
      <c r="L251" s="406"/>
      <c r="M251" s="409"/>
      <c r="N251" s="1436"/>
    </row>
    <row r="252" spans="1:14" ht="20.100000000000001" customHeight="1">
      <c r="A252" s="999"/>
      <c r="B252" s="468" t="s">
        <v>530</v>
      </c>
      <c r="C252" s="469" t="s">
        <v>520</v>
      </c>
      <c r="D252" s="468" t="s">
        <v>56</v>
      </c>
      <c r="E252" s="472" t="s">
        <v>33</v>
      </c>
      <c r="F252" s="471">
        <v>8</v>
      </c>
      <c r="G252" s="405"/>
      <c r="H252" s="406"/>
      <c r="I252" s="407"/>
      <c r="J252" s="408"/>
      <c r="K252" s="405"/>
      <c r="L252" s="406"/>
      <c r="M252" s="409"/>
      <c r="N252" s="1436"/>
    </row>
    <row r="253" spans="1:14" ht="20.100000000000001" customHeight="1">
      <c r="A253" s="999"/>
      <c r="B253" s="468" t="s">
        <v>531</v>
      </c>
      <c r="C253" s="469" t="s">
        <v>287</v>
      </c>
      <c r="D253" s="468" t="s">
        <v>56</v>
      </c>
      <c r="E253" s="472" t="s">
        <v>33</v>
      </c>
      <c r="F253" s="471">
        <v>6</v>
      </c>
      <c r="G253" s="405"/>
      <c r="H253" s="406"/>
      <c r="I253" s="407"/>
      <c r="J253" s="408"/>
      <c r="K253" s="405"/>
      <c r="L253" s="406"/>
      <c r="M253" s="409"/>
      <c r="N253" s="1436"/>
    </row>
    <row r="254" spans="1:14" ht="20.100000000000001" customHeight="1">
      <c r="A254" s="999"/>
      <c r="B254" s="468" t="s">
        <v>325</v>
      </c>
      <c r="C254" s="469" t="s">
        <v>288</v>
      </c>
      <c r="D254" s="468" t="s">
        <v>56</v>
      </c>
      <c r="E254" s="472" t="s">
        <v>33</v>
      </c>
      <c r="F254" s="471">
        <v>99</v>
      </c>
      <c r="G254" s="405"/>
      <c r="H254" s="406"/>
      <c r="I254" s="407"/>
      <c r="J254" s="408"/>
      <c r="K254" s="405"/>
      <c r="L254" s="406"/>
      <c r="M254" s="409"/>
      <c r="N254" s="1436"/>
    </row>
    <row r="255" spans="1:14" ht="20.100000000000001" customHeight="1" thickBot="1">
      <c r="A255" s="1000"/>
      <c r="B255" s="474"/>
      <c r="C255" s="475" t="s">
        <v>26</v>
      </c>
      <c r="D255" s="474" t="s">
        <v>13</v>
      </c>
      <c r="E255" s="542">
        <v>7.0000000000000007E-2</v>
      </c>
      <c r="F255" s="477">
        <v>7.910000000000001</v>
      </c>
      <c r="G255" s="415"/>
      <c r="H255" s="416"/>
      <c r="I255" s="417"/>
      <c r="J255" s="418"/>
      <c r="K255" s="415"/>
      <c r="L255" s="416"/>
      <c r="M255" s="419"/>
      <c r="N255" s="1436"/>
    </row>
    <row r="256" spans="1:14" ht="26.25" customHeight="1">
      <c r="A256" s="1001">
        <v>2</v>
      </c>
      <c r="B256" s="589" t="s">
        <v>61</v>
      </c>
      <c r="C256" s="590" t="s">
        <v>289</v>
      </c>
      <c r="D256" s="466" t="s">
        <v>56</v>
      </c>
      <c r="E256" s="591"/>
      <c r="F256" s="482">
        <v>99</v>
      </c>
      <c r="G256" s="400"/>
      <c r="H256" s="401"/>
      <c r="I256" s="402"/>
      <c r="J256" s="403"/>
      <c r="K256" s="400"/>
      <c r="L256" s="401"/>
      <c r="M256" s="404"/>
      <c r="N256" s="1436"/>
    </row>
    <row r="257" spans="1:14" ht="20.100000000000001" customHeight="1">
      <c r="A257" s="999"/>
      <c r="B257" s="592" t="s">
        <v>61</v>
      </c>
      <c r="C257" s="593" t="s">
        <v>49</v>
      </c>
      <c r="D257" s="468" t="s">
        <v>56</v>
      </c>
      <c r="E257" s="594">
        <v>1</v>
      </c>
      <c r="F257" s="471">
        <v>99</v>
      </c>
      <c r="G257" s="405"/>
      <c r="H257" s="406"/>
      <c r="I257" s="407"/>
      <c r="J257" s="408"/>
      <c r="K257" s="405"/>
      <c r="L257" s="406"/>
      <c r="M257" s="409"/>
      <c r="N257" s="1436"/>
    </row>
    <row r="258" spans="1:14" ht="36" customHeight="1" thickBot="1">
      <c r="A258" s="1002"/>
      <c r="B258" s="595"/>
      <c r="C258" s="596" t="s">
        <v>290</v>
      </c>
      <c r="D258" s="597" t="s">
        <v>56</v>
      </c>
      <c r="E258" s="598" t="s">
        <v>33</v>
      </c>
      <c r="F258" s="526">
        <v>99</v>
      </c>
      <c r="G258" s="436"/>
      <c r="H258" s="527"/>
      <c r="I258" s="528"/>
      <c r="J258" s="529"/>
      <c r="K258" s="436"/>
      <c r="L258" s="527"/>
      <c r="M258" s="530"/>
      <c r="N258" s="1436"/>
    </row>
    <row r="259" spans="1:14" ht="12.75" customHeight="1" thickBot="1">
      <c r="A259" s="585"/>
      <c r="B259" s="517"/>
      <c r="C259" s="518" t="s">
        <v>634</v>
      </c>
      <c r="D259" s="519" t="s">
        <v>13</v>
      </c>
      <c r="E259" s="599"/>
      <c r="F259" s="547"/>
      <c r="G259" s="420"/>
      <c r="H259" s="430">
        <f>SUM(H250:H258)</f>
        <v>0</v>
      </c>
      <c r="I259" s="431"/>
      <c r="J259" s="430">
        <f>SUM(J250:J258)</f>
        <v>0</v>
      </c>
      <c r="K259" s="429"/>
      <c r="L259" s="430">
        <f>SUM(L251:L258)</f>
        <v>0</v>
      </c>
      <c r="M259" s="430">
        <f>SUM(M250:M258)</f>
        <v>0</v>
      </c>
      <c r="N259" s="1436"/>
    </row>
    <row r="260" spans="1:14" ht="21.75" customHeight="1" thickBot="1">
      <c r="A260" s="600"/>
      <c r="B260" s="601"/>
      <c r="C260" s="602" t="s">
        <v>1038</v>
      </c>
      <c r="D260" s="601" t="s">
        <v>13</v>
      </c>
      <c r="E260" s="603"/>
      <c r="F260" s="604"/>
      <c r="G260" s="605"/>
      <c r="H260" s="606">
        <f>H259+H247+H175+H143+H79</f>
        <v>0</v>
      </c>
      <c r="I260" s="603"/>
      <c r="J260" s="606">
        <f>J259+J247+J175+J143+J79</f>
        <v>0</v>
      </c>
      <c r="K260" s="605"/>
      <c r="L260" s="606">
        <f>L259+L247+L175+L143+L79</f>
        <v>0</v>
      </c>
      <c r="M260" s="606">
        <f>M259+M247+M175+M143+M79</f>
        <v>0</v>
      </c>
      <c r="N260" s="929">
        <f>L260+J260+H260</f>
        <v>0</v>
      </c>
    </row>
    <row r="261" spans="1:14" ht="27.75">
      <c r="A261" s="607"/>
      <c r="B261" s="608"/>
      <c r="C261" s="609" t="s">
        <v>1112</v>
      </c>
      <c r="D261" s="610" t="s">
        <v>13</v>
      </c>
      <c r="E261" s="611"/>
      <c r="F261" s="612"/>
      <c r="G261" s="452"/>
      <c r="H261" s="453"/>
      <c r="I261" s="454"/>
      <c r="J261" s="449"/>
      <c r="K261" s="452"/>
      <c r="L261" s="453"/>
      <c r="M261" s="613">
        <f>H260*E261</f>
        <v>0</v>
      </c>
    </row>
    <row r="262" spans="1:14" ht="20.100000000000001" customHeight="1">
      <c r="A262" s="614"/>
      <c r="B262" s="468"/>
      <c r="C262" s="615" t="s">
        <v>5</v>
      </c>
      <c r="D262" s="616" t="s">
        <v>13</v>
      </c>
      <c r="E262" s="617"/>
      <c r="F262" s="618"/>
      <c r="G262" s="619"/>
      <c r="H262" s="620"/>
      <c r="I262" s="621"/>
      <c r="J262" s="622"/>
      <c r="K262" s="619"/>
      <c r="L262" s="620"/>
      <c r="M262" s="623">
        <f>SUM(M260:M261)</f>
        <v>0</v>
      </c>
    </row>
    <row r="263" spans="1:14" ht="20.100000000000001" customHeight="1">
      <c r="A263" s="624"/>
      <c r="B263" s="548"/>
      <c r="C263" s="625" t="s">
        <v>1021</v>
      </c>
      <c r="D263" s="548" t="s">
        <v>13</v>
      </c>
      <c r="E263" s="626"/>
      <c r="F263" s="627"/>
      <c r="G263" s="628"/>
      <c r="H263" s="629"/>
      <c r="I263" s="630"/>
      <c r="J263" s="631"/>
      <c r="K263" s="628"/>
      <c r="L263" s="629"/>
      <c r="M263" s="632">
        <f>M262*E263</f>
        <v>0</v>
      </c>
    </row>
    <row r="264" spans="1:14" ht="20.100000000000001" customHeight="1">
      <c r="A264" s="614"/>
      <c r="B264" s="468"/>
      <c r="C264" s="633" t="s">
        <v>5</v>
      </c>
      <c r="D264" s="468" t="s">
        <v>13</v>
      </c>
      <c r="E264" s="617"/>
      <c r="F264" s="618"/>
      <c r="G264" s="619"/>
      <c r="H264" s="620"/>
      <c r="I264" s="621"/>
      <c r="J264" s="622"/>
      <c r="K264" s="619"/>
      <c r="L264" s="620"/>
      <c r="M264" s="623">
        <f>SUM(M262:M263)</f>
        <v>0</v>
      </c>
    </row>
    <row r="265" spans="1:14" ht="20.100000000000001" customHeight="1">
      <c r="A265" s="614"/>
      <c r="B265" s="468"/>
      <c r="C265" s="572" t="s">
        <v>1020</v>
      </c>
      <c r="D265" s="468" t="s">
        <v>13</v>
      </c>
      <c r="E265" s="617"/>
      <c r="F265" s="618"/>
      <c r="G265" s="619"/>
      <c r="H265" s="620"/>
      <c r="I265" s="621"/>
      <c r="J265" s="622"/>
      <c r="K265" s="619"/>
      <c r="L265" s="620"/>
      <c r="M265" s="634">
        <f>M264*E265</f>
        <v>0</v>
      </c>
    </row>
    <row r="266" spans="1:14" ht="20.100000000000001" customHeight="1" thickBot="1">
      <c r="A266" s="1437"/>
      <c r="B266" s="1112"/>
      <c r="C266" s="1438" t="s">
        <v>40</v>
      </c>
      <c r="D266" s="1112"/>
      <c r="E266" s="1439"/>
      <c r="F266" s="1440"/>
      <c r="G266" s="1441"/>
      <c r="H266" s="1442"/>
      <c r="I266" s="1443"/>
      <c r="J266" s="1444"/>
      <c r="K266" s="1441"/>
      <c r="L266" s="1442"/>
      <c r="M266" s="1445">
        <f>SUM(M264:M265)</f>
        <v>0</v>
      </c>
    </row>
  </sheetData>
  <autoFilter ref="A15:M266" xr:uid="{00000000-0009-0000-0000-000005000000}"/>
  <mergeCells count="49">
    <mergeCell ref="M13:M14"/>
    <mergeCell ref="C13:C14"/>
    <mergeCell ref="D13:D14"/>
    <mergeCell ref="E13:F13"/>
    <mergeCell ref="G13:H13"/>
    <mergeCell ref="I13:J13"/>
    <mergeCell ref="K13:L13"/>
    <mergeCell ref="A222:A226"/>
    <mergeCell ref="A182:A186"/>
    <mergeCell ref="A249:A255"/>
    <mergeCell ref="A256:A258"/>
    <mergeCell ref="A237:A241"/>
    <mergeCell ref="A232:A236"/>
    <mergeCell ref="A242:A246"/>
    <mergeCell ref="A217:A221"/>
    <mergeCell ref="A187:A191"/>
    <mergeCell ref="A197:A201"/>
    <mergeCell ref="A192:A196"/>
    <mergeCell ref="A227:A231"/>
    <mergeCell ref="A212:A216"/>
    <mergeCell ref="A1:M1"/>
    <mergeCell ref="A3:M3"/>
    <mergeCell ref="A5:M5"/>
    <mergeCell ref="A7:M7"/>
    <mergeCell ref="A9:M9"/>
    <mergeCell ref="A11:B11"/>
    <mergeCell ref="A145:A150"/>
    <mergeCell ref="A151:A156"/>
    <mergeCell ref="A157:A174"/>
    <mergeCell ref="A177:A181"/>
    <mergeCell ref="A17:A27"/>
    <mergeCell ref="A28:A38"/>
    <mergeCell ref="A61:A71"/>
    <mergeCell ref="A125:A135"/>
    <mergeCell ref="K12:L12"/>
    <mergeCell ref="A207:A211"/>
    <mergeCell ref="B13:B14"/>
    <mergeCell ref="A39:A49"/>
    <mergeCell ref="A92:A102"/>
    <mergeCell ref="A81:A91"/>
    <mergeCell ref="A12:B12"/>
    <mergeCell ref="A50:A60"/>
    <mergeCell ref="A202:A206"/>
    <mergeCell ref="A103:A113"/>
    <mergeCell ref="A114:A124"/>
    <mergeCell ref="A13:A14"/>
    <mergeCell ref="I12:J12"/>
    <mergeCell ref="A72:A75"/>
    <mergeCell ref="A136:A139"/>
  </mergeCells>
  <phoneticPr fontId="16" type="noConversion"/>
  <pageMargins left="0.59055118110236227" right="0.23622047244094491" top="0.43307086614173229" bottom="0.39370078740157483" header="0.43307086614173229" footer="0.15748031496062992"/>
  <pageSetup paperSize="9" scale="90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7"/>
  <sheetViews>
    <sheetView showZeros="0" view="pageBreakPreview" topLeftCell="A19" zoomScale="85" zoomScaleNormal="100" zoomScaleSheetLayoutView="85" workbookViewId="0">
      <selection activeCell="K24" sqref="K24"/>
    </sheetView>
  </sheetViews>
  <sheetFormatPr defaultColWidth="9.125" defaultRowHeight="15.75"/>
  <cols>
    <col min="1" max="1" width="5.25" style="914" customWidth="1"/>
    <col min="2" max="2" width="12.375" style="915" customWidth="1"/>
    <col min="3" max="3" width="42.625" style="914" bestFit="1" customWidth="1"/>
    <col min="4" max="4" width="11.375" style="915" customWidth="1"/>
    <col min="5" max="5" width="14.125" style="917" customWidth="1"/>
    <col min="6" max="6" width="12.625" style="960" customWidth="1"/>
    <col min="7" max="7" width="7.5" style="914" customWidth="1"/>
    <col min="8" max="8" width="7.875" style="914" customWidth="1"/>
    <col min="9" max="9" width="8.625" style="914" customWidth="1"/>
    <col min="10" max="10" width="7.875" style="914" customWidth="1"/>
    <col min="11" max="12" width="8" style="914" customWidth="1"/>
    <col min="13" max="13" width="6.875" style="914" bestFit="1" customWidth="1"/>
    <col min="14" max="16384" width="9.125" style="914"/>
  </cols>
  <sheetData>
    <row r="1" spans="1:13" ht="24" customHeight="1">
      <c r="A1" s="1009" t="s">
        <v>464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</row>
    <row r="2" spans="1:13" ht="19.5">
      <c r="A2" s="1010" t="s">
        <v>458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</row>
    <row r="3" spans="1:13">
      <c r="A3" s="915"/>
      <c r="C3" s="916"/>
      <c r="F3" s="918"/>
      <c r="G3" s="916"/>
      <c r="H3" s="916"/>
      <c r="I3" s="916"/>
      <c r="J3" s="916"/>
      <c r="K3" s="916"/>
      <c r="L3" s="916"/>
      <c r="M3" s="916"/>
    </row>
    <row r="4" spans="1:13" ht="19.5">
      <c r="A4" s="1011" t="s">
        <v>1119</v>
      </c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</row>
    <row r="5" spans="1:13" ht="63" customHeight="1">
      <c r="A5" s="1013" t="s">
        <v>11</v>
      </c>
      <c r="B5" s="1013" t="s">
        <v>0</v>
      </c>
      <c r="C5" s="1013" t="s">
        <v>1</v>
      </c>
      <c r="D5" s="1015" t="s">
        <v>6</v>
      </c>
      <c r="E5" s="1013" t="s">
        <v>2</v>
      </c>
      <c r="F5" s="1013"/>
      <c r="G5" s="1013" t="s">
        <v>4</v>
      </c>
      <c r="H5" s="1013"/>
      <c r="I5" s="1013" t="s">
        <v>3</v>
      </c>
      <c r="J5" s="1013"/>
      <c r="K5" s="1013" t="s">
        <v>9</v>
      </c>
      <c r="L5" s="1013"/>
      <c r="M5" s="1013" t="s">
        <v>5</v>
      </c>
    </row>
    <row r="6" spans="1:13" ht="48" customHeight="1">
      <c r="A6" s="1013"/>
      <c r="B6" s="1013"/>
      <c r="C6" s="1013"/>
      <c r="D6" s="1015"/>
      <c r="E6" s="966" t="s">
        <v>8</v>
      </c>
      <c r="F6" s="919" t="s">
        <v>7</v>
      </c>
      <c r="G6" s="966" t="s">
        <v>8</v>
      </c>
      <c r="H6" s="966" t="s">
        <v>7</v>
      </c>
      <c r="I6" s="966" t="s">
        <v>8</v>
      </c>
      <c r="J6" s="966" t="s">
        <v>7</v>
      </c>
      <c r="K6" s="966" t="s">
        <v>8</v>
      </c>
      <c r="L6" s="966" t="s">
        <v>7</v>
      </c>
      <c r="M6" s="1013"/>
    </row>
    <row r="7" spans="1:13">
      <c r="A7" s="921">
        <v>1</v>
      </c>
      <c r="B7" s="921">
        <v>2</v>
      </c>
      <c r="C7" s="921">
        <v>3</v>
      </c>
      <c r="D7" s="921">
        <v>4</v>
      </c>
      <c r="E7" s="922">
        <v>5</v>
      </c>
      <c r="F7" s="923">
        <v>6</v>
      </c>
      <c r="G7" s="921">
        <v>7</v>
      </c>
      <c r="H7" s="921">
        <v>8</v>
      </c>
      <c r="I7" s="921">
        <v>9</v>
      </c>
      <c r="J7" s="921">
        <v>10</v>
      </c>
      <c r="K7" s="921">
        <v>11</v>
      </c>
      <c r="L7" s="921">
        <v>12</v>
      </c>
      <c r="M7" s="921">
        <v>13</v>
      </c>
    </row>
    <row r="8" spans="1:13" ht="37.5" customHeight="1">
      <c r="A8" s="1012">
        <v>2</v>
      </c>
      <c r="B8" s="924" t="s">
        <v>61</v>
      </c>
      <c r="C8" s="925" t="s">
        <v>421</v>
      </c>
      <c r="D8" s="926" t="s">
        <v>56</v>
      </c>
      <c r="E8" s="927"/>
      <c r="F8" s="931">
        <v>8</v>
      </c>
      <c r="G8" s="928"/>
      <c r="H8" s="928"/>
      <c r="I8" s="928"/>
      <c r="J8" s="928"/>
      <c r="K8" s="928"/>
      <c r="L8" s="928"/>
      <c r="M8" s="928">
        <f t="shared" ref="M8:M31" si="0">L8+J8+H8</f>
        <v>0</v>
      </c>
    </row>
    <row r="9" spans="1:13" ht="20.100000000000001" customHeight="1">
      <c r="A9" s="1012"/>
      <c r="B9" s="933" t="s">
        <v>61</v>
      </c>
      <c r="C9" s="703" t="s">
        <v>49</v>
      </c>
      <c r="D9" s="934" t="s">
        <v>56</v>
      </c>
      <c r="E9" s="928">
        <v>1</v>
      </c>
      <c r="F9" s="935">
        <v>8</v>
      </c>
      <c r="G9" s="928"/>
      <c r="H9" s="928"/>
      <c r="I9" s="928"/>
      <c r="J9" s="928"/>
      <c r="K9" s="928"/>
      <c r="L9" s="928"/>
      <c r="M9" s="928">
        <f t="shared" si="0"/>
        <v>0</v>
      </c>
    </row>
    <row r="10" spans="1:13" ht="27">
      <c r="A10" s="1012"/>
      <c r="B10" s="933" t="s">
        <v>460</v>
      </c>
      <c r="C10" s="745" t="s">
        <v>558</v>
      </c>
      <c r="D10" s="934" t="s">
        <v>56</v>
      </c>
      <c r="E10" s="928" t="s">
        <v>33</v>
      </c>
      <c r="F10" s="935">
        <v>8</v>
      </c>
      <c r="G10" s="928"/>
      <c r="H10" s="928"/>
      <c r="I10" s="928"/>
      <c r="J10" s="928"/>
      <c r="K10" s="928"/>
      <c r="L10" s="928"/>
      <c r="M10" s="928">
        <f t="shared" si="0"/>
        <v>0</v>
      </c>
    </row>
    <row r="11" spans="1:13" ht="39.75" customHeight="1">
      <c r="A11" s="1012">
        <v>5</v>
      </c>
      <c r="B11" s="924" t="s">
        <v>317</v>
      </c>
      <c r="C11" s="925" t="s">
        <v>924</v>
      </c>
      <c r="D11" s="926" t="s">
        <v>56</v>
      </c>
      <c r="E11" s="937"/>
      <c r="F11" s="931">
        <v>16</v>
      </c>
      <c r="G11" s="928"/>
      <c r="H11" s="928"/>
      <c r="I11" s="928"/>
      <c r="J11" s="928"/>
      <c r="K11" s="928"/>
      <c r="L11" s="928"/>
      <c r="M11" s="928">
        <f t="shared" si="0"/>
        <v>0</v>
      </c>
    </row>
    <row r="12" spans="1:13" ht="20.100000000000001" customHeight="1">
      <c r="A12" s="1012"/>
      <c r="B12" s="934"/>
      <c r="C12" s="703" t="s">
        <v>49</v>
      </c>
      <c r="D12" s="934" t="s">
        <v>16</v>
      </c>
      <c r="E12" s="935">
        <v>1.51</v>
      </c>
      <c r="F12" s="939">
        <v>24.16</v>
      </c>
      <c r="G12" s="703"/>
      <c r="H12" s="928"/>
      <c r="I12" s="928"/>
      <c r="J12" s="928"/>
      <c r="K12" s="928"/>
      <c r="L12" s="928"/>
      <c r="M12" s="928">
        <f t="shared" si="0"/>
        <v>0</v>
      </c>
    </row>
    <row r="13" spans="1:13" ht="20.100000000000001" customHeight="1">
      <c r="A13" s="1012"/>
      <c r="B13" s="934"/>
      <c r="C13" s="703" t="s">
        <v>29</v>
      </c>
      <c r="D13" s="934" t="s">
        <v>13</v>
      </c>
      <c r="E13" s="935">
        <v>0.13</v>
      </c>
      <c r="F13" s="939">
        <v>2.08</v>
      </c>
      <c r="G13" s="928"/>
      <c r="H13" s="928"/>
      <c r="I13" s="928"/>
      <c r="J13" s="928"/>
      <c r="K13" s="928"/>
      <c r="L13" s="928"/>
      <c r="M13" s="928">
        <f t="shared" si="0"/>
        <v>0</v>
      </c>
    </row>
    <row r="14" spans="1:13">
      <c r="A14" s="1012"/>
      <c r="B14" s="934" t="s">
        <v>329</v>
      </c>
      <c r="C14" s="703" t="s">
        <v>327</v>
      </c>
      <c r="D14" s="934" t="s">
        <v>56</v>
      </c>
      <c r="E14" s="940" t="s">
        <v>33</v>
      </c>
      <c r="F14" s="935">
        <v>4</v>
      </c>
      <c r="G14" s="928"/>
      <c r="H14" s="928"/>
      <c r="I14" s="928"/>
      <c r="J14" s="928"/>
      <c r="K14" s="928"/>
      <c r="L14" s="928"/>
      <c r="M14" s="928">
        <f t="shared" si="0"/>
        <v>0</v>
      </c>
    </row>
    <row r="15" spans="1:13" ht="20.100000000000001" customHeight="1">
      <c r="A15" s="1012"/>
      <c r="B15" s="934" t="s">
        <v>330</v>
      </c>
      <c r="C15" s="703" t="s">
        <v>328</v>
      </c>
      <c r="D15" s="934" t="s">
        <v>56</v>
      </c>
      <c r="E15" s="940" t="s">
        <v>33</v>
      </c>
      <c r="F15" s="935">
        <v>4</v>
      </c>
      <c r="G15" s="928"/>
      <c r="H15" s="928"/>
      <c r="I15" s="928"/>
      <c r="J15" s="928"/>
      <c r="K15" s="928"/>
      <c r="L15" s="928"/>
      <c r="M15" s="928">
        <f t="shared" si="0"/>
        <v>0</v>
      </c>
    </row>
    <row r="16" spans="1:13" ht="20.100000000000001" customHeight="1">
      <c r="A16" s="1012"/>
      <c r="B16" s="934"/>
      <c r="C16" s="703" t="s">
        <v>26</v>
      </c>
      <c r="D16" s="934" t="s">
        <v>13</v>
      </c>
      <c r="E16" s="935">
        <v>7.0000000000000007E-2</v>
      </c>
      <c r="F16" s="939">
        <v>1.1200000000000001</v>
      </c>
      <c r="G16" s="928"/>
      <c r="H16" s="928"/>
      <c r="I16" s="928"/>
      <c r="J16" s="928"/>
      <c r="K16" s="928"/>
      <c r="L16" s="928"/>
      <c r="M16" s="928">
        <f t="shared" si="0"/>
        <v>0</v>
      </c>
    </row>
    <row r="17" spans="1:13" ht="44.25" customHeight="1">
      <c r="A17" s="965"/>
      <c r="B17" s="1412" t="s">
        <v>1082</v>
      </c>
      <c r="C17" s="796" t="s">
        <v>1093</v>
      </c>
      <c r="D17" s="1413" t="s">
        <v>258</v>
      </c>
      <c r="E17" s="943"/>
      <c r="F17" s="932">
        <v>0.86999999999999988</v>
      </c>
      <c r="G17" s="681"/>
      <c r="H17" s="681"/>
      <c r="I17" s="681"/>
      <c r="J17" s="681"/>
      <c r="K17" s="681"/>
      <c r="L17" s="681"/>
      <c r="M17" s="681">
        <f t="shared" si="0"/>
        <v>0</v>
      </c>
    </row>
    <row r="18" spans="1:13" ht="20.100000000000001" customHeight="1">
      <c r="A18" s="965"/>
      <c r="B18" s="945"/>
      <c r="C18" s="1406" t="s">
        <v>49</v>
      </c>
      <c r="D18" s="945" t="s">
        <v>16</v>
      </c>
      <c r="E18" s="936">
        <v>135</v>
      </c>
      <c r="F18" s="806">
        <v>117.44999999999999</v>
      </c>
      <c r="G18" s="681"/>
      <c r="H18" s="681"/>
      <c r="I18" s="681"/>
      <c r="J18" s="681"/>
      <c r="K18" s="681"/>
      <c r="L18" s="681"/>
      <c r="M18" s="681">
        <f t="shared" si="0"/>
        <v>0</v>
      </c>
    </row>
    <row r="19" spans="1:13" ht="20.100000000000001" customHeight="1">
      <c r="A19" s="965"/>
      <c r="B19" s="945"/>
      <c r="C19" s="1406" t="s">
        <v>29</v>
      </c>
      <c r="D19" s="945" t="s">
        <v>13</v>
      </c>
      <c r="E19" s="936">
        <v>3.14</v>
      </c>
      <c r="F19" s="806">
        <v>2.7317999999999998</v>
      </c>
      <c r="G19" s="681"/>
      <c r="H19" s="681"/>
      <c r="I19" s="681"/>
      <c r="J19" s="681"/>
      <c r="K19" s="681"/>
      <c r="L19" s="681"/>
      <c r="M19" s="681">
        <f t="shared" si="0"/>
        <v>0</v>
      </c>
    </row>
    <row r="20" spans="1:13" ht="20.100000000000001" customHeight="1">
      <c r="A20" s="965"/>
      <c r="B20" s="945" t="s">
        <v>521</v>
      </c>
      <c r="C20" s="1406" t="s">
        <v>1083</v>
      </c>
      <c r="D20" s="945" t="s">
        <v>260</v>
      </c>
      <c r="E20" s="944">
        <v>93.7</v>
      </c>
      <c r="F20" s="806">
        <v>81.518999999999991</v>
      </c>
      <c r="G20" s="681"/>
      <c r="H20" s="681"/>
      <c r="I20" s="681"/>
      <c r="J20" s="681"/>
      <c r="K20" s="681"/>
      <c r="L20" s="681"/>
      <c r="M20" s="681">
        <f t="shared" si="0"/>
        <v>0</v>
      </c>
    </row>
    <row r="21" spans="1:13" ht="20.100000000000001" customHeight="1">
      <c r="A21" s="965"/>
      <c r="B21" s="945" t="s">
        <v>535</v>
      </c>
      <c r="C21" s="1406" t="s">
        <v>1094</v>
      </c>
      <c r="D21" s="945" t="s">
        <v>56</v>
      </c>
      <c r="E21" s="944" t="s">
        <v>33</v>
      </c>
      <c r="F21" s="936">
        <v>0</v>
      </c>
      <c r="G21" s="681"/>
      <c r="H21" s="681"/>
      <c r="I21" s="681"/>
      <c r="J21" s="681"/>
      <c r="K21" s="681"/>
      <c r="L21" s="681"/>
      <c r="M21" s="681">
        <f t="shared" si="0"/>
        <v>0</v>
      </c>
    </row>
    <row r="22" spans="1:13" ht="20.100000000000001" customHeight="1">
      <c r="A22" s="965"/>
      <c r="B22" s="945" t="s">
        <v>1084</v>
      </c>
      <c r="C22" s="1406" t="s">
        <v>1095</v>
      </c>
      <c r="D22" s="945" t="s">
        <v>56</v>
      </c>
      <c r="E22" s="944" t="s">
        <v>33</v>
      </c>
      <c r="F22" s="936">
        <v>0</v>
      </c>
      <c r="G22" s="681"/>
      <c r="H22" s="681"/>
      <c r="I22" s="681"/>
      <c r="J22" s="681"/>
      <c r="K22" s="681"/>
      <c r="L22" s="681"/>
      <c r="M22" s="681">
        <f t="shared" si="0"/>
        <v>0</v>
      </c>
    </row>
    <row r="23" spans="1:13" ht="20.100000000000001" customHeight="1">
      <c r="A23" s="965"/>
      <c r="B23" s="945" t="s">
        <v>548</v>
      </c>
      <c r="C23" s="1406" t="s">
        <v>1096</v>
      </c>
      <c r="D23" s="945" t="s">
        <v>56</v>
      </c>
      <c r="E23" s="944" t="s">
        <v>33</v>
      </c>
      <c r="F23" s="936">
        <v>26</v>
      </c>
      <c r="G23" s="681"/>
      <c r="H23" s="681"/>
      <c r="I23" s="681"/>
      <c r="J23" s="681"/>
      <c r="K23" s="681"/>
      <c r="L23" s="681"/>
      <c r="M23" s="681">
        <f t="shared" si="0"/>
        <v>0</v>
      </c>
    </row>
    <row r="24" spans="1:13" ht="20.100000000000001" customHeight="1">
      <c r="A24" s="965"/>
      <c r="B24" s="945" t="s">
        <v>538</v>
      </c>
      <c r="C24" s="1406" t="s">
        <v>1097</v>
      </c>
      <c r="D24" s="945" t="s">
        <v>56</v>
      </c>
      <c r="E24" s="944" t="s">
        <v>33</v>
      </c>
      <c r="F24" s="936">
        <v>4</v>
      </c>
      <c r="G24" s="681"/>
      <c r="H24" s="681"/>
      <c r="I24" s="681"/>
      <c r="J24" s="681"/>
      <c r="K24" s="681"/>
      <c r="L24" s="681"/>
      <c r="M24" s="681">
        <f t="shared" si="0"/>
        <v>0</v>
      </c>
    </row>
    <row r="25" spans="1:13" ht="20.100000000000001" customHeight="1">
      <c r="A25" s="965"/>
      <c r="B25" s="945" t="s">
        <v>1085</v>
      </c>
      <c r="C25" s="1406" t="s">
        <v>1086</v>
      </c>
      <c r="D25" s="945" t="s">
        <v>260</v>
      </c>
      <c r="E25" s="944" t="s">
        <v>33</v>
      </c>
      <c r="F25" s="936">
        <v>207</v>
      </c>
      <c r="G25" s="681"/>
      <c r="H25" s="681"/>
      <c r="I25" s="681"/>
      <c r="J25" s="681"/>
      <c r="K25" s="681"/>
      <c r="L25" s="681"/>
      <c r="M25" s="681">
        <f t="shared" si="0"/>
        <v>0</v>
      </c>
    </row>
    <row r="26" spans="1:13" ht="20.100000000000001" customHeight="1">
      <c r="A26" s="965"/>
      <c r="B26" s="945" t="s">
        <v>1087</v>
      </c>
      <c r="C26" s="1406" t="s">
        <v>326</v>
      </c>
      <c r="D26" s="945" t="s">
        <v>56</v>
      </c>
      <c r="E26" s="936">
        <v>100</v>
      </c>
      <c r="F26" s="806">
        <v>86.999999999999986</v>
      </c>
      <c r="G26" s="681"/>
      <c r="H26" s="681"/>
      <c r="I26" s="681"/>
      <c r="J26" s="681"/>
      <c r="K26" s="681"/>
      <c r="L26" s="681"/>
      <c r="M26" s="681">
        <f t="shared" si="0"/>
        <v>0</v>
      </c>
    </row>
    <row r="27" spans="1:13" ht="20.100000000000001" customHeight="1">
      <c r="A27" s="965"/>
      <c r="B27" s="945"/>
      <c r="C27" s="1406" t="s">
        <v>26</v>
      </c>
      <c r="D27" s="945" t="s">
        <v>13</v>
      </c>
      <c r="E27" s="944">
        <v>6.52</v>
      </c>
      <c r="F27" s="806">
        <v>5.6723999999999988</v>
      </c>
      <c r="G27" s="681"/>
      <c r="H27" s="681"/>
      <c r="I27" s="681"/>
      <c r="J27" s="681"/>
      <c r="K27" s="681"/>
      <c r="L27" s="681"/>
      <c r="M27" s="681">
        <f t="shared" si="0"/>
        <v>0</v>
      </c>
    </row>
    <row r="28" spans="1:13" ht="44.25" customHeight="1">
      <c r="A28" s="965"/>
      <c r="B28" s="1412" t="s">
        <v>1082</v>
      </c>
      <c r="C28" s="796" t="s">
        <v>1098</v>
      </c>
      <c r="D28" s="1413" t="s">
        <v>258</v>
      </c>
      <c r="E28" s="943"/>
      <c r="F28" s="932">
        <v>0.62</v>
      </c>
      <c r="G28" s="681"/>
      <c r="H28" s="681"/>
      <c r="I28" s="681"/>
      <c r="J28" s="681"/>
      <c r="K28" s="681"/>
      <c r="L28" s="681"/>
      <c r="M28" s="681">
        <f t="shared" si="0"/>
        <v>0</v>
      </c>
    </row>
    <row r="29" spans="1:13" ht="20.100000000000001" customHeight="1">
      <c r="A29" s="965"/>
      <c r="B29" s="945"/>
      <c r="C29" s="1406" t="s">
        <v>49</v>
      </c>
      <c r="D29" s="945" t="s">
        <v>16</v>
      </c>
      <c r="E29" s="936">
        <v>135</v>
      </c>
      <c r="F29" s="806">
        <v>83.7</v>
      </c>
      <c r="G29" s="681"/>
      <c r="H29" s="681"/>
      <c r="I29" s="681"/>
      <c r="J29" s="681"/>
      <c r="K29" s="681"/>
      <c r="L29" s="681"/>
      <c r="M29" s="681">
        <f t="shared" si="0"/>
        <v>0</v>
      </c>
    </row>
    <row r="30" spans="1:13" ht="20.100000000000001" customHeight="1">
      <c r="A30" s="965"/>
      <c r="B30" s="945"/>
      <c r="C30" s="1406" t="s">
        <v>29</v>
      </c>
      <c r="D30" s="945" t="s">
        <v>13</v>
      </c>
      <c r="E30" s="936">
        <v>3.14</v>
      </c>
      <c r="F30" s="806">
        <v>1.9468000000000001</v>
      </c>
      <c r="G30" s="681"/>
      <c r="H30" s="681"/>
      <c r="I30" s="681"/>
      <c r="J30" s="681"/>
      <c r="K30" s="681"/>
      <c r="L30" s="681"/>
      <c r="M30" s="681">
        <f t="shared" si="0"/>
        <v>0</v>
      </c>
    </row>
    <row r="31" spans="1:13" ht="20.100000000000001" customHeight="1">
      <c r="A31" s="965"/>
      <c r="B31" s="945" t="s">
        <v>1000</v>
      </c>
      <c r="C31" s="1406" t="s">
        <v>1088</v>
      </c>
      <c r="D31" s="945" t="s">
        <v>260</v>
      </c>
      <c r="E31" s="944">
        <v>93.7</v>
      </c>
      <c r="F31" s="806">
        <v>58.094000000000001</v>
      </c>
      <c r="G31" s="681"/>
      <c r="H31" s="681"/>
      <c r="I31" s="681"/>
      <c r="J31" s="681"/>
      <c r="K31" s="681"/>
      <c r="L31" s="681"/>
      <c r="M31" s="681">
        <f t="shared" si="0"/>
        <v>0</v>
      </c>
    </row>
    <row r="32" spans="1:13" ht="20.100000000000001" customHeight="1">
      <c r="A32" s="965"/>
      <c r="B32" s="945" t="s">
        <v>910</v>
      </c>
      <c r="C32" s="1406" t="s">
        <v>1099</v>
      </c>
      <c r="D32" s="945" t="s">
        <v>56</v>
      </c>
      <c r="E32" s="944" t="s">
        <v>33</v>
      </c>
      <c r="F32" s="936">
        <v>4</v>
      </c>
      <c r="G32" s="681"/>
      <c r="H32" s="681"/>
      <c r="I32" s="681"/>
      <c r="J32" s="681"/>
      <c r="K32" s="681"/>
      <c r="L32" s="681"/>
      <c r="M32" s="681">
        <f t="shared" ref="M32:M38" si="1">L32+J32+H32</f>
        <v>0</v>
      </c>
    </row>
    <row r="33" spans="1:13" ht="20.100000000000001" customHeight="1">
      <c r="A33" s="965"/>
      <c r="B33" s="945" t="s">
        <v>1089</v>
      </c>
      <c r="C33" s="1406" t="s">
        <v>1100</v>
      </c>
      <c r="D33" s="945" t="s">
        <v>56</v>
      </c>
      <c r="E33" s="944" t="s">
        <v>33</v>
      </c>
      <c r="F33" s="936">
        <v>14</v>
      </c>
      <c r="G33" s="681"/>
      <c r="H33" s="681"/>
      <c r="I33" s="681"/>
      <c r="J33" s="681"/>
      <c r="K33" s="681"/>
      <c r="L33" s="681"/>
      <c r="M33" s="681">
        <f t="shared" si="1"/>
        <v>0</v>
      </c>
    </row>
    <row r="34" spans="1:13" ht="20.100000000000001" customHeight="1">
      <c r="A34" s="965"/>
      <c r="B34" s="945" t="s">
        <v>912</v>
      </c>
      <c r="C34" s="1406" t="s">
        <v>1101</v>
      </c>
      <c r="D34" s="945" t="s">
        <v>56</v>
      </c>
      <c r="E34" s="944" t="s">
        <v>33</v>
      </c>
      <c r="F34" s="936">
        <v>8</v>
      </c>
      <c r="G34" s="681"/>
      <c r="H34" s="681"/>
      <c r="I34" s="681"/>
      <c r="J34" s="681"/>
      <c r="K34" s="681"/>
      <c r="L34" s="681"/>
      <c r="M34" s="681">
        <f t="shared" si="1"/>
        <v>0</v>
      </c>
    </row>
    <row r="35" spans="1:13" ht="20.100000000000001" customHeight="1">
      <c r="A35" s="965"/>
      <c r="B35" s="945" t="s">
        <v>1090</v>
      </c>
      <c r="C35" s="1406" t="s">
        <v>1102</v>
      </c>
      <c r="D35" s="945" t="s">
        <v>56</v>
      </c>
      <c r="E35" s="944" t="s">
        <v>33</v>
      </c>
      <c r="F35" s="936">
        <v>2</v>
      </c>
      <c r="G35" s="681"/>
      <c r="H35" s="681"/>
      <c r="I35" s="681"/>
      <c r="J35" s="681"/>
      <c r="K35" s="681"/>
      <c r="L35" s="681"/>
      <c r="M35" s="681">
        <f t="shared" si="1"/>
        <v>0</v>
      </c>
    </row>
    <row r="36" spans="1:13" ht="20.100000000000001" customHeight="1">
      <c r="A36" s="965"/>
      <c r="B36" s="945" t="s">
        <v>1085</v>
      </c>
      <c r="C36" s="1406" t="s">
        <v>1091</v>
      </c>
      <c r="D36" s="945" t="s">
        <v>260</v>
      </c>
      <c r="E36" s="944" t="s">
        <v>33</v>
      </c>
      <c r="F36" s="936">
        <v>62</v>
      </c>
      <c r="G36" s="681"/>
      <c r="H36" s="681"/>
      <c r="I36" s="681"/>
      <c r="J36" s="681"/>
      <c r="K36" s="681"/>
      <c r="L36" s="681"/>
      <c r="M36" s="681">
        <f t="shared" si="1"/>
        <v>0</v>
      </c>
    </row>
    <row r="37" spans="1:13" ht="20.100000000000001" customHeight="1">
      <c r="A37" s="965"/>
      <c r="B37" s="945" t="s">
        <v>1092</v>
      </c>
      <c r="C37" s="1406" t="s">
        <v>907</v>
      </c>
      <c r="D37" s="945" t="s">
        <v>56</v>
      </c>
      <c r="E37" s="936">
        <v>100</v>
      </c>
      <c r="F37" s="806">
        <v>62</v>
      </c>
      <c r="G37" s="681"/>
      <c r="H37" s="681"/>
      <c r="I37" s="681"/>
      <c r="J37" s="681"/>
      <c r="K37" s="681"/>
      <c r="L37" s="681"/>
      <c r="M37" s="681">
        <f t="shared" si="1"/>
        <v>0</v>
      </c>
    </row>
    <row r="38" spans="1:13" ht="20.100000000000001" customHeight="1">
      <c r="A38" s="965"/>
      <c r="B38" s="945"/>
      <c r="C38" s="1406" t="s">
        <v>26</v>
      </c>
      <c r="D38" s="945" t="s">
        <v>13</v>
      </c>
      <c r="E38" s="944">
        <v>6.52</v>
      </c>
      <c r="F38" s="806">
        <v>4.0423999999999998</v>
      </c>
      <c r="G38" s="681"/>
      <c r="H38" s="681"/>
      <c r="I38" s="681"/>
      <c r="J38" s="681"/>
      <c r="K38" s="681"/>
      <c r="L38" s="681"/>
      <c r="M38" s="681">
        <f t="shared" si="1"/>
        <v>0</v>
      </c>
    </row>
    <row r="39" spans="1:13" ht="26.25" customHeight="1">
      <c r="A39" s="946"/>
      <c r="B39" s="947"/>
      <c r="C39" s="948" t="s">
        <v>40</v>
      </c>
      <c r="D39" s="926" t="s">
        <v>13</v>
      </c>
      <c r="E39" s="927"/>
      <c r="F39" s="949"/>
      <c r="G39" s="927"/>
      <c r="H39" s="927">
        <f>SUM(H8:H38)</f>
        <v>0</v>
      </c>
      <c r="I39" s="927"/>
      <c r="J39" s="927">
        <f>SUM(J8:J38)</f>
        <v>0</v>
      </c>
      <c r="K39" s="927"/>
      <c r="L39" s="927">
        <f>SUM(L8:L38)</f>
        <v>0</v>
      </c>
      <c r="M39" s="927">
        <f>SUM(M8:M38)</f>
        <v>0</v>
      </c>
    </row>
    <row r="40" spans="1:13" ht="40.5" customHeight="1">
      <c r="A40" s="938"/>
      <c r="B40" s="934"/>
      <c r="C40" s="950" t="s">
        <v>1118</v>
      </c>
      <c r="D40" s="951" t="s">
        <v>13</v>
      </c>
      <c r="E40" s="952"/>
      <c r="F40" s="953"/>
      <c r="G40" s="927"/>
      <c r="H40" s="927"/>
      <c r="I40" s="927"/>
      <c r="J40" s="927"/>
      <c r="K40" s="927"/>
      <c r="L40" s="927"/>
      <c r="M40" s="954">
        <f>H39*E40</f>
        <v>0</v>
      </c>
    </row>
    <row r="41" spans="1:13" ht="27.75" customHeight="1">
      <c r="A41" s="938"/>
      <c r="B41" s="934"/>
      <c r="C41" s="955" t="s">
        <v>5</v>
      </c>
      <c r="D41" s="926" t="s">
        <v>13</v>
      </c>
      <c r="E41" s="952"/>
      <c r="F41" s="953"/>
      <c r="G41" s="927"/>
      <c r="H41" s="927"/>
      <c r="I41" s="927"/>
      <c r="J41" s="927"/>
      <c r="K41" s="927"/>
      <c r="L41" s="927"/>
      <c r="M41" s="701">
        <f>SUM(M39:M40)</f>
        <v>0</v>
      </c>
    </row>
    <row r="42" spans="1:13" ht="27.75" customHeight="1">
      <c r="A42" s="938"/>
      <c r="B42" s="934"/>
      <c r="C42" s="956" t="s">
        <v>1021</v>
      </c>
      <c r="D42" s="934" t="s">
        <v>13</v>
      </c>
      <c r="E42" s="952"/>
      <c r="F42" s="953"/>
      <c r="G42" s="927"/>
      <c r="H42" s="927"/>
      <c r="I42" s="927"/>
      <c r="J42" s="927"/>
      <c r="K42" s="927"/>
      <c r="L42" s="927"/>
      <c r="M42" s="957">
        <f>M41*E42</f>
        <v>0</v>
      </c>
    </row>
    <row r="43" spans="1:13" ht="30" customHeight="1">
      <c r="A43" s="938"/>
      <c r="B43" s="934"/>
      <c r="C43" s="958" t="s">
        <v>5</v>
      </c>
      <c r="D43" s="959" t="s">
        <v>13</v>
      </c>
      <c r="E43" s="952"/>
      <c r="F43" s="953"/>
      <c r="G43" s="927"/>
      <c r="H43" s="927"/>
      <c r="I43" s="927"/>
      <c r="J43" s="927"/>
      <c r="K43" s="927"/>
      <c r="L43" s="927"/>
      <c r="M43" s="701">
        <f>SUM(M41:M42)</f>
        <v>0</v>
      </c>
    </row>
    <row r="44" spans="1:13" ht="27.75" customHeight="1">
      <c r="A44" s="938"/>
      <c r="B44" s="934"/>
      <c r="C44" s="956" t="s">
        <v>1020</v>
      </c>
      <c r="D44" s="934" t="s">
        <v>13</v>
      </c>
      <c r="E44" s="952"/>
      <c r="F44" s="953"/>
      <c r="G44" s="927"/>
      <c r="H44" s="927"/>
      <c r="I44" s="927"/>
      <c r="J44" s="927"/>
      <c r="K44" s="927"/>
      <c r="L44" s="927"/>
      <c r="M44" s="957">
        <f>M43*E44</f>
        <v>0</v>
      </c>
    </row>
    <row r="45" spans="1:13" ht="33.75" customHeight="1">
      <c r="A45" s="938"/>
      <c r="B45" s="934"/>
      <c r="C45" s="958" t="s">
        <v>40</v>
      </c>
      <c r="D45" s="959" t="s">
        <v>13</v>
      </c>
      <c r="E45" s="952"/>
      <c r="F45" s="953"/>
      <c r="G45" s="927"/>
      <c r="H45" s="927"/>
      <c r="I45" s="927"/>
      <c r="J45" s="927"/>
      <c r="K45" s="927"/>
      <c r="L45" s="927"/>
      <c r="M45" s="701">
        <f>SUM(M43:M44)</f>
        <v>0</v>
      </c>
    </row>
    <row r="46" spans="1:13" ht="33.75" customHeight="1"/>
    <row r="47" spans="1:13">
      <c r="A47" s="1014"/>
      <c r="B47" s="1014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</row>
  </sheetData>
  <autoFilter ref="A7:M45" xr:uid="{00000000-0009-0000-0000-000004000000}"/>
  <mergeCells count="15">
    <mergeCell ref="A47:M47"/>
    <mergeCell ref="A5:A6"/>
    <mergeCell ref="B5:B6"/>
    <mergeCell ref="C5:C6"/>
    <mergeCell ref="M5:M6"/>
    <mergeCell ref="A8:A10"/>
    <mergeCell ref="D5:D6"/>
    <mergeCell ref="E5:F5"/>
    <mergeCell ref="G5:H5"/>
    <mergeCell ref="I5:J5"/>
    <mergeCell ref="A1:M1"/>
    <mergeCell ref="A2:M2"/>
    <mergeCell ref="A4:M4"/>
    <mergeCell ref="A11:A16"/>
    <mergeCell ref="K5:L5"/>
  </mergeCells>
  <pageMargins left="0.23622047244094499" right="0.23622047244094499" top="0.43307086614173201" bottom="0.48552083333333301" header="0.43307086614173201" footer="0.15748031496063"/>
  <pageSetup paperSize="9" scale="70" firstPageNumber="25" orientation="landscape" useFirstPageNumber="1" r:id="rId1"/>
  <headerFooter>
    <oddFooter xml:space="preserve">&amp;C&amp;"AcadNusx,Regular"gv. &amp;P / gv-dan 141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8"/>
  <sheetViews>
    <sheetView showZeros="0" view="pageBreakPreview" topLeftCell="A6" zoomScaleSheetLayoutView="100" workbookViewId="0">
      <selection activeCell="K24" sqref="K24"/>
    </sheetView>
  </sheetViews>
  <sheetFormatPr defaultColWidth="9.125" defaultRowHeight="15.75"/>
  <cols>
    <col min="1" max="1" width="5.25" style="1" customWidth="1"/>
    <col min="2" max="2" width="12.375" style="227" customWidth="1"/>
    <col min="3" max="3" width="44" style="1" customWidth="1"/>
    <col min="4" max="7" width="9.125" style="1"/>
    <col min="8" max="8" width="10.875" style="1" customWidth="1"/>
    <col min="9" max="9" width="7.25" style="1" customWidth="1"/>
    <col min="10" max="10" width="10.125" style="1" customWidth="1"/>
    <col min="11" max="11" width="7.75" style="1" customWidth="1"/>
    <col min="12" max="12" width="10.625" style="1" customWidth="1"/>
    <col min="13" max="13" width="11.875" style="1" customWidth="1"/>
    <col min="14" max="16384" width="9.125" style="1"/>
  </cols>
  <sheetData>
    <row r="1" spans="1:13" ht="19.5">
      <c r="A1" s="992" t="s">
        <v>578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</row>
    <row r="2" spans="1:13">
      <c r="A2" s="227"/>
      <c r="C2" s="14"/>
      <c r="D2" s="227"/>
      <c r="E2" s="142"/>
      <c r="F2" s="33"/>
      <c r="G2" s="14"/>
      <c r="H2" s="14"/>
      <c r="I2" s="14"/>
      <c r="J2" s="14"/>
      <c r="K2" s="14"/>
      <c r="L2" s="14"/>
      <c r="M2" s="14"/>
    </row>
    <row r="3" spans="1:13" ht="32.25" customHeight="1">
      <c r="A3" s="992" t="s">
        <v>465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</row>
    <row r="4" spans="1:13">
      <c r="A4" s="227"/>
      <c r="C4" s="14"/>
      <c r="D4" s="227"/>
      <c r="E4" s="221"/>
      <c r="F4" s="171"/>
      <c r="G4" s="142"/>
      <c r="H4" s="142"/>
      <c r="I4" s="142"/>
      <c r="J4" s="142"/>
      <c r="K4" s="142"/>
      <c r="L4" s="142"/>
      <c r="M4" s="142"/>
    </row>
    <row r="5" spans="1:13" ht="19.5">
      <c r="A5" s="991" t="s">
        <v>464</v>
      </c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</row>
    <row r="6" spans="1:13" ht="19.5">
      <c r="A6" s="3"/>
      <c r="B6" s="3"/>
      <c r="C6" s="15"/>
      <c r="D6" s="3"/>
      <c r="E6" s="222"/>
      <c r="F6" s="172"/>
      <c r="G6" s="143"/>
      <c r="H6" s="143"/>
      <c r="I6" s="143"/>
      <c r="J6" s="143"/>
      <c r="K6" s="143"/>
      <c r="L6" s="143"/>
      <c r="M6" s="143"/>
    </row>
    <row r="7" spans="1:13" ht="19.5">
      <c r="A7" s="992" t="s">
        <v>458</v>
      </c>
      <c r="B7" s="992"/>
      <c r="C7" s="992"/>
      <c r="D7" s="992"/>
      <c r="E7" s="992"/>
      <c r="F7" s="992"/>
      <c r="G7" s="992"/>
      <c r="H7" s="992"/>
      <c r="I7" s="992"/>
      <c r="J7" s="992"/>
      <c r="K7" s="992"/>
      <c r="L7" s="992"/>
      <c r="M7" s="992"/>
    </row>
    <row r="8" spans="1:13">
      <c r="A8" s="227"/>
      <c r="C8" s="14"/>
      <c r="D8" s="227"/>
      <c r="E8" s="142"/>
      <c r="F8" s="33"/>
      <c r="G8" s="14"/>
      <c r="H8" s="14"/>
      <c r="I8" s="14"/>
      <c r="J8" s="14"/>
      <c r="K8" s="14"/>
      <c r="L8" s="14"/>
      <c r="M8" s="14"/>
    </row>
    <row r="9" spans="1:13" ht="19.5">
      <c r="A9" s="993" t="s">
        <v>560</v>
      </c>
      <c r="B9" s="993"/>
      <c r="C9" s="993"/>
      <c r="D9" s="993"/>
      <c r="E9" s="993"/>
      <c r="F9" s="993"/>
      <c r="G9" s="993"/>
      <c r="H9" s="993"/>
      <c r="I9" s="993"/>
      <c r="J9" s="993"/>
      <c r="K9" s="993"/>
      <c r="L9" s="993"/>
      <c r="M9" s="993"/>
    </row>
    <row r="10" spans="1:13">
      <c r="A10" s="227"/>
      <c r="C10" s="14"/>
      <c r="D10" s="227"/>
      <c r="E10" s="142"/>
      <c r="F10" s="33"/>
      <c r="G10" s="14"/>
      <c r="H10" s="14"/>
      <c r="I10" s="14"/>
      <c r="J10" s="14"/>
      <c r="K10" s="14"/>
      <c r="L10" s="14"/>
      <c r="M10" s="14"/>
    </row>
    <row r="11" spans="1:13" ht="25.5" customHeight="1">
      <c r="A11" s="1034" t="s">
        <v>14</v>
      </c>
      <c r="B11" s="1034"/>
      <c r="C11" s="16" t="s">
        <v>15</v>
      </c>
      <c r="D11" s="13"/>
      <c r="E11" s="144"/>
      <c r="F11" s="34"/>
      <c r="G11" s="16"/>
      <c r="H11" s="16"/>
      <c r="I11" s="16"/>
      <c r="J11" s="16"/>
      <c r="K11" s="16"/>
      <c r="L11" s="14"/>
      <c r="M11" s="16"/>
    </row>
    <row r="12" spans="1:13" ht="20.25" customHeight="1" thickBot="1">
      <c r="A12" s="1034" t="s">
        <v>12</v>
      </c>
      <c r="B12" s="1034"/>
      <c r="C12" s="16"/>
      <c r="D12" s="13"/>
      <c r="E12" s="144"/>
      <c r="F12" s="34"/>
      <c r="G12" s="16"/>
      <c r="H12" s="16"/>
      <c r="I12" s="1036" t="s">
        <v>716</v>
      </c>
      <c r="J12" s="1036"/>
      <c r="K12" s="1035">
        <f>M49</f>
        <v>0</v>
      </c>
      <c r="L12" s="1035"/>
      <c r="M12" s="16" t="s">
        <v>13</v>
      </c>
    </row>
    <row r="13" spans="1:13" ht="63" customHeight="1" thickBot="1">
      <c r="A13" s="1026" t="s">
        <v>11</v>
      </c>
      <c r="B13" s="1028" t="s">
        <v>0</v>
      </c>
      <c r="C13" s="1030" t="s">
        <v>1</v>
      </c>
      <c r="D13" s="1032" t="s">
        <v>6</v>
      </c>
      <c r="E13" s="1022" t="s">
        <v>2</v>
      </c>
      <c r="F13" s="1021"/>
      <c r="G13" s="1022" t="s">
        <v>4</v>
      </c>
      <c r="H13" s="1023"/>
      <c r="I13" s="1021" t="s">
        <v>3</v>
      </c>
      <c r="J13" s="1021"/>
      <c r="K13" s="1022" t="s">
        <v>9</v>
      </c>
      <c r="L13" s="1023"/>
      <c r="M13" s="1024" t="s">
        <v>5</v>
      </c>
    </row>
    <row r="14" spans="1:13" ht="48" customHeight="1" thickBot="1">
      <c r="A14" s="1027"/>
      <c r="B14" s="1029"/>
      <c r="C14" s="1031"/>
      <c r="D14" s="1033"/>
      <c r="E14" s="9" t="s">
        <v>8</v>
      </c>
      <c r="F14" s="10" t="s">
        <v>7</v>
      </c>
      <c r="G14" s="11" t="s">
        <v>8</v>
      </c>
      <c r="H14" s="12" t="s">
        <v>7</v>
      </c>
      <c r="I14" s="9" t="s">
        <v>8</v>
      </c>
      <c r="J14" s="10" t="s">
        <v>7</v>
      </c>
      <c r="K14" s="11" t="s">
        <v>8</v>
      </c>
      <c r="L14" s="12" t="s">
        <v>7</v>
      </c>
      <c r="M14" s="1025"/>
    </row>
    <row r="15" spans="1:13" ht="16.5" thickBot="1">
      <c r="A15" s="62">
        <v>1</v>
      </c>
      <c r="B15" s="63">
        <v>2</v>
      </c>
      <c r="C15" s="64">
        <v>3</v>
      </c>
      <c r="D15" s="63">
        <v>4</v>
      </c>
      <c r="E15" s="65">
        <v>5</v>
      </c>
      <c r="F15" s="66">
        <v>6</v>
      </c>
      <c r="G15" s="67">
        <v>7</v>
      </c>
      <c r="H15" s="68">
        <v>8</v>
      </c>
      <c r="I15" s="65">
        <v>9</v>
      </c>
      <c r="J15" s="66">
        <v>10</v>
      </c>
      <c r="K15" s="67">
        <v>11</v>
      </c>
      <c r="L15" s="68">
        <v>12</v>
      </c>
      <c r="M15" s="69">
        <v>13</v>
      </c>
    </row>
    <row r="16" spans="1:13" ht="21" customHeight="1" thickBot="1">
      <c r="A16" s="62"/>
      <c r="B16" s="63"/>
      <c r="C16" s="107" t="s">
        <v>561</v>
      </c>
      <c r="D16" s="63"/>
      <c r="E16" s="65"/>
      <c r="F16" s="66"/>
      <c r="G16" s="67"/>
      <c r="H16" s="68"/>
      <c r="I16" s="65"/>
      <c r="J16" s="66"/>
      <c r="K16" s="67"/>
      <c r="L16" s="68"/>
      <c r="M16" s="69"/>
    </row>
    <row r="17" spans="1:13" ht="23.25" customHeight="1">
      <c r="A17" s="1019">
        <v>1</v>
      </c>
      <c r="B17" s="232" t="s">
        <v>61</v>
      </c>
      <c r="C17" s="359" t="s">
        <v>562</v>
      </c>
      <c r="D17" s="244" t="s">
        <v>56</v>
      </c>
      <c r="E17" s="80"/>
      <c r="F17" s="141">
        <v>68</v>
      </c>
      <c r="G17" s="54"/>
      <c r="H17" s="55"/>
      <c r="I17" s="52"/>
      <c r="J17" s="53"/>
      <c r="K17" s="54"/>
      <c r="L17" s="55"/>
      <c r="M17" s="56"/>
    </row>
    <row r="18" spans="1:13" ht="21" customHeight="1">
      <c r="A18" s="1017"/>
      <c r="B18" s="25"/>
      <c r="C18" s="23" t="s">
        <v>10</v>
      </c>
      <c r="D18" s="25" t="s">
        <v>56</v>
      </c>
      <c r="E18" s="85">
        <v>1</v>
      </c>
      <c r="F18" s="86">
        <v>68</v>
      </c>
      <c r="G18" s="59"/>
      <c r="H18" s="60"/>
      <c r="I18" s="57"/>
      <c r="J18" s="58"/>
      <c r="K18" s="59"/>
      <c r="L18" s="60"/>
      <c r="M18" s="358"/>
    </row>
    <row r="19" spans="1:13" ht="21" customHeight="1" thickBot="1">
      <c r="A19" s="1017"/>
      <c r="B19" s="18" t="s">
        <v>671</v>
      </c>
      <c r="C19" s="23" t="s">
        <v>670</v>
      </c>
      <c r="D19" s="18" t="s">
        <v>56</v>
      </c>
      <c r="E19" s="85">
        <v>1</v>
      </c>
      <c r="F19" s="86">
        <v>68</v>
      </c>
      <c r="G19" s="59"/>
      <c r="H19" s="60"/>
      <c r="I19" s="57"/>
      <c r="J19" s="58"/>
      <c r="K19" s="59"/>
      <c r="L19" s="60"/>
      <c r="M19" s="358"/>
    </row>
    <row r="20" spans="1:13" ht="27.75">
      <c r="A20" s="1016">
        <v>2</v>
      </c>
      <c r="B20" s="117" t="s">
        <v>61</v>
      </c>
      <c r="C20" s="138" t="s">
        <v>563</v>
      </c>
      <c r="D20" s="99" t="s">
        <v>56</v>
      </c>
      <c r="E20" s="90"/>
      <c r="F20" s="132">
        <v>8</v>
      </c>
      <c r="G20" s="77"/>
      <c r="H20" s="78"/>
      <c r="I20" s="75"/>
      <c r="J20" s="76"/>
      <c r="K20" s="77"/>
      <c r="L20" s="78"/>
      <c r="M20" s="79"/>
    </row>
    <row r="21" spans="1:13">
      <c r="A21" s="1017"/>
      <c r="B21" s="25"/>
      <c r="C21" s="23" t="s">
        <v>10</v>
      </c>
      <c r="D21" s="25" t="s">
        <v>56</v>
      </c>
      <c r="E21" s="85">
        <v>1</v>
      </c>
      <c r="F21" s="86">
        <v>8</v>
      </c>
      <c r="G21" s="59"/>
      <c r="H21" s="60"/>
      <c r="I21" s="57"/>
      <c r="J21" s="58"/>
      <c r="K21" s="59"/>
      <c r="L21" s="60"/>
      <c r="M21" s="358"/>
    </row>
    <row r="22" spans="1:13" ht="16.5" thickBot="1">
      <c r="A22" s="1020"/>
      <c r="B22" s="51" t="s">
        <v>573</v>
      </c>
      <c r="C22" s="96" t="s">
        <v>564</v>
      </c>
      <c r="D22" s="51" t="s">
        <v>56</v>
      </c>
      <c r="E22" s="97">
        <v>1</v>
      </c>
      <c r="F22" s="98">
        <v>8</v>
      </c>
      <c r="G22" s="105"/>
      <c r="H22" s="106"/>
      <c r="I22" s="103"/>
      <c r="J22" s="104"/>
      <c r="K22" s="105"/>
      <c r="L22" s="106"/>
      <c r="M22" s="360"/>
    </row>
    <row r="23" spans="1:13" ht="27.75">
      <c r="A23" s="1016">
        <v>3</v>
      </c>
      <c r="B23" s="117" t="s">
        <v>61</v>
      </c>
      <c r="C23" s="138" t="s">
        <v>672</v>
      </c>
      <c r="D23" s="17" t="s">
        <v>56</v>
      </c>
      <c r="E23" s="90"/>
      <c r="F23" s="132">
        <v>8</v>
      </c>
      <c r="G23" s="77"/>
      <c r="H23" s="78"/>
      <c r="I23" s="75"/>
      <c r="J23" s="76"/>
      <c r="K23" s="77"/>
      <c r="L23" s="78"/>
      <c r="M23" s="79"/>
    </row>
    <row r="24" spans="1:13">
      <c r="A24" s="1017"/>
      <c r="B24" s="25"/>
      <c r="C24" s="23" t="s">
        <v>10</v>
      </c>
      <c r="D24" s="25" t="s">
        <v>56</v>
      </c>
      <c r="E24" s="85">
        <v>1</v>
      </c>
      <c r="F24" s="86">
        <v>8</v>
      </c>
      <c r="G24" s="59"/>
      <c r="H24" s="60"/>
      <c r="I24" s="57"/>
      <c r="J24" s="58"/>
      <c r="K24" s="59"/>
      <c r="L24" s="60"/>
      <c r="M24" s="358"/>
    </row>
    <row r="25" spans="1:13" ht="16.5" thickBot="1">
      <c r="A25" s="1018"/>
      <c r="B25" s="18" t="s">
        <v>574</v>
      </c>
      <c r="C25" s="19" t="s">
        <v>565</v>
      </c>
      <c r="D25" s="18" t="s">
        <v>56</v>
      </c>
      <c r="E25" s="93">
        <v>1</v>
      </c>
      <c r="F25" s="122">
        <v>8</v>
      </c>
      <c r="G25" s="72"/>
      <c r="H25" s="73"/>
      <c r="I25" s="70"/>
      <c r="J25" s="71"/>
      <c r="K25" s="72"/>
      <c r="L25" s="73"/>
      <c r="M25" s="74"/>
    </row>
    <row r="26" spans="1:13">
      <c r="A26" s="1016">
        <v>4</v>
      </c>
      <c r="B26" s="117" t="s">
        <v>61</v>
      </c>
      <c r="C26" s="118" t="s">
        <v>566</v>
      </c>
      <c r="D26" s="119" t="s">
        <v>100</v>
      </c>
      <c r="E26" s="131"/>
      <c r="F26" s="132">
        <v>1</v>
      </c>
      <c r="G26" s="77"/>
      <c r="H26" s="78"/>
      <c r="I26" s="75"/>
      <c r="J26" s="76"/>
      <c r="K26" s="77"/>
      <c r="L26" s="78"/>
      <c r="M26" s="79"/>
    </row>
    <row r="27" spans="1:13">
      <c r="A27" s="1017"/>
      <c r="B27" s="25"/>
      <c r="C27" s="23" t="s">
        <v>10</v>
      </c>
      <c r="D27" s="25" t="s">
        <v>100</v>
      </c>
      <c r="E27" s="85">
        <v>1</v>
      </c>
      <c r="F27" s="86">
        <v>1</v>
      </c>
      <c r="G27" s="59"/>
      <c r="H27" s="60"/>
      <c r="I27" s="57"/>
      <c r="J27" s="58"/>
      <c r="K27" s="59"/>
      <c r="L27" s="60"/>
      <c r="M27" s="358"/>
    </row>
    <row r="28" spans="1:13" ht="41.25">
      <c r="A28" s="1017"/>
      <c r="B28" s="25" t="s">
        <v>673</v>
      </c>
      <c r="C28" s="233" t="s">
        <v>674</v>
      </c>
      <c r="D28" s="25" t="s">
        <v>100</v>
      </c>
      <c r="E28" s="85">
        <v>1</v>
      </c>
      <c r="F28" s="86">
        <v>1</v>
      </c>
      <c r="G28" s="59"/>
      <c r="H28" s="60"/>
      <c r="I28" s="57"/>
      <c r="J28" s="58"/>
      <c r="K28" s="59"/>
      <c r="L28" s="60"/>
      <c r="M28" s="358"/>
    </row>
    <row r="29" spans="1:13" ht="16.5" thickBot="1">
      <c r="A29" s="1018"/>
      <c r="B29" s="18"/>
      <c r="C29" s="19" t="s">
        <v>567</v>
      </c>
      <c r="D29" s="18" t="s">
        <v>100</v>
      </c>
      <c r="E29" s="93">
        <v>1</v>
      </c>
      <c r="F29" s="122">
        <v>1</v>
      </c>
      <c r="G29" s="72"/>
      <c r="H29" s="73"/>
      <c r="I29" s="70"/>
      <c r="J29" s="71"/>
      <c r="K29" s="72"/>
      <c r="L29" s="73"/>
      <c r="M29" s="358"/>
    </row>
    <row r="30" spans="1:13" ht="40.5">
      <c r="A30" s="1016">
        <v>5</v>
      </c>
      <c r="B30" s="136" t="s">
        <v>568</v>
      </c>
      <c r="C30" s="234" t="s">
        <v>569</v>
      </c>
      <c r="D30" s="239" t="s">
        <v>470</v>
      </c>
      <c r="E30" s="131"/>
      <c r="F30" s="132">
        <v>4.08</v>
      </c>
      <c r="G30" s="77"/>
      <c r="H30" s="78"/>
      <c r="I30" s="75"/>
      <c r="J30" s="76"/>
      <c r="K30" s="77"/>
      <c r="L30" s="78"/>
      <c r="M30" s="79"/>
    </row>
    <row r="31" spans="1:13">
      <c r="A31" s="1017"/>
      <c r="B31" s="116"/>
      <c r="C31" s="235" t="s">
        <v>10</v>
      </c>
      <c r="D31" s="245" t="s">
        <v>16</v>
      </c>
      <c r="E31" s="85">
        <v>6.24</v>
      </c>
      <c r="F31" s="86">
        <v>25.459200000000003</v>
      </c>
      <c r="G31" s="59"/>
      <c r="H31" s="60"/>
      <c r="I31" s="57"/>
      <c r="J31" s="58"/>
      <c r="K31" s="59"/>
      <c r="L31" s="60"/>
      <c r="M31" s="358"/>
    </row>
    <row r="32" spans="1:13">
      <c r="A32" s="1017"/>
      <c r="B32" s="25" t="s">
        <v>496</v>
      </c>
      <c r="C32" s="236" t="s">
        <v>84</v>
      </c>
      <c r="D32" s="245" t="s">
        <v>50</v>
      </c>
      <c r="E32" s="85">
        <v>0.05</v>
      </c>
      <c r="F32" s="86">
        <v>0.20400000000000001</v>
      </c>
      <c r="G32" s="59"/>
      <c r="H32" s="60"/>
      <c r="I32" s="57"/>
      <c r="J32" s="58"/>
      <c r="K32" s="48"/>
      <c r="L32" s="60"/>
      <c r="M32" s="358"/>
    </row>
    <row r="33" spans="1:13">
      <c r="A33" s="1017"/>
      <c r="B33" s="25" t="s">
        <v>76</v>
      </c>
      <c r="C33" s="236" t="s">
        <v>85</v>
      </c>
      <c r="D33" s="245" t="s">
        <v>50</v>
      </c>
      <c r="E33" s="85">
        <v>0.26</v>
      </c>
      <c r="F33" s="86">
        <v>1.0608</v>
      </c>
      <c r="G33" s="59"/>
      <c r="H33" s="60"/>
      <c r="I33" s="57"/>
      <c r="J33" s="58"/>
      <c r="K33" s="48"/>
      <c r="L33" s="60"/>
      <c r="M33" s="358"/>
    </row>
    <row r="34" spans="1:13">
      <c r="A34" s="1017"/>
      <c r="B34" s="116" t="s">
        <v>575</v>
      </c>
      <c r="C34" s="237" t="s">
        <v>570</v>
      </c>
      <c r="D34" s="245" t="s">
        <v>79</v>
      </c>
      <c r="E34" s="85">
        <v>103</v>
      </c>
      <c r="F34" s="86">
        <v>420.24</v>
      </c>
      <c r="G34" s="59"/>
      <c r="H34" s="60"/>
      <c r="I34" s="57"/>
      <c r="J34" s="58"/>
      <c r="K34" s="59"/>
      <c r="L34" s="60"/>
      <c r="M34" s="358"/>
    </row>
    <row r="35" spans="1:13" ht="16.5" thickBot="1">
      <c r="A35" s="1018"/>
      <c r="B35" s="177"/>
      <c r="C35" s="238" t="s">
        <v>26</v>
      </c>
      <c r="D35" s="246" t="s">
        <v>13</v>
      </c>
      <c r="E35" s="93">
        <v>0.32</v>
      </c>
      <c r="F35" s="122">
        <v>1.3056000000000001</v>
      </c>
      <c r="G35" s="72"/>
      <c r="H35" s="73"/>
      <c r="I35" s="70"/>
      <c r="J35" s="71"/>
      <c r="K35" s="72"/>
      <c r="L35" s="73"/>
      <c r="M35" s="74"/>
    </row>
    <row r="36" spans="1:13" ht="31.5">
      <c r="A36" s="1019">
        <v>6</v>
      </c>
      <c r="B36" s="114" t="s">
        <v>571</v>
      </c>
      <c r="C36" s="242" t="s">
        <v>572</v>
      </c>
      <c r="D36" s="239" t="s">
        <v>470</v>
      </c>
      <c r="E36" s="80"/>
      <c r="F36" s="141">
        <v>4.08</v>
      </c>
      <c r="G36" s="54"/>
      <c r="H36" s="55"/>
      <c r="I36" s="52"/>
      <c r="J36" s="53"/>
      <c r="K36" s="54"/>
      <c r="L36" s="55"/>
      <c r="M36" s="56"/>
    </row>
    <row r="37" spans="1:13">
      <c r="A37" s="1017"/>
      <c r="B37" s="25"/>
      <c r="C37" s="231" t="s">
        <v>10</v>
      </c>
      <c r="D37" s="25" t="s">
        <v>16</v>
      </c>
      <c r="E37" s="85">
        <v>42.5</v>
      </c>
      <c r="F37" s="86">
        <v>173.4</v>
      </c>
      <c r="G37" s="59"/>
      <c r="H37" s="60"/>
      <c r="I37" s="57"/>
      <c r="J37" s="58"/>
      <c r="K37" s="59"/>
      <c r="L37" s="60"/>
      <c r="M37" s="358"/>
    </row>
    <row r="38" spans="1:13">
      <c r="A38" s="1017"/>
      <c r="B38" s="25" t="s">
        <v>496</v>
      </c>
      <c r="C38" s="240" t="s">
        <v>84</v>
      </c>
      <c r="D38" s="245" t="s">
        <v>50</v>
      </c>
      <c r="E38" s="85">
        <v>0.2</v>
      </c>
      <c r="F38" s="86">
        <v>0.81600000000000006</v>
      </c>
      <c r="G38" s="59"/>
      <c r="H38" s="60"/>
      <c r="I38" s="57"/>
      <c r="J38" s="58"/>
      <c r="K38" s="48"/>
      <c r="L38" s="60"/>
      <c r="M38" s="358"/>
    </row>
    <row r="39" spans="1:13">
      <c r="A39" s="1017"/>
      <c r="B39" s="25" t="s">
        <v>76</v>
      </c>
      <c r="C39" s="240" t="s">
        <v>85</v>
      </c>
      <c r="D39" s="245" t="s">
        <v>50</v>
      </c>
      <c r="E39" s="85">
        <v>1.8</v>
      </c>
      <c r="F39" s="86">
        <v>7.3440000000000003</v>
      </c>
      <c r="G39" s="59"/>
      <c r="H39" s="60"/>
      <c r="I39" s="57"/>
      <c r="J39" s="58"/>
      <c r="K39" s="48"/>
      <c r="L39" s="60"/>
      <c r="M39" s="358"/>
    </row>
    <row r="40" spans="1:13" ht="27.75">
      <c r="A40" s="1017"/>
      <c r="B40" s="25" t="s">
        <v>497</v>
      </c>
      <c r="C40" s="241" t="s">
        <v>498</v>
      </c>
      <c r="D40" s="245" t="s">
        <v>79</v>
      </c>
      <c r="E40" s="85">
        <v>101</v>
      </c>
      <c r="F40" s="86">
        <v>412.08</v>
      </c>
      <c r="G40" s="59"/>
      <c r="H40" s="60"/>
      <c r="I40" s="57"/>
      <c r="J40" s="58"/>
      <c r="K40" s="59"/>
      <c r="L40" s="60"/>
      <c r="M40" s="358"/>
    </row>
    <row r="41" spans="1:13">
      <c r="A41" s="1017"/>
      <c r="B41" s="25"/>
      <c r="C41" s="241" t="s">
        <v>499</v>
      </c>
      <c r="D41" s="25" t="s">
        <v>56</v>
      </c>
      <c r="E41" s="85">
        <v>100</v>
      </c>
      <c r="F41" s="86">
        <v>408</v>
      </c>
      <c r="G41" s="59"/>
      <c r="H41" s="60"/>
      <c r="I41" s="57"/>
      <c r="J41" s="58"/>
      <c r="K41" s="59"/>
      <c r="L41" s="60"/>
      <c r="M41" s="358"/>
    </row>
    <row r="42" spans="1:13" ht="16.5" thickBot="1">
      <c r="A42" s="1020"/>
      <c r="B42" s="51"/>
      <c r="C42" s="243" t="s">
        <v>26</v>
      </c>
      <c r="D42" s="20" t="s">
        <v>13</v>
      </c>
      <c r="E42" s="97">
        <v>3.25</v>
      </c>
      <c r="F42" s="98">
        <v>13.26</v>
      </c>
      <c r="G42" s="105"/>
      <c r="H42" s="106"/>
      <c r="I42" s="103"/>
      <c r="J42" s="104"/>
      <c r="K42" s="105"/>
      <c r="L42" s="106"/>
      <c r="M42" s="360"/>
    </row>
    <row r="43" spans="1:13" ht="16.5" thickBot="1">
      <c r="A43" s="49"/>
      <c r="B43" s="50"/>
      <c r="C43" s="247" t="s">
        <v>461</v>
      </c>
      <c r="D43" s="22" t="s">
        <v>13</v>
      </c>
      <c r="E43" s="108"/>
      <c r="F43" s="110"/>
      <c r="G43" s="109"/>
      <c r="H43" s="113">
        <f>SUM(H19:H42)</f>
        <v>0</v>
      </c>
      <c r="I43" s="108"/>
      <c r="J43" s="113">
        <f>SUM(J18:J42)</f>
        <v>0</v>
      </c>
      <c r="K43" s="109"/>
      <c r="L43" s="113">
        <f>SUM(L19:L42)</f>
        <v>0</v>
      </c>
      <c r="M43" s="113">
        <f>SUM(M18:M42)</f>
        <v>0</v>
      </c>
    </row>
    <row r="44" spans="1:13">
      <c r="A44" s="228"/>
      <c r="B44" s="17"/>
      <c r="C44" s="6" t="s">
        <v>1111</v>
      </c>
      <c r="D44" s="30" t="s">
        <v>13</v>
      </c>
      <c r="E44" s="348"/>
      <c r="F44" s="349"/>
      <c r="G44" s="77"/>
      <c r="H44" s="361"/>
      <c r="I44" s="75"/>
      <c r="J44" s="362"/>
      <c r="K44" s="77"/>
      <c r="L44" s="361"/>
      <c r="M44" s="363">
        <f>H43*E44</f>
        <v>0</v>
      </c>
    </row>
    <row r="45" spans="1:13">
      <c r="A45" s="229"/>
      <c r="B45" s="27"/>
      <c r="C45" s="35" t="s">
        <v>5</v>
      </c>
      <c r="D45" s="29" t="s">
        <v>13</v>
      </c>
      <c r="E45" s="350"/>
      <c r="F45" s="351"/>
      <c r="G45" s="54"/>
      <c r="H45" s="364"/>
      <c r="I45" s="52"/>
      <c r="J45" s="365"/>
      <c r="K45" s="54"/>
      <c r="L45" s="364"/>
      <c r="M45" s="364">
        <f>SUM(M43:M44)</f>
        <v>0</v>
      </c>
    </row>
    <row r="46" spans="1:13">
      <c r="A46" s="43"/>
      <c r="B46" s="61"/>
      <c r="C46" s="167" t="s">
        <v>1022</v>
      </c>
      <c r="D46" s="27" t="s">
        <v>13</v>
      </c>
      <c r="E46" s="350"/>
      <c r="F46" s="352"/>
      <c r="G46" s="44"/>
      <c r="H46" s="45"/>
      <c r="I46" s="46"/>
      <c r="J46" s="47"/>
      <c r="K46" s="44"/>
      <c r="L46" s="45"/>
      <c r="M46" s="366">
        <f>J43*E46</f>
        <v>0</v>
      </c>
    </row>
    <row r="47" spans="1:13">
      <c r="A47" s="4"/>
      <c r="B47" s="7"/>
      <c r="C47" s="168" t="s">
        <v>5</v>
      </c>
      <c r="D47" s="36" t="s">
        <v>13</v>
      </c>
      <c r="E47" s="353"/>
      <c r="F47" s="354"/>
      <c r="G47" s="367"/>
      <c r="H47" s="368"/>
      <c r="I47" s="369"/>
      <c r="J47" s="370"/>
      <c r="K47" s="367"/>
      <c r="L47" s="368"/>
      <c r="M47" s="371">
        <f>SUM(M45:M46)</f>
        <v>0</v>
      </c>
    </row>
    <row r="48" spans="1:13">
      <c r="A48" s="4"/>
      <c r="B48" s="7"/>
      <c r="C48" s="166" t="s">
        <v>1020</v>
      </c>
      <c r="D48" s="25" t="s">
        <v>13</v>
      </c>
      <c r="E48" s="353"/>
      <c r="F48" s="354"/>
      <c r="G48" s="367"/>
      <c r="H48" s="368"/>
      <c r="I48" s="369"/>
      <c r="J48" s="370"/>
      <c r="K48" s="367"/>
      <c r="L48" s="368"/>
      <c r="M48" s="372">
        <f>M47*E48</f>
        <v>0</v>
      </c>
    </row>
    <row r="49" spans="1:13" ht="16.5" thickBot="1">
      <c r="A49" s="5"/>
      <c r="B49" s="8"/>
      <c r="C49" s="169" t="s">
        <v>40</v>
      </c>
      <c r="D49" s="37" t="s">
        <v>13</v>
      </c>
      <c r="E49" s="355"/>
      <c r="F49" s="356"/>
      <c r="G49" s="373"/>
      <c r="H49" s="374"/>
      <c r="I49" s="375"/>
      <c r="J49" s="376"/>
      <c r="K49" s="373"/>
      <c r="L49" s="374"/>
      <c r="M49" s="377">
        <f>SUM(M47:M48)</f>
        <v>0</v>
      </c>
    </row>
    <row r="50" spans="1:13" s="31" customFormat="1" ht="24.95" customHeight="1"/>
    <row r="51" spans="1:13" s="31" customFormat="1" ht="24.95" customHeight="1"/>
    <row r="52" spans="1:13">
      <c r="A52" s="967"/>
      <c r="B52" s="967"/>
      <c r="C52" s="967"/>
      <c r="D52" s="967"/>
      <c r="E52" s="967"/>
      <c r="F52" s="173"/>
      <c r="G52" s="173"/>
      <c r="H52" s="173"/>
      <c r="I52" s="173"/>
      <c r="J52" s="173"/>
      <c r="K52" s="173"/>
      <c r="L52" s="173"/>
      <c r="M52" s="173"/>
    </row>
    <row r="53" spans="1:13" s="31" customFormat="1" ht="24.95" customHeight="1"/>
    <row r="54" spans="1:13" s="31" customFormat="1" ht="24.95" customHeight="1"/>
    <row r="55" spans="1:13" s="31" customFormat="1" ht="24.95" customHeight="1"/>
    <row r="56" spans="1:13" s="31" customFormat="1" ht="24.95" customHeight="1"/>
    <row r="57" spans="1:13" s="31" customFormat="1" ht="24.95" customHeight="1"/>
    <row r="58" spans="1:13" s="31" customFormat="1" ht="24.95" customHeight="1"/>
  </sheetData>
  <autoFilter ref="A15:M49" xr:uid="{00000000-0009-0000-0000-000006000000}"/>
  <mergeCells count="25">
    <mergeCell ref="E13:F13"/>
    <mergeCell ref="G13:H13"/>
    <mergeCell ref="A3:M3"/>
    <mergeCell ref="A5:M5"/>
    <mergeCell ref="A7:M7"/>
    <mergeCell ref="A11:B11"/>
    <mergeCell ref="A12:B12"/>
    <mergeCell ref="K12:L12"/>
    <mergeCell ref="I12:J12"/>
    <mergeCell ref="A52:E52"/>
    <mergeCell ref="A1:M1"/>
    <mergeCell ref="A9:M9"/>
    <mergeCell ref="A26:A29"/>
    <mergeCell ref="A30:A35"/>
    <mergeCell ref="A36:A42"/>
    <mergeCell ref="I13:J13"/>
    <mergeCell ref="K13:L13"/>
    <mergeCell ref="M13:M14"/>
    <mergeCell ref="A17:A19"/>
    <mergeCell ref="A20:A22"/>
    <mergeCell ref="A23:A25"/>
    <mergeCell ref="A13:A14"/>
    <mergeCell ref="B13:B14"/>
    <mergeCell ref="C13:C14"/>
    <mergeCell ref="D13:D14"/>
  </mergeCells>
  <pageMargins left="0.23622047244094491" right="0.23622047244094491" top="0.23622047244094491" bottom="0.15748031496062992" header="0.43307086614173229" footer="0.15748031496062992"/>
  <pageSetup paperSize="9" scale="90" orientation="landscape" r:id="rId1"/>
  <headerFooter>
    <oddFooter>&amp;C&amp;P</oddFooter>
  </headerFooter>
  <colBreaks count="1" manualBreakCount="1">
    <brk id="13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5"/>
  <sheetViews>
    <sheetView view="pageBreakPreview" zoomScale="85" zoomScaleNormal="100" zoomScaleSheetLayoutView="85" workbookViewId="0">
      <selection activeCell="K24" sqref="K24"/>
    </sheetView>
  </sheetViews>
  <sheetFormatPr defaultRowHeight="12.75"/>
  <cols>
    <col min="1" max="1" width="5.125" style="31" customWidth="1"/>
    <col min="2" max="2" width="55.875" style="31" customWidth="1"/>
    <col min="3" max="3" width="48" style="31" customWidth="1"/>
    <col min="4" max="4" width="23" style="31" customWidth="1"/>
    <col min="5" max="5" width="38.75" style="31" hidden="1" customWidth="1"/>
    <col min="6" max="6" width="35" style="31" hidden="1" customWidth="1"/>
    <col min="7" max="253" width="9.125" style="31"/>
    <col min="254" max="254" width="6.625" style="31" customWidth="1"/>
    <col min="255" max="255" width="33" style="31" customWidth="1"/>
    <col min="256" max="256" width="28.875" style="31" customWidth="1"/>
    <col min="257" max="257" width="18.125" style="31" customWidth="1"/>
    <col min="258" max="258" width="11.875" style="31" customWidth="1"/>
    <col min="259" max="259" width="20.75" style="31" customWidth="1"/>
    <col min="260" max="509" width="9.125" style="31"/>
    <col min="510" max="510" width="6.625" style="31" customWidth="1"/>
    <col min="511" max="511" width="33" style="31" customWidth="1"/>
    <col min="512" max="512" width="28.875" style="31" customWidth="1"/>
    <col min="513" max="513" width="18.125" style="31" customWidth="1"/>
    <col min="514" max="514" width="11.875" style="31" customWidth="1"/>
    <col min="515" max="515" width="20.75" style="31" customWidth="1"/>
    <col min="516" max="765" width="9.125" style="31"/>
    <col min="766" max="766" width="6.625" style="31" customWidth="1"/>
    <col min="767" max="767" width="33" style="31" customWidth="1"/>
    <col min="768" max="768" width="28.875" style="31" customWidth="1"/>
    <col min="769" max="769" width="18.125" style="31" customWidth="1"/>
    <col min="770" max="770" width="11.875" style="31" customWidth="1"/>
    <col min="771" max="771" width="20.75" style="31" customWidth="1"/>
    <col min="772" max="1021" width="9.125" style="31"/>
    <col min="1022" max="1022" width="6.625" style="31" customWidth="1"/>
    <col min="1023" max="1023" width="33" style="31" customWidth="1"/>
    <col min="1024" max="1024" width="28.875" style="31" customWidth="1"/>
    <col min="1025" max="1025" width="18.125" style="31" customWidth="1"/>
    <col min="1026" max="1026" width="11.875" style="31" customWidth="1"/>
    <col min="1027" max="1027" width="20.75" style="31" customWidth="1"/>
    <col min="1028" max="1277" width="9.125" style="31"/>
    <col min="1278" max="1278" width="6.625" style="31" customWidth="1"/>
    <col min="1279" max="1279" width="33" style="31" customWidth="1"/>
    <col min="1280" max="1280" width="28.875" style="31" customWidth="1"/>
    <col min="1281" max="1281" width="18.125" style="31" customWidth="1"/>
    <col min="1282" max="1282" width="11.875" style="31" customWidth="1"/>
    <col min="1283" max="1283" width="20.75" style="31" customWidth="1"/>
    <col min="1284" max="1533" width="9.125" style="31"/>
    <col min="1534" max="1534" width="6.625" style="31" customWidth="1"/>
    <col min="1535" max="1535" width="33" style="31" customWidth="1"/>
    <col min="1536" max="1536" width="28.875" style="31" customWidth="1"/>
    <col min="1537" max="1537" width="18.125" style="31" customWidth="1"/>
    <col min="1538" max="1538" width="11.875" style="31" customWidth="1"/>
    <col min="1539" max="1539" width="20.75" style="31" customWidth="1"/>
    <col min="1540" max="1789" width="9.125" style="31"/>
    <col min="1790" max="1790" width="6.625" style="31" customWidth="1"/>
    <col min="1791" max="1791" width="33" style="31" customWidth="1"/>
    <col min="1792" max="1792" width="28.875" style="31" customWidth="1"/>
    <col min="1793" max="1793" width="18.125" style="31" customWidth="1"/>
    <col min="1794" max="1794" width="11.875" style="31" customWidth="1"/>
    <col min="1795" max="1795" width="20.75" style="31" customWidth="1"/>
    <col min="1796" max="2045" width="9.125" style="31"/>
    <col min="2046" max="2046" width="6.625" style="31" customWidth="1"/>
    <col min="2047" max="2047" width="33" style="31" customWidth="1"/>
    <col min="2048" max="2048" width="28.875" style="31" customWidth="1"/>
    <col min="2049" max="2049" width="18.125" style="31" customWidth="1"/>
    <col min="2050" max="2050" width="11.875" style="31" customWidth="1"/>
    <col min="2051" max="2051" width="20.75" style="31" customWidth="1"/>
    <col min="2052" max="2301" width="9.125" style="31"/>
    <col min="2302" max="2302" width="6.625" style="31" customWidth="1"/>
    <col min="2303" max="2303" width="33" style="31" customWidth="1"/>
    <col min="2304" max="2304" width="28.875" style="31" customWidth="1"/>
    <col min="2305" max="2305" width="18.125" style="31" customWidth="1"/>
    <col min="2306" max="2306" width="11.875" style="31" customWidth="1"/>
    <col min="2307" max="2307" width="20.75" style="31" customWidth="1"/>
    <col min="2308" max="2557" width="9.125" style="31"/>
    <col min="2558" max="2558" width="6.625" style="31" customWidth="1"/>
    <col min="2559" max="2559" width="33" style="31" customWidth="1"/>
    <col min="2560" max="2560" width="28.875" style="31" customWidth="1"/>
    <col min="2561" max="2561" width="18.125" style="31" customWidth="1"/>
    <col min="2562" max="2562" width="11.875" style="31" customWidth="1"/>
    <col min="2563" max="2563" width="20.75" style="31" customWidth="1"/>
    <col min="2564" max="2813" width="9.125" style="31"/>
    <col min="2814" max="2814" width="6.625" style="31" customWidth="1"/>
    <col min="2815" max="2815" width="33" style="31" customWidth="1"/>
    <col min="2816" max="2816" width="28.875" style="31" customWidth="1"/>
    <col min="2817" max="2817" width="18.125" style="31" customWidth="1"/>
    <col min="2818" max="2818" width="11.875" style="31" customWidth="1"/>
    <col min="2819" max="2819" width="20.75" style="31" customWidth="1"/>
    <col min="2820" max="3069" width="9.125" style="31"/>
    <col min="3070" max="3070" width="6.625" style="31" customWidth="1"/>
    <col min="3071" max="3071" width="33" style="31" customWidth="1"/>
    <col min="3072" max="3072" width="28.875" style="31" customWidth="1"/>
    <col min="3073" max="3073" width="18.125" style="31" customWidth="1"/>
    <col min="3074" max="3074" width="11.875" style="31" customWidth="1"/>
    <col min="3075" max="3075" width="20.75" style="31" customWidth="1"/>
    <col min="3076" max="3325" width="9.125" style="31"/>
    <col min="3326" max="3326" width="6.625" style="31" customWidth="1"/>
    <col min="3327" max="3327" width="33" style="31" customWidth="1"/>
    <col min="3328" max="3328" width="28.875" style="31" customWidth="1"/>
    <col min="3329" max="3329" width="18.125" style="31" customWidth="1"/>
    <col min="3330" max="3330" width="11.875" style="31" customWidth="1"/>
    <col min="3331" max="3331" width="20.75" style="31" customWidth="1"/>
    <col min="3332" max="3581" width="9.125" style="31"/>
    <col min="3582" max="3582" width="6.625" style="31" customWidth="1"/>
    <col min="3583" max="3583" width="33" style="31" customWidth="1"/>
    <col min="3584" max="3584" width="28.875" style="31" customWidth="1"/>
    <col min="3585" max="3585" width="18.125" style="31" customWidth="1"/>
    <col min="3586" max="3586" width="11.875" style="31" customWidth="1"/>
    <col min="3587" max="3587" width="20.75" style="31" customWidth="1"/>
    <col min="3588" max="3837" width="9.125" style="31"/>
    <col min="3838" max="3838" width="6.625" style="31" customWidth="1"/>
    <col min="3839" max="3839" width="33" style="31" customWidth="1"/>
    <col min="3840" max="3840" width="28.875" style="31" customWidth="1"/>
    <col min="3841" max="3841" width="18.125" style="31" customWidth="1"/>
    <col min="3842" max="3842" width="11.875" style="31" customWidth="1"/>
    <col min="3843" max="3843" width="20.75" style="31" customWidth="1"/>
    <col min="3844" max="4093" width="9.125" style="31"/>
    <col min="4094" max="4094" width="6.625" style="31" customWidth="1"/>
    <col min="4095" max="4095" width="33" style="31" customWidth="1"/>
    <col min="4096" max="4096" width="28.875" style="31" customWidth="1"/>
    <col min="4097" max="4097" width="18.125" style="31" customWidth="1"/>
    <col min="4098" max="4098" width="11.875" style="31" customWidth="1"/>
    <col min="4099" max="4099" width="20.75" style="31" customWidth="1"/>
    <col min="4100" max="4349" width="9.125" style="31"/>
    <col min="4350" max="4350" width="6.625" style="31" customWidth="1"/>
    <col min="4351" max="4351" width="33" style="31" customWidth="1"/>
    <col min="4352" max="4352" width="28.875" style="31" customWidth="1"/>
    <col min="4353" max="4353" width="18.125" style="31" customWidth="1"/>
    <col min="4354" max="4354" width="11.875" style="31" customWidth="1"/>
    <col min="4355" max="4355" width="20.75" style="31" customWidth="1"/>
    <col min="4356" max="4605" width="9.125" style="31"/>
    <col min="4606" max="4606" width="6.625" style="31" customWidth="1"/>
    <col min="4607" max="4607" width="33" style="31" customWidth="1"/>
    <col min="4608" max="4608" width="28.875" style="31" customWidth="1"/>
    <col min="4609" max="4609" width="18.125" style="31" customWidth="1"/>
    <col min="4610" max="4610" width="11.875" style="31" customWidth="1"/>
    <col min="4611" max="4611" width="20.75" style="31" customWidth="1"/>
    <col min="4612" max="4861" width="9.125" style="31"/>
    <col min="4862" max="4862" width="6.625" style="31" customWidth="1"/>
    <col min="4863" max="4863" width="33" style="31" customWidth="1"/>
    <col min="4864" max="4864" width="28.875" style="31" customWidth="1"/>
    <col min="4865" max="4865" width="18.125" style="31" customWidth="1"/>
    <col min="4866" max="4866" width="11.875" style="31" customWidth="1"/>
    <col min="4867" max="4867" width="20.75" style="31" customWidth="1"/>
    <col min="4868" max="5117" width="9.125" style="31"/>
    <col min="5118" max="5118" width="6.625" style="31" customWidth="1"/>
    <col min="5119" max="5119" width="33" style="31" customWidth="1"/>
    <col min="5120" max="5120" width="28.875" style="31" customWidth="1"/>
    <col min="5121" max="5121" width="18.125" style="31" customWidth="1"/>
    <col min="5122" max="5122" width="11.875" style="31" customWidth="1"/>
    <col min="5123" max="5123" width="20.75" style="31" customWidth="1"/>
    <col min="5124" max="5373" width="9.125" style="31"/>
    <col min="5374" max="5374" width="6.625" style="31" customWidth="1"/>
    <col min="5375" max="5375" width="33" style="31" customWidth="1"/>
    <col min="5376" max="5376" width="28.875" style="31" customWidth="1"/>
    <col min="5377" max="5377" width="18.125" style="31" customWidth="1"/>
    <col min="5378" max="5378" width="11.875" style="31" customWidth="1"/>
    <col min="5379" max="5379" width="20.75" style="31" customWidth="1"/>
    <col min="5380" max="5629" width="9.125" style="31"/>
    <col min="5630" max="5630" width="6.625" style="31" customWidth="1"/>
    <col min="5631" max="5631" width="33" style="31" customWidth="1"/>
    <col min="5632" max="5632" width="28.875" style="31" customWidth="1"/>
    <col min="5633" max="5633" width="18.125" style="31" customWidth="1"/>
    <col min="5634" max="5634" width="11.875" style="31" customWidth="1"/>
    <col min="5635" max="5635" width="20.75" style="31" customWidth="1"/>
    <col min="5636" max="5885" width="9.125" style="31"/>
    <col min="5886" max="5886" width="6.625" style="31" customWidth="1"/>
    <col min="5887" max="5887" width="33" style="31" customWidth="1"/>
    <col min="5888" max="5888" width="28.875" style="31" customWidth="1"/>
    <col min="5889" max="5889" width="18.125" style="31" customWidth="1"/>
    <col min="5890" max="5890" width="11.875" style="31" customWidth="1"/>
    <col min="5891" max="5891" width="20.75" style="31" customWidth="1"/>
    <col min="5892" max="6141" width="9.125" style="31"/>
    <col min="6142" max="6142" width="6.625" style="31" customWidth="1"/>
    <col min="6143" max="6143" width="33" style="31" customWidth="1"/>
    <col min="6144" max="6144" width="28.875" style="31" customWidth="1"/>
    <col min="6145" max="6145" width="18.125" style="31" customWidth="1"/>
    <col min="6146" max="6146" width="11.875" style="31" customWidth="1"/>
    <col min="6147" max="6147" width="20.75" style="31" customWidth="1"/>
    <col min="6148" max="6397" width="9.125" style="31"/>
    <col min="6398" max="6398" width="6.625" style="31" customWidth="1"/>
    <col min="6399" max="6399" width="33" style="31" customWidth="1"/>
    <col min="6400" max="6400" width="28.875" style="31" customWidth="1"/>
    <col min="6401" max="6401" width="18.125" style="31" customWidth="1"/>
    <col min="6402" max="6402" width="11.875" style="31" customWidth="1"/>
    <col min="6403" max="6403" width="20.75" style="31" customWidth="1"/>
    <col min="6404" max="6653" width="9.125" style="31"/>
    <col min="6654" max="6654" width="6.625" style="31" customWidth="1"/>
    <col min="6655" max="6655" width="33" style="31" customWidth="1"/>
    <col min="6656" max="6656" width="28.875" style="31" customWidth="1"/>
    <col min="6657" max="6657" width="18.125" style="31" customWidth="1"/>
    <col min="6658" max="6658" width="11.875" style="31" customWidth="1"/>
    <col min="6659" max="6659" width="20.75" style="31" customWidth="1"/>
    <col min="6660" max="6909" width="9.125" style="31"/>
    <col min="6910" max="6910" width="6.625" style="31" customWidth="1"/>
    <col min="6911" max="6911" width="33" style="31" customWidth="1"/>
    <col min="6912" max="6912" width="28.875" style="31" customWidth="1"/>
    <col min="6913" max="6913" width="18.125" style="31" customWidth="1"/>
    <col min="6914" max="6914" width="11.875" style="31" customWidth="1"/>
    <col min="6915" max="6915" width="20.75" style="31" customWidth="1"/>
    <col min="6916" max="7165" width="9.125" style="31"/>
    <col min="7166" max="7166" width="6.625" style="31" customWidth="1"/>
    <col min="7167" max="7167" width="33" style="31" customWidth="1"/>
    <col min="7168" max="7168" width="28.875" style="31" customWidth="1"/>
    <col min="7169" max="7169" width="18.125" style="31" customWidth="1"/>
    <col min="7170" max="7170" width="11.875" style="31" customWidth="1"/>
    <col min="7171" max="7171" width="20.75" style="31" customWidth="1"/>
    <col min="7172" max="7421" width="9.125" style="31"/>
    <col min="7422" max="7422" width="6.625" style="31" customWidth="1"/>
    <col min="7423" max="7423" width="33" style="31" customWidth="1"/>
    <col min="7424" max="7424" width="28.875" style="31" customWidth="1"/>
    <col min="7425" max="7425" width="18.125" style="31" customWidth="1"/>
    <col min="7426" max="7426" width="11.875" style="31" customWidth="1"/>
    <col min="7427" max="7427" width="20.75" style="31" customWidth="1"/>
    <col min="7428" max="7677" width="9.125" style="31"/>
    <col min="7678" max="7678" width="6.625" style="31" customWidth="1"/>
    <col min="7679" max="7679" width="33" style="31" customWidth="1"/>
    <col min="7680" max="7680" width="28.875" style="31" customWidth="1"/>
    <col min="7681" max="7681" width="18.125" style="31" customWidth="1"/>
    <col min="7682" max="7682" width="11.875" style="31" customWidth="1"/>
    <col min="7683" max="7683" width="20.75" style="31" customWidth="1"/>
    <col min="7684" max="7933" width="9.125" style="31"/>
    <col min="7934" max="7934" width="6.625" style="31" customWidth="1"/>
    <col min="7935" max="7935" width="33" style="31" customWidth="1"/>
    <col min="7936" max="7936" width="28.875" style="31" customWidth="1"/>
    <col min="7937" max="7937" width="18.125" style="31" customWidth="1"/>
    <col min="7938" max="7938" width="11.875" style="31" customWidth="1"/>
    <col min="7939" max="7939" width="20.75" style="31" customWidth="1"/>
    <col min="7940" max="8189" width="9.125" style="31"/>
    <col min="8190" max="8190" width="6.625" style="31" customWidth="1"/>
    <col min="8191" max="8191" width="33" style="31" customWidth="1"/>
    <col min="8192" max="8192" width="28.875" style="31" customWidth="1"/>
    <col min="8193" max="8193" width="18.125" style="31" customWidth="1"/>
    <col min="8194" max="8194" width="11.875" style="31" customWidth="1"/>
    <col min="8195" max="8195" width="20.75" style="31" customWidth="1"/>
    <col min="8196" max="8445" width="9.125" style="31"/>
    <col min="8446" max="8446" width="6.625" style="31" customWidth="1"/>
    <col min="8447" max="8447" width="33" style="31" customWidth="1"/>
    <col min="8448" max="8448" width="28.875" style="31" customWidth="1"/>
    <col min="8449" max="8449" width="18.125" style="31" customWidth="1"/>
    <col min="8450" max="8450" width="11.875" style="31" customWidth="1"/>
    <col min="8451" max="8451" width="20.75" style="31" customWidth="1"/>
    <col min="8452" max="8701" width="9.125" style="31"/>
    <col min="8702" max="8702" width="6.625" style="31" customWidth="1"/>
    <col min="8703" max="8703" width="33" style="31" customWidth="1"/>
    <col min="8704" max="8704" width="28.875" style="31" customWidth="1"/>
    <col min="8705" max="8705" width="18.125" style="31" customWidth="1"/>
    <col min="8706" max="8706" width="11.875" style="31" customWidth="1"/>
    <col min="8707" max="8707" width="20.75" style="31" customWidth="1"/>
    <col min="8708" max="8957" width="9.125" style="31"/>
    <col min="8958" max="8958" width="6.625" style="31" customWidth="1"/>
    <col min="8959" max="8959" width="33" style="31" customWidth="1"/>
    <col min="8960" max="8960" width="28.875" style="31" customWidth="1"/>
    <col min="8961" max="8961" width="18.125" style="31" customWidth="1"/>
    <col min="8962" max="8962" width="11.875" style="31" customWidth="1"/>
    <col min="8963" max="8963" width="20.75" style="31" customWidth="1"/>
    <col min="8964" max="9213" width="9.125" style="31"/>
    <col min="9214" max="9214" width="6.625" style="31" customWidth="1"/>
    <col min="9215" max="9215" width="33" style="31" customWidth="1"/>
    <col min="9216" max="9216" width="28.875" style="31" customWidth="1"/>
    <col min="9217" max="9217" width="18.125" style="31" customWidth="1"/>
    <col min="9218" max="9218" width="11.875" style="31" customWidth="1"/>
    <col min="9219" max="9219" width="20.75" style="31" customWidth="1"/>
    <col min="9220" max="9469" width="9.125" style="31"/>
    <col min="9470" max="9470" width="6.625" style="31" customWidth="1"/>
    <col min="9471" max="9471" width="33" style="31" customWidth="1"/>
    <col min="9472" max="9472" width="28.875" style="31" customWidth="1"/>
    <col min="9473" max="9473" width="18.125" style="31" customWidth="1"/>
    <col min="9474" max="9474" width="11.875" style="31" customWidth="1"/>
    <col min="9475" max="9475" width="20.75" style="31" customWidth="1"/>
    <col min="9476" max="9725" width="9.125" style="31"/>
    <col min="9726" max="9726" width="6.625" style="31" customWidth="1"/>
    <col min="9727" max="9727" width="33" style="31" customWidth="1"/>
    <col min="9728" max="9728" width="28.875" style="31" customWidth="1"/>
    <col min="9729" max="9729" width="18.125" style="31" customWidth="1"/>
    <col min="9730" max="9730" width="11.875" style="31" customWidth="1"/>
    <col min="9731" max="9731" width="20.75" style="31" customWidth="1"/>
    <col min="9732" max="9981" width="9.125" style="31"/>
    <col min="9982" max="9982" width="6.625" style="31" customWidth="1"/>
    <col min="9983" max="9983" width="33" style="31" customWidth="1"/>
    <col min="9984" max="9984" width="28.875" style="31" customWidth="1"/>
    <col min="9985" max="9985" width="18.125" style="31" customWidth="1"/>
    <col min="9986" max="9986" width="11.875" style="31" customWidth="1"/>
    <col min="9987" max="9987" width="20.75" style="31" customWidth="1"/>
    <col min="9988" max="10237" width="9.125" style="31"/>
    <col min="10238" max="10238" width="6.625" style="31" customWidth="1"/>
    <col min="10239" max="10239" width="33" style="31" customWidth="1"/>
    <col min="10240" max="10240" width="28.875" style="31" customWidth="1"/>
    <col min="10241" max="10241" width="18.125" style="31" customWidth="1"/>
    <col min="10242" max="10242" width="11.875" style="31" customWidth="1"/>
    <col min="10243" max="10243" width="20.75" style="31" customWidth="1"/>
    <col min="10244" max="10493" width="9.125" style="31"/>
    <col min="10494" max="10494" width="6.625" style="31" customWidth="1"/>
    <col min="10495" max="10495" width="33" style="31" customWidth="1"/>
    <col min="10496" max="10496" width="28.875" style="31" customWidth="1"/>
    <col min="10497" max="10497" width="18.125" style="31" customWidth="1"/>
    <col min="10498" max="10498" width="11.875" style="31" customWidth="1"/>
    <col min="10499" max="10499" width="20.75" style="31" customWidth="1"/>
    <col min="10500" max="10749" width="9.125" style="31"/>
    <col min="10750" max="10750" width="6.625" style="31" customWidth="1"/>
    <col min="10751" max="10751" width="33" style="31" customWidth="1"/>
    <col min="10752" max="10752" width="28.875" style="31" customWidth="1"/>
    <col min="10753" max="10753" width="18.125" style="31" customWidth="1"/>
    <col min="10754" max="10754" width="11.875" style="31" customWidth="1"/>
    <col min="10755" max="10755" width="20.75" style="31" customWidth="1"/>
    <col min="10756" max="11005" width="9.125" style="31"/>
    <col min="11006" max="11006" width="6.625" style="31" customWidth="1"/>
    <col min="11007" max="11007" width="33" style="31" customWidth="1"/>
    <col min="11008" max="11008" width="28.875" style="31" customWidth="1"/>
    <col min="11009" max="11009" width="18.125" style="31" customWidth="1"/>
    <col min="11010" max="11010" width="11.875" style="31" customWidth="1"/>
    <col min="11011" max="11011" width="20.75" style="31" customWidth="1"/>
    <col min="11012" max="11261" width="9.125" style="31"/>
    <col min="11262" max="11262" width="6.625" style="31" customWidth="1"/>
    <col min="11263" max="11263" width="33" style="31" customWidth="1"/>
    <col min="11264" max="11264" width="28.875" style="31" customWidth="1"/>
    <col min="11265" max="11265" width="18.125" style="31" customWidth="1"/>
    <col min="11266" max="11266" width="11.875" style="31" customWidth="1"/>
    <col min="11267" max="11267" width="20.75" style="31" customWidth="1"/>
    <col min="11268" max="11517" width="9.125" style="31"/>
    <col min="11518" max="11518" width="6.625" style="31" customWidth="1"/>
    <col min="11519" max="11519" width="33" style="31" customWidth="1"/>
    <col min="11520" max="11520" width="28.875" style="31" customWidth="1"/>
    <col min="11521" max="11521" width="18.125" style="31" customWidth="1"/>
    <col min="11522" max="11522" width="11.875" style="31" customWidth="1"/>
    <col min="11523" max="11523" width="20.75" style="31" customWidth="1"/>
    <col min="11524" max="11773" width="9.125" style="31"/>
    <col min="11774" max="11774" width="6.625" style="31" customWidth="1"/>
    <col min="11775" max="11775" width="33" style="31" customWidth="1"/>
    <col min="11776" max="11776" width="28.875" style="31" customWidth="1"/>
    <col min="11777" max="11777" width="18.125" style="31" customWidth="1"/>
    <col min="11778" max="11778" width="11.875" style="31" customWidth="1"/>
    <col min="11779" max="11779" width="20.75" style="31" customWidth="1"/>
    <col min="11780" max="12029" width="9.125" style="31"/>
    <col min="12030" max="12030" width="6.625" style="31" customWidth="1"/>
    <col min="12031" max="12031" width="33" style="31" customWidth="1"/>
    <col min="12032" max="12032" width="28.875" style="31" customWidth="1"/>
    <col min="12033" max="12033" width="18.125" style="31" customWidth="1"/>
    <col min="12034" max="12034" width="11.875" style="31" customWidth="1"/>
    <col min="12035" max="12035" width="20.75" style="31" customWidth="1"/>
    <col min="12036" max="12285" width="9.125" style="31"/>
    <col min="12286" max="12286" width="6.625" style="31" customWidth="1"/>
    <col min="12287" max="12287" width="33" style="31" customWidth="1"/>
    <col min="12288" max="12288" width="28.875" style="31" customWidth="1"/>
    <col min="12289" max="12289" width="18.125" style="31" customWidth="1"/>
    <col min="12290" max="12290" width="11.875" style="31" customWidth="1"/>
    <col min="12291" max="12291" width="20.75" style="31" customWidth="1"/>
    <col min="12292" max="12541" width="9.125" style="31"/>
    <col min="12542" max="12542" width="6.625" style="31" customWidth="1"/>
    <col min="12543" max="12543" width="33" style="31" customWidth="1"/>
    <col min="12544" max="12544" width="28.875" style="31" customWidth="1"/>
    <col min="12545" max="12545" width="18.125" style="31" customWidth="1"/>
    <col min="12546" max="12546" width="11.875" style="31" customWidth="1"/>
    <col min="12547" max="12547" width="20.75" style="31" customWidth="1"/>
    <col min="12548" max="12797" width="9.125" style="31"/>
    <col min="12798" max="12798" width="6.625" style="31" customWidth="1"/>
    <col min="12799" max="12799" width="33" style="31" customWidth="1"/>
    <col min="12800" max="12800" width="28.875" style="31" customWidth="1"/>
    <col min="12801" max="12801" width="18.125" style="31" customWidth="1"/>
    <col min="12802" max="12802" width="11.875" style="31" customWidth="1"/>
    <col min="12803" max="12803" width="20.75" style="31" customWidth="1"/>
    <col min="12804" max="13053" width="9.125" style="31"/>
    <col min="13054" max="13054" width="6.625" style="31" customWidth="1"/>
    <col min="13055" max="13055" width="33" style="31" customWidth="1"/>
    <col min="13056" max="13056" width="28.875" style="31" customWidth="1"/>
    <col min="13057" max="13057" width="18.125" style="31" customWidth="1"/>
    <col min="13058" max="13058" width="11.875" style="31" customWidth="1"/>
    <col min="13059" max="13059" width="20.75" style="31" customWidth="1"/>
    <col min="13060" max="13309" width="9.125" style="31"/>
    <col min="13310" max="13310" width="6.625" style="31" customWidth="1"/>
    <col min="13311" max="13311" width="33" style="31" customWidth="1"/>
    <col min="13312" max="13312" width="28.875" style="31" customWidth="1"/>
    <col min="13313" max="13313" width="18.125" style="31" customWidth="1"/>
    <col min="13314" max="13314" width="11.875" style="31" customWidth="1"/>
    <col min="13315" max="13315" width="20.75" style="31" customWidth="1"/>
    <col min="13316" max="13565" width="9.125" style="31"/>
    <col min="13566" max="13566" width="6.625" style="31" customWidth="1"/>
    <col min="13567" max="13567" width="33" style="31" customWidth="1"/>
    <col min="13568" max="13568" width="28.875" style="31" customWidth="1"/>
    <col min="13569" max="13569" width="18.125" style="31" customWidth="1"/>
    <col min="13570" max="13570" width="11.875" style="31" customWidth="1"/>
    <col min="13571" max="13571" width="20.75" style="31" customWidth="1"/>
    <col min="13572" max="13821" width="9.125" style="31"/>
    <col min="13822" max="13822" width="6.625" style="31" customWidth="1"/>
    <col min="13823" max="13823" width="33" style="31" customWidth="1"/>
    <col min="13824" max="13824" width="28.875" style="31" customWidth="1"/>
    <col min="13825" max="13825" width="18.125" style="31" customWidth="1"/>
    <col min="13826" max="13826" width="11.875" style="31" customWidth="1"/>
    <col min="13827" max="13827" width="20.75" style="31" customWidth="1"/>
    <col min="13828" max="14077" width="9.125" style="31"/>
    <col min="14078" max="14078" width="6.625" style="31" customWidth="1"/>
    <col min="14079" max="14079" width="33" style="31" customWidth="1"/>
    <col min="14080" max="14080" width="28.875" style="31" customWidth="1"/>
    <col min="14081" max="14081" width="18.125" style="31" customWidth="1"/>
    <col min="14082" max="14082" width="11.875" style="31" customWidth="1"/>
    <col min="14083" max="14083" width="20.75" style="31" customWidth="1"/>
    <col min="14084" max="14333" width="9.125" style="31"/>
    <col min="14334" max="14334" width="6.625" style="31" customWidth="1"/>
    <col min="14335" max="14335" width="33" style="31" customWidth="1"/>
    <col min="14336" max="14336" width="28.875" style="31" customWidth="1"/>
    <col min="14337" max="14337" width="18.125" style="31" customWidth="1"/>
    <col min="14338" max="14338" width="11.875" style="31" customWidth="1"/>
    <col min="14339" max="14339" width="20.75" style="31" customWidth="1"/>
    <col min="14340" max="14589" width="9.125" style="31"/>
    <col min="14590" max="14590" width="6.625" style="31" customWidth="1"/>
    <col min="14591" max="14591" width="33" style="31" customWidth="1"/>
    <col min="14592" max="14592" width="28.875" style="31" customWidth="1"/>
    <col min="14593" max="14593" width="18.125" style="31" customWidth="1"/>
    <col min="14594" max="14594" width="11.875" style="31" customWidth="1"/>
    <col min="14595" max="14595" width="20.75" style="31" customWidth="1"/>
    <col min="14596" max="14845" width="9.125" style="31"/>
    <col min="14846" max="14846" width="6.625" style="31" customWidth="1"/>
    <col min="14847" max="14847" width="33" style="31" customWidth="1"/>
    <col min="14848" max="14848" width="28.875" style="31" customWidth="1"/>
    <col min="14849" max="14849" width="18.125" style="31" customWidth="1"/>
    <col min="14850" max="14850" width="11.875" style="31" customWidth="1"/>
    <col min="14851" max="14851" width="20.75" style="31" customWidth="1"/>
    <col min="14852" max="15101" width="9.125" style="31"/>
    <col min="15102" max="15102" width="6.625" style="31" customWidth="1"/>
    <col min="15103" max="15103" width="33" style="31" customWidth="1"/>
    <col min="15104" max="15104" width="28.875" style="31" customWidth="1"/>
    <col min="15105" max="15105" width="18.125" style="31" customWidth="1"/>
    <col min="15106" max="15106" width="11.875" style="31" customWidth="1"/>
    <col min="15107" max="15107" width="20.75" style="31" customWidth="1"/>
    <col min="15108" max="15357" width="9.125" style="31"/>
    <col min="15358" max="15358" width="6.625" style="31" customWidth="1"/>
    <col min="15359" max="15359" width="33" style="31" customWidth="1"/>
    <col min="15360" max="15360" width="28.875" style="31" customWidth="1"/>
    <col min="15361" max="15361" width="18.125" style="31" customWidth="1"/>
    <col min="15362" max="15362" width="11.875" style="31" customWidth="1"/>
    <col min="15363" max="15363" width="20.75" style="31" customWidth="1"/>
    <col min="15364" max="15613" width="9.125" style="31"/>
    <col min="15614" max="15614" width="6.625" style="31" customWidth="1"/>
    <col min="15615" max="15615" width="33" style="31" customWidth="1"/>
    <col min="15616" max="15616" width="28.875" style="31" customWidth="1"/>
    <col min="15617" max="15617" width="18.125" style="31" customWidth="1"/>
    <col min="15618" max="15618" width="11.875" style="31" customWidth="1"/>
    <col min="15619" max="15619" width="20.75" style="31" customWidth="1"/>
    <col min="15620" max="15869" width="9.125" style="31"/>
    <col min="15870" max="15870" width="6.625" style="31" customWidth="1"/>
    <col min="15871" max="15871" width="33" style="31" customWidth="1"/>
    <col min="15872" max="15872" width="28.875" style="31" customWidth="1"/>
    <col min="15873" max="15873" width="18.125" style="31" customWidth="1"/>
    <col min="15874" max="15874" width="11.875" style="31" customWidth="1"/>
    <col min="15875" max="15875" width="20.75" style="31" customWidth="1"/>
    <col min="15876" max="16125" width="9.125" style="31"/>
    <col min="16126" max="16126" width="6.625" style="31" customWidth="1"/>
    <col min="16127" max="16127" width="33" style="31" customWidth="1"/>
    <col min="16128" max="16128" width="28.875" style="31" customWidth="1"/>
    <col min="16129" max="16129" width="18.125" style="31" customWidth="1"/>
    <col min="16130" max="16130" width="11.875" style="31" customWidth="1"/>
    <col min="16131" max="16131" width="20.75" style="31" customWidth="1"/>
    <col min="16132" max="16384" width="9.125" style="31"/>
  </cols>
  <sheetData>
    <row r="1" spans="1:12" ht="80.25" customHeight="1">
      <c r="A1" s="991" t="s">
        <v>464</v>
      </c>
      <c r="B1" s="991"/>
      <c r="C1" s="991"/>
      <c r="D1" s="991"/>
      <c r="E1" s="972" t="s">
        <v>1049</v>
      </c>
      <c r="F1" s="972"/>
      <c r="G1" s="248"/>
      <c r="H1" s="248"/>
      <c r="I1" s="248"/>
      <c r="J1" s="248"/>
    </row>
    <row r="2" spans="1:12" ht="55.5" customHeight="1" thickBot="1">
      <c r="A2" s="992" t="s">
        <v>1054</v>
      </c>
      <c r="B2" s="992"/>
      <c r="C2" s="992"/>
      <c r="D2" s="992"/>
      <c r="E2" s="973"/>
      <c r="F2" s="973"/>
      <c r="G2" s="32"/>
      <c r="H2" s="32"/>
      <c r="I2" s="32"/>
      <c r="J2" s="32"/>
    </row>
    <row r="3" spans="1:12" ht="72" customHeight="1" thickBot="1">
      <c r="A3" s="323" t="s">
        <v>11</v>
      </c>
      <c r="B3" s="323" t="s">
        <v>0</v>
      </c>
      <c r="C3" s="323" t="s">
        <v>42</v>
      </c>
      <c r="D3" s="324" t="s">
        <v>43</v>
      </c>
      <c r="E3" s="197" t="s">
        <v>1050</v>
      </c>
      <c r="F3" s="641" t="s">
        <v>1051</v>
      </c>
    </row>
    <row r="4" spans="1:12" ht="30" customHeight="1">
      <c r="A4" s="321">
        <v>1</v>
      </c>
      <c r="B4" s="321" t="s">
        <v>936</v>
      </c>
      <c r="C4" s="322" t="s">
        <v>114</v>
      </c>
      <c r="D4" s="326">
        <f>'ლოკ#2-1 დემონტაჟი'!M27</f>
        <v>0</v>
      </c>
      <c r="E4" s="326" t="e">
        <f>'ლოკ#2-1 დემონტაჟი'!#REF!</f>
        <v>#REF!</v>
      </c>
      <c r="F4" s="326" t="e">
        <f>'ლოკ#2-1 დემონტაჟი'!#REF!</f>
        <v>#REF!</v>
      </c>
    </row>
    <row r="5" spans="1:12" ht="30" customHeight="1">
      <c r="A5" s="321">
        <v>2</v>
      </c>
      <c r="B5" s="321" t="s">
        <v>937</v>
      </c>
      <c r="C5" s="322" t="s">
        <v>176</v>
      </c>
      <c r="D5" s="326">
        <f>'ლოკ.2-2 ფანჩატური'!$M$82</f>
        <v>0</v>
      </c>
      <c r="E5" s="326"/>
      <c r="F5" s="326"/>
    </row>
    <row r="6" spans="1:12" ht="30" customHeight="1">
      <c r="A6" s="321">
        <v>3</v>
      </c>
      <c r="B6" s="321" t="s">
        <v>938</v>
      </c>
      <c r="C6" s="322" t="s">
        <v>175</v>
      </c>
      <c r="D6" s="326">
        <f>'ლოკ#2-3 მოედნები და ბილიკები'!M142</f>
        <v>0</v>
      </c>
      <c r="E6" s="326" t="e">
        <f>'ლოკ#2-3 მოედნები და ბილიკები'!#REF!</f>
        <v>#REF!</v>
      </c>
      <c r="F6" s="326" t="e">
        <f>'ლოკ#2-3 მოედნები და ბილიკები'!#REF!</f>
        <v>#REF!</v>
      </c>
    </row>
    <row r="7" spans="1:12" ht="30" customHeight="1">
      <c r="A7" s="321">
        <v>4</v>
      </c>
      <c r="B7" s="321" t="s">
        <v>939</v>
      </c>
      <c r="C7" s="327" t="s">
        <v>612</v>
      </c>
      <c r="D7" s="810">
        <f>'ლოკ. #2-4  საბავშვო ატრაქციონებ'!M21</f>
        <v>0</v>
      </c>
      <c r="E7" s="810"/>
      <c r="F7" s="810"/>
      <c r="G7" s="100"/>
      <c r="H7" s="100"/>
      <c r="I7" s="100"/>
      <c r="J7" s="100"/>
      <c r="K7" s="100"/>
      <c r="L7" s="100"/>
    </row>
    <row r="8" spans="1:12" ht="30" customHeight="1">
      <c r="A8" s="321">
        <v>5</v>
      </c>
      <c r="B8" s="321" t="s">
        <v>940</v>
      </c>
      <c r="C8" s="328" t="s">
        <v>430</v>
      </c>
      <c r="D8" s="810">
        <f>'ლოკ #2- 5 სამოედნო ელ ქსელი'!M63</f>
        <v>0</v>
      </c>
      <c r="E8" s="810">
        <f>'ლოკ #2- 5 სამოედნო ელ ქსელი'!W63</f>
        <v>0</v>
      </c>
      <c r="F8" s="810">
        <f>'ლოკ #2- 5 სამოედნო ელ ქსელი'!AG63</f>
        <v>0</v>
      </c>
      <c r="G8" s="100"/>
      <c r="H8" s="100"/>
      <c r="I8" s="100"/>
      <c r="J8" s="100"/>
      <c r="K8" s="100"/>
      <c r="L8" s="100"/>
    </row>
    <row r="9" spans="1:12" ht="30" customHeight="1">
      <c r="A9" s="321">
        <v>6</v>
      </c>
      <c r="B9" s="321" t="s">
        <v>941</v>
      </c>
      <c r="C9" s="328" t="s">
        <v>925</v>
      </c>
      <c r="D9" s="810">
        <f>'ლოკ. #2-6  სამოედნო წყალსადენი'!M55</f>
        <v>0</v>
      </c>
      <c r="E9" s="810"/>
      <c r="F9" s="810"/>
      <c r="G9" s="100"/>
      <c r="H9" s="100"/>
      <c r="I9" s="100"/>
      <c r="J9" s="100"/>
      <c r="K9" s="100"/>
      <c r="L9" s="100"/>
    </row>
    <row r="10" spans="1:12" ht="42" customHeight="1">
      <c r="A10" s="321">
        <v>7</v>
      </c>
      <c r="B10" s="321" t="s">
        <v>942</v>
      </c>
      <c r="C10" s="329" t="s">
        <v>210</v>
      </c>
      <c r="D10" s="810">
        <f>'ლოკ.#2-7 შემოღობვა'!M105</f>
        <v>0</v>
      </c>
      <c r="E10" s="810" t="e">
        <f>'ლოკ.#2-7 შემოღობვა'!#REF!</f>
        <v>#REF!</v>
      </c>
      <c r="F10" s="810" t="e">
        <f>'ლოკ.#2-7 შემოღობვა'!#REF!</f>
        <v>#REF!</v>
      </c>
      <c r="G10" s="100"/>
      <c r="H10" s="100"/>
      <c r="I10" s="100"/>
      <c r="J10" s="100"/>
      <c r="K10" s="100"/>
      <c r="L10" s="100"/>
    </row>
    <row r="11" spans="1:12" ht="30" customHeight="1">
      <c r="A11" s="321"/>
      <c r="B11" s="1038" t="s">
        <v>44</v>
      </c>
      <c r="C11" s="1039"/>
      <c r="D11" s="326">
        <f>SUM(D4:D10)</f>
        <v>0</v>
      </c>
      <c r="E11" s="326" t="e">
        <f>SUM(E4:E10)</f>
        <v>#REF!</v>
      </c>
      <c r="F11" s="326" t="e">
        <f>SUM(F4:F10)</f>
        <v>#REF!</v>
      </c>
    </row>
    <row r="12" spans="1:12" ht="24.95" customHeight="1">
      <c r="A12" s="325"/>
      <c r="B12" s="325"/>
      <c r="C12" s="325"/>
      <c r="D12" s="325"/>
    </row>
    <row r="13" spans="1:12" s="1" customFormat="1" ht="19.5">
      <c r="A13" s="1037"/>
      <c r="B13" s="1037"/>
      <c r="C13" s="1037"/>
      <c r="D13" s="1037"/>
      <c r="E13" s="173"/>
      <c r="F13" s="173"/>
      <c r="G13" s="173"/>
      <c r="H13" s="173"/>
      <c r="I13" s="173"/>
      <c r="J13" s="173"/>
    </row>
    <row r="14" spans="1:12" ht="24.95" customHeight="1"/>
    <row r="15" spans="1:12" ht="24.95" customHeight="1"/>
  </sheetData>
  <mergeCells count="5">
    <mergeCell ref="E1:F2"/>
    <mergeCell ref="A13:D13"/>
    <mergeCell ref="A1:D1"/>
    <mergeCell ref="A2:D2"/>
    <mergeCell ref="B11:C11"/>
  </mergeCells>
  <phoneticPr fontId="16" type="noConversion"/>
  <pageMargins left="0.66929133858267698" right="0.196850393700787" top="0.59055118110236204" bottom="1.04125" header="0.511811023622047" footer="0.511811023622047"/>
  <pageSetup paperSize="9" scale="105" firstPageNumber="27" orientation="landscape" useFirstPageNumber="1" verticalDpi="1200" r:id="rId1"/>
  <headerFooter alignWithMargins="0">
    <oddFooter>&amp;C&amp;"AcadNusx,Regular"gv. &amp;P / gv-dan 141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30"/>
  <sheetViews>
    <sheetView showZeros="0" view="pageBreakPreview" topLeftCell="A10" zoomScale="85" zoomScaleNormal="100" zoomScaleSheetLayoutView="85" workbookViewId="0">
      <selection activeCell="K24" sqref="K24"/>
    </sheetView>
  </sheetViews>
  <sheetFormatPr defaultColWidth="9.125" defaultRowHeight="15.75"/>
  <cols>
    <col min="1" max="1" width="5.25" style="1" customWidth="1"/>
    <col min="2" max="2" width="12.375" style="2" customWidth="1"/>
    <col min="3" max="3" width="54.375" style="1" customWidth="1"/>
    <col min="4" max="4" width="9.125" style="2"/>
    <col min="5" max="5" width="8" style="1" customWidth="1"/>
    <col min="6" max="6" width="8" style="24" customWidth="1"/>
    <col min="7" max="7" width="8.25" style="1" customWidth="1"/>
    <col min="8" max="8" width="8.625" style="1" customWidth="1"/>
    <col min="9" max="9" width="7.875" style="1" customWidth="1"/>
    <col min="10" max="10" width="10.875" style="1" customWidth="1"/>
    <col min="11" max="11" width="6.875" style="1" customWidth="1"/>
    <col min="12" max="12" width="10.625" style="1" customWidth="1"/>
    <col min="13" max="13" width="11.875" style="1" customWidth="1"/>
    <col min="14" max="16384" width="9.125" style="1"/>
  </cols>
  <sheetData>
    <row r="1" spans="1:13" ht="24" customHeight="1">
      <c r="A1" s="991" t="s">
        <v>464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</row>
    <row r="2" spans="1:13" ht="19.5">
      <c r="A2" s="3"/>
      <c r="B2" s="3"/>
      <c r="C2" s="15"/>
      <c r="D2" s="3"/>
      <c r="E2" s="222"/>
      <c r="F2" s="172"/>
      <c r="G2" s="143"/>
      <c r="H2" s="143"/>
      <c r="I2" s="143"/>
      <c r="J2" s="143"/>
      <c r="K2" s="143"/>
      <c r="L2" s="143"/>
      <c r="M2" s="143"/>
    </row>
    <row r="3" spans="1:13" s="178" customFormat="1" ht="19.5">
      <c r="A3" s="992" t="s">
        <v>733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</row>
    <row r="4" spans="1:13" s="178" customFormat="1" ht="20.100000000000001" customHeight="1">
      <c r="A4" s="101"/>
      <c r="B4" s="3"/>
      <c r="C4" s="101"/>
      <c r="D4" s="3"/>
      <c r="E4" s="101"/>
      <c r="F4" s="101"/>
      <c r="G4" s="101"/>
      <c r="H4" s="101"/>
      <c r="I4" s="101"/>
      <c r="J4" s="101"/>
      <c r="K4" s="101"/>
      <c r="L4" s="101"/>
      <c r="M4" s="101"/>
    </row>
    <row r="5" spans="1:13" s="178" customFormat="1" ht="31.5" customHeight="1">
      <c r="A5" s="1042" t="s">
        <v>1055</v>
      </c>
      <c r="B5" s="1042"/>
      <c r="C5" s="1042"/>
      <c r="D5" s="1042"/>
      <c r="E5" s="1042"/>
      <c r="F5" s="1042"/>
      <c r="G5" s="1042"/>
      <c r="H5" s="1042"/>
      <c r="I5" s="1042"/>
      <c r="J5" s="1042"/>
      <c r="K5" s="1042"/>
      <c r="L5" s="1042"/>
      <c r="M5" s="1042"/>
    </row>
    <row r="6" spans="1:13" ht="63" customHeight="1">
      <c r="A6" s="996" t="s">
        <v>11</v>
      </c>
      <c r="B6" s="996" t="s">
        <v>0</v>
      </c>
      <c r="C6" s="996" t="s">
        <v>1</v>
      </c>
      <c r="D6" s="994" t="s">
        <v>6</v>
      </c>
      <c r="E6" s="996" t="s">
        <v>2</v>
      </c>
      <c r="F6" s="996"/>
      <c r="G6" s="996" t="s">
        <v>4</v>
      </c>
      <c r="H6" s="996"/>
      <c r="I6" s="996" t="s">
        <v>3</v>
      </c>
      <c r="J6" s="996"/>
      <c r="K6" s="996" t="s">
        <v>9</v>
      </c>
      <c r="L6" s="996"/>
      <c r="M6" s="996" t="s">
        <v>5</v>
      </c>
    </row>
    <row r="7" spans="1:13" ht="48" customHeight="1">
      <c r="A7" s="996"/>
      <c r="B7" s="996"/>
      <c r="C7" s="996"/>
      <c r="D7" s="994"/>
      <c r="E7" s="684" t="s">
        <v>8</v>
      </c>
      <c r="F7" s="685" t="s">
        <v>7</v>
      </c>
      <c r="G7" s="684" t="s">
        <v>8</v>
      </c>
      <c r="H7" s="684" t="s">
        <v>7</v>
      </c>
      <c r="I7" s="684" t="s">
        <v>8</v>
      </c>
      <c r="J7" s="684" t="s">
        <v>7</v>
      </c>
      <c r="K7" s="684" t="s">
        <v>8</v>
      </c>
      <c r="L7" s="684" t="s">
        <v>7</v>
      </c>
      <c r="M7" s="996"/>
    </row>
    <row r="8" spans="1:13">
      <c r="A8" s="686">
        <v>1</v>
      </c>
      <c r="B8" s="686">
        <v>2</v>
      </c>
      <c r="C8" s="686">
        <v>3</v>
      </c>
      <c r="D8" s="686">
        <v>4</v>
      </c>
      <c r="E8" s="686">
        <v>5</v>
      </c>
      <c r="F8" s="687">
        <v>6</v>
      </c>
      <c r="G8" s="686">
        <v>7</v>
      </c>
      <c r="H8" s="686">
        <v>8</v>
      </c>
      <c r="I8" s="686">
        <v>9</v>
      </c>
      <c r="J8" s="686">
        <v>10</v>
      </c>
      <c r="K8" s="686">
        <v>11</v>
      </c>
      <c r="L8" s="686">
        <v>12</v>
      </c>
      <c r="M8" s="686">
        <v>13</v>
      </c>
    </row>
    <row r="9" spans="1:13" ht="39" customHeight="1">
      <c r="A9" s="995">
        <v>1</v>
      </c>
      <c r="B9" s="708" t="s">
        <v>117</v>
      </c>
      <c r="C9" s="826" t="s">
        <v>116</v>
      </c>
      <c r="D9" s="696" t="s">
        <v>67</v>
      </c>
      <c r="E9" s="814"/>
      <c r="F9" s="856">
        <v>0.12300000000000022</v>
      </c>
      <c r="G9" s="711"/>
      <c r="H9" s="711"/>
      <c r="I9" s="722"/>
      <c r="J9" s="711"/>
      <c r="K9" s="711"/>
      <c r="L9" s="711"/>
      <c r="M9" s="711"/>
    </row>
    <row r="10" spans="1:13" ht="20.100000000000001" customHeight="1">
      <c r="A10" s="997"/>
      <c r="B10" s="690"/>
      <c r="C10" s="811" t="s">
        <v>10</v>
      </c>
      <c r="D10" s="825" t="s">
        <v>16</v>
      </c>
      <c r="E10" s="711">
        <v>78.5</v>
      </c>
      <c r="F10" s="812">
        <v>9.6555000000000177</v>
      </c>
      <c r="G10" s="711"/>
      <c r="H10" s="711"/>
      <c r="I10" s="722"/>
      <c r="J10" s="711"/>
      <c r="K10" s="711"/>
      <c r="L10" s="711"/>
      <c r="M10" s="711"/>
    </row>
    <row r="11" spans="1:13" ht="40.5" customHeight="1">
      <c r="A11" s="995">
        <v>2</v>
      </c>
      <c r="B11" s="708" t="s">
        <v>333</v>
      </c>
      <c r="C11" s="826" t="s">
        <v>459</v>
      </c>
      <c r="D11" s="696" t="s">
        <v>21</v>
      </c>
      <c r="E11" s="814"/>
      <c r="F11" s="856">
        <v>22</v>
      </c>
      <c r="G11" s="711"/>
      <c r="H11" s="711"/>
      <c r="I11" s="711"/>
      <c r="J11" s="711"/>
      <c r="K11" s="711"/>
      <c r="L11" s="711"/>
      <c r="M11" s="814"/>
    </row>
    <row r="12" spans="1:13" ht="29.25" customHeight="1">
      <c r="A12" s="997"/>
      <c r="B12" s="690"/>
      <c r="C12" s="811" t="s">
        <v>10</v>
      </c>
      <c r="D12" s="825" t="s">
        <v>16</v>
      </c>
      <c r="E12" s="711">
        <v>0.6</v>
      </c>
      <c r="F12" s="812">
        <v>13.2</v>
      </c>
      <c r="G12" s="711"/>
      <c r="H12" s="711"/>
      <c r="I12" s="711"/>
      <c r="J12" s="711"/>
      <c r="K12" s="711"/>
      <c r="L12" s="711"/>
      <c r="M12" s="711"/>
    </row>
    <row r="13" spans="1:13" ht="50.25" customHeight="1">
      <c r="A13" s="995">
        <v>3</v>
      </c>
      <c r="B13" s="708" t="s">
        <v>621</v>
      </c>
      <c r="C13" s="826" t="s">
        <v>622</v>
      </c>
      <c r="D13" s="696" t="s">
        <v>22</v>
      </c>
      <c r="E13" s="814"/>
      <c r="F13" s="856">
        <v>55</v>
      </c>
      <c r="G13" s="711"/>
      <c r="H13" s="711"/>
      <c r="I13" s="711"/>
      <c r="J13" s="711"/>
      <c r="K13" s="711"/>
      <c r="L13" s="711"/>
      <c r="M13" s="814"/>
    </row>
    <row r="14" spans="1:13" ht="25.5" customHeight="1">
      <c r="A14" s="997"/>
      <c r="B14" s="690"/>
      <c r="C14" s="811" t="s">
        <v>623</v>
      </c>
      <c r="D14" s="825" t="s">
        <v>16</v>
      </c>
      <c r="E14" s="711">
        <v>0.95</v>
      </c>
      <c r="F14" s="812">
        <v>52.25</v>
      </c>
      <c r="G14" s="711"/>
      <c r="H14" s="711"/>
      <c r="I14" s="711"/>
      <c r="J14" s="711"/>
      <c r="K14" s="711"/>
      <c r="L14" s="711"/>
      <c r="M14" s="711"/>
    </row>
    <row r="15" spans="1:13" ht="63" customHeight="1">
      <c r="A15" s="995">
        <v>4</v>
      </c>
      <c r="B15" s="708" t="s">
        <v>332</v>
      </c>
      <c r="C15" s="826" t="s">
        <v>242</v>
      </c>
      <c r="D15" s="696" t="s">
        <v>18</v>
      </c>
      <c r="E15" s="814"/>
      <c r="F15" s="814">
        <v>0.22</v>
      </c>
      <c r="G15" s="711"/>
      <c r="H15" s="711"/>
      <c r="I15" s="711"/>
      <c r="J15" s="711"/>
      <c r="K15" s="711"/>
      <c r="L15" s="711"/>
      <c r="M15" s="711"/>
    </row>
    <row r="16" spans="1:13" ht="42.75" customHeight="1">
      <c r="A16" s="997"/>
      <c r="B16" s="690" t="s">
        <v>168</v>
      </c>
      <c r="C16" s="811" t="s">
        <v>243</v>
      </c>
      <c r="D16" s="825" t="s">
        <v>50</v>
      </c>
      <c r="E16" s="711">
        <v>11.5</v>
      </c>
      <c r="F16" s="711">
        <v>2.5299999999999998</v>
      </c>
      <c r="G16" s="711"/>
      <c r="H16" s="711"/>
      <c r="I16" s="711"/>
      <c r="J16" s="711"/>
      <c r="K16" s="711"/>
      <c r="L16" s="711"/>
      <c r="M16" s="711"/>
    </row>
    <row r="17" spans="1:13" ht="34.5" customHeight="1">
      <c r="A17" s="705">
        <v>5</v>
      </c>
      <c r="B17" s="688" t="s">
        <v>244</v>
      </c>
      <c r="C17" s="857" t="s">
        <v>245</v>
      </c>
      <c r="D17" s="696" t="s">
        <v>22</v>
      </c>
      <c r="E17" s="711"/>
      <c r="F17" s="814">
        <v>55</v>
      </c>
      <c r="G17" s="711"/>
      <c r="H17" s="711"/>
      <c r="I17" s="711"/>
      <c r="J17" s="711"/>
      <c r="K17" s="711"/>
      <c r="L17" s="711"/>
      <c r="M17" s="711"/>
    </row>
    <row r="18" spans="1:13" ht="32.25" customHeight="1">
      <c r="A18" s="995">
        <v>6</v>
      </c>
      <c r="B18" s="708" t="s">
        <v>615</v>
      </c>
      <c r="C18" s="826" t="s">
        <v>620</v>
      </c>
      <c r="D18" s="696" t="s">
        <v>167</v>
      </c>
      <c r="E18" s="858"/>
      <c r="F18" s="859">
        <v>2.1999999999999999E-2</v>
      </c>
      <c r="G18" s="706"/>
      <c r="H18" s="706"/>
      <c r="I18" s="706"/>
      <c r="J18" s="706"/>
      <c r="K18" s="706"/>
      <c r="L18" s="706"/>
      <c r="M18" s="706"/>
    </row>
    <row r="19" spans="1:13" ht="20.100000000000001" customHeight="1">
      <c r="A19" s="995"/>
      <c r="B19" s="690"/>
      <c r="C19" s="811" t="s">
        <v>10</v>
      </c>
      <c r="D19" s="825" t="s">
        <v>16</v>
      </c>
      <c r="E19" s="706">
        <v>3.23</v>
      </c>
      <c r="F19" s="706">
        <v>7.1059999999999998E-2</v>
      </c>
      <c r="G19" s="706"/>
      <c r="H19" s="706"/>
      <c r="I19" s="706"/>
      <c r="J19" s="706"/>
      <c r="K19" s="706"/>
      <c r="L19" s="706"/>
      <c r="M19" s="706"/>
    </row>
    <row r="20" spans="1:13" ht="20.100000000000001" customHeight="1">
      <c r="A20" s="995"/>
      <c r="B20" s="690" t="s">
        <v>133</v>
      </c>
      <c r="C20" s="811" t="s">
        <v>135</v>
      </c>
      <c r="D20" s="825" t="s">
        <v>50</v>
      </c>
      <c r="E20" s="706">
        <v>3.62</v>
      </c>
      <c r="F20" s="706">
        <v>7.9640000000000002E-2</v>
      </c>
      <c r="G20" s="706"/>
      <c r="H20" s="706"/>
      <c r="I20" s="706"/>
      <c r="J20" s="706"/>
      <c r="K20" s="714"/>
      <c r="L20" s="706"/>
      <c r="M20" s="706"/>
    </row>
    <row r="21" spans="1:13" ht="27" customHeight="1">
      <c r="A21" s="995"/>
      <c r="B21" s="690"/>
      <c r="C21" s="811" t="s">
        <v>29</v>
      </c>
      <c r="D21" s="825" t="s">
        <v>13</v>
      </c>
      <c r="E21" s="706">
        <v>0.16</v>
      </c>
      <c r="F21" s="706">
        <v>3.5199999999999997E-3</v>
      </c>
      <c r="G21" s="706"/>
      <c r="H21" s="706"/>
      <c r="I21" s="706"/>
      <c r="J21" s="706"/>
      <c r="K21" s="706"/>
      <c r="L21" s="706"/>
      <c r="M21" s="706"/>
    </row>
    <row r="22" spans="1:13" ht="24" customHeight="1">
      <c r="A22" s="995"/>
      <c r="B22" s="690" t="s">
        <v>619</v>
      </c>
      <c r="C22" s="811" t="s">
        <v>617</v>
      </c>
      <c r="D22" s="825" t="s">
        <v>618</v>
      </c>
      <c r="E22" s="706">
        <v>0.04</v>
      </c>
      <c r="F22" s="706">
        <v>8.7999999999999992E-4</v>
      </c>
      <c r="G22" s="706"/>
      <c r="H22" s="706"/>
      <c r="I22" s="706"/>
      <c r="J22" s="706"/>
      <c r="K22" s="706"/>
      <c r="L22" s="706"/>
      <c r="M22" s="706"/>
    </row>
    <row r="23" spans="1:13" ht="24.75" customHeight="1">
      <c r="A23" s="715"/>
      <c r="B23" s="690"/>
      <c r="C23" s="857" t="s">
        <v>5</v>
      </c>
      <c r="D23" s="696" t="s">
        <v>13</v>
      </c>
      <c r="E23" s="814"/>
      <c r="F23" s="814"/>
      <c r="G23" s="814"/>
      <c r="H23" s="814">
        <f t="shared" ref="H23:L23" si="0">SUM(H12:H22)</f>
        <v>0</v>
      </c>
      <c r="I23" s="814"/>
      <c r="J23" s="814">
        <f t="shared" si="0"/>
        <v>0</v>
      </c>
      <c r="K23" s="814"/>
      <c r="L23" s="814">
        <f t="shared" si="0"/>
        <v>0</v>
      </c>
      <c r="M23" s="814">
        <f>SUM(M12:M22)</f>
        <v>0</v>
      </c>
    </row>
    <row r="24" spans="1:13" ht="24" customHeight="1">
      <c r="A24" s="695"/>
      <c r="B24" s="690"/>
      <c r="C24" s="695" t="s">
        <v>1021</v>
      </c>
      <c r="D24" s="825"/>
      <c r="E24" s="860"/>
      <c r="F24" s="861"/>
      <c r="G24" s="814"/>
      <c r="H24" s="814"/>
      <c r="I24" s="814"/>
      <c r="J24" s="814"/>
      <c r="K24" s="814"/>
      <c r="L24" s="814"/>
      <c r="M24" s="711"/>
    </row>
    <row r="25" spans="1:13" ht="20.100000000000001" customHeight="1">
      <c r="A25" s="695"/>
      <c r="B25" s="690"/>
      <c r="C25" s="816" t="s">
        <v>5</v>
      </c>
      <c r="D25" s="825"/>
      <c r="E25" s="860"/>
      <c r="F25" s="861"/>
      <c r="G25" s="814"/>
      <c r="H25" s="814"/>
      <c r="I25" s="814"/>
      <c r="J25" s="814"/>
      <c r="K25" s="814"/>
      <c r="L25" s="814"/>
      <c r="M25" s="814"/>
    </row>
    <row r="26" spans="1:13" ht="20.100000000000001" customHeight="1">
      <c r="A26" s="695"/>
      <c r="B26" s="690"/>
      <c r="C26" s="695" t="s">
        <v>1020</v>
      </c>
      <c r="D26" s="825"/>
      <c r="E26" s="860"/>
      <c r="F26" s="861"/>
      <c r="G26" s="814"/>
      <c r="H26" s="814"/>
      <c r="I26" s="814"/>
      <c r="J26" s="814"/>
      <c r="K26" s="814"/>
      <c r="L26" s="814"/>
      <c r="M26" s="711"/>
    </row>
    <row r="27" spans="1:13" ht="20.100000000000001" customHeight="1">
      <c r="A27" s="695"/>
      <c r="B27" s="690"/>
      <c r="C27" s="816" t="s">
        <v>40</v>
      </c>
      <c r="D27" s="825"/>
      <c r="E27" s="860"/>
      <c r="F27" s="861"/>
      <c r="G27" s="814"/>
      <c r="H27" s="814"/>
      <c r="I27" s="814"/>
      <c r="J27" s="814"/>
      <c r="K27" s="814"/>
      <c r="L27" s="814"/>
      <c r="M27" s="814"/>
    </row>
    <row r="30" spans="1:13">
      <c r="A30" s="967"/>
      <c r="B30" s="967"/>
      <c r="C30" s="967"/>
      <c r="D30" s="967"/>
      <c r="E30" s="967"/>
      <c r="F30" s="967"/>
      <c r="G30" s="967"/>
      <c r="H30" s="967"/>
      <c r="I30" s="967"/>
      <c r="J30" s="967"/>
      <c r="K30" s="967"/>
      <c r="L30" s="967"/>
      <c r="M30" s="967"/>
    </row>
  </sheetData>
  <autoFilter ref="A8:M27" xr:uid="{00000000-0009-0000-0000-000008000000}"/>
  <mergeCells count="18">
    <mergeCell ref="A18:A22"/>
    <mergeCell ref="A13:A14"/>
    <mergeCell ref="D6:D7"/>
    <mergeCell ref="A15:A16"/>
    <mergeCell ref="A9:A10"/>
    <mergeCell ref="A1:M1"/>
    <mergeCell ref="A3:M3"/>
    <mergeCell ref="A5:M5"/>
    <mergeCell ref="A30:M30"/>
    <mergeCell ref="A11:A12"/>
    <mergeCell ref="I6:J6"/>
    <mergeCell ref="K6:L6"/>
    <mergeCell ref="M6:M7"/>
    <mergeCell ref="E6:F6"/>
    <mergeCell ref="G6:H6"/>
    <mergeCell ref="A6:A7"/>
    <mergeCell ref="B6:B7"/>
    <mergeCell ref="C6:C7"/>
  </mergeCells>
  <pageMargins left="0.59055118110236204" right="0.23622047244094499" top="0.43307086614173201" bottom="0.52447916666666705" header="0.43307086614173201" footer="0.15748031496063"/>
  <pageSetup paperSize="9" scale="85" firstPageNumber="28" orientation="landscape" useFirstPageNumber="1" r:id="rId1"/>
  <headerFooter>
    <oddFooter xml:space="preserve">&amp;C&amp;"AcadNusx,Regular"gv. &amp;P / gv-dan 141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26</vt:i4>
      </vt:variant>
    </vt:vector>
  </HeadingPairs>
  <TitlesOfParts>
    <vt:vector size="41" baseType="lpstr">
      <vt:lpstr>კრებსითი ხარჯთაღრიცხვა</vt:lpstr>
      <vt:lpstr>ობიექ#1ძირითადი კორპუსი</vt:lpstr>
      <vt:lpstr>ლოკ#1-1 სარემ. სამ</vt:lpstr>
      <vt:lpstr>ლოკ#1-2 ელსამონტაჟო სამუშაოები</vt:lpstr>
      <vt:lpstr>ლოკ#1-3 სან.ტექნიკა</vt:lpstr>
      <vt:lpstr>ლოკ#1-4 გათბობა</vt:lpstr>
      <vt:lpstr>ლოკ#1-5 სუსტი დენ.</vt:lpstr>
      <vt:lpstr>ობიექ#2 ტერიტ.კეთილმოწყობა</vt:lpstr>
      <vt:lpstr>ლოკ#2-1 დემონტაჟი</vt:lpstr>
      <vt:lpstr>ლოკ.2-2 ფანჩატური</vt:lpstr>
      <vt:lpstr>ლოკ#2-3 მოედნები და ბილიკები</vt:lpstr>
      <vt:lpstr>ლოკ. #2-4  საბავშვო ატრაქციონებ</vt:lpstr>
      <vt:lpstr>ლოკ #2- 5 სამოედნო ელ ქსელი</vt:lpstr>
      <vt:lpstr>ლოკ. #2-6  სამოედნო წყალსადენი</vt:lpstr>
      <vt:lpstr>ლოკ.#2-7 შემოღობვა</vt:lpstr>
      <vt:lpstr>'კრებსითი ხარჯთაღრიცხვა'!Print_Area</vt:lpstr>
      <vt:lpstr>'ლოკ #2- 5 სამოედნო ელ ქსელი'!Print_Area</vt:lpstr>
      <vt:lpstr>'ლოკ#1-1 სარემ. სამ'!Print_Area</vt:lpstr>
      <vt:lpstr>'ლოკ#1-2 ელსამონტაჟო სამუშაოები'!Print_Area</vt:lpstr>
      <vt:lpstr>'ლოკ#1-3 სან.ტექნიკა'!Print_Area</vt:lpstr>
      <vt:lpstr>'ლოკ#1-4 გათბობა'!Print_Area</vt:lpstr>
      <vt:lpstr>'ლოკ#1-5 სუსტი დენ.'!Print_Area</vt:lpstr>
      <vt:lpstr>'ლოკ#2-1 დემონტაჟი'!Print_Area</vt:lpstr>
      <vt:lpstr>'ლოკ#2-3 მოედნები და ბილიკები'!Print_Area</vt:lpstr>
      <vt:lpstr>'ლოკ. #2-4  საბავშვო ატრაქციონებ'!Print_Area</vt:lpstr>
      <vt:lpstr>'ლოკ. #2-6  სამოედნო წყალსადენი'!Print_Area</vt:lpstr>
      <vt:lpstr>'ლოკ.#2-7 შემოღობვა'!Print_Area</vt:lpstr>
      <vt:lpstr>'ლოკ.2-2 ფანჩატური'!Print_Area</vt:lpstr>
      <vt:lpstr>'ობიექ#1ძირითადი კორპუსი'!Print_Area</vt:lpstr>
      <vt:lpstr>'ობიექ#2 ტერიტ.კეთილმოწყობა'!Print_Area</vt:lpstr>
      <vt:lpstr>'ლოკ#1-1 სარემ. სამ'!Print_Titles</vt:lpstr>
      <vt:lpstr>'ლოკ#1-2 ელსამონტაჟო სამუშაოები'!Print_Titles</vt:lpstr>
      <vt:lpstr>'ლოკ#1-3 სან.ტექნიკა'!Print_Titles</vt:lpstr>
      <vt:lpstr>'ლოკ#1-4 გათბობა'!Print_Titles</vt:lpstr>
      <vt:lpstr>'ლოკ#1-5 სუსტი დენ.'!Print_Titles</vt:lpstr>
      <vt:lpstr>'ლოკ#2-1 დემონტაჟი'!Print_Titles</vt:lpstr>
      <vt:lpstr>'ლოკ#2-3 მოედნები და ბილიკები'!Print_Titles</vt:lpstr>
      <vt:lpstr>'ლოკ. #2-4  საბავშვო ატრაქციონებ'!Print_Titles</vt:lpstr>
      <vt:lpstr>'ლოკ. #2-6  სამოედნო წყალსადენი'!Print_Titles</vt:lpstr>
      <vt:lpstr>'ლოკ.#2-7 შემოღობვა'!Print_Titles</vt:lpstr>
      <vt:lpstr>'ლოკ.2-2 ფანჩატური'!Print_Titles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Aleko</cp:lastModifiedBy>
  <cp:lastPrinted>2020-12-09T07:39:44Z</cp:lastPrinted>
  <dcterms:created xsi:type="dcterms:W3CDTF">2012-06-14T09:29:29Z</dcterms:created>
  <dcterms:modified xsi:type="dcterms:W3CDTF">2021-04-20T12:14:57Z</dcterms:modified>
</cp:coreProperties>
</file>