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ownloads\დღევანდელი\წასრის სანიაღვრე არხი\"/>
    </mc:Choice>
  </mc:AlternateContent>
  <bookViews>
    <workbookView xWindow="0" yWindow="0" windowWidth="28800" windowHeight="12300" tabRatio="881"/>
  </bookViews>
  <sheets>
    <sheet name="NAKREBI" sheetId="31" r:id="rId1"/>
    <sheet name="I MONAKVE|" sheetId="29" r:id="rId2"/>
    <sheet name="II monakveTi" sheetId="30" r:id="rId3"/>
  </sheets>
  <definedNames>
    <definedName name="_xlnm.Print_Area" localSheetId="1">'I MONAKVE|'!$A$1:$P$67</definedName>
  </definedNames>
  <calcPr calcId="162913"/>
</workbook>
</file>

<file path=xl/calcChain.xml><?xml version="1.0" encoding="utf-8"?>
<calcChain xmlns="http://schemas.openxmlformats.org/spreadsheetml/2006/main">
  <c r="F45" i="30" l="1"/>
  <c r="F20" i="30"/>
  <c r="F45" i="29"/>
  <c r="H11" i="31"/>
  <c r="H10" i="31"/>
  <c r="H12" i="31" l="1"/>
  <c r="D3" i="31" s="1"/>
  <c r="F53" i="30"/>
  <c r="F52" i="30"/>
  <c r="F51" i="30"/>
  <c r="F50" i="30"/>
  <c r="F49" i="30"/>
  <c r="E47" i="30"/>
  <c r="F47" i="30" s="1"/>
  <c r="E46" i="30"/>
  <c r="F46" i="30" s="1"/>
  <c r="F44" i="30"/>
  <c r="F43" i="30"/>
  <c r="E41" i="30"/>
  <c r="F41" i="30" s="1"/>
  <c r="F40" i="30"/>
  <c r="F39" i="30"/>
  <c r="F38" i="30"/>
  <c r="F36" i="30"/>
  <c r="F35" i="30"/>
  <c r="F31" i="30"/>
  <c r="F30" i="30"/>
  <c r="F29" i="30"/>
  <c r="F28" i="30"/>
  <c r="F27" i="30"/>
  <c r="F26" i="30"/>
  <c r="F24" i="30"/>
  <c r="F19" i="30"/>
  <c r="F17" i="30"/>
  <c r="F16" i="30"/>
  <c r="F15" i="30"/>
  <c r="F14" i="30"/>
  <c r="F13" i="30"/>
  <c r="F10" i="30"/>
  <c r="E47" i="29"/>
  <c r="F47" i="29" s="1"/>
  <c r="E46" i="29"/>
  <c r="F46" i="29" s="1"/>
  <c r="F44" i="29"/>
  <c r="F43" i="29"/>
  <c r="F21" i="30" l="1"/>
  <c r="F22" i="30"/>
  <c r="F23" i="30"/>
  <c r="F53" i="29"/>
  <c r="F52" i="29"/>
  <c r="F51" i="29"/>
  <c r="F50" i="29"/>
  <c r="F49" i="29"/>
  <c r="F31" i="29" l="1"/>
  <c r="F30" i="29"/>
  <c r="F29" i="29"/>
  <c r="F28" i="29"/>
  <c r="F27" i="29"/>
  <c r="F26" i="29"/>
  <c r="F36" i="29" l="1"/>
  <c r="F35" i="29"/>
  <c r="F20" i="29" l="1"/>
  <c r="F24" i="29" s="1"/>
  <c r="F10" i="29"/>
  <c r="E41" i="29" l="1"/>
  <c r="F41" i="29" s="1"/>
  <c r="F40" i="29"/>
  <c r="F39" i="29"/>
  <c r="F38" i="29"/>
  <c r="F23" i="29"/>
  <c r="F22" i="29"/>
  <c r="F21" i="29"/>
  <c r="F19" i="29" l="1"/>
  <c r="F17" i="29"/>
  <c r="F16" i="29"/>
  <c r="F15" i="29"/>
  <c r="F14" i="29"/>
  <c r="F13" i="29"/>
</calcChain>
</file>

<file path=xl/sharedStrings.xml><?xml version="1.0" encoding="utf-8"?>
<sst xmlns="http://schemas.openxmlformats.org/spreadsheetml/2006/main" count="322" uniqueCount="136">
  <si>
    <t xml:space="preserve">                Sedgenilia 1984 w. sabaziso normebiT mimdinare fasebSi </t>
  </si>
  <si>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</si>
  <si>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</si>
  <si>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</si>
  <si>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</si>
  <si>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</si>
  <si>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</si>
  <si>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</si>
  <si>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</si>
  <si>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</si>
  <si>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</si>
  <si>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</si>
  <si>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r>
      <t>m</t>
    </r>
    <r>
      <rPr>
        <b/>
        <vertAlign val="superscript"/>
        <sz val="11"/>
        <rFont val="AcadNusx"/>
      </rPr>
      <t>3</t>
    </r>
  </si>
  <si>
    <t>lari</t>
  </si>
  <si>
    <t>Sromis xarji</t>
  </si>
  <si>
    <t>k/sT</t>
  </si>
  <si>
    <t>m/sT</t>
  </si>
  <si>
    <t>tn</t>
  </si>
  <si>
    <t>sxva manqanebi</t>
  </si>
  <si>
    <t>1--80-3</t>
  </si>
  <si>
    <t>gruntis transportireba 
5km-ze  (X*1.75)</t>
  </si>
  <si>
    <t xml:space="preserve">Sromis xarji </t>
  </si>
  <si>
    <t>kodi1504</t>
  </si>
  <si>
    <t>AAAavtogreideris eqspluatacia G</t>
  </si>
  <si>
    <r>
      <t>m</t>
    </r>
    <r>
      <rPr>
        <vertAlign val="superscript"/>
        <sz val="11"/>
        <rFont val="AcadNusx"/>
      </rPr>
      <t>3</t>
    </r>
  </si>
  <si>
    <t>kodi1554</t>
  </si>
  <si>
    <t>mosarwyav mosarecxi manqana moculobiT 6000 l</t>
  </si>
  <si>
    <t>wyali</t>
  </si>
  <si>
    <t>II. miwis vakisi</t>
  </si>
  <si>
    <t>I. mosamzadebeli samuSaoebi</t>
  </si>
  <si>
    <t>#</t>
  </si>
  <si>
    <t>xelfasi (l)</t>
  </si>
  <si>
    <t>masalebi</t>
  </si>
  <si>
    <t>sul</t>
  </si>
  <si>
    <t>resursuli xarjTaRricxva  N# 1</t>
  </si>
  <si>
    <t xml:space="preserve">gruntis damuSaveba xeliT III kat. gruntSi                                   </t>
  </si>
  <si>
    <t xml:space="preserve">trasis aRdgena da damagreba </t>
  </si>
  <si>
    <t xml:space="preserve">27-9-3
</t>
  </si>
  <si>
    <r>
      <t>100m</t>
    </r>
    <r>
      <rPr>
        <vertAlign val="superscript"/>
        <sz val="12"/>
        <color indexed="8"/>
        <rFont val="AcadNusx"/>
      </rPr>
      <t>3</t>
    </r>
  </si>
  <si>
    <t xml:space="preserve">Sromis danaxarjebi </t>
  </si>
  <si>
    <t>kac.sT</t>
  </si>
  <si>
    <t>manq.sT</t>
  </si>
  <si>
    <t>gamfxvierebeli misabmeli</t>
  </si>
  <si>
    <t>traqtori muxluxa 59 კვტ (80 ცხ.ძ.)</t>
  </si>
  <si>
    <t>qviSa-xreSovani narevi</t>
  </si>
  <si>
    <t xml:space="preserve">III kategoriis gruntis  safaris moWra  meqanizmebiT </t>
  </si>
  <si>
    <t>gruntis datvirTva avtoTviTmclelebze eqskavatoriT</t>
  </si>
  <si>
    <t>normatiuli Sromatevadoba</t>
  </si>
  <si>
    <t>kac/sT</t>
  </si>
  <si>
    <t>Sromis danaxarjebi</t>
  </si>
  <si>
    <t>eqskavatori 0,5m3</t>
  </si>
  <si>
    <t>snw     1-22(15)</t>
  </si>
  <si>
    <r>
      <t>1000m</t>
    </r>
    <r>
      <rPr>
        <b/>
        <vertAlign val="superscript"/>
        <sz val="12"/>
        <rFont val="AcadNusx"/>
      </rPr>
      <t>3</t>
    </r>
  </si>
  <si>
    <t>სწ და ნ IV-2-82
6-1-1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</si>
  <si>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</si>
  <si>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მუშა-მოსამსახურეების შრომის ანაზღაურება</t>
  </si>
  <si>
    <t>კაც/სთ</t>
  </si>
  <si>
    <t>სხვა მანქანები</t>
  </si>
  <si>
    <t>პ/ე</t>
  </si>
  <si>
    <t>ბეტონი B-10</t>
  </si>
  <si>
    <t>სხვა მასალები</t>
  </si>
  <si>
    <r>
      <t>მ</t>
    </r>
    <r>
      <rPr>
        <vertAlign val="superscript"/>
        <sz val="11"/>
        <rFont val="Sylfaen"/>
        <family val="1"/>
      </rPr>
      <t>3</t>
    </r>
  </si>
  <si>
    <t>მჭლე ბეტონის საგები ბეტონის ღარის მოსაწყობად (ბეტონი B-10)</t>
  </si>
  <si>
    <t>III ხელოვნური ნაგებობები</t>
  </si>
  <si>
    <t>sakvleva Ziebo krebuli</t>
  </si>
  <si>
    <r>
      <t>ავტოგრეიდერი საშ</t>
    </r>
    <r>
      <rPr>
        <sz val="11"/>
        <color rgb="FFFF0000"/>
        <rFont val="AcadNusx"/>
      </rPr>
      <t>u</t>
    </r>
    <r>
      <rPr>
        <sz val="11"/>
        <rFont val="AcadNusx"/>
      </rPr>
      <t>ალო სიმძლავრის 79 კვტ (108ცხ.ძ.)</t>
    </r>
  </si>
  <si>
    <t>23-1-3</t>
  </si>
  <si>
    <t xml:space="preserve"> rkinabetonis Raris mowyoba</t>
  </si>
  <si>
    <t>27-07-2.</t>
  </si>
  <si>
    <r>
      <t>100m</t>
    </r>
    <r>
      <rPr>
        <b/>
        <vertAlign val="superscript"/>
        <sz val="11"/>
        <rFont val="AcadNusx"/>
      </rPr>
      <t>3</t>
    </r>
  </si>
  <si>
    <t xml:space="preserve">pnevmomtkepnavi TviTmavali 18t </t>
  </si>
  <si>
    <t>qviSa-xreSi</t>
  </si>
  <si>
    <t xml:space="preserve">miwis vakisis Sevseba qviSa-xreSovani narevisagan  </t>
  </si>
  <si>
    <t>s.f.</t>
  </si>
  <si>
    <t>ბალიშის მოწყობა saniaRvre Raris qveS qviSa-xreSovani narevisagan, sisqiT 10 sm, datkepniT</t>
  </si>
  <si>
    <t>4.1-335</t>
  </si>
  <si>
    <t>srf4.1-242</t>
  </si>
  <si>
    <t>4.1 242</t>
  </si>
  <si>
    <t>13. p-6</t>
  </si>
  <si>
    <t>13. p-200</t>
  </si>
  <si>
    <t>13. p-169</t>
  </si>
  <si>
    <t>srf             13-126</t>
  </si>
  <si>
    <t>srf
2019_IVkv</t>
  </si>
  <si>
    <t>kodi1525</t>
  </si>
  <si>
    <t>საპენსიო ფონდი 2% ხელფასიდან</t>
  </si>
  <si>
    <t>კგ</t>
  </si>
  <si>
    <t>ტ</t>
  </si>
  <si>
    <r>
      <t>მ</t>
    </r>
    <r>
      <rPr>
        <vertAlign val="superscript"/>
        <sz val="10"/>
        <rFont val="Sylfaen"/>
        <family val="1"/>
      </rPr>
      <t>3</t>
    </r>
  </si>
  <si>
    <t>სწ და ნ IV-2-82
8-7-5</t>
  </si>
  <si>
    <t>ფოლადის ცხაურის  მონტაჟი</t>
  </si>
  <si>
    <t>ლითონკონსტრუქციები</t>
  </si>
  <si>
    <t>ნაჭედი სამშენებლო უბრალო</t>
  </si>
  <si>
    <t>1,4-1</t>
  </si>
  <si>
    <t>1.9-72</t>
  </si>
  <si>
    <t>4.1-520</t>
  </si>
  <si>
    <t>სწ და ნ
IV-2-82
27-5-6
მიყ.</t>
  </si>
  <si>
    <t>მანქ/სთ</t>
  </si>
  <si>
    <t>ანაკრები რ/ბ არხი კვეთით 0.4X0.4X0.1</t>
  </si>
  <si>
    <t>გრძ.მ.</t>
  </si>
  <si>
    <t>პრ</t>
  </si>
  <si>
    <t>ცემენტი დუღაბი</t>
  </si>
  <si>
    <r>
      <t>მ</t>
    </r>
    <r>
      <rPr>
        <b/>
        <vertAlign val="superscript"/>
        <sz val="12"/>
        <color theme="1"/>
        <rFont val="Calibri"/>
        <family val="2"/>
        <charset val="204"/>
        <scheme val="minor"/>
      </rPr>
      <t>3</t>
    </r>
  </si>
  <si>
    <t>4.1-161</t>
  </si>
  <si>
    <t>ბიტუმი ნავთობის</t>
  </si>
  <si>
    <t>4.1-367</t>
  </si>
  <si>
    <t>13 პ.43</t>
  </si>
  <si>
    <t>ამწე საავტომობილო სვლაზე                                   6,3 ტ</t>
  </si>
  <si>
    <t>mSeneblobis Rirebulebis nakrebi saxarjTaRricxvo angariSi</t>
  </si>
  <si>
    <t xml:space="preserve">nakrebi saxarjTaRricxvo Rirebuleba </t>
  </si>
  <si>
    <t>aT.lari</t>
  </si>
  <si>
    <t>xarjTaR-ricxvis #</t>
  </si>
  <si>
    <t>Tavebis, obieqtebis, samuSaoebis da
danaxarjebis dasaxeleba</t>
  </si>
  <si>
    <t>saxarjTaRricxvo Rirebuleba aT. lari</t>
  </si>
  <si>
    <t>saerTo
saxarjTaR.
Rirebuleba
aT. lari</t>
  </si>
  <si>
    <t>samSeneblo
samuSaoebi</t>
  </si>
  <si>
    <t>samontaJo
samuSaoebi</t>
  </si>
  <si>
    <t>mowyobi-
loba</t>
  </si>
  <si>
    <t>sxva 
xarjebi</t>
  </si>
  <si>
    <t>quCebis reabilitacia</t>
  </si>
  <si>
    <t>sul nakrebi xarjTaRricxviT</t>
  </si>
  <si>
    <t>II monakveTi</t>
  </si>
  <si>
    <t>I monakveTi</t>
  </si>
  <si>
    <t>I monakveTi sigrZiT 799m</t>
  </si>
  <si>
    <t>II monakveTi sigrZiT 910m</t>
  </si>
  <si>
    <t>ანაკრები რ/ბ არხის მოწყობა  სხვა დამხმარე სამუშაოების ჩათვლით (ბეტონი B-30 1 გრძივ მეტრზე 0.243 მ3) (არმატურა 1 გრძივ მეტრზე 8,01კგ)</t>
  </si>
  <si>
    <t>ავტოგრეიდერი საშuალო სიმძლავრის 79 კვტ (108ცხ.ძ.)</t>
  </si>
  <si>
    <t>resursuli xarjTaRricxva  N# 2</t>
  </si>
  <si>
    <t xml:space="preserve">Sedgenilia  2020w IIkv. fasebSi       </t>
  </si>
  <si>
    <t>sofel wasris  centraluri gzis gaswvriv saniaRvre arxis (or monakveTze)  mowyobis samuSaoebis saproeqto saxarjdaRricxvo dokumentacia.</t>
  </si>
  <si>
    <t>%</t>
  </si>
  <si>
    <t xml:space="preserve">damatebiTi Rirebulebis 
gadasaxadi </t>
  </si>
  <si>
    <t xml:space="preserve">gauTvaliswinebeli xarjebi </t>
  </si>
  <si>
    <t>gegmiuri dagroveba</t>
  </si>
  <si>
    <t xml:space="preserve">zednadebi xarjebi </t>
  </si>
  <si>
    <t xml:space="preserve">სატრანსპორტო ხარჯები 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</si>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</sst>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0.00000"/>
  </numFmts>
  <fonts count="98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.5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sz val="10"/>
      <name val="Helv"/>
    </font>
    <font>
      <vertAlign val="superscript"/>
      <sz val="11"/>
      <name val="AcadNusx"/>
    </font>
    <font>
      <sz val="10"/>
      <name val="Arial Cyr"/>
    </font>
    <font>
      <sz val="10"/>
      <name val="AcadNusx"/>
    </font>
    <font>
      <b/>
      <i/>
      <sz val="1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cadNusx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sz val="12"/>
      <name val="AcadNusx"/>
    </font>
    <font>
      <i/>
      <sz val="12"/>
      <color theme="1"/>
      <name val="AcadNusx"/>
    </font>
    <font>
      <b/>
      <i/>
      <u/>
      <sz val="12"/>
      <name val="AcadNusx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1"/>
      <color rgb="FFFF0000"/>
      <name val="AcadNusx"/>
    </font>
    <font>
      <sz val="12"/>
      <name val="Sylfaen"/>
      <family val="1"/>
      <charset val="204"/>
    </font>
    <font>
      <b/>
      <vertAlign val="superscript"/>
      <sz val="12"/>
      <name val="AcadNusx"/>
    </font>
    <font>
      <sz val="1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sz val="11"/>
      <name val="Sylfine"/>
    </font>
    <font>
      <vertAlign val="superscript"/>
      <sz val="11"/>
      <name val="Sylfaen"/>
      <family val="1"/>
    </font>
    <font>
      <b/>
      <u/>
      <sz val="11"/>
      <name val="AcadNusx"/>
    </font>
    <font>
      <sz val="10"/>
      <color rgb="FFFF0000"/>
      <name val="Arial CYR"/>
    </font>
    <font>
      <sz val="10.5"/>
      <color rgb="FFFF0000"/>
      <name val="AcadNusx"/>
    </font>
    <font>
      <b/>
      <sz val="8"/>
      <name val="AcadNusx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ine"/>
    </font>
    <font>
      <vertAlign val="superscript"/>
      <sz val="10"/>
      <name val="Sylfaen"/>
      <family val="1"/>
    </font>
    <font>
      <sz val="11"/>
      <color theme="1"/>
      <name val="Sylfaen"/>
      <family val="1"/>
      <charset val="204"/>
    </font>
    <font>
      <b/>
      <sz val="11"/>
      <name val="Sylfaen"/>
      <family val="1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b/>
      <i/>
      <sz val="12"/>
      <name val="AcadMtavr"/>
    </font>
    <font>
      <b/>
      <i/>
      <sz val="12"/>
      <name val="AcadNusx"/>
    </font>
    <font>
      <b/>
      <sz val="11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4">
    <xf numFmtId="0" fontId="0" fillId="0" borderId="0"/>
    <xf numFmtId="0" fontId="10" fillId="0" borderId="0"/>
    <xf numFmtId="0" fontId="12" fillId="0" borderId="0"/>
    <xf numFmtId="0" fontId="10" fillId="0" borderId="0"/>
    <xf numFmtId="164" fontId="18" fillId="0" borderId="0" applyFont="0" applyFill="0" applyBorder="0" applyAlignment="0" applyProtection="0"/>
    <xf numFmtId="2" fontId="7" fillId="0" borderId="2" applyFill="0" applyBorder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14" fillId="0" borderId="0"/>
    <xf numFmtId="0" fontId="4" fillId="0" borderId="0"/>
    <xf numFmtId="0" fontId="21" fillId="0" borderId="0"/>
    <xf numFmtId="43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5" fillId="16" borderId="6" applyNumberFormat="0" applyProtection="0">
      <alignment horizontal="left" vertical="center" indent="1"/>
    </xf>
    <xf numFmtId="0" fontId="26" fillId="0" borderId="0" applyFill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7" fillId="7" borderId="7" applyNumberFormat="0" applyAlignment="0" applyProtection="0"/>
    <xf numFmtId="0" fontId="28" fillId="21" borderId="8" applyNumberFormat="0" applyAlignment="0" applyProtection="0"/>
    <xf numFmtId="0" fontId="29" fillId="21" borderId="7" applyNumberFormat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22" borderId="13" applyNumberFormat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0" fillId="24" borderId="14" applyNumberFormat="0" applyFont="0" applyAlignment="0" applyProtection="0"/>
    <xf numFmtId="0" fontId="39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0">
      <alignment vertical="center"/>
    </xf>
    <xf numFmtId="0" fontId="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20" borderId="0" applyNumberFormat="0" applyBorder="0" applyAlignment="0" applyProtection="0"/>
    <xf numFmtId="0" fontId="45" fillId="3" borderId="0" applyNumberFormat="0" applyBorder="0" applyAlignment="0" applyProtection="0"/>
    <xf numFmtId="0" fontId="46" fillId="21" borderId="7" applyNumberFormat="0" applyAlignment="0" applyProtection="0"/>
    <xf numFmtId="0" fontId="47" fillId="22" borderId="13" applyNumberFormat="0" applyAlignment="0" applyProtection="0"/>
    <xf numFmtId="43" fontId="1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53" fillId="7" borderId="7" applyNumberFormat="0" applyAlignment="0" applyProtection="0"/>
    <xf numFmtId="0" fontId="54" fillId="0" borderId="15" applyNumberFormat="0" applyFill="0" applyAlignment="0" applyProtection="0"/>
    <xf numFmtId="0" fontId="55" fillId="23" borderId="0" applyNumberFormat="0" applyBorder="0" applyAlignment="0" applyProtection="0"/>
    <xf numFmtId="0" fontId="14" fillId="24" borderId="14" applyNumberFormat="0" applyFont="0" applyAlignment="0" applyProtection="0"/>
    <xf numFmtId="0" fontId="56" fillId="21" borderId="8" applyNumberFormat="0" applyAlignment="0" applyProtection="0"/>
    <xf numFmtId="0" fontId="57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1" fillId="0" borderId="0"/>
    <xf numFmtId="0" fontId="62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2" fillId="0" borderId="0"/>
    <xf numFmtId="0" fontId="1" fillId="0" borderId="0"/>
    <xf numFmtId="0" fontId="17" fillId="0" borderId="0"/>
    <xf numFmtId="0" fontId="62" fillId="0" borderId="0"/>
    <xf numFmtId="0" fontId="1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9" fillId="0" borderId="0"/>
    <xf numFmtId="0" fontId="17" fillId="0" borderId="0"/>
  </cellStyleXfs>
  <cellXfs count="206">
    <xf numFmtId="0" fontId="0" fillId="0" borderId="0" xfId="0"/>
    <xf numFmtId="0" fontId="0" fillId="0" borderId="0" xfId="0"/>
    <xf numFmtId="0" fontId="0" fillId="25" borderId="0" xfId="0" applyFill="1"/>
    <xf numFmtId="0" fontId="8" fillId="25" borderId="2" xfId="3" applyFont="1" applyFill="1" applyBorder="1" applyAlignment="1">
      <alignment horizontal="center" vertical="center"/>
    </xf>
    <xf numFmtId="2" fontId="8" fillId="25" borderId="2" xfId="3" applyNumberFormat="1" applyFont="1" applyFill="1" applyBorder="1" applyAlignment="1">
      <alignment horizontal="center" vertical="center"/>
    </xf>
    <xf numFmtId="2" fontId="8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left" vertical="center" wrapText="1"/>
    </xf>
    <xf numFmtId="1" fontId="8" fillId="25" borderId="2" xfId="0" applyNumberFormat="1" applyFont="1" applyFill="1" applyBorder="1" applyAlignment="1">
      <alignment horizontal="center" vertical="center"/>
    </xf>
    <xf numFmtId="2" fontId="7" fillId="25" borderId="2" xfId="0" applyNumberFormat="1" applyFont="1" applyFill="1" applyBorder="1" applyAlignment="1">
      <alignment horizontal="center" vertical="center"/>
    </xf>
    <xf numFmtId="0" fontId="8" fillId="25" borderId="2" xfId="3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 wrapText="1"/>
    </xf>
    <xf numFmtId="0" fontId="16" fillId="25" borderId="2" xfId="0" applyFont="1" applyFill="1" applyBorder="1" applyAlignment="1">
      <alignment horizontal="left" vertical="center" wrapText="1"/>
    </xf>
    <xf numFmtId="1" fontId="16" fillId="25" borderId="2" xfId="0" applyNumberFormat="1" applyFont="1" applyFill="1" applyBorder="1" applyAlignment="1">
      <alignment horizontal="center" vertical="center"/>
    </xf>
    <xf numFmtId="1" fontId="7" fillId="25" borderId="2" xfId="0" applyNumberFormat="1" applyFont="1" applyFill="1" applyBorder="1" applyAlignment="1">
      <alignment horizontal="center" vertical="center"/>
    </xf>
    <xf numFmtId="0" fontId="16" fillId="25" borderId="2" xfId="0" applyFont="1" applyFill="1" applyBorder="1" applyAlignment="1">
      <alignment horizontal="center" vertical="center" wrapText="1"/>
    </xf>
    <xf numFmtId="2" fontId="8" fillId="25" borderId="2" xfId="0" applyNumberFormat="1" applyFont="1" applyFill="1" applyBorder="1" applyAlignment="1">
      <alignment horizontal="center" vertical="center" wrapText="1"/>
    </xf>
    <xf numFmtId="0" fontId="8" fillId="25" borderId="2" xfId="0" applyNumberFormat="1" applyFont="1" applyFill="1" applyBorder="1" applyAlignment="1">
      <alignment horizontal="center" vertical="center" wrapText="1"/>
    </xf>
    <xf numFmtId="2" fontId="60" fillId="25" borderId="2" xfId="1141" applyNumberFormat="1" applyFont="1" applyFill="1" applyBorder="1" applyAlignment="1">
      <alignment horizontal="center" vertical="center" wrapText="1"/>
    </xf>
    <xf numFmtId="0" fontId="60" fillId="25" borderId="2" xfId="0" applyNumberFormat="1" applyFont="1" applyFill="1" applyBorder="1" applyAlignment="1">
      <alignment horizontal="center" vertical="center" wrapText="1"/>
    </xf>
    <xf numFmtId="0" fontId="66" fillId="25" borderId="2" xfId="0" applyFont="1" applyFill="1" applyBorder="1" applyAlignment="1">
      <alignment horizontal="center" vertical="center" wrapText="1"/>
    </xf>
    <xf numFmtId="0" fontId="8" fillId="25" borderId="2" xfId="0" applyNumberFormat="1" applyFont="1" applyFill="1" applyBorder="1" applyAlignment="1">
      <alignment horizontal="left" vertical="center" wrapText="1"/>
    </xf>
    <xf numFmtId="0" fontId="7" fillId="25" borderId="2" xfId="0" applyNumberFormat="1" applyFont="1" applyFill="1" applyBorder="1" applyAlignment="1">
      <alignment horizontal="center" vertical="center" wrapText="1"/>
    </xf>
    <xf numFmtId="166" fontId="8" fillId="25" borderId="2" xfId="0" applyNumberFormat="1" applyFont="1" applyFill="1" applyBorder="1" applyAlignment="1">
      <alignment horizontal="center" vertical="center" wrapText="1"/>
    </xf>
    <xf numFmtId="0" fontId="63" fillId="25" borderId="2" xfId="0" applyNumberFormat="1" applyFont="1" applyFill="1" applyBorder="1" applyAlignment="1">
      <alignment horizontal="center" vertical="center" wrapText="1"/>
    </xf>
    <xf numFmtId="167" fontId="7" fillId="25" borderId="2" xfId="0" applyNumberFormat="1" applyFont="1" applyFill="1" applyBorder="1" applyAlignment="1">
      <alignment horizontal="center" vertical="center"/>
    </xf>
    <xf numFmtId="0" fontId="7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5" borderId="2" xfId="0" applyFont="1" applyFill="1" applyBorder="1" applyAlignment="1">
      <alignment horizontal="center" vertical="top"/>
    </xf>
    <xf numFmtId="2" fontId="7" fillId="25" borderId="2" xfId="0" applyNumberFormat="1" applyFont="1" applyFill="1" applyBorder="1" applyAlignment="1">
      <alignment horizontal="center" vertical="top"/>
    </xf>
    <xf numFmtId="0" fontId="7" fillId="25" borderId="2" xfId="0" applyFont="1" applyFill="1" applyBorder="1" applyAlignment="1">
      <alignment horizontal="left" vertical="center" wrapText="1"/>
    </xf>
    <xf numFmtId="0" fontId="7" fillId="25" borderId="2" xfId="3" applyFont="1" applyFill="1" applyBorder="1" applyAlignment="1">
      <alignment horizontal="center" vertical="center" wrapText="1"/>
    </xf>
    <xf numFmtId="0" fontId="7" fillId="25" borderId="2" xfId="3" applyFont="1" applyFill="1" applyBorder="1" applyAlignment="1">
      <alignment horizontal="center" vertical="center"/>
    </xf>
    <xf numFmtId="0" fontId="8" fillId="25" borderId="2" xfId="1" applyFont="1" applyFill="1" applyBorder="1" applyAlignment="1">
      <alignment horizontal="center"/>
    </xf>
    <xf numFmtId="2" fontId="60" fillId="25" borderId="2" xfId="0" applyNumberFormat="1" applyFont="1" applyFill="1" applyBorder="1" applyAlignment="1">
      <alignment horizontal="center" vertical="center" wrapText="1"/>
    </xf>
    <xf numFmtId="2" fontId="15" fillId="25" borderId="2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center" vertical="center"/>
    </xf>
    <xf numFmtId="2" fontId="63" fillId="0" borderId="2" xfId="0" applyNumberFormat="1" applyFont="1" applyFill="1" applyBorder="1" applyAlignment="1">
      <alignment horizontal="center" vertical="center"/>
    </xf>
    <xf numFmtId="2" fontId="63" fillId="0" borderId="2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center" vertical="center"/>
    </xf>
    <xf numFmtId="2" fontId="60" fillId="0" borderId="2" xfId="0" applyNumberFormat="1" applyFont="1" applyFill="1" applyBorder="1" applyAlignment="1">
      <alignment horizontal="center" vertical="center"/>
    </xf>
    <xf numFmtId="2" fontId="60" fillId="0" borderId="2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center" vertical="center"/>
    </xf>
    <xf numFmtId="2" fontId="8" fillId="26" borderId="2" xfId="0" applyNumberFormat="1" applyFont="1" applyFill="1" applyBorder="1" applyAlignment="1">
      <alignment horizontal="center" vertical="center"/>
    </xf>
    <xf numFmtId="0" fontId="8" fillId="26" borderId="2" xfId="0" applyFont="1" applyFill="1" applyBorder="1" applyAlignment="1">
      <alignment horizontal="center" vertical="center"/>
    </xf>
    <xf numFmtId="0" fontId="65" fillId="26" borderId="2" xfId="0" applyFont="1" applyFill="1" applyBorder="1" applyAlignment="1">
      <alignment horizontal="center" vertical="center" wrapText="1"/>
    </xf>
    <xf numFmtId="2" fontId="9" fillId="26" borderId="2" xfId="0" applyNumberFormat="1" applyFont="1" applyFill="1" applyBorder="1" applyAlignment="1">
      <alignment horizontal="center" vertical="center"/>
    </xf>
    <xf numFmtId="0" fontId="8" fillId="26" borderId="2" xfId="1" applyFont="1" applyFill="1" applyBorder="1" applyAlignment="1">
      <alignment horizontal="center" vertical="center" wrapText="1"/>
    </xf>
    <xf numFmtId="0" fontId="8" fillId="26" borderId="2" xfId="1" applyFont="1" applyFill="1" applyBorder="1" applyAlignment="1">
      <alignment horizontal="center" vertical="center"/>
    </xf>
    <xf numFmtId="2" fontId="8" fillId="26" borderId="2" xfId="1" applyNumberFormat="1" applyFont="1" applyFill="1" applyBorder="1" applyAlignment="1">
      <alignment horizontal="center" vertical="center"/>
    </xf>
    <xf numFmtId="0" fontId="16" fillId="26" borderId="2" xfId="0" applyFont="1" applyFill="1" applyBorder="1" applyAlignment="1">
      <alignment horizontal="left" vertical="center" wrapText="1"/>
    </xf>
    <xf numFmtId="2" fontId="7" fillId="26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81" fillId="0" borderId="0" xfId="0" applyFont="1"/>
    <xf numFmtId="0" fontId="81" fillId="25" borderId="0" xfId="0" applyFont="1" applyFill="1"/>
    <xf numFmtId="2" fontId="81" fillId="0" borderId="0" xfId="0" applyNumberFormat="1" applyFont="1"/>
    <xf numFmtId="2" fontId="82" fillId="25" borderId="0" xfId="0" applyNumberFormat="1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7" fillId="25" borderId="2" xfId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left" vertical="center"/>
    </xf>
    <xf numFmtId="14" fontId="7" fillId="25" borderId="2" xfId="3" applyNumberFormat="1" applyFont="1" applyFill="1" applyBorder="1" applyAlignment="1">
      <alignment horizontal="center" vertical="top"/>
    </xf>
    <xf numFmtId="2" fontId="7" fillId="25" borderId="2" xfId="3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3" fillId="25" borderId="2" xfId="1" applyFont="1" applyFill="1" applyBorder="1" applyAlignment="1">
      <alignment horizontal="center" vertical="center" wrapText="1"/>
    </xf>
    <xf numFmtId="166" fontId="8" fillId="25" borderId="2" xfId="0" applyNumberFormat="1" applyFont="1" applyFill="1" applyBorder="1" applyAlignment="1">
      <alignment horizontal="center" vertical="center"/>
    </xf>
    <xf numFmtId="2" fontId="63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75" fillId="25" borderId="2" xfId="0" applyFont="1" applyFill="1" applyBorder="1" applyAlignment="1">
      <alignment horizontal="center" vertical="center" wrapText="1"/>
    </xf>
    <xf numFmtId="0" fontId="75" fillId="25" borderId="2" xfId="0" applyFont="1" applyFill="1" applyBorder="1" applyAlignment="1">
      <alignment horizontal="left" vertical="center" wrapText="1"/>
    </xf>
    <xf numFmtId="0" fontId="72" fillId="25" borderId="2" xfId="0" applyFont="1" applyFill="1" applyBorder="1" applyAlignment="1">
      <alignment horizontal="center" vertical="center"/>
    </xf>
    <xf numFmtId="0" fontId="74" fillId="25" borderId="2" xfId="0" applyFont="1" applyFill="1" applyBorder="1" applyAlignment="1">
      <alignment horizontal="center" vertical="center"/>
    </xf>
    <xf numFmtId="2" fontId="90" fillId="25" borderId="2" xfId="0" applyNumberFormat="1" applyFont="1" applyFill="1" applyBorder="1" applyAlignment="1">
      <alignment horizontal="center" vertical="center"/>
    </xf>
    <xf numFmtId="2" fontId="91" fillId="25" borderId="2" xfId="0" applyNumberFormat="1" applyFont="1" applyFill="1" applyBorder="1" applyAlignment="1">
      <alignment horizontal="center" vertical="center"/>
    </xf>
    <xf numFmtId="4" fontId="92" fillId="25" borderId="2" xfId="0" applyNumberFormat="1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left" vertical="center" wrapText="1"/>
    </xf>
    <xf numFmtId="0" fontId="76" fillId="25" borderId="2" xfId="0" applyFont="1" applyFill="1" applyBorder="1" applyAlignment="1">
      <alignment horizontal="center" vertical="center"/>
    </xf>
    <xf numFmtId="168" fontId="76" fillId="25" borderId="2" xfId="0" applyNumberFormat="1" applyFont="1" applyFill="1" applyBorder="1" applyAlignment="1">
      <alignment horizontal="center" vertical="center"/>
    </xf>
    <xf numFmtId="2" fontId="76" fillId="25" borderId="2" xfId="0" applyNumberFormat="1" applyFont="1" applyFill="1" applyBorder="1" applyAlignment="1">
      <alignment horizontal="center" vertical="center"/>
    </xf>
    <xf numFmtId="4" fontId="76" fillId="25" borderId="2" xfId="0" applyNumberFormat="1" applyFont="1" applyFill="1" applyBorder="1" applyAlignment="1">
      <alignment horizontal="center" vertical="center" wrapText="1"/>
    </xf>
    <xf numFmtId="167" fontId="76" fillId="25" borderId="2" xfId="0" applyNumberFormat="1" applyFont="1" applyFill="1" applyBorder="1" applyAlignment="1">
      <alignment horizontal="center" vertical="center"/>
    </xf>
    <xf numFmtId="0" fontId="86" fillId="25" borderId="2" xfId="0" applyFont="1" applyFill="1" applyBorder="1" applyAlignment="1">
      <alignment horizontal="center" vertical="center"/>
    </xf>
    <xf numFmtId="0" fontId="87" fillId="25" borderId="2" xfId="0" applyFont="1" applyFill="1" applyBorder="1" applyAlignment="1">
      <alignment horizontal="center" vertical="center"/>
    </xf>
    <xf numFmtId="49" fontId="7" fillId="25" borderId="2" xfId="1143" applyNumberFormat="1" applyFont="1" applyFill="1" applyBorder="1" applyAlignment="1">
      <alignment horizontal="center" vertical="center" wrapText="1"/>
    </xf>
    <xf numFmtId="0" fontId="7" fillId="25" borderId="2" xfId="1143" applyFont="1" applyFill="1" applyBorder="1" applyAlignment="1">
      <alignment horizontal="center" vertical="center" wrapText="1"/>
    </xf>
    <xf numFmtId="2" fontId="7" fillId="25" borderId="2" xfId="1143" applyNumberFormat="1" applyFont="1" applyFill="1" applyBorder="1" applyAlignment="1">
      <alignment horizontal="center" vertical="center"/>
    </xf>
    <xf numFmtId="2" fontId="80" fillId="25" borderId="2" xfId="1143" applyNumberFormat="1" applyFont="1" applyFill="1" applyBorder="1" applyAlignment="1">
      <alignment horizontal="center" vertical="center"/>
    </xf>
    <xf numFmtId="2" fontId="8" fillId="25" borderId="2" xfId="1143" applyNumberFormat="1" applyFont="1" applyFill="1" applyBorder="1" applyAlignment="1">
      <alignment horizontal="center" vertical="center"/>
    </xf>
    <xf numFmtId="0" fontId="8" fillId="25" borderId="2" xfId="0" applyFont="1" applyFill="1" applyBorder="1"/>
    <xf numFmtId="49" fontId="8" fillId="25" borderId="2" xfId="1143" applyNumberFormat="1" applyFont="1" applyFill="1" applyBorder="1" applyAlignment="1">
      <alignment horizontal="center" vertical="center"/>
    </xf>
    <xf numFmtId="0" fontId="8" fillId="25" borderId="2" xfId="1143" applyFont="1" applyFill="1" applyBorder="1" applyAlignment="1">
      <alignment horizontal="center" vertical="center" wrapText="1"/>
    </xf>
    <xf numFmtId="2" fontId="75" fillId="25" borderId="2" xfId="0" applyNumberFormat="1" applyFont="1" applyFill="1" applyBorder="1" applyAlignment="1">
      <alignment horizontal="center" vertical="center"/>
    </xf>
    <xf numFmtId="2" fontId="77" fillId="25" borderId="2" xfId="0" applyNumberFormat="1" applyFont="1" applyFill="1" applyBorder="1" applyAlignment="1">
      <alignment horizontal="center" vertical="center"/>
    </xf>
    <xf numFmtId="4" fontId="75" fillId="25" borderId="2" xfId="0" applyNumberFormat="1" applyFont="1" applyFill="1" applyBorder="1" applyAlignment="1">
      <alignment horizontal="center" vertical="center" wrapText="1"/>
    </xf>
    <xf numFmtId="0" fontId="71" fillId="25" borderId="2" xfId="0" applyFont="1" applyFill="1" applyBorder="1" applyAlignment="1">
      <alignment horizontal="center" vertical="center" wrapText="1"/>
    </xf>
    <xf numFmtId="0" fontId="71" fillId="25" borderId="2" xfId="0" applyFont="1" applyFill="1" applyBorder="1" applyAlignment="1">
      <alignment horizontal="left" vertical="center" wrapText="1"/>
    </xf>
    <xf numFmtId="0" fontId="71" fillId="25" borderId="2" xfId="0" applyFont="1" applyFill="1" applyBorder="1" applyAlignment="1">
      <alignment horizontal="center" vertical="center"/>
    </xf>
    <xf numFmtId="167" fontId="71" fillId="25" borderId="2" xfId="0" applyNumberFormat="1" applyFont="1" applyFill="1" applyBorder="1" applyAlignment="1">
      <alignment horizontal="center" vertical="center"/>
    </xf>
    <xf numFmtId="2" fontId="71" fillId="25" borderId="2" xfId="0" applyNumberFormat="1" applyFont="1" applyFill="1" applyBorder="1" applyAlignment="1">
      <alignment horizontal="center" vertical="center"/>
    </xf>
    <xf numFmtId="4" fontId="71" fillId="25" borderId="2" xfId="0" applyNumberFormat="1" applyFont="1" applyFill="1" applyBorder="1" applyAlignment="1">
      <alignment horizontal="center" vertical="center" wrapText="1"/>
    </xf>
    <xf numFmtId="0" fontId="78" fillId="25" borderId="2" xfId="0" applyFont="1" applyFill="1" applyBorder="1" applyAlignment="1">
      <alignment horizontal="center" vertical="center"/>
    </xf>
    <xf numFmtId="0" fontId="93" fillId="25" borderId="2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0" fontId="89" fillId="25" borderId="2" xfId="0" applyFont="1" applyFill="1" applyBorder="1" applyAlignment="1">
      <alignment horizontal="center" vertical="center"/>
    </xf>
    <xf numFmtId="0" fontId="85" fillId="25" borderId="2" xfId="0" applyFont="1" applyFill="1" applyBorder="1" applyAlignment="1">
      <alignment horizontal="left" vertical="center" wrapText="1"/>
    </xf>
    <xf numFmtId="0" fontId="85" fillId="25" borderId="2" xfId="0" applyFont="1" applyFill="1" applyBorder="1" applyAlignment="1">
      <alignment horizontal="center" vertical="center"/>
    </xf>
    <xf numFmtId="2" fontId="85" fillId="25" borderId="2" xfId="0" applyNumberFormat="1" applyFont="1" applyFill="1" applyBorder="1" applyAlignment="1">
      <alignment horizontal="center" vertical="center"/>
    </xf>
    <xf numFmtId="4" fontId="85" fillId="25" borderId="2" xfId="0" applyNumberFormat="1" applyFont="1" applyFill="1" applyBorder="1" applyAlignment="1">
      <alignment horizontal="center" vertical="center" wrapText="1"/>
    </xf>
    <xf numFmtId="49" fontId="76" fillId="25" borderId="2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 wrapText="1"/>
    </xf>
    <xf numFmtId="0" fontId="84" fillId="25" borderId="2" xfId="0" applyFont="1" applyFill="1" applyBorder="1" applyAlignment="1">
      <alignment horizontal="center" vertical="center"/>
    </xf>
    <xf numFmtId="167" fontId="84" fillId="25" borderId="2" xfId="0" applyNumberFormat="1" applyFont="1" applyFill="1" applyBorder="1" applyAlignment="1">
      <alignment horizontal="center" vertical="center"/>
    </xf>
    <xf numFmtId="2" fontId="84" fillId="25" borderId="2" xfId="0" applyNumberFormat="1" applyFont="1" applyFill="1" applyBorder="1" applyAlignment="1">
      <alignment horizontal="center" vertical="center"/>
    </xf>
    <xf numFmtId="2" fontId="63" fillId="0" borderId="0" xfId="0" applyNumberFormat="1" applyFont="1" applyFill="1" applyBorder="1" applyAlignment="1">
      <alignment vertical="center"/>
    </xf>
    <xf numFmtId="0" fontId="63" fillId="27" borderId="0" xfId="0" applyFont="1" applyFill="1" applyBorder="1" applyAlignment="1">
      <alignment vertical="center"/>
    </xf>
    <xf numFmtId="0" fontId="60" fillId="27" borderId="0" xfId="0" applyFont="1" applyFill="1" applyAlignment="1">
      <alignment horizontal="right" vertical="center" wrapText="1"/>
    </xf>
    <xf numFmtId="2" fontId="63" fillId="27" borderId="0" xfId="0" applyNumberFormat="1" applyFont="1" applyFill="1" applyBorder="1" applyAlignment="1">
      <alignment vertical="center"/>
    </xf>
    <xf numFmtId="2" fontId="60" fillId="27" borderId="0" xfId="0" applyNumberFormat="1" applyFont="1" applyFill="1" applyBorder="1" applyAlignment="1">
      <alignment horizontal="left" vertical="center"/>
    </xf>
    <xf numFmtId="0" fontId="60" fillId="27" borderId="0" xfId="0" applyFont="1" applyFill="1" applyBorder="1" applyAlignment="1">
      <alignment horizontal="right" vertical="center"/>
    </xf>
    <xf numFmtId="0" fontId="63" fillId="27" borderId="0" xfId="0" applyFont="1" applyFill="1" applyBorder="1" applyAlignment="1">
      <alignment horizontal="justify" vertical="center"/>
    </xf>
    <xf numFmtId="2" fontId="60" fillId="27" borderId="0" xfId="0" applyNumberFormat="1" applyFont="1" applyFill="1" applyBorder="1" applyAlignment="1">
      <alignment horizontal="right" vertical="center"/>
    </xf>
    <xf numFmtId="0" fontId="15" fillId="27" borderId="2" xfId="0" applyFont="1" applyFill="1" applyBorder="1" applyAlignment="1">
      <alignment horizontal="center" vertical="center" wrapText="1"/>
    </xf>
    <xf numFmtId="0" fontId="8" fillId="27" borderId="2" xfId="0" applyFont="1" applyFill="1" applyBorder="1" applyAlignment="1">
      <alignment horizontal="center" vertical="center"/>
    </xf>
    <xf numFmtId="0" fontId="15" fillId="27" borderId="2" xfId="0" applyFont="1" applyFill="1" applyBorder="1" applyAlignment="1">
      <alignment horizontal="center" vertical="center"/>
    </xf>
    <xf numFmtId="0" fontId="97" fillId="25" borderId="2" xfId="0" applyFont="1" applyFill="1" applyBorder="1" applyAlignment="1">
      <alignment vertical="center" wrapText="1"/>
    </xf>
    <xf numFmtId="2" fontId="97" fillId="25" borderId="2" xfId="0" applyNumberFormat="1" applyFont="1" applyFill="1" applyBorder="1" applyAlignment="1">
      <alignment horizontal="center" vertical="center" wrapText="1"/>
    </xf>
    <xf numFmtId="2" fontId="97" fillId="25" borderId="2" xfId="0" applyNumberFormat="1" applyFont="1" applyFill="1" applyBorder="1" applyAlignment="1">
      <alignment horizontal="center" wrapText="1"/>
    </xf>
    <xf numFmtId="0" fontId="15" fillId="28" borderId="2" xfId="0" applyFont="1" applyFill="1" applyBorder="1" applyAlignment="1">
      <alignment horizontal="center" vertical="center"/>
    </xf>
    <xf numFmtId="0" fontId="7" fillId="28" borderId="2" xfId="0" applyFont="1" applyFill="1" applyBorder="1" applyAlignment="1">
      <alignment horizontal="justify" vertical="center"/>
    </xf>
    <xf numFmtId="2" fontId="15" fillId="28" borderId="2" xfId="0" applyNumberFormat="1" applyFont="1" applyFill="1" applyBorder="1" applyAlignment="1">
      <alignment horizontal="center"/>
    </xf>
    <xf numFmtId="0" fontId="15" fillId="28" borderId="2" xfId="0" applyFont="1" applyFill="1" applyBorder="1"/>
    <xf numFmtId="2" fontId="16" fillId="28" borderId="2" xfId="0" applyNumberFormat="1" applyFont="1" applyFill="1" applyBorder="1" applyAlignment="1">
      <alignment horizontal="center" vertical="center"/>
    </xf>
    <xf numFmtId="0" fontId="15" fillId="28" borderId="0" xfId="0" applyFont="1" applyFill="1" applyBorder="1" applyAlignment="1">
      <alignment horizontal="center" vertical="center"/>
    </xf>
    <xf numFmtId="0" fontId="7" fillId="28" borderId="0" xfId="0" applyFont="1" applyFill="1" applyBorder="1" applyAlignment="1">
      <alignment horizontal="justify" vertical="center"/>
    </xf>
    <xf numFmtId="2" fontId="15" fillId="28" borderId="0" xfId="0" applyNumberFormat="1" applyFont="1" applyFill="1" applyBorder="1" applyAlignment="1">
      <alignment horizontal="center"/>
    </xf>
    <xf numFmtId="0" fontId="15" fillId="28" borderId="0" xfId="0" applyFont="1" applyFill="1" applyBorder="1"/>
    <xf numFmtId="2" fontId="16" fillId="28" borderId="0" xfId="0" applyNumberFormat="1" applyFont="1" applyFill="1" applyBorder="1" applyAlignment="1">
      <alignment horizontal="center" vertical="center"/>
    </xf>
    <xf numFmtId="0" fontId="15" fillId="27" borderId="0" xfId="0" applyFont="1" applyFill="1"/>
    <xf numFmtId="0" fontId="8" fillId="0" borderId="0" xfId="0" applyFont="1" applyFill="1"/>
    <xf numFmtId="0" fontId="15" fillId="0" borderId="0" xfId="0" applyFont="1" applyFill="1"/>
    <xf numFmtId="167" fontId="15" fillId="27" borderId="0" xfId="0" applyNumberFormat="1" applyFont="1" applyFill="1"/>
    <xf numFmtId="167" fontId="60" fillId="25" borderId="2" xfId="0" applyNumberFormat="1" applyFont="1" applyFill="1" applyBorder="1" applyAlignment="1">
      <alignment horizontal="center" vertical="center" wrapText="1"/>
    </xf>
    <xf numFmtId="167" fontId="90" fillId="25" borderId="2" xfId="0" applyNumberFormat="1" applyFont="1" applyFill="1" applyBorder="1" applyAlignment="1">
      <alignment horizontal="center" vertical="center"/>
    </xf>
    <xf numFmtId="9" fontId="8" fillId="25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96" fillId="0" borderId="5" xfId="0" applyFont="1" applyFill="1" applyBorder="1" applyAlignment="1">
      <alignment horizontal="center" vertical="center"/>
    </xf>
    <xf numFmtId="0" fontId="96" fillId="0" borderId="18" xfId="0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justify" vertical="center"/>
    </xf>
    <xf numFmtId="0" fontId="95" fillId="27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0" fillId="27" borderId="0" xfId="0" applyFont="1" applyFill="1" applyAlignment="1">
      <alignment horizontal="right" vertical="center" wrapText="1"/>
    </xf>
    <xf numFmtId="0" fontId="8" fillId="27" borderId="0" xfId="0" applyFont="1" applyFill="1" applyBorder="1" applyAlignment="1">
      <alignment horizontal="left" vertical="center"/>
    </xf>
    <xf numFmtId="0" fontId="15" fillId="27" borderId="2" xfId="0" applyFont="1" applyFill="1" applyBorder="1" applyAlignment="1">
      <alignment horizontal="center" vertical="center"/>
    </xf>
    <xf numFmtId="0" fontId="15" fillId="27" borderId="2" xfId="0" applyFont="1" applyFill="1" applyBorder="1" applyAlignment="1">
      <alignment horizontal="center" vertical="center" wrapText="1"/>
    </xf>
    <xf numFmtId="2" fontId="82" fillId="25" borderId="17" xfId="0" applyNumberFormat="1" applyFont="1" applyFill="1" applyBorder="1" applyAlignment="1">
      <alignment horizontal="center" vertical="center" wrapText="1"/>
    </xf>
    <xf numFmtId="2" fontId="82" fillId="25" borderId="0" xfId="0" applyNumberFormat="1" applyFont="1" applyFill="1" applyBorder="1" applyAlignment="1">
      <alignment horizontal="center" vertical="center" wrapText="1"/>
    </xf>
    <xf numFmtId="0" fontId="81" fillId="0" borderId="17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1" fillId="25" borderId="17" xfId="0" applyFont="1" applyFill="1" applyBorder="1" applyAlignment="1">
      <alignment horizontal="center"/>
    </xf>
    <xf numFmtId="0" fontId="81" fillId="25" borderId="0" xfId="0" applyFont="1" applyFill="1" applyAlignment="1">
      <alignment horizontal="center"/>
    </xf>
    <xf numFmtId="0" fontId="8" fillId="25" borderId="1" xfId="0" applyFont="1" applyFill="1" applyBorder="1" applyAlignment="1">
      <alignment horizontal="center" vertical="center"/>
    </xf>
    <xf numFmtId="0" fontId="8" fillId="25" borderId="3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1" xfId="1143" applyFont="1" applyFill="1" applyBorder="1" applyAlignment="1">
      <alignment horizontal="center" vertical="center"/>
    </xf>
    <xf numFmtId="0" fontId="8" fillId="25" borderId="4" xfId="1143" applyFont="1" applyFill="1" applyBorder="1" applyAlignment="1">
      <alignment horizontal="center" vertical="center"/>
    </xf>
    <xf numFmtId="0" fontId="8" fillId="25" borderId="3" xfId="1143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horizontal="center" vertical="center"/>
    </xf>
    <xf numFmtId="0" fontId="16" fillId="25" borderId="0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8" fillId="25" borderId="0" xfId="0" applyFont="1" applyFill="1" applyBorder="1" applyAlignment="1">
      <alignment horizontal="right" vertical="center"/>
    </xf>
    <xf numFmtId="0" fontId="8" fillId="25" borderId="1" xfId="0" applyFont="1" applyFill="1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5" xfId="0" applyFont="1" applyFill="1" applyBorder="1" applyAlignment="1">
      <alignment horizontal="left" vertical="center"/>
    </xf>
    <xf numFmtId="0" fontId="8" fillId="25" borderId="16" xfId="0" applyFont="1" applyFill="1" applyBorder="1" applyAlignment="1">
      <alignment horizontal="left" vertical="center"/>
    </xf>
  </cellXfs>
  <cellStyles count="1144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4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5"/>
    <cellStyle name="Hyperlink_Sindisis#15_metali_4_sarTuliani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gare wyalsadfenigagarini 2_SMSH2008-IIkv ." xfId="1143"/>
    <cellStyle name="Normal_senaki keTilmowyoba" xfId="1"/>
    <cellStyle name="Normal_senaki keTilmowyoba_xarj-va keTilmowyobis" xfId="3"/>
    <cellStyle name="normálne 2" xfId="98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ilfain" xfId="1142"/>
    <cellStyle name="Standard_35kA Anl. &amp; Gen.Schutz  ANL335B" xfId="1001"/>
    <cellStyle name="Style 1" xfId="2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Обычный_დემონტაჟი" xfId="114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19" sqref="F19"/>
    </sheetView>
  </sheetViews>
  <sheetFormatPr defaultRowHeight="13.5"/>
  <cols>
    <col min="1" max="1" width="6.42578125" style="165" customWidth="1"/>
    <col min="2" max="2" width="10" style="165" customWidth="1"/>
    <col min="3" max="3" width="46" style="165" customWidth="1"/>
    <col min="4" max="4" width="11.7109375" style="165" customWidth="1"/>
    <col min="5" max="5" width="11.140625" style="165" customWidth="1"/>
    <col min="6" max="6" width="11.7109375" style="165" customWidth="1"/>
    <col min="7" max="7" width="10" style="165" customWidth="1"/>
    <col min="8" max="8" width="14" style="165" customWidth="1"/>
  </cols>
  <sheetData>
    <row r="1" spans="1:8" ht="15">
      <c r="A1" s="178" t="s">
        <v>107</v>
      </c>
      <c r="B1" s="178"/>
      <c r="C1" s="178"/>
      <c r="D1" s="178"/>
      <c r="E1" s="178"/>
      <c r="F1" s="178"/>
      <c r="G1" s="178"/>
      <c r="H1" s="178"/>
    </row>
    <row r="2" spans="1:8" ht="48.75" customHeight="1">
      <c r="A2" s="179" t="s">
        <v>128</v>
      </c>
      <c r="B2" s="179"/>
      <c r="C2" s="179"/>
      <c r="D2" s="179"/>
      <c r="E2" s="179"/>
      <c r="F2" s="179"/>
      <c r="G2" s="179"/>
      <c r="H2" s="179"/>
    </row>
    <row r="3" spans="1:8" ht="16.5">
      <c r="A3" s="180" t="s">
        <v>108</v>
      </c>
      <c r="B3" s="180"/>
      <c r="C3" s="180"/>
      <c r="D3" s="141">
        <f>H12</f>
        <v>0</v>
      </c>
      <c r="E3" s="142" t="s">
        <v>109</v>
      </c>
      <c r="F3" s="142"/>
      <c r="G3" s="142"/>
      <c r="H3" s="142"/>
    </row>
    <row r="4" spans="1:8" ht="16.5">
      <c r="A4" s="143"/>
      <c r="B4" s="143"/>
      <c r="C4" s="143"/>
      <c r="D4" s="144"/>
      <c r="E4" s="144"/>
      <c r="F4" s="144"/>
      <c r="G4" s="144"/>
      <c r="H4" s="144"/>
    </row>
    <row r="5" spans="1:8" ht="16.5">
      <c r="A5" s="181" t="s">
        <v>127</v>
      </c>
      <c r="B5" s="181"/>
      <c r="C5" s="181"/>
      <c r="D5" s="145"/>
      <c r="E5" s="146"/>
      <c r="F5" s="147"/>
      <c r="G5" s="148"/>
      <c r="H5" s="146"/>
    </row>
    <row r="6" spans="1:8">
      <c r="A6" s="182" t="s">
        <v>30</v>
      </c>
      <c r="B6" s="183" t="s">
        <v>110</v>
      </c>
      <c r="C6" s="183" t="s">
        <v>111</v>
      </c>
      <c r="D6" s="182" t="s">
        <v>112</v>
      </c>
      <c r="E6" s="182"/>
      <c r="F6" s="182"/>
      <c r="G6" s="182"/>
      <c r="H6" s="183" t="s">
        <v>113</v>
      </c>
    </row>
    <row r="7" spans="1:8" ht="27">
      <c r="A7" s="182"/>
      <c r="B7" s="183"/>
      <c r="C7" s="183"/>
      <c r="D7" s="149" t="s">
        <v>114</v>
      </c>
      <c r="E7" s="149" t="s">
        <v>115</v>
      </c>
      <c r="F7" s="149" t="s">
        <v>116</v>
      </c>
      <c r="G7" s="149" t="s">
        <v>117</v>
      </c>
      <c r="H7" s="182"/>
    </row>
    <row r="8" spans="1:8" ht="15.75">
      <c r="A8" s="150">
        <v>1</v>
      </c>
      <c r="B8" s="150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</row>
    <row r="9" spans="1:8" ht="16.5">
      <c r="A9" s="173" t="s">
        <v>118</v>
      </c>
      <c r="B9" s="174"/>
      <c r="C9" s="174"/>
      <c r="D9" s="174"/>
      <c r="E9" s="174"/>
      <c r="F9" s="174"/>
      <c r="G9" s="174"/>
      <c r="H9" s="175"/>
    </row>
    <row r="10" spans="1:8" ht="26.25" customHeight="1">
      <c r="A10" s="150">
        <v>1</v>
      </c>
      <c r="B10" s="150">
        <v>1</v>
      </c>
      <c r="C10" s="152" t="s">
        <v>121</v>
      </c>
      <c r="D10" s="153"/>
      <c r="E10" s="152"/>
      <c r="F10" s="152"/>
      <c r="G10" s="152"/>
      <c r="H10" s="153">
        <f>D10</f>
        <v>0</v>
      </c>
    </row>
    <row r="11" spans="1:8" ht="27" customHeight="1">
      <c r="A11" s="150">
        <v>2</v>
      </c>
      <c r="B11" s="150">
        <v>2</v>
      </c>
      <c r="C11" s="152" t="s">
        <v>120</v>
      </c>
      <c r="D11" s="154"/>
      <c r="E11" s="152"/>
      <c r="F11" s="152"/>
      <c r="G11" s="152"/>
      <c r="H11" s="153">
        <f>D11</f>
        <v>0</v>
      </c>
    </row>
    <row r="12" spans="1:8" ht="15.75">
      <c r="A12" s="155"/>
      <c r="B12" s="155"/>
      <c r="C12" s="156" t="s">
        <v>119</v>
      </c>
      <c r="D12" s="157"/>
      <c r="E12" s="157"/>
      <c r="F12" s="157"/>
      <c r="G12" s="158"/>
      <c r="H12" s="159">
        <f>SUM(H10:H11)</f>
        <v>0</v>
      </c>
    </row>
    <row r="13" spans="1:8" ht="15.75">
      <c r="A13" s="160"/>
      <c r="B13" s="160"/>
      <c r="C13" s="161"/>
      <c r="D13" s="162"/>
      <c r="E13" s="162"/>
      <c r="F13" s="162"/>
      <c r="G13" s="163"/>
      <c r="H13" s="164"/>
    </row>
    <row r="14" spans="1:8" ht="15.75">
      <c r="C14" s="166"/>
      <c r="D14" s="166"/>
      <c r="E14" s="167"/>
      <c r="F14" s="176"/>
      <c r="G14" s="177"/>
      <c r="H14" s="168"/>
    </row>
  </sheetData>
  <mergeCells count="11">
    <mergeCell ref="A9:H9"/>
    <mergeCell ref="F14:G14"/>
    <mergeCell ref="A1:H1"/>
    <mergeCell ref="A2:H2"/>
    <mergeCell ref="A3:C3"/>
    <mergeCell ref="A5:C5"/>
    <mergeCell ref="A6:A7"/>
    <mergeCell ref="B6:B7"/>
    <mergeCell ref="C6:C7"/>
    <mergeCell ref="D6:G6"/>
    <mergeCell ref="H6:H7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46" zoomScaleSheetLayoutView="100" workbookViewId="0">
      <selection activeCell="K12" sqref="K12"/>
    </sheetView>
  </sheetViews>
  <sheetFormatPr defaultRowHeight="12.75"/>
  <cols>
    <col min="1" max="1" width="2.85546875" customWidth="1"/>
    <col min="2" max="2" width="11.7109375" customWidth="1"/>
    <col min="3" max="3" width="31.5703125" style="64" customWidth="1"/>
    <col min="5" max="5" width="9" customWidth="1"/>
    <col min="6" max="6" width="13.42578125" bestFit="1" customWidth="1"/>
    <col min="7" max="7" width="7.7109375" style="2" bestFit="1" customWidth="1"/>
    <col min="8" max="8" width="10" customWidth="1"/>
    <col min="9" max="9" width="8.140625" customWidth="1"/>
    <col min="10" max="10" width="11.28515625" customWidth="1"/>
    <col min="11" max="11" width="8.85546875" customWidth="1"/>
    <col min="12" max="12" width="10.7109375" customWidth="1"/>
    <col min="13" max="13" width="11.85546875" customWidth="1"/>
    <col min="14" max="14" width="10" bestFit="1" customWidth="1"/>
    <col min="16" max="16" width="13.140625" customWidth="1"/>
  </cols>
  <sheetData>
    <row r="1" spans="1:16" ht="36.75" customHeight="1">
      <c r="A1" s="199" t="s">
        <v>128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6" ht="27.75" customHeight="1">
      <c r="A2" s="197" t="s">
        <v>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6" s="1" customFormat="1" ht="19.5" customHeight="1">
      <c r="A3" s="197" t="s">
        <v>122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6" ht="15.75">
      <c r="A4" s="37"/>
      <c r="B4" s="38"/>
      <c r="C4" s="38"/>
      <c r="D4" s="200" t="s">
        <v>0</v>
      </c>
      <c r="E4" s="200"/>
      <c r="F4" s="200"/>
      <c r="G4" s="200"/>
      <c r="H4" s="200"/>
      <c r="I4" s="200"/>
      <c r="J4" s="200"/>
      <c r="K4" s="200"/>
      <c r="L4" s="200"/>
      <c r="M4" s="200"/>
    </row>
    <row r="5" spans="1:16" ht="15.75">
      <c r="A5" s="190" t="s">
        <v>30</v>
      </c>
      <c r="B5" s="201" t="s">
        <v>1</v>
      </c>
      <c r="C5" s="203" t="s">
        <v>2</v>
      </c>
      <c r="D5" s="203" t="s">
        <v>3</v>
      </c>
      <c r="E5" s="203" t="s">
        <v>4</v>
      </c>
      <c r="F5" s="203" t="s">
        <v>5</v>
      </c>
      <c r="G5" s="204" t="s">
        <v>31</v>
      </c>
      <c r="H5" s="205"/>
      <c r="I5" s="193" t="s">
        <v>32</v>
      </c>
      <c r="J5" s="193"/>
      <c r="K5" s="203" t="s">
        <v>6</v>
      </c>
      <c r="L5" s="203"/>
      <c r="M5" s="35" t="s">
        <v>33</v>
      </c>
      <c r="N5" s="66"/>
      <c r="O5" s="66"/>
      <c r="P5" s="66"/>
    </row>
    <row r="6" spans="1:16" ht="31.5">
      <c r="A6" s="191"/>
      <c r="B6" s="202"/>
      <c r="C6" s="203"/>
      <c r="D6" s="203"/>
      <c r="E6" s="203"/>
      <c r="F6" s="203"/>
      <c r="G6" s="78" t="s">
        <v>7</v>
      </c>
      <c r="H6" s="5" t="s">
        <v>8</v>
      </c>
      <c r="I6" s="36" t="s">
        <v>7</v>
      </c>
      <c r="J6" s="5" t="s">
        <v>8</v>
      </c>
      <c r="K6" s="36" t="s">
        <v>7</v>
      </c>
      <c r="L6" s="5" t="s">
        <v>9</v>
      </c>
      <c r="M6" s="35" t="s">
        <v>10</v>
      </c>
      <c r="N6" s="66"/>
      <c r="O6" s="66"/>
      <c r="P6" s="66"/>
    </row>
    <row r="7" spans="1:16" ht="15.75">
      <c r="A7" s="35">
        <v>1</v>
      </c>
      <c r="B7" s="36">
        <v>2</v>
      </c>
      <c r="C7" s="62">
        <v>3</v>
      </c>
      <c r="D7" s="36">
        <v>4</v>
      </c>
      <c r="E7" s="36">
        <v>5</v>
      </c>
      <c r="F7" s="36">
        <v>6</v>
      </c>
      <c r="G7" s="77">
        <v>7</v>
      </c>
      <c r="H7" s="7">
        <v>8</v>
      </c>
      <c r="I7" s="35">
        <v>9</v>
      </c>
      <c r="J7" s="7">
        <v>10</v>
      </c>
      <c r="K7" s="35">
        <v>11</v>
      </c>
      <c r="L7" s="7">
        <v>12</v>
      </c>
      <c r="M7" s="35">
        <v>13</v>
      </c>
      <c r="N7" s="66"/>
      <c r="O7" s="66"/>
      <c r="P7" s="66"/>
    </row>
    <row r="8" spans="1:16" ht="33">
      <c r="A8" s="35"/>
      <c r="B8" s="54"/>
      <c r="C8" s="55" t="s">
        <v>29</v>
      </c>
      <c r="D8" s="54"/>
      <c r="E8" s="54"/>
      <c r="F8" s="54"/>
      <c r="G8" s="54"/>
      <c r="H8" s="54"/>
      <c r="I8" s="54"/>
      <c r="J8" s="54"/>
      <c r="K8" s="54"/>
      <c r="L8" s="54"/>
      <c r="M8" s="56"/>
      <c r="N8" s="66"/>
      <c r="O8" s="66"/>
      <c r="P8" s="66"/>
    </row>
    <row r="9" spans="1:16" ht="37.5" customHeight="1">
      <c r="A9" s="190">
        <v>1</v>
      </c>
      <c r="B9" s="79" t="s">
        <v>64</v>
      </c>
      <c r="C9" s="11" t="s">
        <v>36</v>
      </c>
      <c r="D9" s="10" t="s">
        <v>11</v>
      </c>
      <c r="E9" s="10"/>
      <c r="F9" s="25">
        <v>0.79900000000000004</v>
      </c>
      <c r="G9" s="80"/>
      <c r="H9" s="5"/>
      <c r="I9" s="10"/>
      <c r="J9" s="10"/>
      <c r="K9" s="10"/>
      <c r="L9" s="10"/>
      <c r="M9" s="5"/>
      <c r="N9" s="184"/>
      <c r="O9" s="185"/>
      <c r="P9" s="185"/>
    </row>
    <row r="10" spans="1:16" s="1" customFormat="1" ht="23.25" customHeight="1">
      <c r="A10" s="191"/>
      <c r="B10" s="71"/>
      <c r="C10" s="6" t="s">
        <v>39</v>
      </c>
      <c r="D10" s="70" t="s">
        <v>40</v>
      </c>
      <c r="E10" s="78">
        <v>71.47</v>
      </c>
      <c r="F10" s="16">
        <f>E10*F9</f>
        <v>57.104530000000004</v>
      </c>
      <c r="G10" s="78"/>
      <c r="H10" s="73"/>
      <c r="I10" s="72"/>
      <c r="J10" s="73"/>
      <c r="K10" s="73"/>
      <c r="L10" s="16"/>
      <c r="M10" s="5"/>
      <c r="N10" s="69"/>
      <c r="O10" s="69"/>
      <c r="P10" s="69"/>
    </row>
    <row r="11" spans="1:16" ht="16.5">
      <c r="A11" s="35"/>
      <c r="B11" s="57"/>
      <c r="C11" s="55" t="s">
        <v>28</v>
      </c>
      <c r="D11" s="57"/>
      <c r="E11" s="58"/>
      <c r="F11" s="58"/>
      <c r="G11" s="59"/>
      <c r="H11" s="59"/>
      <c r="I11" s="59"/>
      <c r="J11" s="59"/>
      <c r="K11" s="59"/>
      <c r="L11" s="59"/>
      <c r="M11" s="53"/>
      <c r="N11" s="66"/>
      <c r="O11" s="66"/>
      <c r="P11" s="66"/>
    </row>
    <row r="12" spans="1:16" ht="49.5">
      <c r="A12" s="190">
        <v>2</v>
      </c>
      <c r="B12" s="18" t="s">
        <v>37</v>
      </c>
      <c r="C12" s="19" t="s">
        <v>45</v>
      </c>
      <c r="D12" s="20" t="s">
        <v>38</v>
      </c>
      <c r="E12" s="19"/>
      <c r="F12" s="34">
        <v>2.7238000000000002</v>
      </c>
      <c r="G12" s="19"/>
      <c r="H12" s="19"/>
      <c r="I12" s="19"/>
      <c r="J12" s="19"/>
      <c r="K12" s="19"/>
      <c r="L12" s="19"/>
      <c r="M12" s="19"/>
      <c r="N12" s="66"/>
      <c r="O12" s="66"/>
      <c r="P12" s="66"/>
    </row>
    <row r="13" spans="1:16" ht="15.75">
      <c r="A13" s="192"/>
      <c r="B13" s="17"/>
      <c r="C13" s="21" t="s">
        <v>39</v>
      </c>
      <c r="D13" s="17" t="s">
        <v>40</v>
      </c>
      <c r="E13" s="17">
        <v>14.5</v>
      </c>
      <c r="F13" s="16">
        <f>E13*F12</f>
        <v>39.495100000000001</v>
      </c>
      <c r="G13" s="17"/>
      <c r="H13" s="17"/>
      <c r="I13" s="23"/>
      <c r="J13" s="16"/>
      <c r="K13" s="16"/>
      <c r="L13" s="16"/>
      <c r="M13" s="5"/>
      <c r="N13" s="66"/>
      <c r="O13" s="66"/>
      <c r="P13" s="66"/>
    </row>
    <row r="14" spans="1:16" ht="34.5" customHeight="1">
      <c r="A14" s="192"/>
      <c r="B14" s="17" t="s">
        <v>79</v>
      </c>
      <c r="C14" s="21" t="s">
        <v>65</v>
      </c>
      <c r="D14" s="17" t="s">
        <v>41</v>
      </c>
      <c r="E14" s="17">
        <v>3.18</v>
      </c>
      <c r="F14" s="16">
        <f>E14*F12</f>
        <v>8.661684000000001</v>
      </c>
      <c r="G14" s="17"/>
      <c r="H14" s="22"/>
      <c r="I14" s="16"/>
      <c r="J14" s="16"/>
      <c r="K14" s="16"/>
      <c r="L14" s="16"/>
      <c r="M14" s="5"/>
      <c r="N14" s="66"/>
      <c r="O14" s="66"/>
      <c r="P14" s="66"/>
    </row>
    <row r="15" spans="1:16" ht="33">
      <c r="A15" s="192"/>
      <c r="B15" s="17" t="s">
        <v>80</v>
      </c>
      <c r="C15" s="24" t="s">
        <v>42</v>
      </c>
      <c r="D15" s="17" t="s">
        <v>41</v>
      </c>
      <c r="E15" s="17">
        <v>2.42</v>
      </c>
      <c r="F15" s="16">
        <f>F12*E15</f>
        <v>6.591596</v>
      </c>
      <c r="G15" s="17"/>
      <c r="H15" s="22"/>
      <c r="I15" s="16"/>
      <c r="J15" s="16"/>
      <c r="K15" s="16"/>
      <c r="L15" s="16"/>
      <c r="M15" s="5"/>
      <c r="N15" s="66"/>
      <c r="O15" s="66"/>
      <c r="P15" s="66"/>
    </row>
    <row r="16" spans="1:16" ht="33">
      <c r="A16" s="192"/>
      <c r="B16" s="17" t="s">
        <v>78</v>
      </c>
      <c r="C16" s="24" t="s">
        <v>43</v>
      </c>
      <c r="D16" s="17" t="s">
        <v>41</v>
      </c>
      <c r="E16" s="17">
        <v>2.42</v>
      </c>
      <c r="F16" s="16">
        <f>F12*E16</f>
        <v>6.591596</v>
      </c>
      <c r="G16" s="17"/>
      <c r="H16" s="22"/>
      <c r="I16" s="16"/>
      <c r="J16" s="16"/>
      <c r="K16" s="16"/>
      <c r="L16" s="16"/>
      <c r="M16" s="5"/>
      <c r="N16" s="186"/>
      <c r="O16" s="187"/>
      <c r="P16" s="187"/>
    </row>
    <row r="17" spans="1:16" s="2" customFormat="1" ht="15.75">
      <c r="A17" s="191"/>
      <c r="B17" s="26"/>
      <c r="C17" s="21" t="s">
        <v>18</v>
      </c>
      <c r="D17" s="17" t="s">
        <v>13</v>
      </c>
      <c r="E17" s="17">
        <v>1.45</v>
      </c>
      <c r="F17" s="16">
        <f>F12*E17</f>
        <v>3.9495100000000001</v>
      </c>
      <c r="G17" s="17"/>
      <c r="H17" s="22"/>
      <c r="I17" s="16"/>
      <c r="J17" s="16"/>
      <c r="K17" s="16"/>
      <c r="L17" s="16"/>
      <c r="M17" s="5"/>
      <c r="N17" s="67"/>
      <c r="O17" s="67"/>
      <c r="P17" s="67"/>
    </row>
    <row r="18" spans="1:16" s="2" customFormat="1" ht="31.5">
      <c r="A18" s="193">
        <v>3</v>
      </c>
      <c r="B18" s="27" t="s">
        <v>19</v>
      </c>
      <c r="C18" s="11" t="s">
        <v>35</v>
      </c>
      <c r="D18" s="27" t="s">
        <v>12</v>
      </c>
      <c r="E18" s="28"/>
      <c r="F18" s="28">
        <v>30</v>
      </c>
      <c r="G18" s="28"/>
      <c r="H18" s="28"/>
      <c r="I18" s="28"/>
      <c r="J18" s="28"/>
      <c r="K18" s="28"/>
      <c r="L18" s="28"/>
      <c r="M18" s="5"/>
      <c r="N18" s="67"/>
      <c r="O18" s="67"/>
      <c r="P18" s="67"/>
    </row>
    <row r="19" spans="1:16" s="2" customFormat="1" ht="15.75">
      <c r="A19" s="193"/>
      <c r="B19" s="39"/>
      <c r="C19" s="62" t="s">
        <v>14</v>
      </c>
      <c r="D19" s="39" t="s">
        <v>15</v>
      </c>
      <c r="E19" s="39">
        <v>2.06</v>
      </c>
      <c r="F19" s="5">
        <f>F18*E19</f>
        <v>61.800000000000004</v>
      </c>
      <c r="G19" s="5"/>
      <c r="H19" s="5"/>
      <c r="I19" s="5"/>
      <c r="J19" s="5"/>
      <c r="K19" s="5"/>
      <c r="L19" s="5"/>
      <c r="M19" s="5"/>
      <c r="N19" s="67"/>
      <c r="O19" s="67"/>
      <c r="P19" s="67"/>
    </row>
    <row r="20" spans="1:16" s="2" customFormat="1" ht="47.25">
      <c r="A20" s="193">
        <v>4</v>
      </c>
      <c r="B20" s="41" t="s">
        <v>51</v>
      </c>
      <c r="C20" s="11" t="s">
        <v>46</v>
      </c>
      <c r="D20" s="47" t="s">
        <v>52</v>
      </c>
      <c r="E20" s="48"/>
      <c r="F20" s="169">
        <f>(F12/10+(F18/1000))*1.2</f>
        <v>0.36285599999999996</v>
      </c>
      <c r="G20" s="33"/>
      <c r="H20" s="45"/>
      <c r="I20" s="49"/>
      <c r="J20" s="45"/>
      <c r="K20" s="49"/>
      <c r="L20" s="45"/>
      <c r="M20" s="45"/>
      <c r="N20" s="67"/>
      <c r="O20" s="67"/>
      <c r="P20" s="67"/>
    </row>
    <row r="21" spans="1:16" s="2" customFormat="1" ht="16.5">
      <c r="A21" s="193"/>
      <c r="B21" s="41"/>
      <c r="C21" s="42" t="s">
        <v>49</v>
      </c>
      <c r="D21" s="43" t="s">
        <v>40</v>
      </c>
      <c r="E21" s="44">
        <v>20</v>
      </c>
      <c r="F21" s="81">
        <f>E21*F20</f>
        <v>7.2571199999999987</v>
      </c>
      <c r="G21" s="81"/>
      <c r="H21" s="45"/>
      <c r="I21" s="44"/>
      <c r="J21" s="45"/>
      <c r="K21" s="44"/>
      <c r="L21" s="45"/>
      <c r="M21" s="45"/>
      <c r="N21" s="67"/>
      <c r="O21" s="67"/>
      <c r="P21" s="67"/>
    </row>
    <row r="22" spans="1:16" s="2" customFormat="1" ht="33">
      <c r="A22" s="193"/>
      <c r="B22" s="41" t="s">
        <v>81</v>
      </c>
      <c r="C22" s="42" t="s">
        <v>50</v>
      </c>
      <c r="D22" s="43" t="s">
        <v>41</v>
      </c>
      <c r="E22" s="44">
        <v>44.8</v>
      </c>
      <c r="F22" s="81">
        <f>E22*F20</f>
        <v>16.255948799999999</v>
      </c>
      <c r="G22" s="81"/>
      <c r="H22" s="45"/>
      <c r="I22" s="44"/>
      <c r="J22" s="45"/>
      <c r="K22" s="44"/>
      <c r="L22" s="45"/>
      <c r="M22" s="45"/>
      <c r="N22" s="67"/>
      <c r="O22" s="67"/>
      <c r="P22" s="67"/>
    </row>
    <row r="23" spans="1:16" s="2" customFormat="1" ht="16.5">
      <c r="A23" s="40"/>
      <c r="B23" s="41"/>
      <c r="C23" s="46" t="s">
        <v>18</v>
      </c>
      <c r="D23" s="43" t="s">
        <v>13</v>
      </c>
      <c r="E23" s="44">
        <v>2.1</v>
      </c>
      <c r="F23" s="81">
        <f>E23*F20</f>
        <v>0.76199759999999994</v>
      </c>
      <c r="G23" s="81"/>
      <c r="H23" s="45"/>
      <c r="I23" s="44"/>
      <c r="J23" s="45"/>
      <c r="K23" s="44"/>
      <c r="L23" s="45"/>
      <c r="M23" s="45"/>
      <c r="N23" s="67"/>
      <c r="O23" s="67"/>
      <c r="P23" s="67"/>
    </row>
    <row r="24" spans="1:16" s="2" customFormat="1" ht="47.25">
      <c r="A24" s="88"/>
      <c r="B24" s="11" t="s">
        <v>82</v>
      </c>
      <c r="C24" s="29" t="s">
        <v>20</v>
      </c>
      <c r="D24" s="10" t="s">
        <v>17</v>
      </c>
      <c r="E24" s="8"/>
      <c r="F24" s="8">
        <f>F20*1000*1.75</f>
        <v>634.99799999999993</v>
      </c>
      <c r="G24" s="8"/>
      <c r="H24" s="8"/>
      <c r="I24" s="8"/>
      <c r="J24" s="8"/>
      <c r="K24" s="5"/>
      <c r="L24" s="5"/>
      <c r="M24" s="5"/>
      <c r="N24" s="67"/>
      <c r="O24" s="67"/>
      <c r="P24" s="67"/>
    </row>
    <row r="25" spans="1:16" s="2" customFormat="1" ht="47.25">
      <c r="A25" s="193">
        <v>6</v>
      </c>
      <c r="B25" s="75" t="s">
        <v>68</v>
      </c>
      <c r="C25" s="30" t="s">
        <v>72</v>
      </c>
      <c r="D25" s="30" t="s">
        <v>69</v>
      </c>
      <c r="E25" s="31"/>
      <c r="F25" s="76">
        <v>3.63</v>
      </c>
      <c r="G25" s="76"/>
      <c r="H25" s="76"/>
      <c r="I25" s="76"/>
      <c r="J25" s="76"/>
      <c r="K25" s="76"/>
      <c r="L25" s="76"/>
      <c r="M25" s="5"/>
      <c r="N25" s="67"/>
      <c r="O25" s="67"/>
      <c r="P25" s="67"/>
    </row>
    <row r="26" spans="1:16" s="2" customFormat="1" ht="15.75">
      <c r="A26" s="193"/>
      <c r="B26" s="3"/>
      <c r="C26" s="3" t="s">
        <v>21</v>
      </c>
      <c r="D26" s="9" t="s">
        <v>15</v>
      </c>
      <c r="E26" s="3">
        <v>15</v>
      </c>
      <c r="F26" s="4">
        <f>E26*F25</f>
        <v>54.449999999999996</v>
      </c>
      <c r="G26" s="4"/>
      <c r="H26" s="4"/>
      <c r="I26" s="4"/>
      <c r="J26" s="4"/>
      <c r="K26" s="4"/>
      <c r="L26" s="4"/>
      <c r="M26" s="5"/>
      <c r="N26" s="67"/>
      <c r="O26" s="67"/>
      <c r="P26" s="67"/>
    </row>
    <row r="27" spans="1:16" s="2" customFormat="1" ht="33" customHeight="1">
      <c r="A27" s="193"/>
      <c r="B27" s="3" t="s">
        <v>22</v>
      </c>
      <c r="C27" s="9" t="s">
        <v>23</v>
      </c>
      <c r="D27" s="9" t="s">
        <v>16</v>
      </c>
      <c r="E27" s="3">
        <v>2.16</v>
      </c>
      <c r="F27" s="4">
        <f>E27*F25</f>
        <v>7.8408000000000007</v>
      </c>
      <c r="G27" s="4"/>
      <c r="H27" s="4"/>
      <c r="I27" s="4"/>
      <c r="J27" s="4"/>
      <c r="K27" s="4"/>
      <c r="L27" s="4"/>
      <c r="M27" s="5"/>
      <c r="N27" s="67"/>
      <c r="O27" s="67"/>
      <c r="P27" s="67"/>
    </row>
    <row r="28" spans="1:16" s="2" customFormat="1" ht="33.75" customHeight="1">
      <c r="A28" s="193"/>
      <c r="B28" s="3" t="s">
        <v>83</v>
      </c>
      <c r="C28" s="9" t="s">
        <v>70</v>
      </c>
      <c r="D28" s="9" t="s">
        <v>16</v>
      </c>
      <c r="E28" s="3">
        <v>2.73</v>
      </c>
      <c r="F28" s="4">
        <f>E28*F25</f>
        <v>9.9099000000000004</v>
      </c>
      <c r="G28" s="4"/>
      <c r="H28" s="4"/>
      <c r="I28" s="4"/>
      <c r="J28" s="4"/>
      <c r="K28" s="4"/>
      <c r="L28" s="4"/>
      <c r="M28" s="5"/>
      <c r="N28" s="67"/>
      <c r="O28" s="67"/>
      <c r="P28" s="67"/>
    </row>
    <row r="29" spans="1:16" s="2" customFormat="1" ht="18">
      <c r="A29" s="193"/>
      <c r="B29" s="3" t="s">
        <v>76</v>
      </c>
      <c r="C29" s="3" t="s">
        <v>71</v>
      </c>
      <c r="D29" s="9" t="s">
        <v>24</v>
      </c>
      <c r="E29" s="3">
        <v>122</v>
      </c>
      <c r="F29" s="4">
        <f>E29*F25</f>
        <v>442.86</v>
      </c>
      <c r="G29" s="4"/>
      <c r="H29" s="4"/>
      <c r="I29" s="4"/>
      <c r="J29" s="4"/>
      <c r="K29" s="4"/>
      <c r="L29" s="4"/>
      <c r="M29" s="5"/>
      <c r="N29" s="67"/>
      <c r="O29" s="67"/>
      <c r="P29" s="67"/>
    </row>
    <row r="30" spans="1:16" s="2" customFormat="1" ht="31.5">
      <c r="A30" s="193"/>
      <c r="B30" s="3" t="s">
        <v>25</v>
      </c>
      <c r="C30" s="83" t="s">
        <v>26</v>
      </c>
      <c r="D30" s="9" t="s">
        <v>16</v>
      </c>
      <c r="E30" s="82">
        <v>0.97</v>
      </c>
      <c r="F30" s="5">
        <f>E30*F25</f>
        <v>3.5210999999999997</v>
      </c>
      <c r="G30" s="82"/>
      <c r="H30" s="5"/>
      <c r="I30" s="82"/>
      <c r="J30" s="5"/>
      <c r="K30" s="82"/>
      <c r="L30" s="5"/>
      <c r="M30" s="5"/>
      <c r="N30" s="67"/>
      <c r="O30" s="67"/>
      <c r="P30" s="67"/>
    </row>
    <row r="31" spans="1:16" s="2" customFormat="1" ht="18">
      <c r="A31" s="193"/>
      <c r="B31" s="3" t="s">
        <v>73</v>
      </c>
      <c r="C31" s="3" t="s">
        <v>27</v>
      </c>
      <c r="D31" s="32" t="s">
        <v>24</v>
      </c>
      <c r="E31" s="3">
        <v>7</v>
      </c>
      <c r="F31" s="4">
        <f>E31*F25</f>
        <v>25.41</v>
      </c>
      <c r="G31" s="4"/>
      <c r="H31" s="4"/>
      <c r="I31" s="4"/>
      <c r="J31" s="4"/>
      <c r="K31" s="4"/>
      <c r="L31" s="4"/>
      <c r="M31" s="5"/>
      <c r="N31" s="67"/>
      <c r="O31" s="67"/>
      <c r="P31" s="67"/>
    </row>
    <row r="32" spans="1:16" s="2" customFormat="1" ht="25.5" customHeight="1">
      <c r="A32" s="54"/>
      <c r="B32" s="51"/>
      <c r="C32" s="74" t="s">
        <v>63</v>
      </c>
      <c r="D32" s="52"/>
      <c r="E32" s="61"/>
      <c r="F32" s="61"/>
      <c r="G32" s="61"/>
      <c r="H32" s="61"/>
      <c r="I32" s="61"/>
      <c r="J32" s="61"/>
      <c r="K32" s="53"/>
      <c r="L32" s="53"/>
      <c r="M32" s="53"/>
      <c r="N32" s="67"/>
      <c r="O32" s="67"/>
      <c r="P32" s="67"/>
    </row>
    <row r="33" spans="1:16" s="2" customFormat="1" ht="31.5">
      <c r="A33" s="50"/>
      <c r="B33" s="51"/>
      <c r="C33" s="60" t="s">
        <v>67</v>
      </c>
      <c r="D33" s="52"/>
      <c r="E33" s="61"/>
      <c r="F33" s="61"/>
      <c r="G33" s="61"/>
      <c r="H33" s="61"/>
      <c r="I33" s="61"/>
      <c r="J33" s="61"/>
      <c r="K33" s="53"/>
      <c r="L33" s="53"/>
      <c r="M33" s="53"/>
      <c r="N33" s="67"/>
      <c r="O33" s="67"/>
      <c r="P33" s="67"/>
    </row>
    <row r="34" spans="1:16" s="2" customFormat="1" ht="78" customHeight="1">
      <c r="A34" s="194">
        <v>7</v>
      </c>
      <c r="B34" s="107" t="s">
        <v>66</v>
      </c>
      <c r="C34" s="108" t="s">
        <v>74</v>
      </c>
      <c r="D34" s="8" t="s">
        <v>12</v>
      </c>
      <c r="E34" s="109"/>
      <c r="F34" s="110">
        <v>55.93</v>
      </c>
      <c r="G34" s="111"/>
      <c r="H34" s="111"/>
      <c r="I34" s="111"/>
      <c r="J34" s="111"/>
      <c r="K34" s="111"/>
      <c r="L34" s="111"/>
      <c r="M34" s="111"/>
      <c r="N34" s="67"/>
      <c r="O34" s="67"/>
      <c r="P34" s="67"/>
    </row>
    <row r="35" spans="1:16" s="2" customFormat="1" ht="23.25" customHeight="1">
      <c r="A35" s="195"/>
      <c r="B35" s="112"/>
      <c r="C35" s="16" t="s">
        <v>47</v>
      </c>
      <c r="D35" s="5" t="s">
        <v>48</v>
      </c>
      <c r="E35" s="5">
        <v>1.78</v>
      </c>
      <c r="F35" s="5">
        <f>E35*F34</f>
        <v>99.555400000000006</v>
      </c>
      <c r="G35" s="5"/>
      <c r="H35" s="5"/>
      <c r="I35" s="90"/>
      <c r="J35" s="90"/>
      <c r="K35" s="90"/>
      <c r="L35" s="90"/>
      <c r="M35" s="5"/>
      <c r="N35" s="67"/>
      <c r="O35" s="67"/>
      <c r="P35" s="67"/>
    </row>
    <row r="36" spans="1:16" s="2" customFormat="1" ht="18">
      <c r="A36" s="196"/>
      <c r="B36" s="113" t="s">
        <v>77</v>
      </c>
      <c r="C36" s="114" t="s">
        <v>44</v>
      </c>
      <c r="D36" s="111" t="s">
        <v>24</v>
      </c>
      <c r="E36" s="111">
        <v>1.22</v>
      </c>
      <c r="F36" s="111">
        <f>E36*F34</f>
        <v>68.2346</v>
      </c>
      <c r="G36" s="111"/>
      <c r="H36" s="111"/>
      <c r="I36" s="111"/>
      <c r="J36" s="111"/>
      <c r="K36" s="111"/>
      <c r="L36" s="111"/>
      <c r="M36" s="111"/>
      <c r="N36" s="67"/>
      <c r="O36" s="67"/>
      <c r="P36" s="67"/>
    </row>
    <row r="37" spans="1:16" s="2" customFormat="1" ht="45">
      <c r="A37" s="190">
        <v>8</v>
      </c>
      <c r="B37" s="98" t="s">
        <v>53</v>
      </c>
      <c r="C37" s="92" t="s">
        <v>62</v>
      </c>
      <c r="D37" s="93" t="s">
        <v>54</v>
      </c>
      <c r="E37" s="94"/>
      <c r="F37" s="115">
        <v>47.94</v>
      </c>
      <c r="G37" s="116"/>
      <c r="H37" s="116"/>
      <c r="I37" s="116"/>
      <c r="J37" s="116"/>
      <c r="K37" s="116"/>
      <c r="L37" s="116"/>
      <c r="M37" s="117"/>
      <c r="N37" s="67"/>
      <c r="O37" s="67"/>
      <c r="P37" s="67"/>
    </row>
    <row r="38" spans="1:16" s="2" customFormat="1" ht="30">
      <c r="A38" s="192"/>
      <c r="B38" s="118"/>
      <c r="C38" s="119" t="s">
        <v>55</v>
      </c>
      <c r="D38" s="120" t="s">
        <v>56</v>
      </c>
      <c r="E38" s="121">
        <v>1.37</v>
      </c>
      <c r="F38" s="122">
        <f>E38*F37</f>
        <v>65.677800000000005</v>
      </c>
      <c r="G38" s="122"/>
      <c r="H38" s="122"/>
      <c r="I38" s="122"/>
      <c r="J38" s="122"/>
      <c r="K38" s="122"/>
      <c r="L38" s="122"/>
      <c r="M38" s="123"/>
      <c r="N38" s="67"/>
      <c r="O38" s="67"/>
      <c r="P38" s="67"/>
    </row>
    <row r="39" spans="1:16" s="2" customFormat="1" ht="15.75" customHeight="1">
      <c r="A39" s="192"/>
      <c r="B39" s="118"/>
      <c r="C39" s="119" t="s">
        <v>57</v>
      </c>
      <c r="D39" s="120" t="s">
        <v>58</v>
      </c>
      <c r="E39" s="121">
        <v>0.28299999999999997</v>
      </c>
      <c r="F39" s="122">
        <f>F37*E39</f>
        <v>13.567019999999998</v>
      </c>
      <c r="G39" s="122"/>
      <c r="H39" s="122"/>
      <c r="I39" s="122"/>
      <c r="J39" s="122"/>
      <c r="K39" s="122"/>
      <c r="L39" s="122"/>
      <c r="M39" s="123"/>
      <c r="N39" s="67"/>
      <c r="O39" s="67"/>
      <c r="P39" s="67"/>
    </row>
    <row r="40" spans="1:16" s="2" customFormat="1" ht="17.25">
      <c r="A40" s="192"/>
      <c r="B40" s="118" t="s">
        <v>75</v>
      </c>
      <c r="C40" s="119" t="s">
        <v>59</v>
      </c>
      <c r="D40" s="124" t="s">
        <v>61</v>
      </c>
      <c r="E40" s="121">
        <v>1.02</v>
      </c>
      <c r="F40" s="122">
        <f>F37*E40</f>
        <v>48.898800000000001</v>
      </c>
      <c r="G40" s="122"/>
      <c r="H40" s="122"/>
      <c r="I40" s="122"/>
      <c r="J40" s="122"/>
      <c r="K40" s="122"/>
      <c r="L40" s="122"/>
      <c r="M40" s="123"/>
      <c r="N40" s="188"/>
      <c r="O40" s="189"/>
      <c r="P40" s="189"/>
    </row>
    <row r="41" spans="1:16" s="2" customFormat="1" ht="15.75" customHeight="1">
      <c r="A41" s="191"/>
      <c r="B41" s="118"/>
      <c r="C41" s="119" t="s">
        <v>60</v>
      </c>
      <c r="D41" s="120" t="s">
        <v>58</v>
      </c>
      <c r="E41" s="121">
        <f>62*0.01</f>
        <v>0.62</v>
      </c>
      <c r="F41" s="122">
        <f>F37*E41</f>
        <v>29.722799999999999</v>
      </c>
      <c r="G41" s="122"/>
      <c r="H41" s="122"/>
      <c r="I41" s="122"/>
      <c r="J41" s="122"/>
      <c r="K41" s="122"/>
      <c r="L41" s="122"/>
      <c r="M41" s="123"/>
      <c r="N41" s="67"/>
      <c r="O41" s="67"/>
      <c r="P41" s="67"/>
    </row>
    <row r="42" spans="1:16" s="2" customFormat="1" ht="90">
      <c r="A42" s="190"/>
      <c r="B42" s="91" t="s">
        <v>95</v>
      </c>
      <c r="C42" s="92" t="s">
        <v>124</v>
      </c>
      <c r="D42" s="125" t="s">
        <v>101</v>
      </c>
      <c r="E42" s="94"/>
      <c r="F42" s="95">
        <v>194.16</v>
      </c>
      <c r="G42" s="96"/>
      <c r="H42" s="96"/>
      <c r="I42" s="96"/>
      <c r="J42" s="96"/>
      <c r="K42" s="96"/>
      <c r="L42" s="96"/>
      <c r="M42" s="97"/>
      <c r="N42" s="67"/>
      <c r="O42" s="67"/>
      <c r="P42" s="67"/>
    </row>
    <row r="43" spans="1:16" s="2" customFormat="1" ht="30">
      <c r="A43" s="192"/>
      <c r="B43" s="98"/>
      <c r="C43" s="99" t="s">
        <v>55</v>
      </c>
      <c r="D43" s="100" t="s">
        <v>56</v>
      </c>
      <c r="E43" s="101">
        <v>3.42</v>
      </c>
      <c r="F43" s="102">
        <f>E43*F42</f>
        <v>664.02719999999999</v>
      </c>
      <c r="G43" s="102"/>
      <c r="H43" s="102"/>
      <c r="I43" s="102"/>
      <c r="J43" s="102"/>
      <c r="K43" s="102"/>
      <c r="L43" s="102"/>
      <c r="M43" s="103"/>
      <c r="N43" s="67"/>
      <c r="O43" s="67"/>
      <c r="P43" s="67"/>
    </row>
    <row r="44" spans="1:16" s="2" customFormat="1" ht="30">
      <c r="A44" s="192"/>
      <c r="B44" s="98" t="s">
        <v>105</v>
      </c>
      <c r="C44" s="99" t="s">
        <v>106</v>
      </c>
      <c r="D44" s="100" t="s">
        <v>96</v>
      </c>
      <c r="E44" s="101">
        <v>1.1299999999999999</v>
      </c>
      <c r="F44" s="102">
        <f>E44*F42</f>
        <v>219.40079999999998</v>
      </c>
      <c r="G44" s="102"/>
      <c r="H44" s="102"/>
      <c r="I44" s="102"/>
      <c r="J44" s="102"/>
      <c r="K44" s="102"/>
      <c r="L44" s="102"/>
      <c r="M44" s="103"/>
      <c r="N44" s="67"/>
      <c r="O44" s="67"/>
      <c r="P44" s="67"/>
    </row>
    <row r="45" spans="1:16" s="2" customFormat="1" ht="30">
      <c r="A45" s="192"/>
      <c r="B45" s="98" t="s">
        <v>102</v>
      </c>
      <c r="C45" s="99" t="s">
        <v>97</v>
      </c>
      <c r="D45" s="138" t="s">
        <v>98</v>
      </c>
      <c r="E45" s="139" t="s">
        <v>99</v>
      </c>
      <c r="F45" s="140">
        <f>F42/0.243</f>
        <v>799.01234567901236</v>
      </c>
      <c r="G45" s="102"/>
      <c r="H45" s="102"/>
      <c r="I45" s="102"/>
      <c r="J45" s="102"/>
      <c r="K45" s="105"/>
      <c r="L45" s="105"/>
      <c r="M45" s="103"/>
      <c r="N45" s="67"/>
      <c r="O45" s="67"/>
      <c r="P45" s="67"/>
    </row>
    <row r="46" spans="1:16" s="2" customFormat="1" ht="15">
      <c r="A46" s="192"/>
      <c r="B46" s="98" t="s">
        <v>94</v>
      </c>
      <c r="C46" s="99" t="s">
        <v>103</v>
      </c>
      <c r="D46" s="100" t="s">
        <v>86</v>
      </c>
      <c r="E46" s="104">
        <f>1.93*0.01</f>
        <v>1.9300000000000001E-2</v>
      </c>
      <c r="F46" s="102">
        <f>F42*E46</f>
        <v>3.7472880000000002</v>
      </c>
      <c r="G46" s="102"/>
      <c r="H46" s="102"/>
      <c r="I46" s="102"/>
      <c r="J46" s="102"/>
      <c r="K46" s="102"/>
      <c r="L46" s="102"/>
      <c r="M46" s="103"/>
      <c r="N46" s="67"/>
      <c r="O46" s="67"/>
      <c r="P46" s="67"/>
    </row>
    <row r="47" spans="1:16" s="2" customFormat="1" ht="24" customHeight="1">
      <c r="A47" s="192"/>
      <c r="B47" s="98" t="s">
        <v>104</v>
      </c>
      <c r="C47" s="99" t="s">
        <v>100</v>
      </c>
      <c r="D47" s="106" t="s">
        <v>87</v>
      </c>
      <c r="E47" s="104">
        <f>9.2*0.01</f>
        <v>9.1999999999999998E-2</v>
      </c>
      <c r="F47" s="102">
        <f>F42*E47</f>
        <v>17.862719999999999</v>
      </c>
      <c r="G47" s="102"/>
      <c r="H47" s="102"/>
      <c r="I47" s="102"/>
      <c r="J47" s="102"/>
      <c r="K47" s="102"/>
      <c r="L47" s="102"/>
      <c r="M47" s="103"/>
      <c r="N47" s="67"/>
      <c r="O47" s="67"/>
      <c r="P47" s="67"/>
    </row>
    <row r="48" spans="1:16" s="2" customFormat="1" ht="48" customHeight="1">
      <c r="A48" s="89"/>
      <c r="B48" s="91" t="s">
        <v>88</v>
      </c>
      <c r="C48" s="92" t="s">
        <v>89</v>
      </c>
      <c r="D48" s="126" t="s">
        <v>86</v>
      </c>
      <c r="E48" s="127"/>
      <c r="F48" s="95">
        <v>1.1464399999999999</v>
      </c>
      <c r="G48" s="96"/>
      <c r="H48" s="96"/>
      <c r="I48" s="96"/>
      <c r="J48" s="96"/>
      <c r="K48" s="96"/>
      <c r="L48" s="96"/>
      <c r="M48" s="97"/>
      <c r="N48" s="67"/>
      <c r="O48" s="67"/>
      <c r="P48" s="67"/>
    </row>
    <row r="49" spans="1:16" s="2" customFormat="1" ht="48" customHeight="1">
      <c r="A49" s="89"/>
      <c r="B49" s="98"/>
      <c r="C49" s="128" t="s">
        <v>55</v>
      </c>
      <c r="D49" s="129" t="s">
        <v>56</v>
      </c>
      <c r="E49" s="130">
        <v>37.5</v>
      </c>
      <c r="F49" s="130">
        <f>E49*F48</f>
        <v>42.991499999999995</v>
      </c>
      <c r="G49" s="130"/>
      <c r="H49" s="130"/>
      <c r="I49" s="130"/>
      <c r="J49" s="130"/>
      <c r="K49" s="130"/>
      <c r="L49" s="130"/>
      <c r="M49" s="131"/>
      <c r="N49" s="67"/>
      <c r="O49" s="67"/>
      <c r="P49" s="67"/>
    </row>
    <row r="50" spans="1:16" s="2" customFormat="1" ht="24.75" customHeight="1">
      <c r="A50" s="89"/>
      <c r="B50" s="98"/>
      <c r="C50" s="128" t="s">
        <v>57</v>
      </c>
      <c r="D50" s="129" t="s">
        <v>58</v>
      </c>
      <c r="E50" s="130">
        <v>6.32</v>
      </c>
      <c r="F50" s="130">
        <f>F48*E50</f>
        <v>7.2455007999999994</v>
      </c>
      <c r="G50" s="130"/>
      <c r="H50" s="130"/>
      <c r="I50" s="130"/>
      <c r="J50" s="130"/>
      <c r="K50" s="130"/>
      <c r="L50" s="130"/>
      <c r="M50" s="131"/>
      <c r="N50" s="67"/>
      <c r="O50" s="67"/>
      <c r="P50" s="67"/>
    </row>
    <row r="51" spans="1:16" s="2" customFormat="1" ht="21.75" customHeight="1">
      <c r="A51" s="89"/>
      <c r="B51" s="132" t="s">
        <v>92</v>
      </c>
      <c r="C51" s="128" t="s">
        <v>90</v>
      </c>
      <c r="D51" s="129" t="s">
        <v>86</v>
      </c>
      <c r="E51" s="130">
        <v>1</v>
      </c>
      <c r="F51" s="130">
        <f>F48*E51</f>
        <v>1.1464399999999999</v>
      </c>
      <c r="G51" s="130"/>
      <c r="H51" s="130"/>
      <c r="I51" s="130"/>
      <c r="J51" s="130"/>
      <c r="K51" s="130"/>
      <c r="L51" s="130"/>
      <c r="M51" s="131"/>
      <c r="N51" s="67"/>
      <c r="O51" s="67"/>
      <c r="P51" s="67"/>
    </row>
    <row r="52" spans="1:16" s="2" customFormat="1" ht="19.5" customHeight="1">
      <c r="A52" s="89"/>
      <c r="B52" s="132" t="s">
        <v>93</v>
      </c>
      <c r="C52" s="128" t="s">
        <v>91</v>
      </c>
      <c r="D52" s="129" t="s">
        <v>85</v>
      </c>
      <c r="E52" s="130">
        <v>0.06</v>
      </c>
      <c r="F52" s="130">
        <f>F48*E52</f>
        <v>6.8786399999999998E-2</v>
      </c>
      <c r="G52" s="130"/>
      <c r="H52" s="130"/>
      <c r="I52" s="130"/>
      <c r="J52" s="130"/>
      <c r="K52" s="130"/>
      <c r="L52" s="130"/>
      <c r="M52" s="131"/>
      <c r="N52" s="67"/>
      <c r="O52" s="67"/>
      <c r="P52" s="67"/>
    </row>
    <row r="53" spans="1:16" s="2" customFormat="1" ht="22.5" customHeight="1">
      <c r="A53" s="89"/>
      <c r="B53" s="118"/>
      <c r="C53" s="128" t="s">
        <v>60</v>
      </c>
      <c r="D53" s="129" t="s">
        <v>58</v>
      </c>
      <c r="E53" s="130">
        <v>7.63</v>
      </c>
      <c r="F53" s="130">
        <f>F48*E53</f>
        <v>8.7473371999999987</v>
      </c>
      <c r="G53" s="130"/>
      <c r="H53" s="130"/>
      <c r="I53" s="130"/>
      <c r="J53" s="130"/>
      <c r="K53" s="130"/>
      <c r="L53" s="130"/>
      <c r="M53" s="131"/>
      <c r="N53" s="67"/>
      <c r="O53" s="67"/>
      <c r="P53" s="67"/>
    </row>
    <row r="54" spans="1:16" ht="15.75">
      <c r="A54" s="35"/>
      <c r="B54" s="36"/>
      <c r="C54" s="11" t="s">
        <v>8</v>
      </c>
      <c r="D54" s="35"/>
      <c r="E54" s="35"/>
      <c r="F54" s="5"/>
      <c r="G54" s="77"/>
      <c r="H54" s="8"/>
      <c r="I54" s="10"/>
      <c r="J54" s="8"/>
      <c r="K54" s="10"/>
      <c r="L54" s="8"/>
      <c r="M54" s="8"/>
      <c r="N54" s="68"/>
      <c r="O54" s="68"/>
      <c r="P54" s="66"/>
    </row>
    <row r="55" spans="1:16" s="1" customFormat="1" ht="15.75">
      <c r="A55" s="82"/>
      <c r="B55" s="83"/>
      <c r="C55" s="84" t="s">
        <v>134</v>
      </c>
      <c r="D55" s="171">
        <v>0.03</v>
      </c>
      <c r="E55" s="82"/>
      <c r="F55" s="5"/>
      <c r="G55" s="82"/>
      <c r="H55" s="8"/>
      <c r="I55" s="10"/>
      <c r="J55" s="8"/>
      <c r="K55" s="10"/>
      <c r="L55" s="8"/>
      <c r="M55" s="5"/>
      <c r="N55" s="66"/>
      <c r="O55" s="68"/>
      <c r="P55" s="66"/>
    </row>
    <row r="56" spans="1:16" s="1" customFormat="1" ht="15.75">
      <c r="A56" s="82"/>
      <c r="B56" s="83"/>
      <c r="C56" s="12" t="s">
        <v>8</v>
      </c>
      <c r="D56" s="82"/>
      <c r="E56" s="82"/>
      <c r="F56" s="5"/>
      <c r="G56" s="82"/>
      <c r="H56" s="8"/>
      <c r="I56" s="10"/>
      <c r="J56" s="8"/>
      <c r="K56" s="10"/>
      <c r="L56" s="8"/>
      <c r="M56" s="8"/>
      <c r="N56" s="66"/>
      <c r="O56" s="68"/>
      <c r="P56" s="66"/>
    </row>
    <row r="57" spans="1:16" ht="21.75" customHeight="1">
      <c r="A57" s="35"/>
      <c r="B57" s="36"/>
      <c r="C57" s="6" t="s">
        <v>133</v>
      </c>
      <c r="D57" s="35" t="s">
        <v>129</v>
      </c>
      <c r="E57" s="35"/>
      <c r="F57" s="5"/>
      <c r="G57" s="77"/>
      <c r="H57" s="5"/>
      <c r="I57" s="35"/>
      <c r="J57" s="5"/>
      <c r="K57" s="35"/>
      <c r="L57" s="5"/>
      <c r="M57" s="7"/>
      <c r="N57" s="66"/>
      <c r="O57" s="66"/>
      <c r="P57" s="66"/>
    </row>
    <row r="58" spans="1:16" ht="15.75">
      <c r="A58" s="35"/>
      <c r="B58" s="36"/>
      <c r="C58" s="12" t="s">
        <v>8</v>
      </c>
      <c r="D58" s="35"/>
      <c r="E58" s="35"/>
      <c r="F58" s="5"/>
      <c r="G58" s="77"/>
      <c r="H58" s="5"/>
      <c r="I58" s="35"/>
      <c r="J58" s="5"/>
      <c r="K58" s="35"/>
      <c r="L58" s="5"/>
      <c r="M58" s="13"/>
      <c r="N58" s="66"/>
      <c r="O58" s="66"/>
      <c r="P58" s="66"/>
    </row>
    <row r="59" spans="1:16" ht="23.25" customHeight="1">
      <c r="A59" s="35"/>
      <c r="B59" s="36"/>
      <c r="C59" s="6" t="s">
        <v>132</v>
      </c>
      <c r="D59" s="35" t="s">
        <v>129</v>
      </c>
      <c r="E59" s="35"/>
      <c r="F59" s="5"/>
      <c r="G59" s="77"/>
      <c r="H59" s="5"/>
      <c r="I59" s="35"/>
      <c r="J59" s="5"/>
      <c r="K59" s="35"/>
      <c r="L59" s="5"/>
      <c r="M59" s="7"/>
      <c r="N59" s="66"/>
      <c r="O59" s="66"/>
      <c r="P59" s="66"/>
    </row>
    <row r="60" spans="1:16" ht="15.75">
      <c r="A60" s="35"/>
      <c r="B60" s="36"/>
      <c r="C60" s="12" t="s">
        <v>8</v>
      </c>
      <c r="D60" s="35"/>
      <c r="E60" s="35"/>
      <c r="F60" s="5"/>
      <c r="G60" s="77"/>
      <c r="H60" s="5"/>
      <c r="I60" s="35"/>
      <c r="J60" s="5"/>
      <c r="K60" s="35"/>
      <c r="L60" s="5"/>
      <c r="M60" s="14"/>
      <c r="N60" s="66"/>
      <c r="O60" s="66"/>
      <c r="P60" s="66"/>
    </row>
    <row r="61" spans="1:16" s="1" customFormat="1" ht="15.75">
      <c r="A61" s="86"/>
      <c r="B61" s="87"/>
      <c r="C61" s="85" t="s">
        <v>84</v>
      </c>
      <c r="D61" s="171">
        <v>0.02</v>
      </c>
      <c r="E61" s="86"/>
      <c r="F61" s="5"/>
      <c r="G61" s="86"/>
      <c r="H61" s="5"/>
      <c r="I61" s="86"/>
      <c r="J61" s="5"/>
      <c r="K61" s="86"/>
      <c r="L61" s="5"/>
      <c r="M61" s="14"/>
      <c r="N61" s="66"/>
      <c r="O61" s="66"/>
      <c r="P61" s="66"/>
    </row>
    <row r="62" spans="1:16" s="1" customFormat="1" ht="15.75">
      <c r="A62" s="86"/>
      <c r="B62" s="87"/>
      <c r="C62" s="12" t="s">
        <v>8</v>
      </c>
      <c r="D62" s="86"/>
      <c r="E62" s="86"/>
      <c r="F62" s="5"/>
      <c r="G62" s="86"/>
      <c r="H62" s="5"/>
      <c r="I62" s="86"/>
      <c r="J62" s="5"/>
      <c r="K62" s="86"/>
      <c r="L62" s="5"/>
      <c r="M62" s="14"/>
      <c r="N62" s="66"/>
      <c r="O62" s="66"/>
      <c r="P62" s="66"/>
    </row>
    <row r="63" spans="1:16" ht="31.5" customHeight="1">
      <c r="A63" s="35"/>
      <c r="B63" s="36"/>
      <c r="C63" s="63" t="s">
        <v>131</v>
      </c>
      <c r="D63" s="171">
        <v>0.03</v>
      </c>
      <c r="E63" s="35"/>
      <c r="F63" s="5"/>
      <c r="G63" s="77"/>
      <c r="H63" s="5"/>
      <c r="I63" s="35"/>
      <c r="J63" s="5"/>
      <c r="K63" s="35"/>
      <c r="L63" s="5"/>
      <c r="M63" s="7"/>
      <c r="N63" s="66"/>
      <c r="O63" s="66"/>
      <c r="P63" s="66"/>
    </row>
    <row r="64" spans="1:16" ht="15.75">
      <c r="A64" s="35"/>
      <c r="B64" s="36"/>
      <c r="C64" s="12" t="s">
        <v>8</v>
      </c>
      <c r="D64" s="35"/>
      <c r="E64" s="35"/>
      <c r="F64" s="5"/>
      <c r="G64" s="77"/>
      <c r="H64" s="5"/>
      <c r="I64" s="35"/>
      <c r="J64" s="5"/>
      <c r="K64" s="35"/>
      <c r="L64" s="5"/>
      <c r="M64" s="14"/>
      <c r="N64" s="66"/>
      <c r="O64" s="66"/>
      <c r="P64" s="66"/>
    </row>
    <row r="65" spans="1:16" ht="30.75" customHeight="1">
      <c r="A65" s="35"/>
      <c r="B65" s="36"/>
      <c r="C65" s="6" t="s">
        <v>130</v>
      </c>
      <c r="D65" s="171">
        <v>0.18</v>
      </c>
      <c r="E65" s="35"/>
      <c r="F65" s="5"/>
      <c r="G65" s="77"/>
      <c r="H65" s="5"/>
      <c r="I65" s="35"/>
      <c r="J65" s="5"/>
      <c r="K65" s="35"/>
      <c r="L65" s="5"/>
      <c r="M65" s="7"/>
      <c r="N65" s="66"/>
      <c r="O65" s="66"/>
      <c r="P65" s="66"/>
    </row>
    <row r="66" spans="1:16" s="1" customFormat="1" ht="19.5" customHeight="1">
      <c r="A66" s="82"/>
      <c r="B66" s="83"/>
      <c r="C66" s="15" t="s">
        <v>8</v>
      </c>
      <c r="D66" s="82"/>
      <c r="E66" s="82"/>
      <c r="F66" s="5"/>
      <c r="G66" s="82"/>
      <c r="H66" s="5"/>
      <c r="I66" s="82"/>
      <c r="J66" s="5"/>
      <c r="K66" s="82"/>
      <c r="L66" s="5"/>
      <c r="M66" s="14"/>
      <c r="N66" s="66"/>
      <c r="O66" s="66"/>
      <c r="P66" s="66"/>
    </row>
    <row r="67" spans="1:16" ht="31.5" customHeight="1">
      <c r="A67" s="65"/>
      <c r="B67" s="65"/>
      <c r="C67" s="198"/>
      <c r="D67" s="198"/>
      <c r="E67" s="198"/>
    </row>
  </sheetData>
  <mergeCells count="25">
    <mergeCell ref="A42:A47"/>
    <mergeCell ref="A3:M3"/>
    <mergeCell ref="C67:E67"/>
    <mergeCell ref="A1:M1"/>
    <mergeCell ref="A2:M2"/>
    <mergeCell ref="D4:M4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N9:P9"/>
    <mergeCell ref="N16:P16"/>
    <mergeCell ref="N40:P40"/>
    <mergeCell ref="A9:A10"/>
    <mergeCell ref="A12:A17"/>
    <mergeCell ref="A18:A19"/>
    <mergeCell ref="A20:A22"/>
    <mergeCell ref="A25:A31"/>
    <mergeCell ref="A34:A36"/>
    <mergeCell ref="A37:A4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zoomScale="80" zoomScaleSheetLayoutView="80" workbookViewId="0">
      <selection activeCell="J15" sqref="J15"/>
    </sheetView>
  </sheetViews>
  <sheetFormatPr defaultRowHeight="12.75"/>
  <cols>
    <col min="1" max="1" width="2.85546875" style="1" customWidth="1"/>
    <col min="2" max="2" width="11.7109375" style="1" customWidth="1"/>
    <col min="3" max="3" width="31.5703125" style="64" customWidth="1"/>
    <col min="4" max="4" width="9.140625" style="1"/>
    <col min="5" max="5" width="9" style="1" customWidth="1"/>
    <col min="6" max="6" width="13.42578125" style="1" bestFit="1" customWidth="1"/>
    <col min="7" max="7" width="7.7109375" style="2" bestFit="1" customWidth="1"/>
    <col min="8" max="8" width="10" style="1" customWidth="1"/>
    <col min="9" max="9" width="8.140625" style="1" customWidth="1"/>
    <col min="10" max="10" width="11.28515625" style="1" customWidth="1"/>
    <col min="11" max="11" width="8.85546875" style="1" customWidth="1"/>
    <col min="12" max="12" width="10.7109375" style="1" customWidth="1"/>
    <col min="13" max="13" width="11.85546875" style="1" customWidth="1"/>
  </cols>
  <sheetData>
    <row r="1" spans="1:13" ht="43.5" customHeight="1">
      <c r="A1" s="199" t="s">
        <v>128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5.75">
      <c r="A2" s="197" t="s">
        <v>126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5.75">
      <c r="A3" s="197" t="s">
        <v>123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>
      <c r="A4" s="37"/>
      <c r="B4" s="38"/>
      <c r="C4" s="38"/>
      <c r="D4" s="200" t="s">
        <v>0</v>
      </c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5.75">
      <c r="A5" s="190" t="s">
        <v>30</v>
      </c>
      <c r="B5" s="201" t="s">
        <v>1</v>
      </c>
      <c r="C5" s="203" t="s">
        <v>2</v>
      </c>
      <c r="D5" s="203" t="s">
        <v>3</v>
      </c>
      <c r="E5" s="203" t="s">
        <v>4</v>
      </c>
      <c r="F5" s="203" t="s">
        <v>5</v>
      </c>
      <c r="G5" s="204" t="s">
        <v>31</v>
      </c>
      <c r="H5" s="205"/>
      <c r="I5" s="193" t="s">
        <v>32</v>
      </c>
      <c r="J5" s="193"/>
      <c r="K5" s="203" t="s">
        <v>6</v>
      </c>
      <c r="L5" s="203"/>
      <c r="M5" s="134" t="s">
        <v>33</v>
      </c>
    </row>
    <row r="6" spans="1:13" ht="31.5">
      <c r="A6" s="191"/>
      <c r="B6" s="202"/>
      <c r="C6" s="203"/>
      <c r="D6" s="203"/>
      <c r="E6" s="203"/>
      <c r="F6" s="203"/>
      <c r="G6" s="135" t="s">
        <v>7</v>
      </c>
      <c r="H6" s="5" t="s">
        <v>8</v>
      </c>
      <c r="I6" s="135" t="s">
        <v>7</v>
      </c>
      <c r="J6" s="5" t="s">
        <v>8</v>
      </c>
      <c r="K6" s="135" t="s">
        <v>7</v>
      </c>
      <c r="L6" s="5" t="s">
        <v>9</v>
      </c>
      <c r="M6" s="134" t="s">
        <v>10</v>
      </c>
    </row>
    <row r="7" spans="1:13" ht="15.75">
      <c r="A7" s="134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  <c r="G7" s="134">
        <v>7</v>
      </c>
      <c r="H7" s="7">
        <v>8</v>
      </c>
      <c r="I7" s="134">
        <v>9</v>
      </c>
      <c r="J7" s="7">
        <v>10</v>
      </c>
      <c r="K7" s="134">
        <v>11</v>
      </c>
      <c r="L7" s="7">
        <v>12</v>
      </c>
      <c r="M7" s="134">
        <v>13</v>
      </c>
    </row>
    <row r="8" spans="1:13" ht="33">
      <c r="A8" s="134"/>
      <c r="B8" s="54"/>
      <c r="C8" s="55" t="s">
        <v>29</v>
      </c>
      <c r="D8" s="54"/>
      <c r="E8" s="54"/>
      <c r="F8" s="54"/>
      <c r="G8" s="54"/>
      <c r="H8" s="54"/>
      <c r="I8" s="54"/>
      <c r="J8" s="54"/>
      <c r="K8" s="54"/>
      <c r="L8" s="54"/>
      <c r="M8" s="56"/>
    </row>
    <row r="9" spans="1:13" ht="33.75">
      <c r="A9" s="190">
        <v>1</v>
      </c>
      <c r="B9" s="79" t="s">
        <v>64</v>
      </c>
      <c r="C9" s="11" t="s">
        <v>36</v>
      </c>
      <c r="D9" s="10" t="s">
        <v>11</v>
      </c>
      <c r="E9" s="10"/>
      <c r="F9" s="25">
        <v>0.91</v>
      </c>
      <c r="G9" s="80"/>
      <c r="H9" s="5"/>
      <c r="I9" s="10"/>
      <c r="J9" s="10"/>
      <c r="K9" s="10"/>
      <c r="L9" s="10"/>
      <c r="M9" s="5"/>
    </row>
    <row r="10" spans="1:13" ht="15.75">
      <c r="A10" s="191"/>
      <c r="B10" s="71"/>
      <c r="C10" s="6" t="s">
        <v>39</v>
      </c>
      <c r="D10" s="135" t="s">
        <v>40</v>
      </c>
      <c r="E10" s="135">
        <v>71.47</v>
      </c>
      <c r="F10" s="16">
        <f>E10*F9</f>
        <v>65.037700000000001</v>
      </c>
      <c r="G10" s="135"/>
      <c r="H10" s="73"/>
      <c r="I10" s="72"/>
      <c r="J10" s="73"/>
      <c r="K10" s="73"/>
      <c r="L10" s="16"/>
      <c r="M10" s="5"/>
    </row>
    <row r="11" spans="1:13" ht="16.5">
      <c r="A11" s="134"/>
      <c r="B11" s="57"/>
      <c r="C11" s="55" t="s">
        <v>28</v>
      </c>
      <c r="D11" s="57"/>
      <c r="E11" s="58"/>
      <c r="F11" s="58"/>
      <c r="G11" s="59"/>
      <c r="H11" s="59"/>
      <c r="I11" s="59"/>
      <c r="J11" s="59"/>
      <c r="K11" s="59"/>
      <c r="L11" s="59"/>
      <c r="M11" s="53"/>
    </row>
    <row r="12" spans="1:13" ht="49.5">
      <c r="A12" s="190">
        <v>2</v>
      </c>
      <c r="B12" s="18" t="s">
        <v>37</v>
      </c>
      <c r="C12" s="19" t="s">
        <v>45</v>
      </c>
      <c r="D12" s="20" t="s">
        <v>38</v>
      </c>
      <c r="E12" s="19"/>
      <c r="F12" s="33">
        <v>2.1038000000000001</v>
      </c>
      <c r="G12" s="19"/>
      <c r="H12" s="19"/>
      <c r="I12" s="19"/>
      <c r="J12" s="19"/>
      <c r="K12" s="19"/>
      <c r="L12" s="19"/>
      <c r="M12" s="19"/>
    </row>
    <row r="13" spans="1:13" ht="15.75">
      <c r="A13" s="192"/>
      <c r="B13" s="17"/>
      <c r="C13" s="21" t="s">
        <v>39</v>
      </c>
      <c r="D13" s="17" t="s">
        <v>40</v>
      </c>
      <c r="E13" s="17">
        <v>14.5</v>
      </c>
      <c r="F13" s="16">
        <f>E13*F12</f>
        <v>30.505100000000002</v>
      </c>
      <c r="G13" s="17"/>
      <c r="H13" s="17"/>
      <c r="I13" s="23"/>
      <c r="J13" s="16"/>
      <c r="K13" s="16"/>
      <c r="L13" s="16"/>
      <c r="M13" s="5"/>
    </row>
    <row r="14" spans="1:13" ht="31.5">
      <c r="A14" s="192"/>
      <c r="B14" s="17" t="s">
        <v>79</v>
      </c>
      <c r="C14" s="21" t="s">
        <v>125</v>
      </c>
      <c r="D14" s="17" t="s">
        <v>41</v>
      </c>
      <c r="E14" s="17">
        <v>3.18</v>
      </c>
      <c r="F14" s="16">
        <f>E14*F12</f>
        <v>6.6900840000000006</v>
      </c>
      <c r="G14" s="17"/>
      <c r="H14" s="22"/>
      <c r="I14" s="16"/>
      <c r="J14" s="16"/>
      <c r="K14" s="16"/>
      <c r="L14" s="16"/>
      <c r="M14" s="5"/>
    </row>
    <row r="15" spans="1:13" ht="33">
      <c r="A15" s="192"/>
      <c r="B15" s="17" t="s">
        <v>80</v>
      </c>
      <c r="C15" s="24" t="s">
        <v>42</v>
      </c>
      <c r="D15" s="17" t="s">
        <v>41</v>
      </c>
      <c r="E15" s="17">
        <v>2.42</v>
      </c>
      <c r="F15" s="16">
        <f>F12*E15</f>
        <v>5.0911960000000001</v>
      </c>
      <c r="G15" s="17"/>
      <c r="H15" s="22"/>
      <c r="I15" s="16"/>
      <c r="J15" s="16"/>
      <c r="K15" s="16"/>
      <c r="L15" s="16"/>
      <c r="M15" s="5"/>
    </row>
    <row r="16" spans="1:13" ht="33">
      <c r="A16" s="192"/>
      <c r="B16" s="17" t="s">
        <v>78</v>
      </c>
      <c r="C16" s="24" t="s">
        <v>43</v>
      </c>
      <c r="D16" s="17" t="s">
        <v>41</v>
      </c>
      <c r="E16" s="17">
        <v>2.42</v>
      </c>
      <c r="F16" s="16">
        <f>F12*E16</f>
        <v>5.0911960000000001</v>
      </c>
      <c r="G16" s="17"/>
      <c r="H16" s="22"/>
      <c r="I16" s="16"/>
      <c r="J16" s="16"/>
      <c r="K16" s="16"/>
      <c r="L16" s="16"/>
      <c r="M16" s="5"/>
    </row>
    <row r="17" spans="1:13" ht="15.75">
      <c r="A17" s="191"/>
      <c r="B17" s="26"/>
      <c r="C17" s="21" t="s">
        <v>18</v>
      </c>
      <c r="D17" s="17" t="s">
        <v>13</v>
      </c>
      <c r="E17" s="17">
        <v>1.45</v>
      </c>
      <c r="F17" s="16">
        <f>F12*E17</f>
        <v>3.0505100000000001</v>
      </c>
      <c r="G17" s="17"/>
      <c r="H17" s="22"/>
      <c r="I17" s="16"/>
      <c r="J17" s="16"/>
      <c r="K17" s="16"/>
      <c r="L17" s="16"/>
      <c r="M17" s="5"/>
    </row>
    <row r="18" spans="1:13" ht="31.5">
      <c r="A18" s="193">
        <v>3</v>
      </c>
      <c r="B18" s="27" t="s">
        <v>19</v>
      </c>
      <c r="C18" s="11" t="s">
        <v>35</v>
      </c>
      <c r="D18" s="10" t="s">
        <v>12</v>
      </c>
      <c r="E18" s="28"/>
      <c r="F18" s="8">
        <v>23</v>
      </c>
      <c r="G18" s="28"/>
      <c r="H18" s="28"/>
      <c r="I18" s="28"/>
      <c r="J18" s="28"/>
      <c r="K18" s="28"/>
      <c r="L18" s="28"/>
      <c r="M18" s="5"/>
    </row>
    <row r="19" spans="1:13" ht="15.75">
      <c r="A19" s="193"/>
      <c r="B19" s="134"/>
      <c r="C19" s="135" t="s">
        <v>14</v>
      </c>
      <c r="D19" s="134" t="s">
        <v>15</v>
      </c>
      <c r="E19" s="134">
        <v>2.06</v>
      </c>
      <c r="F19" s="5">
        <f>F18*E19</f>
        <v>47.38</v>
      </c>
      <c r="G19" s="5"/>
      <c r="H19" s="5"/>
      <c r="I19" s="5"/>
      <c r="J19" s="5"/>
      <c r="K19" s="5"/>
      <c r="L19" s="5"/>
      <c r="M19" s="5"/>
    </row>
    <row r="20" spans="1:13" ht="47.25">
      <c r="A20" s="193">
        <v>4</v>
      </c>
      <c r="B20" s="41" t="s">
        <v>51</v>
      </c>
      <c r="C20" s="11" t="s">
        <v>46</v>
      </c>
      <c r="D20" s="47" t="s">
        <v>52</v>
      </c>
      <c r="E20" s="48"/>
      <c r="F20" s="169">
        <f>(F12/10+(F18/1000))*1.2</f>
        <v>0.28005599999999997</v>
      </c>
      <c r="G20" s="33"/>
      <c r="H20" s="45"/>
      <c r="I20" s="49"/>
      <c r="J20" s="45"/>
      <c r="K20" s="49"/>
      <c r="L20" s="45"/>
      <c r="M20" s="45"/>
    </row>
    <row r="21" spans="1:13" ht="16.5">
      <c r="A21" s="193"/>
      <c r="B21" s="41"/>
      <c r="C21" s="42" t="s">
        <v>49</v>
      </c>
      <c r="D21" s="43" t="s">
        <v>40</v>
      </c>
      <c r="E21" s="44">
        <v>20</v>
      </c>
      <c r="F21" s="81">
        <f>E21*F20</f>
        <v>5.6011199999999999</v>
      </c>
      <c r="G21" s="81"/>
      <c r="H21" s="45"/>
      <c r="I21" s="44"/>
      <c r="J21" s="45"/>
      <c r="K21" s="44"/>
      <c r="L21" s="45"/>
      <c r="M21" s="45"/>
    </row>
    <row r="22" spans="1:13" ht="33">
      <c r="A22" s="193"/>
      <c r="B22" s="41" t="s">
        <v>81</v>
      </c>
      <c r="C22" s="42" t="s">
        <v>50</v>
      </c>
      <c r="D22" s="43" t="s">
        <v>41</v>
      </c>
      <c r="E22" s="44">
        <v>44.8</v>
      </c>
      <c r="F22" s="81">
        <f>E22*F20</f>
        <v>12.546508799999998</v>
      </c>
      <c r="G22" s="81"/>
      <c r="H22" s="45"/>
      <c r="I22" s="44"/>
      <c r="J22" s="45"/>
      <c r="K22" s="44"/>
      <c r="L22" s="45"/>
      <c r="M22" s="45"/>
    </row>
    <row r="23" spans="1:13" ht="16.5">
      <c r="A23" s="134"/>
      <c r="B23" s="41"/>
      <c r="C23" s="46" t="s">
        <v>18</v>
      </c>
      <c r="D23" s="43" t="s">
        <v>13</v>
      </c>
      <c r="E23" s="44">
        <v>2.1</v>
      </c>
      <c r="F23" s="81">
        <f>E23*F20</f>
        <v>0.58811760000000002</v>
      </c>
      <c r="G23" s="81"/>
      <c r="H23" s="45"/>
      <c r="I23" s="44"/>
      <c r="J23" s="45"/>
      <c r="K23" s="44"/>
      <c r="L23" s="45"/>
      <c r="M23" s="45"/>
    </row>
    <row r="24" spans="1:13" ht="47.25">
      <c r="A24" s="134"/>
      <c r="B24" s="11" t="s">
        <v>82</v>
      </c>
      <c r="C24" s="29" t="s">
        <v>20</v>
      </c>
      <c r="D24" s="10" t="s">
        <v>17</v>
      </c>
      <c r="E24" s="8"/>
      <c r="F24" s="8">
        <f>F20*1000*1.75</f>
        <v>490.09799999999996</v>
      </c>
      <c r="G24" s="8"/>
      <c r="H24" s="8"/>
      <c r="I24" s="8"/>
      <c r="J24" s="8"/>
      <c r="K24" s="5"/>
      <c r="L24" s="5"/>
      <c r="M24" s="5"/>
    </row>
    <row r="25" spans="1:13" s="2" customFormat="1" ht="47.25">
      <c r="A25" s="193">
        <v>6</v>
      </c>
      <c r="B25" s="75" t="s">
        <v>68</v>
      </c>
      <c r="C25" s="30" t="s">
        <v>72</v>
      </c>
      <c r="D25" s="30" t="s">
        <v>69</v>
      </c>
      <c r="E25" s="31"/>
      <c r="F25" s="76">
        <v>3.6362000000000001</v>
      </c>
      <c r="G25" s="76"/>
      <c r="H25" s="76"/>
      <c r="I25" s="76"/>
      <c r="J25" s="76"/>
      <c r="K25" s="76"/>
      <c r="L25" s="76"/>
      <c r="M25" s="5"/>
    </row>
    <row r="26" spans="1:13" s="2" customFormat="1" ht="15.75">
      <c r="A26" s="193"/>
      <c r="B26" s="3"/>
      <c r="C26" s="3" t="s">
        <v>21</v>
      </c>
      <c r="D26" s="9" t="s">
        <v>15</v>
      </c>
      <c r="E26" s="3">
        <v>15</v>
      </c>
      <c r="F26" s="4">
        <f>E26*F25</f>
        <v>54.542999999999999</v>
      </c>
      <c r="G26" s="4"/>
      <c r="H26" s="4"/>
      <c r="I26" s="4"/>
      <c r="J26" s="4"/>
      <c r="K26" s="4"/>
      <c r="L26" s="4"/>
      <c r="M26" s="5"/>
    </row>
    <row r="27" spans="1:13" s="2" customFormat="1" ht="31.5">
      <c r="A27" s="193"/>
      <c r="B27" s="3" t="s">
        <v>22</v>
      </c>
      <c r="C27" s="9" t="s">
        <v>23</v>
      </c>
      <c r="D27" s="9" t="s">
        <v>16</v>
      </c>
      <c r="E27" s="3">
        <v>2.16</v>
      </c>
      <c r="F27" s="4">
        <f>E27*F25</f>
        <v>7.8541920000000012</v>
      </c>
      <c r="G27" s="4"/>
      <c r="H27" s="4"/>
      <c r="I27" s="4"/>
      <c r="J27" s="4"/>
      <c r="K27" s="4"/>
      <c r="L27" s="4"/>
      <c r="M27" s="5"/>
    </row>
    <row r="28" spans="1:13" s="2" customFormat="1" ht="31.5">
      <c r="A28" s="193"/>
      <c r="B28" s="3" t="s">
        <v>83</v>
      </c>
      <c r="C28" s="9" t="s">
        <v>70</v>
      </c>
      <c r="D28" s="9" t="s">
        <v>16</v>
      </c>
      <c r="E28" s="3">
        <v>2.73</v>
      </c>
      <c r="F28" s="4">
        <f>E28*F25</f>
        <v>9.9268260000000001</v>
      </c>
      <c r="G28" s="4"/>
      <c r="H28" s="4"/>
      <c r="I28" s="4"/>
      <c r="J28" s="4"/>
      <c r="K28" s="4"/>
      <c r="L28" s="4"/>
      <c r="M28" s="5"/>
    </row>
    <row r="29" spans="1:13" s="2" customFormat="1" ht="18">
      <c r="A29" s="193"/>
      <c r="B29" s="3" t="s">
        <v>76</v>
      </c>
      <c r="C29" s="3" t="s">
        <v>71</v>
      </c>
      <c r="D29" s="9" t="s">
        <v>24</v>
      </c>
      <c r="E29" s="3">
        <v>122</v>
      </c>
      <c r="F29" s="4">
        <f>E29*F25</f>
        <v>443.6164</v>
      </c>
      <c r="G29" s="4"/>
      <c r="H29" s="4"/>
      <c r="I29" s="4"/>
      <c r="J29" s="4"/>
      <c r="K29" s="4"/>
      <c r="L29" s="4"/>
      <c r="M29" s="5"/>
    </row>
    <row r="30" spans="1:13" s="2" customFormat="1" ht="31.5">
      <c r="A30" s="193"/>
      <c r="B30" s="3" t="s">
        <v>25</v>
      </c>
      <c r="C30" s="137" t="s">
        <v>26</v>
      </c>
      <c r="D30" s="9" t="s">
        <v>16</v>
      </c>
      <c r="E30" s="136">
        <v>0.97</v>
      </c>
      <c r="F30" s="5">
        <f>E30*F25</f>
        <v>3.5271140000000001</v>
      </c>
      <c r="G30" s="136"/>
      <c r="H30" s="5"/>
      <c r="I30" s="136"/>
      <c r="J30" s="5"/>
      <c r="K30" s="136"/>
      <c r="L30" s="5"/>
      <c r="M30" s="5"/>
    </row>
    <row r="31" spans="1:13" s="2" customFormat="1" ht="18">
      <c r="A31" s="193"/>
      <c r="B31" s="3" t="s">
        <v>73</v>
      </c>
      <c r="C31" s="3" t="s">
        <v>27</v>
      </c>
      <c r="D31" s="32" t="s">
        <v>24</v>
      </c>
      <c r="E31" s="3">
        <v>7</v>
      </c>
      <c r="F31" s="4">
        <f>E31*F25</f>
        <v>25.453400000000002</v>
      </c>
      <c r="G31" s="4"/>
      <c r="H31" s="4"/>
      <c r="I31" s="4"/>
      <c r="J31" s="4"/>
      <c r="K31" s="4"/>
      <c r="L31" s="4"/>
      <c r="M31" s="5"/>
    </row>
    <row r="32" spans="1:13" ht="15.75">
      <c r="A32" s="54"/>
      <c r="B32" s="51"/>
      <c r="C32" s="74" t="s">
        <v>63</v>
      </c>
      <c r="D32" s="52"/>
      <c r="E32" s="61"/>
      <c r="F32" s="61"/>
      <c r="G32" s="61"/>
      <c r="H32" s="61"/>
      <c r="I32" s="61"/>
      <c r="J32" s="61"/>
      <c r="K32" s="53"/>
      <c r="L32" s="53"/>
      <c r="M32" s="53"/>
    </row>
    <row r="33" spans="1:13" ht="31.5">
      <c r="A33" s="134"/>
      <c r="B33" s="51"/>
      <c r="C33" s="60" t="s">
        <v>67</v>
      </c>
      <c r="D33" s="52"/>
      <c r="E33" s="61"/>
      <c r="F33" s="61"/>
      <c r="G33" s="61"/>
      <c r="H33" s="61"/>
      <c r="I33" s="61"/>
      <c r="J33" s="61"/>
      <c r="K33" s="53"/>
      <c r="L33" s="53"/>
      <c r="M33" s="53"/>
    </row>
    <row r="34" spans="1:13" ht="78.75">
      <c r="A34" s="194">
        <v>7</v>
      </c>
      <c r="B34" s="107" t="s">
        <v>66</v>
      </c>
      <c r="C34" s="108" t="s">
        <v>74</v>
      </c>
      <c r="D34" s="8" t="s">
        <v>12</v>
      </c>
      <c r="E34" s="109"/>
      <c r="F34" s="110">
        <v>63.7</v>
      </c>
      <c r="G34" s="111"/>
      <c r="H34" s="111"/>
      <c r="I34" s="111"/>
      <c r="J34" s="111"/>
      <c r="K34" s="111"/>
      <c r="L34" s="111"/>
      <c r="M34" s="111"/>
    </row>
    <row r="35" spans="1:13" ht="31.5">
      <c r="A35" s="195"/>
      <c r="B35" s="112"/>
      <c r="C35" s="16" t="s">
        <v>47</v>
      </c>
      <c r="D35" s="5" t="s">
        <v>48</v>
      </c>
      <c r="E35" s="5">
        <v>1.78</v>
      </c>
      <c r="F35" s="5">
        <f>E35*F34</f>
        <v>113.38600000000001</v>
      </c>
      <c r="G35" s="5"/>
      <c r="H35" s="5"/>
      <c r="I35" s="134"/>
      <c r="J35" s="134"/>
      <c r="K35" s="134"/>
      <c r="L35" s="134"/>
      <c r="M35" s="5"/>
    </row>
    <row r="36" spans="1:13" ht="18">
      <c r="A36" s="196"/>
      <c r="B36" s="113" t="s">
        <v>77</v>
      </c>
      <c r="C36" s="114" t="s">
        <v>44</v>
      </c>
      <c r="D36" s="111" t="s">
        <v>24</v>
      </c>
      <c r="E36" s="111">
        <v>1.22</v>
      </c>
      <c r="F36" s="111">
        <f>E36*F34</f>
        <v>77.713999999999999</v>
      </c>
      <c r="G36" s="111"/>
      <c r="H36" s="111"/>
      <c r="I36" s="111"/>
      <c r="J36" s="111"/>
      <c r="K36" s="111"/>
      <c r="L36" s="111"/>
      <c r="M36" s="111"/>
    </row>
    <row r="37" spans="1:13" ht="45">
      <c r="A37" s="190">
        <v>8</v>
      </c>
      <c r="B37" s="98" t="s">
        <v>53</v>
      </c>
      <c r="C37" s="92" t="s">
        <v>62</v>
      </c>
      <c r="D37" s="125" t="s">
        <v>101</v>
      </c>
      <c r="E37" s="94"/>
      <c r="F37" s="115">
        <v>54.6</v>
      </c>
      <c r="G37" s="116"/>
      <c r="H37" s="116"/>
      <c r="I37" s="116"/>
      <c r="J37" s="116"/>
      <c r="K37" s="116"/>
      <c r="L37" s="116"/>
      <c r="M37" s="117"/>
    </row>
    <row r="38" spans="1:13" ht="30">
      <c r="A38" s="192"/>
      <c r="B38" s="118"/>
      <c r="C38" s="119" t="s">
        <v>55</v>
      </c>
      <c r="D38" s="120" t="s">
        <v>56</v>
      </c>
      <c r="E38" s="121">
        <v>1.37</v>
      </c>
      <c r="F38" s="122">
        <f>E38*F37</f>
        <v>74.802000000000007</v>
      </c>
      <c r="G38" s="122"/>
      <c r="H38" s="122"/>
      <c r="I38" s="122"/>
      <c r="J38" s="122"/>
      <c r="K38" s="122"/>
      <c r="L38" s="122"/>
      <c r="M38" s="123"/>
    </row>
    <row r="39" spans="1:13" ht="15">
      <c r="A39" s="192"/>
      <c r="B39" s="118"/>
      <c r="C39" s="119" t="s">
        <v>57</v>
      </c>
      <c r="D39" s="120" t="s">
        <v>58</v>
      </c>
      <c r="E39" s="121">
        <v>0.28299999999999997</v>
      </c>
      <c r="F39" s="122">
        <f>F37*E39</f>
        <v>15.451799999999999</v>
      </c>
      <c r="G39" s="122"/>
      <c r="H39" s="122"/>
      <c r="I39" s="122"/>
      <c r="J39" s="122"/>
      <c r="K39" s="122"/>
      <c r="L39" s="122"/>
      <c r="M39" s="123"/>
    </row>
    <row r="40" spans="1:13" ht="17.25">
      <c r="A40" s="192"/>
      <c r="B40" s="118" t="s">
        <v>75</v>
      </c>
      <c r="C40" s="119" t="s">
        <v>59</v>
      </c>
      <c r="D40" s="124" t="s">
        <v>61</v>
      </c>
      <c r="E40" s="121">
        <v>1.02</v>
      </c>
      <c r="F40" s="122">
        <f>F37*E40</f>
        <v>55.692</v>
      </c>
      <c r="G40" s="122"/>
      <c r="H40" s="122"/>
      <c r="I40" s="122"/>
      <c r="J40" s="122"/>
      <c r="K40" s="122"/>
      <c r="L40" s="122"/>
      <c r="M40" s="123"/>
    </row>
    <row r="41" spans="1:13" ht="15">
      <c r="A41" s="191"/>
      <c r="B41" s="118"/>
      <c r="C41" s="119" t="s">
        <v>60</v>
      </c>
      <c r="D41" s="120" t="s">
        <v>58</v>
      </c>
      <c r="E41" s="121">
        <f>62*0.01</f>
        <v>0.62</v>
      </c>
      <c r="F41" s="122">
        <f>F37*E41</f>
        <v>33.852000000000004</v>
      </c>
      <c r="G41" s="122"/>
      <c r="H41" s="122"/>
      <c r="I41" s="122"/>
      <c r="J41" s="122"/>
      <c r="K41" s="122"/>
      <c r="L41" s="122"/>
      <c r="M41" s="123"/>
    </row>
    <row r="42" spans="1:13" ht="90">
      <c r="A42" s="190"/>
      <c r="B42" s="91" t="s">
        <v>95</v>
      </c>
      <c r="C42" s="92" t="s">
        <v>124</v>
      </c>
      <c r="D42" s="125" t="s">
        <v>101</v>
      </c>
      <c r="E42" s="94"/>
      <c r="F42" s="95">
        <v>221.13</v>
      </c>
      <c r="G42" s="96"/>
      <c r="H42" s="96"/>
      <c r="I42" s="96"/>
      <c r="J42" s="96"/>
      <c r="K42" s="96"/>
      <c r="L42" s="96"/>
      <c r="M42" s="97"/>
    </row>
    <row r="43" spans="1:13" ht="30">
      <c r="A43" s="192"/>
      <c r="B43" s="98"/>
      <c r="C43" s="99" t="s">
        <v>55</v>
      </c>
      <c r="D43" s="100" t="s">
        <v>56</v>
      </c>
      <c r="E43" s="101">
        <v>3.42</v>
      </c>
      <c r="F43" s="102">
        <f>E43*F42</f>
        <v>756.26459999999997</v>
      </c>
      <c r="G43" s="102"/>
      <c r="H43" s="102"/>
      <c r="I43" s="102"/>
      <c r="J43" s="102"/>
      <c r="K43" s="102"/>
      <c r="L43" s="102"/>
      <c r="M43" s="103"/>
    </row>
    <row r="44" spans="1:13" ht="30">
      <c r="A44" s="192"/>
      <c r="B44" s="98" t="s">
        <v>105</v>
      </c>
      <c r="C44" s="99" t="s">
        <v>106</v>
      </c>
      <c r="D44" s="100" t="s">
        <v>96</v>
      </c>
      <c r="E44" s="101">
        <v>1.1299999999999999</v>
      </c>
      <c r="F44" s="102">
        <f>E44*F42</f>
        <v>249.87689999999998</v>
      </c>
      <c r="G44" s="102"/>
      <c r="H44" s="102"/>
      <c r="I44" s="102"/>
      <c r="J44" s="102"/>
      <c r="K44" s="102"/>
      <c r="L44" s="102"/>
      <c r="M44" s="103"/>
    </row>
    <row r="45" spans="1:13" ht="30">
      <c r="A45" s="192"/>
      <c r="B45" s="98" t="s">
        <v>102</v>
      </c>
      <c r="C45" s="99" t="s">
        <v>97</v>
      </c>
      <c r="D45" s="138" t="s">
        <v>98</v>
      </c>
      <c r="E45" s="139" t="s">
        <v>99</v>
      </c>
      <c r="F45" s="140">
        <f>F42/0.243</f>
        <v>910</v>
      </c>
      <c r="G45" s="102"/>
      <c r="H45" s="102"/>
      <c r="I45" s="102"/>
      <c r="J45" s="102"/>
      <c r="K45" s="105"/>
      <c r="L45" s="105"/>
      <c r="M45" s="103"/>
    </row>
    <row r="46" spans="1:13" ht="15">
      <c r="A46" s="192"/>
      <c r="B46" s="98" t="s">
        <v>94</v>
      </c>
      <c r="C46" s="99" t="s">
        <v>103</v>
      </c>
      <c r="D46" s="100" t="s">
        <v>86</v>
      </c>
      <c r="E46" s="104">
        <f>1.93*0.01</f>
        <v>1.9300000000000001E-2</v>
      </c>
      <c r="F46" s="102">
        <f>F42*E46</f>
        <v>4.2678089999999997</v>
      </c>
      <c r="G46" s="102"/>
      <c r="H46" s="102"/>
      <c r="I46" s="102"/>
      <c r="J46" s="102"/>
      <c r="K46" s="102"/>
      <c r="L46" s="102"/>
      <c r="M46" s="103"/>
    </row>
    <row r="47" spans="1:13" ht="15.75">
      <c r="A47" s="192"/>
      <c r="B47" s="98" t="s">
        <v>104</v>
      </c>
      <c r="C47" s="99" t="s">
        <v>100</v>
      </c>
      <c r="D47" s="106" t="s">
        <v>87</v>
      </c>
      <c r="E47" s="104">
        <f>9.2*0.01</f>
        <v>9.1999999999999998E-2</v>
      </c>
      <c r="F47" s="102">
        <f>F42*E47</f>
        <v>20.343959999999999</v>
      </c>
      <c r="G47" s="102"/>
      <c r="H47" s="102"/>
      <c r="I47" s="102"/>
      <c r="J47" s="102"/>
      <c r="K47" s="102"/>
      <c r="L47" s="102"/>
      <c r="M47" s="103"/>
    </row>
    <row r="48" spans="1:13" ht="45">
      <c r="A48" s="133"/>
      <c r="B48" s="91" t="s">
        <v>88</v>
      </c>
      <c r="C48" s="92" t="s">
        <v>89</v>
      </c>
      <c r="D48" s="126" t="s">
        <v>86</v>
      </c>
      <c r="E48" s="127"/>
      <c r="F48" s="170">
        <v>0.67779999999999996</v>
      </c>
      <c r="G48" s="96"/>
      <c r="H48" s="96"/>
      <c r="I48" s="96"/>
      <c r="J48" s="96"/>
      <c r="K48" s="96"/>
      <c r="L48" s="96"/>
      <c r="M48" s="97"/>
    </row>
    <row r="49" spans="1:13" ht="30">
      <c r="A49" s="133"/>
      <c r="B49" s="98"/>
      <c r="C49" s="128" t="s">
        <v>55</v>
      </c>
      <c r="D49" s="129" t="s">
        <v>56</v>
      </c>
      <c r="E49" s="130">
        <v>37.5</v>
      </c>
      <c r="F49" s="130">
        <f>E49*F48</f>
        <v>25.417499999999997</v>
      </c>
      <c r="G49" s="130"/>
      <c r="H49" s="130"/>
      <c r="I49" s="130"/>
      <c r="J49" s="130"/>
      <c r="K49" s="130"/>
      <c r="L49" s="130"/>
      <c r="M49" s="131"/>
    </row>
    <row r="50" spans="1:13" ht="15.75">
      <c r="A50" s="133"/>
      <c r="B50" s="98"/>
      <c r="C50" s="128" t="s">
        <v>57</v>
      </c>
      <c r="D50" s="129" t="s">
        <v>58</v>
      </c>
      <c r="E50" s="130">
        <v>6.32</v>
      </c>
      <c r="F50" s="130">
        <f>F48*E50</f>
        <v>4.2836959999999999</v>
      </c>
      <c r="G50" s="130"/>
      <c r="H50" s="130"/>
      <c r="I50" s="130"/>
      <c r="J50" s="130"/>
      <c r="K50" s="130"/>
      <c r="L50" s="130"/>
      <c r="M50" s="131"/>
    </row>
    <row r="51" spans="1:13" ht="15.75">
      <c r="A51" s="133"/>
      <c r="B51" s="132" t="s">
        <v>92</v>
      </c>
      <c r="C51" s="128" t="s">
        <v>90</v>
      </c>
      <c r="D51" s="129" t="s">
        <v>86</v>
      </c>
      <c r="E51" s="130">
        <v>1</v>
      </c>
      <c r="F51" s="130">
        <f>F48*E51</f>
        <v>0.67779999999999996</v>
      </c>
      <c r="G51" s="130"/>
      <c r="H51" s="130"/>
      <c r="I51" s="130"/>
      <c r="J51" s="130"/>
      <c r="K51" s="130"/>
      <c r="L51" s="130"/>
      <c r="M51" s="131"/>
    </row>
    <row r="52" spans="1:13" ht="15.75">
      <c r="A52" s="133"/>
      <c r="B52" s="132" t="s">
        <v>93</v>
      </c>
      <c r="C52" s="128" t="s">
        <v>91</v>
      </c>
      <c r="D52" s="129" t="s">
        <v>85</v>
      </c>
      <c r="E52" s="130">
        <v>0.06</v>
      </c>
      <c r="F52" s="130">
        <f>F48*E52</f>
        <v>4.0667999999999996E-2</v>
      </c>
      <c r="G52" s="130"/>
      <c r="H52" s="130"/>
      <c r="I52" s="130"/>
      <c r="J52" s="130"/>
      <c r="K52" s="130"/>
      <c r="L52" s="130"/>
      <c r="M52" s="131"/>
    </row>
    <row r="53" spans="1:13" ht="15.75">
      <c r="A53" s="133"/>
      <c r="B53" s="118"/>
      <c r="C53" s="128" t="s">
        <v>60</v>
      </c>
      <c r="D53" s="129" t="s">
        <v>58</v>
      </c>
      <c r="E53" s="130">
        <v>7.63</v>
      </c>
      <c r="F53" s="130">
        <f>F48*E53</f>
        <v>5.1716139999999999</v>
      </c>
      <c r="G53" s="130"/>
      <c r="H53" s="130"/>
      <c r="I53" s="130"/>
      <c r="J53" s="130"/>
      <c r="K53" s="130"/>
      <c r="L53" s="130"/>
      <c r="M53" s="131"/>
    </row>
    <row r="54" spans="1:13" ht="15.75">
      <c r="A54" s="134"/>
      <c r="B54" s="135"/>
      <c r="C54" s="11" t="s">
        <v>8</v>
      </c>
      <c r="D54" s="134"/>
      <c r="E54" s="134"/>
      <c r="F54" s="5"/>
      <c r="G54" s="134"/>
      <c r="H54" s="8"/>
      <c r="I54" s="10"/>
      <c r="J54" s="8"/>
      <c r="K54" s="10"/>
      <c r="L54" s="8"/>
      <c r="M54" s="8"/>
    </row>
    <row r="55" spans="1:13" ht="15.75">
      <c r="A55" s="134"/>
      <c r="B55" s="135"/>
      <c r="C55" s="84" t="s">
        <v>134</v>
      </c>
      <c r="D55" s="171">
        <v>0.03</v>
      </c>
      <c r="E55" s="134"/>
      <c r="F55" s="5"/>
      <c r="G55" s="134"/>
      <c r="H55" s="8"/>
      <c r="I55" s="10"/>
      <c r="J55" s="8"/>
      <c r="K55" s="10"/>
      <c r="L55" s="8"/>
      <c r="M55" s="5"/>
    </row>
    <row r="56" spans="1:13" ht="15.75">
      <c r="A56" s="134"/>
      <c r="B56" s="135"/>
      <c r="C56" s="12" t="s">
        <v>8</v>
      </c>
      <c r="D56" s="134"/>
      <c r="E56" s="134"/>
      <c r="F56" s="5"/>
      <c r="G56" s="134"/>
      <c r="H56" s="8"/>
      <c r="I56" s="10"/>
      <c r="J56" s="8"/>
      <c r="K56" s="10"/>
      <c r="L56" s="8"/>
      <c r="M56" s="8"/>
    </row>
    <row r="57" spans="1:13" ht="15.75">
      <c r="A57" s="134"/>
      <c r="B57" s="135"/>
      <c r="C57" s="6" t="s">
        <v>133</v>
      </c>
      <c r="D57" s="134" t="s">
        <v>129</v>
      </c>
      <c r="E57" s="134"/>
      <c r="F57" s="5"/>
      <c r="G57" s="134"/>
      <c r="H57" s="5"/>
      <c r="I57" s="134"/>
      <c r="J57" s="5"/>
      <c r="K57" s="134"/>
      <c r="L57" s="5"/>
      <c r="M57" s="7"/>
    </row>
    <row r="58" spans="1:13" ht="15.75">
      <c r="A58" s="134"/>
      <c r="B58" s="135"/>
      <c r="C58" s="12" t="s">
        <v>8</v>
      </c>
      <c r="D58" s="134"/>
      <c r="E58" s="134"/>
      <c r="F58" s="5"/>
      <c r="G58" s="134"/>
      <c r="H58" s="5"/>
      <c r="I58" s="134"/>
      <c r="J58" s="5"/>
      <c r="K58" s="134"/>
      <c r="L58" s="5"/>
      <c r="M58" s="13"/>
    </row>
    <row r="59" spans="1:13" ht="15.75">
      <c r="A59" s="134"/>
      <c r="B59" s="135"/>
      <c r="C59" s="6" t="s">
        <v>135</v>
      </c>
      <c r="D59" s="134" t="s">
        <v>129</v>
      </c>
      <c r="E59" s="134"/>
      <c r="F59" s="5"/>
      <c r="G59" s="134"/>
      <c r="H59" s="5"/>
      <c r="I59" s="134"/>
      <c r="J59" s="5"/>
      <c r="K59" s="134"/>
      <c r="L59" s="5"/>
      <c r="M59" s="7"/>
    </row>
    <row r="60" spans="1:13" ht="15.75">
      <c r="A60" s="134"/>
      <c r="B60" s="135"/>
      <c r="C60" s="12" t="s">
        <v>8</v>
      </c>
      <c r="D60" s="134"/>
      <c r="E60" s="134"/>
      <c r="F60" s="5"/>
      <c r="G60" s="134"/>
      <c r="H60" s="5"/>
      <c r="I60" s="134"/>
      <c r="J60" s="5"/>
      <c r="K60" s="134"/>
      <c r="L60" s="5"/>
      <c r="M60" s="14"/>
    </row>
    <row r="61" spans="1:13" ht="27" customHeight="1">
      <c r="A61" s="134"/>
      <c r="B61" s="135"/>
      <c r="C61" s="172" t="s">
        <v>84</v>
      </c>
      <c r="D61" s="171">
        <v>0.02</v>
      </c>
      <c r="E61" s="134"/>
      <c r="F61" s="5"/>
      <c r="G61" s="134"/>
      <c r="H61" s="5"/>
      <c r="I61" s="134"/>
      <c r="J61" s="5"/>
      <c r="K61" s="134"/>
      <c r="L61" s="5"/>
      <c r="M61" s="14"/>
    </row>
    <row r="62" spans="1:13" ht="15.75">
      <c r="A62" s="134"/>
      <c r="B62" s="135"/>
      <c r="C62" s="12" t="s">
        <v>8</v>
      </c>
      <c r="D62" s="134"/>
      <c r="E62" s="134"/>
      <c r="F62" s="5"/>
      <c r="G62" s="134"/>
      <c r="H62" s="5"/>
      <c r="I62" s="134"/>
      <c r="J62" s="5"/>
      <c r="K62" s="134"/>
      <c r="L62" s="5"/>
      <c r="M62" s="14"/>
    </row>
    <row r="63" spans="1:13" ht="31.5">
      <c r="A63" s="134"/>
      <c r="B63" s="135"/>
      <c r="C63" s="63" t="s">
        <v>131</v>
      </c>
      <c r="D63" s="171">
        <v>0.03</v>
      </c>
      <c r="E63" s="134"/>
      <c r="F63" s="5"/>
      <c r="G63" s="134"/>
      <c r="H63" s="5"/>
      <c r="I63" s="134"/>
      <c r="J63" s="5"/>
      <c r="K63" s="134"/>
      <c r="L63" s="5"/>
      <c r="M63" s="7"/>
    </row>
    <row r="64" spans="1:13" ht="15.75">
      <c r="A64" s="134"/>
      <c r="B64" s="135"/>
      <c r="C64" s="12" t="s">
        <v>8</v>
      </c>
      <c r="D64" s="134"/>
      <c r="E64" s="134"/>
      <c r="F64" s="5"/>
      <c r="G64" s="134"/>
      <c r="H64" s="5"/>
      <c r="I64" s="134"/>
      <c r="J64" s="5"/>
      <c r="K64" s="134"/>
      <c r="L64" s="5"/>
      <c r="M64" s="14"/>
    </row>
    <row r="65" spans="1:13" ht="31.5">
      <c r="A65" s="134"/>
      <c r="B65" s="135"/>
      <c r="C65" s="6" t="s">
        <v>130</v>
      </c>
      <c r="D65" s="171">
        <v>0.18</v>
      </c>
      <c r="E65" s="134"/>
      <c r="F65" s="5"/>
      <c r="G65" s="134"/>
      <c r="H65" s="5"/>
      <c r="I65" s="134"/>
      <c r="J65" s="5"/>
      <c r="K65" s="134"/>
      <c r="L65" s="5"/>
      <c r="M65" s="7"/>
    </row>
    <row r="66" spans="1:13" ht="15.75">
      <c r="A66" s="134"/>
      <c r="B66" s="135"/>
      <c r="C66" s="15" t="s">
        <v>8</v>
      </c>
      <c r="D66" s="134"/>
      <c r="E66" s="134"/>
      <c r="F66" s="5"/>
      <c r="G66" s="134"/>
      <c r="H66" s="5"/>
      <c r="I66" s="134"/>
      <c r="J66" s="5"/>
      <c r="K66" s="134"/>
      <c r="L66" s="5"/>
      <c r="M66" s="14"/>
    </row>
    <row r="67" spans="1:13" ht="15.75">
      <c r="A67" s="65"/>
      <c r="B67" s="65"/>
      <c r="C67" s="198"/>
      <c r="D67" s="198"/>
      <c r="E67" s="198"/>
    </row>
  </sheetData>
  <mergeCells count="22">
    <mergeCell ref="A1:M1"/>
    <mergeCell ref="A2:M2"/>
    <mergeCell ref="A3:M3"/>
    <mergeCell ref="D4:M4"/>
    <mergeCell ref="A5:A6"/>
    <mergeCell ref="B5:B6"/>
    <mergeCell ref="C5:C6"/>
    <mergeCell ref="D5:D6"/>
    <mergeCell ref="E5:E6"/>
    <mergeCell ref="F5:F6"/>
    <mergeCell ref="C67:E67"/>
    <mergeCell ref="G5:H5"/>
    <mergeCell ref="I5:J5"/>
    <mergeCell ref="K5:L5"/>
    <mergeCell ref="A9:A10"/>
    <mergeCell ref="A12:A17"/>
    <mergeCell ref="A18:A19"/>
    <mergeCell ref="A20:A22"/>
    <mergeCell ref="A25:A31"/>
    <mergeCell ref="A34:A36"/>
    <mergeCell ref="A37:A41"/>
    <mergeCell ref="A42:A47"/>
  </mergeCells>
  <pageMargins left="0.7" right="0.7" top="0.75" bottom="0.75" header="0.3" footer="0.3"/>
  <pageSetup scale="84" orientation="landscape" r:id="rId1"/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NAKREBI</vt:lpstr>
      <vt:lpstr>I MONAKVE|</vt:lpstr>
      <vt:lpstr>II monakveTi</vt:lpstr>
      <vt:lpstr>'I MONAKVE|'!Print_Area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2020-06-22T07:55:16Z</cp:lastPrinted>
  <dcterms:created xsi:type="dcterms:W3CDTF">2017-04-10T16:58:29Z</dcterms:created>
  <dcterms:modified xsi:type="dcterms:W3CDTF">2021-03-26T06:36:10Z</dcterms:modified>
</cp:coreProperties>
</file>