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00" activeTab="5"/>
  </bookViews>
  <sheets>
    <sheet name="საერთო" sheetId="20" r:id="rId1"/>
    <sheet name="დანართი 1.1" sheetId="17" r:id="rId2"/>
    <sheet name="დანართი 1.2" sheetId="22" r:id="rId3"/>
    <sheet name="დანართი 1.3" sheetId="23" r:id="rId4"/>
    <sheet name="დანართი 1.4" sheetId="24" r:id="rId5"/>
    <sheet name="დანართი 1.5" sheetId="25" r:id="rId6"/>
  </sheets>
  <definedNames>
    <definedName name="_xlnm._FilterDatabase" localSheetId="1" hidden="1">'დანართი 1.1'!$A$8:$BK$86</definedName>
    <definedName name="_xlnm._FilterDatabase" localSheetId="2" hidden="1">'დანართი 1.2'!$A$6:$BK$74</definedName>
    <definedName name="_xlnm._FilterDatabase" localSheetId="3" hidden="1">'დანართი 1.3'!$A$6:$BK$66</definedName>
    <definedName name="_xlnm._FilterDatabase" localSheetId="4" hidden="1">'დანართი 1.4'!$A$7:$BK$186</definedName>
    <definedName name="_xlnm._FilterDatabase" localSheetId="5" hidden="1">'დანართი 1.5'!$A$7:$BK$77</definedName>
    <definedName name="_xlnm.Print_Area" localSheetId="1">'დანართი 1.1'!$A$1:$M$87</definedName>
    <definedName name="_xlnm.Print_Area" localSheetId="2">'დანართი 1.2'!$A$1:$M$81</definedName>
    <definedName name="_xlnm.Print_Area" localSheetId="3">'დანართი 1.3'!$A$1:$M$73</definedName>
    <definedName name="_xlnm.Print_Area" localSheetId="4">'დანართი 1.4'!$A$1:$M$193</definedName>
    <definedName name="_xlnm.Print_Area" localSheetId="5">'დანართი 1.5'!$A$1:$M$83</definedName>
    <definedName name="_xlnm.Print_Titles" localSheetId="1">'დანართი 1.1'!$8:$8</definedName>
    <definedName name="_xlnm.Print_Titles" localSheetId="2">'დანართი 1.2'!$6:$6</definedName>
    <definedName name="_xlnm.Print_Titles" localSheetId="3">'დანართი 1.3'!$6:$6</definedName>
    <definedName name="_xlnm.Print_Titles" localSheetId="4">'დანართი 1.4'!$7:$7</definedName>
    <definedName name="_xlnm.Print_Titles" localSheetId="5">'დანართი 1.5'!$7:$7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25" l="1"/>
  <c r="F16" i="25"/>
  <c r="F15" i="25"/>
  <c r="F72" i="25"/>
  <c r="F71" i="25"/>
  <c r="F70" i="25"/>
  <c r="F69" i="25"/>
  <c r="E68" i="25"/>
  <c r="F68" i="25" s="1"/>
  <c r="F67" i="25"/>
  <c r="F50" i="25"/>
  <c r="F47" i="25"/>
  <c r="F46" i="25"/>
  <c r="F45" i="25"/>
  <c r="F44" i="25"/>
  <c r="F43" i="25"/>
  <c r="F42" i="25"/>
  <c r="F41" i="25"/>
  <c r="F40" i="25"/>
  <c r="F38" i="25"/>
  <c r="F36" i="25"/>
  <c r="F35" i="25"/>
  <c r="F34" i="25"/>
  <c r="F33" i="25"/>
  <c r="F32" i="25"/>
  <c r="F31" i="25"/>
  <c r="F30" i="25"/>
  <c r="F29" i="25"/>
  <c r="F27" i="25"/>
  <c r="F26" i="25"/>
  <c r="F25" i="25"/>
  <c r="F24" i="25"/>
  <c r="F22" i="25"/>
  <c r="F21" i="25"/>
  <c r="F19" i="25"/>
  <c r="F13" i="25"/>
  <c r="F11" i="25"/>
  <c r="F10" i="25"/>
  <c r="F165" i="24"/>
  <c r="F181" i="24"/>
  <c r="F180" i="24"/>
  <c r="F179" i="24"/>
  <c r="F178" i="24"/>
  <c r="E177" i="24"/>
  <c r="F177" i="24" s="1"/>
  <c r="F176" i="24"/>
  <c r="F160" i="24"/>
  <c r="F167" i="24" s="1"/>
  <c r="F159" i="24"/>
  <c r="F156" i="24"/>
  <c r="F155" i="24"/>
  <c r="F154" i="24"/>
  <c r="F153" i="24"/>
  <c r="F152" i="24"/>
  <c r="F151" i="24"/>
  <c r="F150" i="24"/>
  <c r="F149" i="24"/>
  <c r="F147" i="24"/>
  <c r="F145" i="24"/>
  <c r="F144" i="24"/>
  <c r="F143" i="24"/>
  <c r="F142" i="24"/>
  <c r="F141" i="24"/>
  <c r="F140" i="24"/>
  <c r="F139" i="24"/>
  <c r="F138" i="24"/>
  <c r="F136" i="24"/>
  <c r="F135" i="24"/>
  <c r="F134" i="24"/>
  <c r="F133" i="24"/>
  <c r="F131" i="24"/>
  <c r="F130" i="24"/>
  <c r="F128" i="24"/>
  <c r="F109" i="24"/>
  <c r="F104" i="24" s="1"/>
  <c r="F111" i="24" s="1"/>
  <c r="F75" i="24"/>
  <c r="F125" i="24"/>
  <c r="F124" i="24"/>
  <c r="F123" i="24"/>
  <c r="F122" i="24"/>
  <c r="E121" i="24"/>
  <c r="F121" i="24" s="1"/>
  <c r="F120" i="24"/>
  <c r="F103" i="24"/>
  <c r="F100" i="24"/>
  <c r="F99" i="24"/>
  <c r="F98" i="24"/>
  <c r="F97" i="24"/>
  <c r="F96" i="24"/>
  <c r="F95" i="24"/>
  <c r="F94" i="24"/>
  <c r="F93" i="24"/>
  <c r="F91" i="24"/>
  <c r="F89" i="24"/>
  <c r="F88" i="24"/>
  <c r="F87" i="24"/>
  <c r="F86" i="24"/>
  <c r="F85" i="24"/>
  <c r="F84" i="24"/>
  <c r="F83" i="24"/>
  <c r="F82" i="24"/>
  <c r="F80" i="24"/>
  <c r="F79" i="24"/>
  <c r="F78" i="24"/>
  <c r="F77" i="24"/>
  <c r="F74" i="24"/>
  <c r="F72" i="24"/>
  <c r="F53" i="24"/>
  <c r="F19" i="24"/>
  <c r="F69" i="24"/>
  <c r="F68" i="24"/>
  <c r="F67" i="24"/>
  <c r="F66" i="24"/>
  <c r="E65" i="24"/>
  <c r="F65" i="24" s="1"/>
  <c r="F64" i="24"/>
  <c r="F47" i="24"/>
  <c r="F44" i="24"/>
  <c r="F43" i="24"/>
  <c r="F42" i="24"/>
  <c r="F41" i="24"/>
  <c r="F40" i="24"/>
  <c r="F39" i="24"/>
  <c r="F38" i="24"/>
  <c r="F37" i="24"/>
  <c r="F35" i="24"/>
  <c r="F33" i="24"/>
  <c r="F32" i="24"/>
  <c r="F31" i="24"/>
  <c r="F30" i="24"/>
  <c r="F29" i="24"/>
  <c r="F28" i="24"/>
  <c r="F27" i="24"/>
  <c r="F26" i="24"/>
  <c r="F24" i="24"/>
  <c r="F23" i="24"/>
  <c r="F22" i="24"/>
  <c r="F21" i="24"/>
  <c r="F18" i="24"/>
  <c r="F16" i="24"/>
  <c r="F13" i="24"/>
  <c r="F11" i="24"/>
  <c r="F10" i="24"/>
  <c r="A1" i="24"/>
  <c r="F51" i="25" l="1"/>
  <c r="F58" i="25" s="1"/>
  <c r="F162" i="24"/>
  <c r="F170" i="24"/>
  <c r="F161" i="24"/>
  <c r="F169" i="24"/>
  <c r="F164" i="24"/>
  <c r="F168" i="24"/>
  <c r="F166" i="24"/>
  <c r="F163" i="24"/>
  <c r="F110" i="24"/>
  <c r="F114" i="24"/>
  <c r="F105" i="24"/>
  <c r="F113" i="24"/>
  <c r="F108" i="24"/>
  <c r="F112" i="24"/>
  <c r="F106" i="24"/>
  <c r="F107" i="24"/>
  <c r="F48" i="24"/>
  <c r="F49" i="24" s="1"/>
  <c r="F50" i="24" l="1"/>
  <c r="F60" i="25"/>
  <c r="F58" i="24"/>
  <c r="F59" i="24" s="1"/>
  <c r="F54" i="24"/>
  <c r="F56" i="24"/>
  <c r="F55" i="25"/>
  <c r="F59" i="25"/>
  <c r="F51" i="24"/>
  <c r="F57" i="24"/>
  <c r="F53" i="25"/>
  <c r="F54" i="25"/>
  <c r="F52" i="25"/>
  <c r="F61" i="25"/>
  <c r="F63" i="25" s="1"/>
  <c r="F57" i="25"/>
  <c r="F173" i="24"/>
  <c r="F172" i="24"/>
  <c r="F174" i="24"/>
  <c r="F171" i="24"/>
  <c r="F117" i="24"/>
  <c r="F118" i="24"/>
  <c r="F115" i="24"/>
  <c r="F116" i="24"/>
  <c r="F55" i="24"/>
  <c r="F52" i="24"/>
  <c r="F61" i="24"/>
  <c r="F62" i="24"/>
  <c r="F60" i="24"/>
  <c r="F65" i="25" l="1"/>
  <c r="F62" i="25"/>
  <c r="F64" i="25"/>
  <c r="F11" i="22" l="1"/>
  <c r="F13" i="22" s="1"/>
  <c r="E10" i="22"/>
  <c r="F10" i="22" s="1"/>
  <c r="E9" i="22"/>
  <c r="F9" i="22" s="1"/>
  <c r="F45" i="23"/>
  <c r="F61" i="23"/>
  <c r="F60" i="23"/>
  <c r="F59" i="23"/>
  <c r="F58" i="23"/>
  <c r="E57" i="23"/>
  <c r="F57" i="23" s="1"/>
  <c r="F56" i="23"/>
  <c r="F39" i="23"/>
  <c r="F36" i="23"/>
  <c r="F35" i="23"/>
  <c r="F34" i="23"/>
  <c r="F33" i="23"/>
  <c r="F32" i="23"/>
  <c r="F31" i="23"/>
  <c r="F30" i="23"/>
  <c r="F29" i="23"/>
  <c r="F27" i="23"/>
  <c r="F25" i="23"/>
  <c r="F24" i="23"/>
  <c r="F23" i="23"/>
  <c r="F22" i="23"/>
  <c r="F21" i="23"/>
  <c r="F20" i="23"/>
  <c r="F19" i="23"/>
  <c r="F18" i="23"/>
  <c r="F16" i="23"/>
  <c r="F15" i="23"/>
  <c r="F14" i="23"/>
  <c r="F13" i="23"/>
  <c r="F11" i="23"/>
  <c r="F10" i="23"/>
  <c r="F8" i="23"/>
  <c r="F53" i="22"/>
  <c r="F69" i="22"/>
  <c r="F68" i="22"/>
  <c r="F67" i="22"/>
  <c r="F66" i="22"/>
  <c r="E65" i="22"/>
  <c r="F65" i="22" s="1"/>
  <c r="F64" i="22"/>
  <c r="F47" i="22"/>
  <c r="F44" i="22"/>
  <c r="F43" i="22"/>
  <c r="F42" i="22"/>
  <c r="F41" i="22"/>
  <c r="F40" i="22"/>
  <c r="F39" i="22"/>
  <c r="F38" i="22"/>
  <c r="F37" i="22"/>
  <c r="F35" i="22"/>
  <c r="F33" i="22"/>
  <c r="F32" i="22"/>
  <c r="F31" i="22"/>
  <c r="F30" i="22"/>
  <c r="F29" i="22"/>
  <c r="F28" i="22"/>
  <c r="F27" i="22"/>
  <c r="F26" i="22"/>
  <c r="F24" i="22"/>
  <c r="F23" i="22"/>
  <c r="F22" i="22"/>
  <c r="F21" i="22"/>
  <c r="F19" i="22"/>
  <c r="F18" i="22"/>
  <c r="F16" i="22"/>
  <c r="F49" i="17"/>
  <c r="F81" i="17"/>
  <c r="F80" i="17"/>
  <c r="F79" i="17"/>
  <c r="F78" i="17"/>
  <c r="E77" i="17"/>
  <c r="F77" i="17" s="1"/>
  <c r="F76" i="17"/>
  <c r="F40" i="23" l="1"/>
  <c r="F49" i="23" s="1"/>
  <c r="F12" i="22"/>
  <c r="F43" i="23"/>
  <c r="F47" i="23"/>
  <c r="F44" i="23"/>
  <c r="F48" i="23"/>
  <c r="F42" i="23"/>
  <c r="F46" i="23"/>
  <c r="F50" i="23"/>
  <c r="F41" i="23"/>
  <c r="F48" i="22"/>
  <c r="F49" i="22" s="1"/>
  <c r="F54" i="22" l="1"/>
  <c r="F58" i="22"/>
  <c r="F59" i="22" s="1"/>
  <c r="F50" i="22"/>
  <c r="F51" i="23"/>
  <c r="F52" i="23"/>
  <c r="F53" i="23"/>
  <c r="F54" i="23"/>
  <c r="F57" i="22"/>
  <c r="F55" i="22"/>
  <c r="F51" i="22"/>
  <c r="F56" i="22"/>
  <c r="F52" i="22"/>
  <c r="F61" i="22" l="1"/>
  <c r="F60" i="22"/>
  <c r="F62" i="22"/>
  <c r="F65" i="17" l="1"/>
  <c r="F60" i="17" s="1"/>
  <c r="F70" i="17" s="1"/>
  <c r="F58" i="17"/>
  <c r="F50" i="17"/>
  <c r="E59" i="17"/>
  <c r="F59" i="17" s="1"/>
  <c r="F57" i="17"/>
  <c r="F56" i="17"/>
  <c r="F55" i="17"/>
  <c r="F54" i="17"/>
  <c r="E53" i="17"/>
  <c r="F53" i="17" s="1"/>
  <c r="F72" i="17" l="1"/>
  <c r="F71" i="17"/>
  <c r="F74" i="17"/>
  <c r="F73" i="17"/>
  <c r="F67" i="17"/>
  <c r="F62" i="17"/>
  <c r="F68" i="17"/>
  <c r="F63" i="17"/>
  <c r="F69" i="17"/>
  <c r="F64" i="17"/>
  <c r="F66" i="17"/>
  <c r="F61" i="17"/>
  <c r="F51" i="17"/>
  <c r="F48" i="17" l="1"/>
  <c r="F47" i="17"/>
  <c r="F46" i="17"/>
  <c r="F45" i="17"/>
  <c r="F44" i="17"/>
  <c r="F43" i="17"/>
  <c r="F13" i="17"/>
  <c r="F41" i="17"/>
  <c r="F38" i="17"/>
  <c r="F37" i="17"/>
  <c r="F36" i="17"/>
  <c r="F35" i="17"/>
  <c r="F34" i="17"/>
  <c r="F33" i="17"/>
  <c r="F32" i="17"/>
  <c r="F31" i="17"/>
  <c r="F29" i="17"/>
  <c r="F27" i="17"/>
  <c r="F26" i="17"/>
  <c r="F25" i="17"/>
  <c r="F24" i="17"/>
  <c r="F23" i="17"/>
  <c r="F22" i="17"/>
  <c r="F21" i="17"/>
  <c r="F20" i="17"/>
  <c r="F18" i="17"/>
  <c r="F17" i="17"/>
  <c r="F16" i="17"/>
  <c r="F15" i="17"/>
  <c r="F10" i="17" l="1"/>
  <c r="F12" i="17"/>
  <c r="D11" i="20" l="1"/>
</calcChain>
</file>

<file path=xl/sharedStrings.xml><?xml version="1.0" encoding="utf-8"?>
<sst xmlns="http://schemas.openxmlformats.org/spreadsheetml/2006/main" count="1362" uniqueCount="176">
  <si>
    <t>lari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</si>
  <si>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</si>
  <si>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</si>
  <si>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</si>
  <si>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</si>
  <si>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</si>
  <si>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</si>
  <si>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</si>
  <si>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</si>
  <si>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</si>
  <si>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</si>
  <si>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</si>
  <si>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</si>
  <si>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</si>
  <si>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</si>
  <si>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</si>
  <si>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</si>
  <si>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</si>
  <si>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</si>
  <si>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</si>
  <si>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</si>
  <si>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</si>
  <si>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</si>
  <si>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</si>
  <si>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</si>
  <si>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sxva xarjebi</t>
  </si>
  <si>
    <t>kv.m.</t>
  </si>
  <si>
    <t xml:space="preserve"> jami</t>
  </si>
  <si>
    <t xml:space="preserve">SromiTi resursebi </t>
  </si>
  <si>
    <t xml:space="preserve">     resursi</t>
  </si>
  <si>
    <t>ganz.</t>
  </si>
  <si>
    <t>erT.</t>
  </si>
  <si>
    <t>fasi</t>
  </si>
  <si>
    <t>samSeneblo samuSaoebi</t>
  </si>
  <si>
    <t>samuSaoebis da danaxarjebis                                         dasaxeleba</t>
  </si>
  <si>
    <t>dRg 18%</t>
  </si>
  <si>
    <t>kub.m.</t>
  </si>
  <si>
    <t>lok.x.#2-1</t>
  </si>
  <si>
    <t>yalibis fari</t>
  </si>
  <si>
    <t>yalibis ficari IIIx. 40mm-iani</t>
  </si>
  <si>
    <t xml:space="preserve">manqanebi </t>
  </si>
  <si>
    <t>kg</t>
  </si>
  <si>
    <t>grZ.m.</t>
  </si>
  <si>
    <t>m/sT</t>
  </si>
  <si>
    <t>tona</t>
  </si>
  <si>
    <t>1-80-3</t>
  </si>
  <si>
    <t xml:space="preserve">gruntis  damuSaveba xeliT </t>
  </si>
  <si>
    <t>r1-3</t>
  </si>
  <si>
    <t>gruntis datvirT. avtoTviTm. xeliT</t>
  </si>
  <si>
    <t>gruntis transportireba 20km-ze</t>
  </si>
  <si>
    <t>proeqtiT</t>
  </si>
  <si>
    <t>eleqtrodi</t>
  </si>
  <si>
    <t>cementis xsnari</t>
  </si>
  <si>
    <t>kodi1521</t>
  </si>
  <si>
    <t>sagzao mtkepnavi TviTm. gluvi 5t.</t>
  </si>
  <si>
    <t>kodi1522</t>
  </si>
  <si>
    <t>igive, 10toniani</t>
  </si>
  <si>
    <t>100kv.m.</t>
  </si>
  <si>
    <r>
      <t>100m</t>
    </r>
    <r>
      <rPr>
        <sz val="11"/>
        <rFont val="Calibri"/>
        <family val="2"/>
        <charset val="204"/>
        <scheme val="minor"/>
      </rPr>
      <t>³</t>
    </r>
  </si>
  <si>
    <t>9-8-1.</t>
  </si>
  <si>
    <t>kodi0489</t>
  </si>
  <si>
    <t>amwe muxluxa svlaze 25toniani</t>
  </si>
  <si>
    <t>kodi0439</t>
  </si>
  <si>
    <t>jojgina amwe 30toniani</t>
  </si>
  <si>
    <t>samontaJo elementebi</t>
  </si>
  <si>
    <t xml:space="preserve">qanCi </t>
  </si>
  <si>
    <t>olifa</t>
  </si>
  <si>
    <t>lok.x.#2-2</t>
  </si>
  <si>
    <t>8-3-2.</t>
  </si>
  <si>
    <t xml:space="preserve">RorRi </t>
  </si>
  <si>
    <t>6-16-5.</t>
  </si>
  <si>
    <t>yalibis ficari IIx. 25-32mm-iani</t>
  </si>
  <si>
    <t>igive, IIx. 40mm-iani da meti</t>
  </si>
  <si>
    <t>6-11-12.</t>
  </si>
  <si>
    <t>Zelaki III x. 40-60mm-iani</t>
  </si>
  <si>
    <t>yalibis ficari IIIx. 40-60mm-iani</t>
  </si>
  <si>
    <t xml:space="preserve">samSeneblo WanWiki </t>
  </si>
  <si>
    <r>
      <t xml:space="preserve">  betoni ~</t>
    </r>
    <r>
      <rPr>
        <sz val="11"/>
        <rFont val="Calibri"/>
        <family val="2"/>
        <charset val="204"/>
        <scheme val="minor"/>
      </rPr>
      <t>B</t>
    </r>
    <r>
      <rPr>
        <sz val="11"/>
        <rFont val="AcadNusx"/>
      </rPr>
      <t>20~</t>
    </r>
  </si>
  <si>
    <t>mon. r/b fila da kibeebi</t>
  </si>
  <si>
    <t>mon. r/b cokoli</t>
  </si>
  <si>
    <t>27-19-2.</t>
  </si>
  <si>
    <t>100grZ.m.</t>
  </si>
  <si>
    <t>27-63-1.</t>
  </si>
  <si>
    <t>Txevadi biTumis mosxma 0,3kg/m²</t>
  </si>
  <si>
    <t>kodi1501</t>
  </si>
  <si>
    <t>avtogudronatori 3500l</t>
  </si>
  <si>
    <t xml:space="preserve">Txevadi biTumi </t>
  </si>
  <si>
    <t>27-39-1;         40-1</t>
  </si>
  <si>
    <t>kodi1564</t>
  </si>
  <si>
    <t>a/betonis damgebi</t>
  </si>
  <si>
    <t>sxva manqanebi</t>
  </si>
  <si>
    <t>a/betoni</t>
  </si>
  <si>
    <r>
      <t xml:space="preserve">wvrilmarcvlovani forovani a/b cxeli narevi, marka II,  tipi `b~ </t>
    </r>
    <r>
      <rPr>
        <sz val="11"/>
        <rFont val="Calibri"/>
        <family val="2"/>
        <charset val="204"/>
        <scheme val="minor"/>
      </rPr>
      <t>h</t>
    </r>
    <r>
      <rPr>
        <sz val="10.45"/>
        <rFont val="AcadNusx"/>
      </rPr>
      <t>=5sm</t>
    </r>
  </si>
  <si>
    <t>milkvadratis dgarebis da grZivebis mowyoba</t>
  </si>
  <si>
    <t>kvadratuli mili 40X20X2 (46.1grm)</t>
  </si>
  <si>
    <t>34-34-8</t>
  </si>
  <si>
    <t xml:space="preserve">liTonis elementebis SeRebava antikoroziuli laqiT </t>
  </si>
  <si>
    <t>laqi</t>
  </si>
  <si>
    <t>kg.</t>
  </si>
  <si>
    <t>15-164-8</t>
  </si>
  <si>
    <t>liTonis moajiris SeRebva</t>
  </si>
  <si>
    <t>zeTis saRebavi</t>
  </si>
  <si>
    <t>saRebavi sresili</t>
  </si>
  <si>
    <t xml:space="preserve">bordiuris qva </t>
  </si>
  <si>
    <t>srf2021-I T13p.14</t>
  </si>
  <si>
    <t>lok.x.#2-3</t>
  </si>
  <si>
    <t>kvadratuli mili 40X20X2 (37.4grm)</t>
  </si>
  <si>
    <t>kvadratuli mili 40X20X2 (49.3grm)</t>
  </si>
  <si>
    <t>betonis bordiuris mowyoba betonis safuZvelze 15X30sm</t>
  </si>
  <si>
    <t>RorRis safuZvlis mowyoba sisqiT 20sm</t>
  </si>
  <si>
    <t>10-52-3 ВЗЕР-88  Tp.2.9 б)</t>
  </si>
  <si>
    <t>xis moajiris demontaJi</t>
  </si>
  <si>
    <t>kibis mowyoba</t>
  </si>
  <si>
    <t>q. Tbilisi.
vazisubnis dasaxleba,
VII korp.</t>
  </si>
  <si>
    <t>q. Tbilisi.
kaxeTis xevi #5</t>
  </si>
  <si>
    <t>46-27-4</t>
  </si>
  <si>
    <t xml:space="preserve"> Seficris daSla</t>
  </si>
  <si>
    <r>
      <t xml:space="preserve"> armatura </t>
    </r>
    <r>
      <rPr>
        <sz val="11"/>
        <rFont val="Calibri"/>
        <family val="2"/>
        <charset val="204"/>
        <scheme val="minor"/>
      </rPr>
      <t>Ф10</t>
    </r>
  </si>
  <si>
    <r>
      <t xml:space="preserve">glinula </t>
    </r>
    <r>
      <rPr>
        <sz val="11"/>
        <rFont val="Calibri"/>
        <family val="2"/>
        <charset val="204"/>
        <scheme val="minor"/>
      </rPr>
      <t>Ф6</t>
    </r>
  </si>
  <si>
    <t>46-29-1</t>
  </si>
  <si>
    <t>r25-9-16</t>
  </si>
  <si>
    <t>liTonis moajiris moxsna</t>
  </si>
  <si>
    <t>betonis safexurebis, baqnebis da cokolis demontaJi</t>
  </si>
  <si>
    <t>kibe #1, #2 da #3-is demontaJi</t>
  </si>
  <si>
    <t xml:space="preserve"> demontaJi</t>
  </si>
  <si>
    <t>kibe #1</t>
  </si>
  <si>
    <r>
      <t xml:space="preserve">kvadratuli mili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50mm (12grm)</t>
    </r>
  </si>
  <si>
    <t>kibe #2</t>
  </si>
  <si>
    <r>
      <t xml:space="preserve">kvadratuli mili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50mm (17grm)</t>
    </r>
  </si>
  <si>
    <t>kibe #3</t>
  </si>
  <si>
    <r>
      <t xml:space="preserve">kvadratuli mili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50mm (23grm)</t>
    </r>
  </si>
  <si>
    <t>lok.x.#2-4</t>
  </si>
  <si>
    <t>lok.x.#2-5</t>
  </si>
  <si>
    <t>betonis safexurebis da baqnebis demontaJi</t>
  </si>
  <si>
    <t>liTonis Sveleris demontaJi</t>
  </si>
  <si>
    <t>46-23-5</t>
  </si>
  <si>
    <t>kedlebis daSla wvrili blokisagan</t>
  </si>
  <si>
    <t xml:space="preserve">kibe </t>
  </si>
  <si>
    <r>
      <t xml:space="preserve">kvadratuli mili </t>
    </r>
    <r>
      <rPr>
        <sz val="11"/>
        <rFont val="Calibri"/>
        <family val="2"/>
        <charset val="204"/>
        <scheme val="minor"/>
      </rPr>
      <t>D</t>
    </r>
    <r>
      <rPr>
        <sz val="11"/>
        <rFont val="AcadNusx"/>
      </rPr>
      <t>50mm (98grm)</t>
    </r>
  </si>
  <si>
    <r>
      <t xml:space="preserve"> armatura </t>
    </r>
    <r>
      <rPr>
        <sz val="10"/>
        <rFont val="Arial"/>
        <family val="2"/>
      </rPr>
      <t>A500C</t>
    </r>
    <r>
      <rPr>
        <sz val="11"/>
        <rFont val="Arial"/>
        <family val="2"/>
      </rPr>
      <t>-</t>
    </r>
    <r>
      <rPr>
        <sz val="11"/>
        <rFont val="Calibri"/>
        <family val="2"/>
        <charset val="204"/>
        <scheme val="minor"/>
      </rPr>
      <t>Ф10</t>
    </r>
  </si>
  <si>
    <r>
      <t xml:space="preserve">glinula </t>
    </r>
    <r>
      <rPr>
        <sz val="11"/>
        <rFont val="Arial"/>
        <family val="2"/>
      </rPr>
      <t>B</t>
    </r>
    <r>
      <rPr>
        <sz val="11"/>
        <rFont val="AcadNusx"/>
      </rPr>
      <t>500</t>
    </r>
    <r>
      <rPr>
        <sz val="11"/>
        <rFont val="Arial"/>
        <family val="2"/>
      </rPr>
      <t>C-</t>
    </r>
    <r>
      <rPr>
        <sz val="11"/>
        <rFont val="Calibri"/>
        <family val="2"/>
        <charset val="204"/>
        <scheme val="minor"/>
      </rPr>
      <t>Ф6</t>
    </r>
  </si>
  <si>
    <r>
      <t xml:space="preserve">glinula </t>
    </r>
    <r>
      <rPr>
        <sz val="11"/>
        <rFont val="Arial"/>
        <family val="2"/>
      </rPr>
      <t>A</t>
    </r>
    <r>
      <rPr>
        <sz val="11"/>
        <rFont val="AcadNusx"/>
      </rPr>
      <t>500</t>
    </r>
    <r>
      <rPr>
        <sz val="11"/>
        <rFont val="Arial"/>
        <family val="2"/>
      </rPr>
      <t>C</t>
    </r>
    <r>
      <rPr>
        <sz val="11"/>
        <rFont val="Calibri"/>
        <family val="2"/>
        <charset val="204"/>
        <scheme val="minor"/>
      </rPr>
      <t>Ф6</t>
    </r>
  </si>
  <si>
    <r>
      <t xml:space="preserve"> armatura </t>
    </r>
    <r>
      <rPr>
        <sz val="11"/>
        <rFont val="Arial"/>
        <family val="2"/>
      </rPr>
      <t>A</t>
    </r>
    <r>
      <rPr>
        <sz val="11"/>
        <rFont val="AcadNusx"/>
      </rPr>
      <t>500</t>
    </r>
    <r>
      <rPr>
        <sz val="11"/>
        <rFont val="Arial"/>
        <family val="2"/>
      </rPr>
      <t>C-</t>
    </r>
    <r>
      <rPr>
        <sz val="11"/>
        <rFont val="Calibri"/>
        <family val="2"/>
        <charset val="204"/>
        <scheme val="minor"/>
      </rPr>
      <t>Ф10</t>
    </r>
  </si>
  <si>
    <r>
      <t xml:space="preserve"> armatura </t>
    </r>
    <r>
      <rPr>
        <sz val="11"/>
        <rFont val="Arial"/>
        <family val="2"/>
      </rPr>
      <t>A500C-</t>
    </r>
    <r>
      <rPr>
        <sz val="11"/>
        <rFont val="Calibri"/>
        <family val="2"/>
        <charset val="204"/>
        <scheme val="minor"/>
      </rPr>
      <t>Ф10</t>
    </r>
  </si>
  <si>
    <r>
      <t xml:space="preserve"> armatura </t>
    </r>
    <r>
      <rPr>
        <sz val="11"/>
        <rFont val="Arial"/>
        <family val="2"/>
      </rPr>
      <t>A500C</t>
    </r>
    <r>
      <rPr>
        <sz val="11"/>
        <rFont val="AcadNusx"/>
      </rPr>
      <t>-</t>
    </r>
    <r>
      <rPr>
        <sz val="11"/>
        <rFont val="Calibri"/>
        <family val="2"/>
        <charset val="204"/>
        <scheme val="minor"/>
      </rPr>
      <t>Ф10</t>
    </r>
  </si>
  <si>
    <r>
      <t xml:space="preserve">glinula </t>
    </r>
    <r>
      <rPr>
        <sz val="11"/>
        <rFont val="Arial"/>
        <family val="2"/>
      </rPr>
      <t>B</t>
    </r>
    <r>
      <rPr>
        <sz val="11"/>
        <rFont val="AcadNusx"/>
      </rPr>
      <t>500</t>
    </r>
    <r>
      <rPr>
        <sz val="11"/>
        <rFont val="Arial"/>
        <family val="2"/>
      </rPr>
      <t>C</t>
    </r>
    <r>
      <rPr>
        <sz val="11"/>
        <rFont val="AcadNusx"/>
      </rPr>
      <t>-</t>
    </r>
    <r>
      <rPr>
        <sz val="11"/>
        <rFont val="Calibri"/>
        <family val="2"/>
        <charset val="204"/>
        <scheme val="minor"/>
      </rPr>
      <t>Ф6</t>
    </r>
  </si>
  <si>
    <r>
      <t xml:space="preserve"> armatura </t>
    </r>
    <r>
      <rPr>
        <sz val="11"/>
        <rFont val="Arial"/>
        <family val="2"/>
      </rPr>
      <t>A</t>
    </r>
    <r>
      <rPr>
        <sz val="11"/>
        <rFont val="AcadNusx"/>
      </rPr>
      <t>500</t>
    </r>
    <r>
      <rPr>
        <sz val="11"/>
        <rFont val="Arial"/>
        <family val="2"/>
      </rPr>
      <t>C</t>
    </r>
    <r>
      <rPr>
        <sz val="11"/>
        <rFont val="AcadNusx"/>
      </rPr>
      <t>-</t>
    </r>
    <r>
      <rPr>
        <sz val="11"/>
        <rFont val="Calibri"/>
        <family val="2"/>
        <charset val="204"/>
        <scheme val="minor"/>
      </rPr>
      <t>Ф10</t>
    </r>
  </si>
  <si>
    <t>masala</t>
  </si>
  <si>
    <t>srf2021-I T13,2</t>
  </si>
  <si>
    <t>sab.fasi</t>
  </si>
  <si>
    <t>srf4,1-337</t>
  </si>
  <si>
    <t>srf4,1-376</t>
  </si>
  <si>
    <t>srf2,2-1</t>
  </si>
  <si>
    <t>srf5-132</t>
  </si>
  <si>
    <t>srf5-133</t>
  </si>
  <si>
    <t>srf2021-I T13.2</t>
  </si>
  <si>
    <t>q. Tbilisi. vazisubnis dasaxleba, VII korp.</t>
  </si>
  <si>
    <t>q. Tbilisi. kaxeTis xevi #5</t>
  </si>
  <si>
    <t>q. Tbilisi. wulukiZis III Sesaxvevi korp. #2</t>
  </si>
  <si>
    <t>q. Tbilisi. samgoris dasaxleba, korpusi #32-is mimdebared</t>
  </si>
  <si>
    <t>q. Tbilisi.Mmelaanis I Sesaxvevi, korpusi #11-is mimdebared</t>
  </si>
  <si>
    <t>დანართი 1.1</t>
  </si>
  <si>
    <t xml:space="preserve">zednadebi xarjebi არაუმეტეს </t>
  </si>
  <si>
    <t>saxarjTaRricxvo mogeba არაუმეტეს</t>
  </si>
  <si>
    <t>შრომითი რესურსი</t>
  </si>
  <si>
    <t>მასალა</t>
  </si>
  <si>
    <t>დანართი 1.2</t>
  </si>
  <si>
    <t>zednadebi xarjebi არაუმეტეს</t>
  </si>
  <si>
    <t>დანართი 1.3</t>
  </si>
  <si>
    <t>სამგორის დასახლება კ-32-ის მიმდებარედ</t>
  </si>
  <si>
    <t>დანართი 1.4</t>
  </si>
  <si>
    <t xml:space="preserve">მელაანის 1 შესახვევი კ-11-ის მიმდებარედ </t>
  </si>
  <si>
    <t>დანართი 1.5</t>
  </si>
  <si>
    <t xml:space="preserve">საერთო ხარჯთაღრიცხვა </t>
  </si>
  <si>
    <t>სახარჯთარრიცხვო გაანგარიშება</t>
  </si>
  <si>
    <t>gauTvaliswinebeli xarjebi 3% არ იცვლება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</si>
</sst>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"/>
    <numFmt numFmtId="168" formatCode="0.00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00_р_._-;\-* #,##0.00000_р_._-;_-* &quot;-&quot;??_р_._-;_-@_-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achveulebrivi Thin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achveulebrivi Thin"/>
      <family val="2"/>
    </font>
    <font>
      <sz val="14"/>
      <name val="Arachveulebrivi Thin"/>
      <family val="2"/>
    </font>
    <font>
      <sz val="11"/>
      <name val="Arachveulebrivi Thin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6"/>
      <name val="Arachveulebrivi Thin"/>
      <family val="2"/>
    </font>
    <font>
      <sz val="11"/>
      <name val="AcadNusx"/>
    </font>
    <font>
      <sz val="12"/>
      <name val="AcadNusx"/>
    </font>
    <font>
      <sz val="14"/>
      <name val="AcadNusx"/>
    </font>
    <font>
      <sz val="8"/>
      <name val="AcadNusx"/>
    </font>
    <font>
      <sz val="9"/>
      <name val="AcadNusx"/>
    </font>
    <font>
      <b/>
      <sz val="11"/>
      <name val="AcadNusx"/>
    </font>
    <font>
      <b/>
      <sz val="12"/>
      <name val="AcadNusx"/>
    </font>
    <font>
      <sz val="10"/>
      <name val="AcadNusx"/>
    </font>
    <font>
      <b/>
      <sz val="10"/>
      <name val="AcadNusx"/>
    </font>
    <font>
      <sz val="16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04"/>
      <scheme val="minor"/>
    </font>
    <font>
      <sz val="10.45"/>
      <name val="AcadNusx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66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8" fillId="0" borderId="0"/>
    <xf numFmtId="0" fontId="40" fillId="0" borderId="0"/>
    <xf numFmtId="0" fontId="8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4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41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40" fillId="0" borderId="0"/>
    <xf numFmtId="0" fontId="40" fillId="0" borderId="0"/>
    <xf numFmtId="0" fontId="41" fillId="0" borderId="0"/>
    <xf numFmtId="0" fontId="3" fillId="0" borderId="0"/>
    <xf numFmtId="0" fontId="41" fillId="0" borderId="0"/>
    <xf numFmtId="0" fontId="4" fillId="0" borderId="0"/>
  </cellStyleXfs>
  <cellXfs count="258">
    <xf numFmtId="0" fontId="0" fillId="0" borderId="0" xfId="0"/>
    <xf numFmtId="0" fontId="5" fillId="0" borderId="0" xfId="470" applyFont="1"/>
    <xf numFmtId="0" fontId="2" fillId="0" borderId="0" xfId="470" applyFont="1"/>
    <xf numFmtId="0" fontId="2" fillId="0" borderId="0" xfId="508" applyFont="1"/>
    <xf numFmtId="0" fontId="2" fillId="0" borderId="0" xfId="508" applyFont="1" applyBorder="1"/>
    <xf numFmtId="0" fontId="7" fillId="0" borderId="0" xfId="508" applyFont="1" applyBorder="1"/>
    <xf numFmtId="0" fontId="7" fillId="0" borderId="0" xfId="508" applyFont="1"/>
    <xf numFmtId="0" fontId="5" fillId="0" borderId="0" xfId="508" applyFont="1" applyBorder="1"/>
    <xf numFmtId="0" fontId="7" fillId="0" borderId="0" xfId="508" applyFont="1" applyBorder="1" applyAlignment="1">
      <alignment vertical="center" wrapText="1"/>
    </xf>
    <xf numFmtId="0" fontId="7" fillId="0" borderId="0" xfId="508" applyFont="1" applyAlignment="1">
      <alignment vertical="center" wrapText="1"/>
    </xf>
    <xf numFmtId="0" fontId="2" fillId="0" borderId="0" xfId="519" applyFont="1" applyAlignment="1">
      <alignment vertical="center"/>
    </xf>
    <xf numFmtId="0" fontId="6" fillId="0" borderId="0" xfId="519" applyFont="1"/>
    <xf numFmtId="0" fontId="29" fillId="0" borderId="0" xfId="470" applyFont="1" applyAlignment="1">
      <alignment vertical="center"/>
    </xf>
    <xf numFmtId="0" fontId="31" fillId="0" borderId="0" xfId="508" applyFont="1"/>
    <xf numFmtId="0" fontId="31" fillId="0" borderId="0" xfId="470" applyFont="1"/>
    <xf numFmtId="0" fontId="30" fillId="0" borderId="0" xfId="508" applyFont="1" applyBorder="1"/>
    <xf numFmtId="0" fontId="31" fillId="0" borderId="0" xfId="508" applyFont="1" applyBorder="1"/>
    <xf numFmtId="0" fontId="31" fillId="0" borderId="0" xfId="470" applyFont="1" applyBorder="1"/>
    <xf numFmtId="0" fontId="31" fillId="0" borderId="0" xfId="508" applyFont="1" applyAlignment="1">
      <alignment horizontal="left"/>
    </xf>
    <xf numFmtId="0" fontId="30" fillId="0" borderId="0" xfId="508" applyFont="1"/>
    <xf numFmtId="0" fontId="30" fillId="0" borderId="0" xfId="508" applyFont="1" applyAlignment="1">
      <alignment horizontal="left"/>
    </xf>
    <xf numFmtId="0" fontId="30" fillId="0" borderId="10" xfId="508" applyFont="1" applyBorder="1"/>
    <xf numFmtId="0" fontId="30" fillId="0" borderId="10" xfId="508" applyFont="1" applyBorder="1" applyAlignment="1">
      <alignment horizontal="left"/>
    </xf>
    <xf numFmtId="0" fontId="37" fillId="0" borderId="0" xfId="508" applyFont="1" applyBorder="1"/>
    <xf numFmtId="0" fontId="31" fillId="0" borderId="17" xfId="508" applyFont="1" applyBorder="1" applyAlignment="1">
      <alignment horizontal="center"/>
    </xf>
    <xf numFmtId="0" fontId="30" fillId="0" borderId="17" xfId="508" applyFont="1" applyBorder="1" applyAlignment="1">
      <alignment horizontal="center" vertical="center" wrapText="1"/>
    </xf>
    <xf numFmtId="0" fontId="34" fillId="0" borderId="17" xfId="508" applyFont="1" applyBorder="1" applyAlignment="1">
      <alignment horizontal="center" vertical="center" wrapText="1"/>
    </xf>
    <xf numFmtId="0" fontId="30" fillId="0" borderId="0" xfId="508" applyFont="1" applyBorder="1" applyAlignment="1">
      <alignment vertical="center" wrapText="1"/>
    </xf>
    <xf numFmtId="0" fontId="30" fillId="0" borderId="17" xfId="508" applyFont="1" applyBorder="1" applyAlignment="1">
      <alignment horizontal="center"/>
    </xf>
    <xf numFmtId="0" fontId="37" fillId="0" borderId="17" xfId="508" applyFont="1" applyBorder="1" applyAlignment="1">
      <alignment horizontal="center"/>
    </xf>
    <xf numFmtId="0" fontId="31" fillId="0" borderId="17" xfId="519" applyFont="1" applyBorder="1" applyAlignment="1">
      <alignment vertical="center"/>
    </xf>
    <xf numFmtId="0" fontId="31" fillId="0" borderId="0" xfId="519" applyFont="1" applyBorder="1" applyAlignment="1">
      <alignment vertical="center"/>
    </xf>
    <xf numFmtId="0" fontId="31" fillId="0" borderId="0" xfId="519" applyFont="1" applyBorder="1" applyAlignment="1">
      <alignment horizontal="center" vertical="center"/>
    </xf>
    <xf numFmtId="0" fontId="31" fillId="0" borderId="0" xfId="519" applyFont="1" applyAlignment="1">
      <alignment horizontal="left" vertical="center"/>
    </xf>
    <xf numFmtId="0" fontId="37" fillId="0" borderId="0" xfId="470" applyFont="1"/>
    <xf numFmtId="0" fontId="31" fillId="0" borderId="0" xfId="519" applyFont="1" applyAlignment="1">
      <alignment vertical="center"/>
    </xf>
    <xf numFmtId="0" fontId="36" fillId="0" borderId="0" xfId="470" applyFont="1"/>
    <xf numFmtId="0" fontId="38" fillId="0" borderId="0" xfId="470" applyFont="1"/>
    <xf numFmtId="0" fontId="39" fillId="0" borderId="0" xfId="470" applyFont="1" applyAlignment="1">
      <alignment vertical="center"/>
    </xf>
    <xf numFmtId="0" fontId="31" fillId="24" borderId="0" xfId="561" applyFont="1" applyFill="1" applyAlignment="1">
      <alignment horizontal="left"/>
    </xf>
    <xf numFmtId="0" fontId="30" fillId="24" borderId="20" xfId="0" applyFont="1" applyFill="1" applyBorder="1" applyAlignment="1">
      <alignment horizontal="center" vertical="center" wrapText="1"/>
    </xf>
    <xf numFmtId="168" fontId="30" fillId="24" borderId="0" xfId="0" applyNumberFormat="1" applyFont="1" applyFill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/>
    </xf>
    <xf numFmtId="0" fontId="30" fillId="24" borderId="20" xfId="644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2" fontId="30" fillId="24" borderId="20" xfId="0" applyNumberFormat="1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vertical="center" wrapText="1"/>
    </xf>
    <xf numFmtId="0" fontId="30" fillId="24" borderId="0" xfId="0" applyFont="1" applyFill="1" applyAlignment="1">
      <alignment vertical="center" wrapText="1"/>
    </xf>
    <xf numFmtId="0" fontId="30" fillId="24" borderId="16" xfId="0" applyFont="1" applyFill="1" applyBorder="1" applyAlignment="1">
      <alignment horizontal="center"/>
    </xf>
    <xf numFmtId="2" fontId="30" fillId="24" borderId="16" xfId="0" applyNumberFormat="1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6" xfId="659" applyFont="1" applyFill="1" applyBorder="1" applyAlignment="1">
      <alignment horizontal="center"/>
    </xf>
    <xf numFmtId="0" fontId="30" fillId="24" borderId="10" xfId="659" applyFont="1" applyFill="1" applyBorder="1" applyAlignment="1">
      <alignment horizontal="center"/>
    </xf>
    <xf numFmtId="0" fontId="30" fillId="24" borderId="0" xfId="0" applyFont="1" applyFill="1"/>
    <xf numFmtId="168" fontId="30" fillId="24" borderId="16" xfId="0" applyNumberFormat="1" applyFont="1" applyFill="1" applyBorder="1" applyAlignment="1">
      <alignment horizontal="center"/>
    </xf>
    <xf numFmtId="168" fontId="30" fillId="24" borderId="10" xfId="0" applyNumberFormat="1" applyFont="1" applyFill="1" applyBorder="1" applyAlignment="1">
      <alignment horizontal="center"/>
    </xf>
    <xf numFmtId="0" fontId="30" fillId="24" borderId="16" xfId="560" applyFont="1" applyFill="1" applyBorder="1" applyAlignment="1">
      <alignment horizontal="center"/>
    </xf>
    <xf numFmtId="0" fontId="30" fillId="24" borderId="10" xfId="560" applyFont="1" applyFill="1" applyBorder="1" applyAlignment="1">
      <alignment horizontal="center"/>
    </xf>
    <xf numFmtId="168" fontId="30" fillId="24" borderId="20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68" fontId="30" fillId="24" borderId="16" xfId="0" applyNumberFormat="1" applyFont="1" applyFill="1" applyBorder="1" applyAlignment="1">
      <alignment horizontal="center" vertical="center" wrapText="1"/>
    </xf>
    <xf numFmtId="168" fontId="30" fillId="24" borderId="10" xfId="0" applyNumberFormat="1" applyFont="1" applyFill="1" applyBorder="1" applyAlignment="1">
      <alignment horizontal="center" vertical="center" wrapText="1"/>
    </xf>
    <xf numFmtId="2" fontId="30" fillId="24" borderId="16" xfId="0" applyNumberFormat="1" applyFont="1" applyFill="1" applyBorder="1" applyAlignment="1">
      <alignment horizontal="center" vertical="center" wrapText="1"/>
    </xf>
    <xf numFmtId="167" fontId="30" fillId="24" borderId="16" xfId="0" applyNumberFormat="1" applyFont="1" applyFill="1" applyBorder="1" applyAlignment="1">
      <alignment horizontal="center" vertical="center" wrapText="1"/>
    </xf>
    <xf numFmtId="0" fontId="30" fillId="24" borderId="20" xfId="444" applyFont="1" applyFill="1" applyBorder="1" applyAlignment="1">
      <alignment horizontal="center"/>
    </xf>
    <xf numFmtId="0" fontId="30" fillId="24" borderId="0" xfId="444" applyFont="1" applyFill="1" applyAlignment="1">
      <alignment horizontal="center"/>
    </xf>
    <xf numFmtId="168" fontId="30" fillId="24" borderId="20" xfId="444" applyNumberFormat="1" applyFont="1" applyFill="1" applyBorder="1" applyAlignment="1">
      <alignment horizontal="center"/>
    </xf>
    <xf numFmtId="169" fontId="30" fillId="24" borderId="0" xfId="444" applyNumberFormat="1" applyFont="1" applyFill="1" applyAlignment="1">
      <alignment horizontal="center"/>
    </xf>
    <xf numFmtId="2" fontId="30" fillId="24" borderId="20" xfId="561" applyNumberFormat="1" applyFont="1" applyFill="1" applyBorder="1" applyAlignment="1">
      <alignment horizontal="center"/>
    </xf>
    <xf numFmtId="2" fontId="30" fillId="24" borderId="0" xfId="561" applyNumberFormat="1" applyFont="1" applyFill="1" applyAlignment="1">
      <alignment horizontal="center"/>
    </xf>
    <xf numFmtId="2" fontId="30" fillId="24" borderId="20" xfId="444" applyNumberFormat="1" applyFont="1" applyFill="1" applyBorder="1" applyAlignment="1">
      <alignment horizontal="center"/>
    </xf>
    <xf numFmtId="2" fontId="30" fillId="24" borderId="0" xfId="444" applyNumberFormat="1" applyFont="1" applyFill="1" applyAlignment="1">
      <alignment horizontal="center"/>
    </xf>
    <xf numFmtId="0" fontId="37" fillId="24" borderId="0" xfId="444" applyFont="1" applyFill="1" applyAlignment="1">
      <alignment horizontal="center"/>
    </xf>
    <xf numFmtId="2" fontId="37" fillId="24" borderId="20" xfId="444" applyNumberFormat="1" applyFont="1" applyFill="1" applyBorder="1" applyAlignment="1">
      <alignment horizontal="center"/>
    </xf>
    <xf numFmtId="0" fontId="30" fillId="24" borderId="16" xfId="444" applyFont="1" applyFill="1" applyBorder="1" applyAlignment="1">
      <alignment horizontal="center"/>
    </xf>
    <xf numFmtId="0" fontId="30" fillId="24" borderId="10" xfId="444" applyFont="1" applyFill="1" applyBorder="1" applyAlignment="1">
      <alignment horizontal="center"/>
    </xf>
    <xf numFmtId="168" fontId="30" fillId="24" borderId="16" xfId="444" applyNumberFormat="1" applyFont="1" applyFill="1" applyBorder="1" applyAlignment="1">
      <alignment horizontal="center"/>
    </xf>
    <xf numFmtId="2" fontId="30" fillId="24" borderId="10" xfId="444" applyNumberFormat="1" applyFont="1" applyFill="1" applyBorder="1" applyAlignment="1">
      <alignment horizontal="center"/>
    </xf>
    <xf numFmtId="2" fontId="30" fillId="24" borderId="16" xfId="561" applyNumberFormat="1" applyFont="1" applyFill="1" applyBorder="1" applyAlignment="1">
      <alignment horizontal="center"/>
    </xf>
    <xf numFmtId="2" fontId="30" fillId="24" borderId="10" xfId="561" applyNumberFormat="1" applyFont="1" applyFill="1" applyBorder="1" applyAlignment="1">
      <alignment horizontal="center"/>
    </xf>
    <xf numFmtId="2" fontId="30" fillId="24" borderId="16" xfId="444" applyNumberFormat="1" applyFont="1" applyFill="1" applyBorder="1" applyAlignment="1">
      <alignment horizontal="center"/>
    </xf>
    <xf numFmtId="0" fontId="30" fillId="24" borderId="20" xfId="444" applyFont="1" applyFill="1" applyBorder="1" applyAlignment="1">
      <alignment horizontal="center" vertical="center" wrapText="1"/>
    </xf>
    <xf numFmtId="14" fontId="37" fillId="24" borderId="0" xfId="444" applyNumberFormat="1" applyFont="1" applyFill="1" applyAlignment="1">
      <alignment horizontal="center" wrapText="1"/>
    </xf>
    <xf numFmtId="0" fontId="30" fillId="24" borderId="0" xfId="444" applyFont="1" applyFill="1" applyAlignment="1">
      <alignment horizontal="center" vertical="center" wrapText="1"/>
    </xf>
    <xf numFmtId="168" fontId="30" fillId="24" borderId="20" xfId="444" applyNumberFormat="1" applyFont="1" applyFill="1" applyBorder="1" applyAlignment="1">
      <alignment horizontal="center" vertical="center" wrapText="1"/>
    </xf>
    <xf numFmtId="168" fontId="30" fillId="24" borderId="0" xfId="444" applyNumberFormat="1" applyFont="1" applyFill="1" applyAlignment="1">
      <alignment horizontal="center" vertical="center" wrapText="1"/>
    </xf>
    <xf numFmtId="2" fontId="30" fillId="24" borderId="20" xfId="561" applyNumberFormat="1" applyFont="1" applyFill="1" applyBorder="1" applyAlignment="1">
      <alignment horizontal="center" vertical="center" wrapText="1"/>
    </xf>
    <xf numFmtId="2" fontId="30" fillId="24" borderId="0" xfId="561" applyNumberFormat="1" applyFont="1" applyFill="1" applyAlignment="1">
      <alignment horizontal="center" vertical="center" wrapText="1"/>
    </xf>
    <xf numFmtId="2" fontId="30" fillId="24" borderId="20" xfId="444" applyNumberFormat="1" applyFont="1" applyFill="1" applyBorder="1" applyAlignment="1">
      <alignment horizontal="center" vertical="center" wrapText="1"/>
    </xf>
    <xf numFmtId="2" fontId="30" fillId="24" borderId="0" xfId="444" applyNumberFormat="1" applyFont="1" applyFill="1" applyAlignment="1">
      <alignment horizontal="center" vertical="center" wrapText="1"/>
    </xf>
    <xf numFmtId="168" fontId="30" fillId="24" borderId="0" xfId="444" applyNumberFormat="1" applyFont="1" applyFill="1" applyAlignment="1">
      <alignment horizontal="center"/>
    </xf>
    <xf numFmtId="0" fontId="30" fillId="24" borderId="20" xfId="561" applyFont="1" applyFill="1" applyBorder="1" applyAlignment="1">
      <alignment horizontal="center"/>
    </xf>
    <xf numFmtId="0" fontId="30" fillId="24" borderId="0" xfId="444" applyFont="1" applyFill="1"/>
    <xf numFmtId="0" fontId="30" fillId="24" borderId="21" xfId="444" applyFont="1" applyFill="1" applyBorder="1" applyAlignment="1">
      <alignment horizontal="center"/>
    </xf>
    <xf numFmtId="0" fontId="30" fillId="24" borderId="22" xfId="444" applyFont="1" applyFill="1" applyBorder="1" applyAlignment="1">
      <alignment horizontal="center"/>
    </xf>
    <xf numFmtId="168" fontId="30" fillId="24" borderId="10" xfId="444" applyNumberFormat="1" applyFont="1" applyFill="1" applyBorder="1" applyAlignment="1">
      <alignment horizontal="center"/>
    </xf>
    <xf numFmtId="0" fontId="30" fillId="24" borderId="17" xfId="640" applyFont="1" applyFill="1" applyBorder="1" applyAlignment="1">
      <alignment horizontal="center"/>
    </xf>
    <xf numFmtId="0" fontId="30" fillId="24" borderId="13" xfId="640" applyFont="1" applyFill="1" applyBorder="1" applyAlignment="1">
      <alignment horizontal="center"/>
    </xf>
    <xf numFmtId="0" fontId="35" fillId="24" borderId="17" xfId="640" applyFont="1" applyFill="1" applyBorder="1" applyAlignment="1">
      <alignment horizontal="center"/>
    </xf>
    <xf numFmtId="0" fontId="30" fillId="24" borderId="17" xfId="561" applyFont="1" applyFill="1" applyBorder="1" applyAlignment="1">
      <alignment horizontal="center" vertical="top" wrapText="1"/>
    </xf>
    <xf numFmtId="0" fontId="30" fillId="24" borderId="13" xfId="561" applyFont="1" applyFill="1" applyBorder="1" applyAlignment="1">
      <alignment horizontal="center"/>
    </xf>
    <xf numFmtId="0" fontId="30" fillId="24" borderId="17" xfId="561" applyFont="1" applyFill="1" applyBorder="1" applyAlignment="1">
      <alignment horizontal="center"/>
    </xf>
    <xf numFmtId="0" fontId="30" fillId="24" borderId="0" xfId="640" applyFont="1" applyFill="1"/>
    <xf numFmtId="0" fontId="35" fillId="0" borderId="17" xfId="508" applyFont="1" applyBorder="1" applyAlignment="1">
      <alignment horizontal="center"/>
    </xf>
    <xf numFmtId="0" fontId="36" fillId="0" borderId="17" xfId="519" applyFont="1" applyBorder="1" applyAlignment="1">
      <alignment horizontal="center" vertical="center"/>
    </xf>
    <xf numFmtId="172" fontId="37" fillId="0" borderId="17" xfId="656" applyNumberFormat="1" applyFont="1" applyBorder="1" applyAlignment="1">
      <alignment horizontal="center" vertical="center" wrapText="1"/>
    </xf>
    <xf numFmtId="172" fontId="37" fillId="0" borderId="17" xfId="656" applyNumberFormat="1" applyFont="1" applyBorder="1" applyAlignment="1">
      <alignment horizontal="center"/>
    </xf>
    <xf numFmtId="172" fontId="33" fillId="0" borderId="17" xfId="656" applyNumberFormat="1" applyFont="1" applyBorder="1" applyAlignment="1">
      <alignment horizontal="center"/>
    </xf>
    <xf numFmtId="172" fontId="31" fillId="0" borderId="17" xfId="470" applyNumberFormat="1" applyFont="1" applyBorder="1"/>
    <xf numFmtId="0" fontId="31" fillId="24" borderId="0" xfId="0" applyFont="1" applyFill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2" fillId="24" borderId="0" xfId="639" applyFont="1" applyFill="1" applyBorder="1" applyAlignment="1">
      <alignment horizontal="center"/>
    </xf>
    <xf numFmtId="0" fontId="2" fillId="24" borderId="0" xfId="639" applyFont="1" applyFill="1" applyAlignment="1">
      <alignment horizontal="center"/>
    </xf>
    <xf numFmtId="0" fontId="31" fillId="24" borderId="0" xfId="650" applyFont="1" applyFill="1" applyAlignment="1">
      <alignment horizontal="center"/>
    </xf>
    <xf numFmtId="0" fontId="31" fillId="24" borderId="0" xfId="650" applyFont="1" applyFill="1" applyBorder="1" applyAlignment="1">
      <alignment horizontal="center"/>
    </xf>
    <xf numFmtId="0" fontId="37" fillId="24" borderId="0" xfId="650" applyFont="1" applyFill="1" applyAlignment="1">
      <alignment horizontal="left"/>
    </xf>
    <xf numFmtId="0" fontId="37" fillId="24" borderId="0" xfId="563" applyFont="1" applyFill="1" applyAlignment="1">
      <alignment horizontal="center"/>
    </xf>
    <xf numFmtId="0" fontId="37" fillId="24" borderId="0" xfId="563" applyFont="1" applyFill="1"/>
    <xf numFmtId="0" fontId="31" fillId="24" borderId="0" xfId="564" applyFont="1" applyFill="1" applyAlignment="1">
      <alignment horizontal="right"/>
    </xf>
    <xf numFmtId="2" fontId="38" fillId="24" borderId="0" xfId="564" applyNumberFormat="1" applyFont="1" applyFill="1" applyAlignment="1">
      <alignment horizontal="center"/>
    </xf>
    <xf numFmtId="0" fontId="31" fillId="24" borderId="0" xfId="564" applyFont="1" applyFill="1" applyAlignment="1">
      <alignment horizontal="center"/>
    </xf>
    <xf numFmtId="0" fontId="37" fillId="24" borderId="0" xfId="563" applyFont="1" applyFill="1" applyBorder="1" applyAlignment="1">
      <alignment horizontal="center"/>
    </xf>
    <xf numFmtId="0" fontId="37" fillId="24" borderId="0" xfId="563" applyFont="1" applyFill="1" applyBorder="1"/>
    <xf numFmtId="0" fontId="31" fillId="24" borderId="0" xfId="650" applyFont="1" applyFill="1" applyBorder="1" applyAlignment="1">
      <alignment horizontal="right"/>
    </xf>
    <xf numFmtId="1" fontId="37" fillId="24" borderId="0" xfId="650" applyNumberFormat="1" applyFont="1" applyFill="1" applyBorder="1" applyAlignment="1">
      <alignment horizontal="center"/>
    </xf>
    <xf numFmtId="0" fontId="2" fillId="24" borderId="0" xfId="650" applyFont="1" applyFill="1" applyBorder="1" applyAlignment="1">
      <alignment horizontal="center"/>
    </xf>
    <xf numFmtId="0" fontId="2" fillId="24" borderId="0" xfId="650" applyFont="1" applyFill="1" applyAlignment="1">
      <alignment horizontal="center"/>
    </xf>
    <xf numFmtId="0" fontId="37" fillId="24" borderId="11" xfId="563" applyFont="1" applyFill="1" applyBorder="1"/>
    <xf numFmtId="0" fontId="37" fillId="24" borderId="15" xfId="563" applyFont="1" applyFill="1" applyBorder="1" applyAlignment="1">
      <alignment horizontal="center"/>
    </xf>
    <xf numFmtId="0" fontId="30" fillId="24" borderId="18" xfId="563" applyFont="1" applyFill="1" applyBorder="1" applyAlignment="1">
      <alignment horizontal="center"/>
    </xf>
    <xf numFmtId="0" fontId="37" fillId="24" borderId="17" xfId="563" applyFont="1" applyFill="1" applyBorder="1"/>
    <xf numFmtId="0" fontId="37" fillId="24" borderId="12" xfId="563" applyFont="1" applyFill="1" applyBorder="1" applyAlignment="1">
      <alignment horizontal="center"/>
    </xf>
    <xf numFmtId="0" fontId="37" fillId="24" borderId="14" xfId="563" applyFont="1" applyFill="1" applyBorder="1"/>
    <xf numFmtId="0" fontId="37" fillId="24" borderId="12" xfId="563" applyFont="1" applyFill="1" applyBorder="1"/>
    <xf numFmtId="0" fontId="37" fillId="24" borderId="13" xfId="563" applyFont="1" applyFill="1" applyBorder="1"/>
    <xf numFmtId="0" fontId="37" fillId="24" borderId="19" xfId="563" applyFont="1" applyFill="1" applyBorder="1" applyAlignment="1">
      <alignment horizontal="center"/>
    </xf>
    <xf numFmtId="0" fontId="37" fillId="24" borderId="20" xfId="563" applyFont="1" applyFill="1" applyBorder="1" applyAlignment="1">
      <alignment horizontal="center"/>
    </xf>
    <xf numFmtId="0" fontId="37" fillId="24" borderId="21" xfId="563" applyFont="1" applyFill="1" applyBorder="1"/>
    <xf numFmtId="0" fontId="37" fillId="24" borderId="16" xfId="563" applyFont="1" applyFill="1" applyBorder="1" applyAlignment="1">
      <alignment horizontal="center"/>
    </xf>
    <xf numFmtId="0" fontId="37" fillId="24" borderId="10" xfId="563" applyFont="1" applyFill="1" applyBorder="1" applyAlignment="1">
      <alignment horizontal="center"/>
    </xf>
    <xf numFmtId="0" fontId="37" fillId="24" borderId="16" xfId="563" applyFont="1" applyFill="1" applyBorder="1"/>
    <xf numFmtId="0" fontId="37" fillId="24" borderId="17" xfId="563" applyFont="1" applyFill="1" applyBorder="1" applyAlignment="1">
      <alignment horizontal="center"/>
    </xf>
    <xf numFmtId="0" fontId="37" fillId="24" borderId="13" xfId="563" applyFont="1" applyFill="1" applyBorder="1" applyAlignment="1">
      <alignment horizontal="center"/>
    </xf>
    <xf numFmtId="0" fontId="37" fillId="24" borderId="14" xfId="563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 wrapText="1"/>
    </xf>
    <xf numFmtId="0" fontId="30" fillId="24" borderId="0" xfId="0" applyFont="1" applyFill="1" applyAlignment="1">
      <alignment horizontal="center"/>
    </xf>
    <xf numFmtId="168" fontId="30" fillId="24" borderId="20" xfId="0" applyNumberFormat="1" applyFont="1" applyFill="1" applyBorder="1" applyAlignment="1">
      <alignment horizontal="center"/>
    </xf>
    <xf numFmtId="168" fontId="30" fillId="24" borderId="0" xfId="0" applyNumberFormat="1" applyFont="1" applyFill="1" applyAlignment="1">
      <alignment horizontal="center"/>
    </xf>
    <xf numFmtId="2" fontId="30" fillId="24" borderId="20" xfId="0" applyNumberFormat="1" applyFont="1" applyFill="1" applyBorder="1" applyAlignment="1">
      <alignment horizontal="center"/>
    </xf>
    <xf numFmtId="2" fontId="30" fillId="24" borderId="0" xfId="0" applyNumberFormat="1" applyFont="1" applyFill="1" applyAlignment="1">
      <alignment horizontal="center"/>
    </xf>
    <xf numFmtId="2" fontId="30" fillId="24" borderId="20" xfId="560" applyNumberFormat="1" applyFont="1" applyFill="1" applyBorder="1" applyAlignment="1">
      <alignment horizontal="center"/>
    </xf>
    <xf numFmtId="2" fontId="30" fillId="24" borderId="0" xfId="560" applyNumberFormat="1" applyFont="1" applyFill="1" applyAlignment="1">
      <alignment horizontal="center"/>
    </xf>
    <xf numFmtId="0" fontId="30" fillId="24" borderId="20" xfId="560" applyFont="1" applyFill="1" applyBorder="1" applyAlignment="1">
      <alignment horizontal="center"/>
    </xf>
    <xf numFmtId="0" fontId="30" fillId="24" borderId="0" xfId="560" applyFont="1" applyFill="1" applyAlignment="1">
      <alignment horizontal="center"/>
    </xf>
    <xf numFmtId="167" fontId="30" fillId="24" borderId="16" xfId="0" applyNumberFormat="1" applyFont="1" applyFill="1" applyBorder="1" applyAlignment="1">
      <alignment horizontal="center"/>
    </xf>
    <xf numFmtId="0" fontId="37" fillId="24" borderId="0" xfId="0" applyFont="1" applyFill="1"/>
    <xf numFmtId="0" fontId="37" fillId="24" borderId="0" xfId="0" applyFont="1" applyFill="1" applyAlignment="1">
      <alignment horizontal="center"/>
    </xf>
    <xf numFmtId="0" fontId="30" fillId="24" borderId="20" xfId="665" applyFont="1" applyFill="1" applyBorder="1" applyAlignment="1">
      <alignment horizontal="center"/>
    </xf>
    <xf numFmtId="0" fontId="30" fillId="24" borderId="0" xfId="665" applyFont="1" applyFill="1" applyAlignment="1">
      <alignment horizontal="center"/>
    </xf>
    <xf numFmtId="2" fontId="30" fillId="24" borderId="20" xfId="665" applyNumberFormat="1" applyFont="1" applyFill="1" applyBorder="1" applyAlignment="1">
      <alignment horizontal="center"/>
    </xf>
    <xf numFmtId="2" fontId="30" fillId="24" borderId="0" xfId="665" applyNumberFormat="1" applyFont="1" applyFill="1" applyAlignment="1">
      <alignment horizontal="center"/>
    </xf>
    <xf numFmtId="169" fontId="30" fillId="24" borderId="20" xfId="0" applyNumberFormat="1" applyFont="1" applyFill="1" applyBorder="1" applyAlignment="1">
      <alignment horizontal="center"/>
    </xf>
    <xf numFmtId="14" fontId="30" fillId="24" borderId="0" xfId="0" applyNumberFormat="1" applyFont="1" applyFill="1" applyAlignment="1">
      <alignment horizontal="center"/>
    </xf>
    <xf numFmtId="168" fontId="34" fillId="24" borderId="20" xfId="0" applyNumberFormat="1" applyFont="1" applyFill="1" applyBorder="1" applyAlignment="1">
      <alignment horizontal="center"/>
    </xf>
    <xf numFmtId="169" fontId="30" fillId="24" borderId="0" xfId="0" applyNumberFormat="1" applyFont="1" applyFill="1" applyAlignment="1">
      <alignment horizontal="center"/>
    </xf>
    <xf numFmtId="0" fontId="30" fillId="24" borderId="16" xfId="0" applyFont="1" applyFill="1" applyBorder="1"/>
    <xf numFmtId="2" fontId="30" fillId="24" borderId="10" xfId="0" applyNumberFormat="1" applyFont="1" applyFill="1" applyBorder="1"/>
    <xf numFmtId="2" fontId="30" fillId="24" borderId="16" xfId="665" applyNumberFormat="1" applyFont="1" applyFill="1" applyBorder="1" applyAlignment="1">
      <alignment horizontal="center"/>
    </xf>
    <xf numFmtId="2" fontId="30" fillId="24" borderId="10" xfId="665" applyNumberFormat="1" applyFont="1" applyFill="1" applyBorder="1" applyAlignment="1">
      <alignment horizontal="center"/>
    </xf>
    <xf numFmtId="2" fontId="30" fillId="24" borderId="0" xfId="0" applyNumberFormat="1" applyFont="1" applyFill="1"/>
    <xf numFmtId="14" fontId="30" fillId="24" borderId="0" xfId="0" applyNumberFormat="1" applyFont="1" applyFill="1" applyAlignment="1">
      <alignment horizontal="center" vertical="center" wrapText="1"/>
    </xf>
    <xf numFmtId="0" fontId="30" fillId="24" borderId="20" xfId="560" applyFont="1" applyFill="1" applyBorder="1" applyAlignment="1">
      <alignment horizontal="center" vertical="center" wrapText="1"/>
    </xf>
    <xf numFmtId="0" fontId="30" fillId="24" borderId="0" xfId="560" applyFont="1" applyFill="1" applyAlignment="1">
      <alignment horizontal="center" vertical="center" wrapText="1"/>
    </xf>
    <xf numFmtId="167" fontId="30" fillId="24" borderId="20" xfId="0" applyNumberFormat="1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2" fontId="30" fillId="24" borderId="10" xfId="560" applyNumberFormat="1" applyFont="1" applyFill="1" applyBorder="1" applyAlignment="1">
      <alignment horizontal="center"/>
    </xf>
    <xf numFmtId="2" fontId="30" fillId="24" borderId="16" xfId="560" applyNumberFormat="1" applyFont="1" applyFill="1" applyBorder="1" applyAlignment="1">
      <alignment horizontal="center"/>
    </xf>
    <xf numFmtId="0" fontId="30" fillId="24" borderId="0" xfId="0" applyFont="1" applyFill="1" applyAlignment="1">
      <alignment horizontal="center" vertical="center"/>
    </xf>
    <xf numFmtId="168" fontId="30" fillId="24" borderId="20" xfId="0" applyNumberFormat="1" applyFont="1" applyFill="1" applyBorder="1" applyAlignment="1">
      <alignment horizontal="center" vertical="center"/>
    </xf>
    <xf numFmtId="168" fontId="30" fillId="24" borderId="0" xfId="0" applyNumberFormat="1" applyFont="1" applyFill="1" applyAlignment="1">
      <alignment horizontal="center" vertical="center"/>
    </xf>
    <xf numFmtId="0" fontId="30" fillId="24" borderId="20" xfId="560" applyFont="1" applyFill="1" applyBorder="1" applyAlignment="1">
      <alignment horizontal="center" vertical="center"/>
    </xf>
    <xf numFmtId="0" fontId="30" fillId="24" borderId="0" xfId="56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169" fontId="30" fillId="24" borderId="16" xfId="0" applyNumberFormat="1" applyFont="1" applyFill="1" applyBorder="1" applyAlignment="1">
      <alignment horizontal="center"/>
    </xf>
    <xf numFmtId="0" fontId="35" fillId="24" borderId="17" xfId="444" applyFont="1" applyFill="1" applyBorder="1" applyAlignment="1">
      <alignment horizontal="center"/>
    </xf>
    <xf numFmtId="2" fontId="35" fillId="24" borderId="17" xfId="444" applyNumberFormat="1" applyFont="1" applyFill="1" applyBorder="1" applyAlignment="1">
      <alignment horizontal="center"/>
    </xf>
    <xf numFmtId="0" fontId="7" fillId="24" borderId="0" xfId="444" applyFont="1" applyFill="1" applyBorder="1" applyAlignment="1">
      <alignment horizontal="center"/>
    </xf>
    <xf numFmtId="0" fontId="30" fillId="24" borderId="17" xfId="650" applyFont="1" applyFill="1" applyBorder="1" applyAlignment="1">
      <alignment horizontal="center" vertical="center" wrapText="1"/>
    </xf>
    <xf numFmtId="0" fontId="35" fillId="24" borderId="17" xfId="650" applyFont="1" applyFill="1" applyBorder="1" applyAlignment="1">
      <alignment horizontal="center" vertical="center" wrapText="1"/>
    </xf>
    <xf numFmtId="9" fontId="35" fillId="24" borderId="17" xfId="591" applyFont="1" applyFill="1" applyBorder="1" applyAlignment="1">
      <alignment horizontal="center" vertical="center" wrapText="1"/>
    </xf>
    <xf numFmtId="168" fontId="30" fillId="24" borderId="17" xfId="650" applyNumberFormat="1" applyFont="1" applyFill="1" applyBorder="1" applyAlignment="1">
      <alignment horizontal="center" vertical="center" wrapText="1"/>
    </xf>
    <xf numFmtId="2" fontId="30" fillId="24" borderId="17" xfId="650" applyNumberFormat="1" applyFont="1" applyFill="1" applyBorder="1" applyAlignment="1">
      <alignment horizontal="center" vertical="center" wrapText="1"/>
    </xf>
    <xf numFmtId="2" fontId="35" fillId="24" borderId="17" xfId="650" applyNumberFormat="1" applyFont="1" applyFill="1" applyBorder="1" applyAlignment="1">
      <alignment horizontal="center" vertical="center" wrapText="1"/>
    </xf>
    <xf numFmtId="0" fontId="2" fillId="24" borderId="0" xfId="447" applyFont="1" applyFill="1" applyBorder="1" applyAlignment="1">
      <alignment horizontal="center"/>
    </xf>
    <xf numFmtId="2" fontId="38" fillId="24" borderId="17" xfId="444" applyNumberFormat="1" applyFont="1" applyFill="1" applyBorder="1" applyAlignment="1">
      <alignment horizontal="center"/>
    </xf>
    <xf numFmtId="2" fontId="38" fillId="24" borderId="17" xfId="650" applyNumberFormat="1" applyFont="1" applyFill="1" applyBorder="1" applyAlignment="1">
      <alignment horizontal="center" vertical="center" wrapText="1"/>
    </xf>
    <xf numFmtId="0" fontId="30" fillId="24" borderId="17" xfId="650" applyFont="1" applyFill="1" applyBorder="1" applyAlignment="1">
      <alignment horizontal="center"/>
    </xf>
    <xf numFmtId="0" fontId="35" fillId="24" borderId="17" xfId="650" applyFont="1" applyFill="1" applyBorder="1" applyAlignment="1">
      <alignment horizontal="center"/>
    </xf>
    <xf numFmtId="168" fontId="30" fillId="24" borderId="17" xfId="650" applyNumberFormat="1" applyFont="1" applyFill="1" applyBorder="1" applyAlignment="1">
      <alignment horizontal="center"/>
    </xf>
    <xf numFmtId="169" fontId="30" fillId="24" borderId="17" xfId="650" applyNumberFormat="1" applyFont="1" applyFill="1" applyBorder="1" applyAlignment="1">
      <alignment horizontal="center"/>
    </xf>
    <xf numFmtId="2" fontId="30" fillId="24" borderId="17" xfId="650" applyNumberFormat="1" applyFont="1" applyFill="1" applyBorder="1" applyAlignment="1">
      <alignment horizontal="center"/>
    </xf>
    <xf numFmtId="2" fontId="35" fillId="24" borderId="17" xfId="650" applyNumberFormat="1" applyFont="1" applyFill="1" applyBorder="1" applyAlignment="1">
      <alignment horizontal="center"/>
    </xf>
    <xf numFmtId="2" fontId="38" fillId="24" borderId="17" xfId="650" applyNumberFormat="1" applyFont="1" applyFill="1" applyBorder="1" applyAlignment="1">
      <alignment horizontal="center"/>
    </xf>
    <xf numFmtId="0" fontId="7" fillId="24" borderId="0" xfId="447" applyFont="1" applyFill="1" applyBorder="1" applyAlignment="1">
      <alignment horizontal="center" vertical="center" wrapText="1"/>
    </xf>
    <xf numFmtId="0" fontId="31" fillId="24" borderId="0" xfId="444" applyFont="1" applyFill="1" applyAlignment="1">
      <alignment horizontal="center"/>
    </xf>
    <xf numFmtId="0" fontId="2" fillId="24" borderId="0" xfId="444" applyFont="1" applyFill="1" applyAlignment="1">
      <alignment horizontal="center"/>
    </xf>
    <xf numFmtId="0" fontId="30" fillId="24" borderId="0" xfId="444" applyFont="1" applyFill="1" applyBorder="1" applyAlignment="1">
      <alignment horizontal="center"/>
    </xf>
    <xf numFmtId="0" fontId="37" fillId="24" borderId="0" xfId="444" applyFont="1" applyFill="1" applyBorder="1" applyAlignment="1">
      <alignment horizontal="center"/>
    </xf>
    <xf numFmtId="168" fontId="30" fillId="24" borderId="0" xfId="444" applyNumberFormat="1" applyFont="1" applyFill="1" applyBorder="1" applyAlignment="1">
      <alignment horizontal="center"/>
    </xf>
    <xf numFmtId="2" fontId="30" fillId="24" borderId="0" xfId="444" applyNumberFormat="1" applyFont="1" applyFill="1" applyBorder="1" applyAlignment="1">
      <alignment horizontal="center"/>
    </xf>
    <xf numFmtId="0" fontId="30" fillId="24" borderId="0" xfId="562" applyFont="1" applyFill="1" applyBorder="1" applyAlignment="1">
      <alignment horizontal="center"/>
    </xf>
    <xf numFmtId="1" fontId="30" fillId="24" borderId="0" xfId="444" applyNumberFormat="1" applyFont="1" applyFill="1" applyBorder="1" applyAlignment="1">
      <alignment horizontal="center"/>
    </xf>
    <xf numFmtId="167" fontId="30" fillId="24" borderId="0" xfId="444" applyNumberFormat="1" applyFont="1" applyFill="1" applyBorder="1" applyAlignment="1">
      <alignment horizontal="center"/>
    </xf>
    <xf numFmtId="0" fontId="30" fillId="24" borderId="0" xfId="444" applyFont="1" applyFill="1" applyBorder="1" applyAlignment="1">
      <alignment horizontal="center" wrapText="1"/>
    </xf>
    <xf numFmtId="0" fontId="37" fillId="24" borderId="0" xfId="562" applyFont="1" applyFill="1" applyBorder="1" applyAlignment="1">
      <alignment horizontal="center"/>
    </xf>
    <xf numFmtId="0" fontId="2" fillId="24" borderId="0" xfId="444" applyFont="1" applyFill="1" applyBorder="1" applyAlignment="1">
      <alignment horizontal="center"/>
    </xf>
    <xf numFmtId="2" fontId="31" fillId="24" borderId="0" xfId="444" applyNumberFormat="1" applyFont="1" applyFill="1" applyBorder="1" applyAlignment="1">
      <alignment horizontal="center"/>
    </xf>
    <xf numFmtId="0" fontId="31" fillId="24" borderId="0" xfId="444" applyFont="1" applyFill="1" applyBorder="1" applyAlignment="1">
      <alignment horizontal="center"/>
    </xf>
    <xf numFmtId="169" fontId="30" fillId="24" borderId="0" xfId="444" applyNumberFormat="1" applyFont="1" applyFill="1" applyBorder="1" applyAlignment="1">
      <alignment horizontal="center"/>
    </xf>
    <xf numFmtId="0" fontId="31" fillId="24" borderId="0" xfId="639" applyFont="1" applyFill="1" applyAlignment="1">
      <alignment horizontal="center"/>
    </xf>
    <xf numFmtId="0" fontId="33" fillId="24" borderId="20" xfId="0" applyFont="1" applyFill="1" applyBorder="1" applyAlignment="1">
      <alignment horizontal="center" vertical="center" wrapText="1"/>
    </xf>
    <xf numFmtId="2" fontId="30" fillId="24" borderId="20" xfId="0" applyNumberFormat="1" applyFont="1" applyFill="1" applyBorder="1" applyAlignment="1">
      <alignment horizontal="center" vertical="center"/>
    </xf>
    <xf numFmtId="17" fontId="30" fillId="24" borderId="0" xfId="0" applyNumberFormat="1" applyFont="1" applyFill="1" applyAlignment="1">
      <alignment horizontal="center"/>
    </xf>
    <xf numFmtId="1" fontId="30" fillId="24" borderId="20" xfId="0" applyNumberFormat="1" applyFont="1" applyFill="1" applyBorder="1" applyAlignment="1">
      <alignment horizontal="center"/>
    </xf>
    <xf numFmtId="0" fontId="37" fillId="24" borderId="11" xfId="563" applyFont="1" applyFill="1" applyBorder="1" applyAlignment="1">
      <alignment vertical="center"/>
    </xf>
    <xf numFmtId="0" fontId="37" fillId="24" borderId="15" xfId="563" applyFont="1" applyFill="1" applyBorder="1" applyAlignment="1">
      <alignment horizontal="center" vertical="center"/>
    </xf>
    <xf numFmtId="0" fontId="30" fillId="24" borderId="18" xfId="563" applyFont="1" applyFill="1" applyBorder="1" applyAlignment="1">
      <alignment horizontal="center" vertical="center"/>
    </xf>
    <xf numFmtId="0" fontId="37" fillId="24" borderId="17" xfId="563" applyFont="1" applyFill="1" applyBorder="1" applyAlignment="1">
      <alignment vertical="center"/>
    </xf>
    <xf numFmtId="0" fontId="37" fillId="24" borderId="12" xfId="563" applyFont="1" applyFill="1" applyBorder="1" applyAlignment="1">
      <alignment horizontal="center" vertical="center"/>
    </xf>
    <xf numFmtId="0" fontId="37" fillId="24" borderId="14" xfId="563" applyFont="1" applyFill="1" applyBorder="1" applyAlignment="1">
      <alignment vertical="center"/>
    </xf>
    <xf numFmtId="0" fontId="2" fillId="24" borderId="0" xfId="650" applyFont="1" applyFill="1" applyBorder="1" applyAlignment="1">
      <alignment horizontal="center" vertical="center"/>
    </xf>
    <xf numFmtId="0" fontId="2" fillId="24" borderId="0" xfId="650" applyFont="1" applyFill="1" applyAlignment="1">
      <alignment horizontal="center" vertical="center"/>
    </xf>
    <xf numFmtId="0" fontId="34" fillId="24" borderId="0" xfId="0" applyFont="1" applyFill="1" applyAlignment="1">
      <alignment horizontal="center" vertical="center" wrapText="1"/>
    </xf>
    <xf numFmtId="2" fontId="30" fillId="24" borderId="0" xfId="0" applyNumberFormat="1" applyFont="1" applyFill="1" applyAlignment="1">
      <alignment horizontal="center" vertical="center" wrapText="1"/>
    </xf>
    <xf numFmtId="0" fontId="37" fillId="24" borderId="10" xfId="444" applyFont="1" applyFill="1" applyBorder="1" applyAlignment="1">
      <alignment horizontal="center"/>
    </xf>
    <xf numFmtId="0" fontId="31" fillId="0" borderId="17" xfId="508" applyFont="1" applyBorder="1"/>
    <xf numFmtId="0" fontId="37" fillId="0" borderId="17" xfId="508" applyFont="1" applyBorder="1"/>
    <xf numFmtId="0" fontId="34" fillId="0" borderId="17" xfId="508" applyFont="1" applyBorder="1" applyAlignment="1">
      <alignment horizontal="center" wrapText="1"/>
    </xf>
    <xf numFmtId="0" fontId="37" fillId="0" borderId="17" xfId="508" applyFont="1" applyBorder="1" applyAlignment="1">
      <alignment horizontal="center" wrapText="1"/>
    </xf>
    <xf numFmtId="0" fontId="37" fillId="0" borderId="17" xfId="508" applyFont="1" applyBorder="1" applyAlignment="1">
      <alignment wrapText="1"/>
    </xf>
    <xf numFmtId="0" fontId="39" fillId="0" borderId="0" xfId="470" applyFont="1" applyAlignment="1">
      <alignment horizontal="center" vertical="center"/>
    </xf>
    <xf numFmtId="0" fontId="32" fillId="0" borderId="0" xfId="508" applyFont="1" applyAlignment="1">
      <alignment horizontal="center"/>
    </xf>
    <xf numFmtId="0" fontId="35" fillId="0" borderId="0" xfId="639" applyFont="1" applyAlignment="1">
      <alignment horizontal="center" vertical="center" wrapText="1"/>
    </xf>
    <xf numFmtId="0" fontId="37" fillId="0" borderId="0" xfId="508" applyFont="1" applyAlignment="1">
      <alignment horizontal="center"/>
    </xf>
    <xf numFmtId="0" fontId="30" fillId="24" borderId="0" xfId="0" applyFont="1" applyFill="1" applyAlignment="1">
      <alignment horizontal="left" wrapText="1"/>
    </xf>
    <xf numFmtId="0" fontId="31" fillId="24" borderId="0" xfId="650" applyFont="1" applyFill="1" applyAlignment="1">
      <alignment horizontal="center" vertical="center"/>
    </xf>
    <xf numFmtId="0" fontId="37" fillId="24" borderId="12" xfId="563" applyFont="1" applyFill="1" applyBorder="1" applyAlignment="1">
      <alignment horizontal="center" vertical="center" wrapText="1"/>
    </xf>
    <xf numFmtId="0" fontId="37" fillId="24" borderId="14" xfId="563" applyFont="1" applyFill="1" applyBorder="1" applyAlignment="1">
      <alignment horizontal="center" vertical="center" wrapText="1"/>
    </xf>
    <xf numFmtId="0" fontId="37" fillId="24" borderId="12" xfId="563" applyFont="1" applyFill="1" applyBorder="1" applyAlignment="1">
      <alignment horizontal="center" vertical="center"/>
    </xf>
    <xf numFmtId="0" fontId="37" fillId="24" borderId="14" xfId="563" applyFont="1" applyFill="1" applyBorder="1" applyAlignment="1">
      <alignment horizontal="center" vertical="center"/>
    </xf>
    <xf numFmtId="0" fontId="37" fillId="24" borderId="12" xfId="563" applyFont="1" applyFill="1" applyBorder="1" applyAlignment="1">
      <alignment horizontal="left" wrapText="1"/>
    </xf>
    <xf numFmtId="0" fontId="37" fillId="24" borderId="14" xfId="563" applyFont="1" applyFill="1" applyBorder="1" applyAlignment="1">
      <alignment horizontal="left" wrapText="1"/>
    </xf>
    <xf numFmtId="0" fontId="37" fillId="24" borderId="12" xfId="563" applyFont="1" applyFill="1" applyBorder="1" applyAlignment="1">
      <alignment horizontal="center"/>
    </xf>
    <xf numFmtId="0" fontId="37" fillId="24" borderId="14" xfId="563" applyFont="1" applyFill="1" applyBorder="1" applyAlignment="1">
      <alignment horizontal="center"/>
    </xf>
  </cellXfs>
  <cellStyles count="666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2 3" xfId="658"/>
    <cellStyle name="Normal 13 3" xfId="456"/>
    <cellStyle name="Normal 13 3 2" xfId="457"/>
    <cellStyle name="Normal 13 3 3 2" xfId="660"/>
    <cellStyle name="Normal 13 4" xfId="458"/>
    <cellStyle name="Normal 13 5" xfId="459"/>
    <cellStyle name="Normal 13 5 3" xfId="661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2 2 3" xfId="664"/>
    <cellStyle name="Normal 36 2 2 4" xfId="662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47 2" xfId="663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" xfId="560"/>
    <cellStyle name="Normal_gare wyalsadfenigagarini 10" xfId="659"/>
    <cellStyle name="Normal_gare wyalsadfenigagarini 2 2" xfId="561"/>
    <cellStyle name="Normal_gare wyalsadfenigagarini 2_SMSH2008-IIkv ." xfId="562"/>
    <cellStyle name="Normal_gare wyalsadfenigagarini_SAN2008=IIkv" xfId="563"/>
    <cellStyle name="Normal_gare wyalsadfenigagarini_SMSH2008-IIkv ." xfId="665"/>
    <cellStyle name="Normal_sida wyalsadeni_SAN2008=IIkv" xfId="564"/>
    <cellStyle name="Note 2" xfId="565"/>
    <cellStyle name="Note 2 2" xfId="566"/>
    <cellStyle name="Note 2 3" xfId="567"/>
    <cellStyle name="Note 2 4" xfId="568"/>
    <cellStyle name="Note 2 5" xfId="569"/>
    <cellStyle name="Note 2_anakia II etapi.xls sm. defeqturi" xfId="570"/>
    <cellStyle name="Note 3" xfId="571"/>
    <cellStyle name="Note 4" xfId="572"/>
    <cellStyle name="Note 4 2" xfId="573"/>
    <cellStyle name="Note 4_anakia II etapi.xls sm. defeqturi" xfId="574"/>
    <cellStyle name="Note 5" xfId="575"/>
    <cellStyle name="Note 6" xfId="576"/>
    <cellStyle name="Note 7" xfId="577"/>
    <cellStyle name="Output 2" xfId="578"/>
    <cellStyle name="Output 2 2" xfId="579"/>
    <cellStyle name="Output 2 3" xfId="580"/>
    <cellStyle name="Output 2 4" xfId="581"/>
    <cellStyle name="Output 2 5" xfId="582"/>
    <cellStyle name="Output 2_anakia II etapi.xls sm. defeqturi" xfId="583"/>
    <cellStyle name="Output 3" xfId="584"/>
    <cellStyle name="Output 4" xfId="585"/>
    <cellStyle name="Output 4 2" xfId="586"/>
    <cellStyle name="Output 4_anakia II etapi.xls sm. defeqturi" xfId="587"/>
    <cellStyle name="Output 5" xfId="588"/>
    <cellStyle name="Output 6" xfId="589"/>
    <cellStyle name="Output 7" xfId="590"/>
    <cellStyle name="Percent 2" xfId="591"/>
    <cellStyle name="Percent 3" xfId="592"/>
    <cellStyle name="Percent 3 2" xfId="593"/>
    <cellStyle name="Percent 4" xfId="594"/>
    <cellStyle name="Percent 5" xfId="595"/>
    <cellStyle name="Percent 6" xfId="596"/>
    <cellStyle name="Style 1" xfId="597"/>
    <cellStyle name="Title 2" xfId="598"/>
    <cellStyle name="Title 2 2" xfId="599"/>
    <cellStyle name="Title 2 3" xfId="600"/>
    <cellStyle name="Title 2 4" xfId="601"/>
    <cellStyle name="Title 2 5" xfId="602"/>
    <cellStyle name="Title 3" xfId="603"/>
    <cellStyle name="Title 4" xfId="604"/>
    <cellStyle name="Title 4 2" xfId="605"/>
    <cellStyle name="Title 5" xfId="606"/>
    <cellStyle name="Title 6" xfId="607"/>
    <cellStyle name="Title 7" xfId="608"/>
    <cellStyle name="Total 2" xfId="609"/>
    <cellStyle name="Total 2 2" xfId="610"/>
    <cellStyle name="Total 2 3" xfId="611"/>
    <cellStyle name="Total 2 4" xfId="612"/>
    <cellStyle name="Total 2 5" xfId="613"/>
    <cellStyle name="Total 2_anakia II etapi.xls sm. defeqturi" xfId="614"/>
    <cellStyle name="Total 3" xfId="615"/>
    <cellStyle name="Total 4" xfId="616"/>
    <cellStyle name="Total 4 2" xfId="617"/>
    <cellStyle name="Total 4_anakia II etapi.xls sm. defeqturi" xfId="618"/>
    <cellStyle name="Total 5" xfId="619"/>
    <cellStyle name="Total 6" xfId="620"/>
    <cellStyle name="Total 7" xfId="621"/>
    <cellStyle name="Warning Text 2" xfId="622"/>
    <cellStyle name="Warning Text 2 2" xfId="623"/>
    <cellStyle name="Warning Text 2 3" xfId="624"/>
    <cellStyle name="Warning Text 2 4" xfId="625"/>
    <cellStyle name="Warning Text 2 5" xfId="626"/>
    <cellStyle name="Warning Text 3" xfId="627"/>
    <cellStyle name="Warning Text 4" xfId="628"/>
    <cellStyle name="Warning Text 4 2" xfId="629"/>
    <cellStyle name="Warning Text 5" xfId="630"/>
    <cellStyle name="Warning Text 6" xfId="631"/>
    <cellStyle name="Warning Text 7" xfId="632"/>
    <cellStyle name="Обычный 10" xfId="633"/>
    <cellStyle name="Обычный 2" xfId="634"/>
    <cellStyle name="Обычный 2 2" xfId="635"/>
    <cellStyle name="Обычный 3" xfId="636"/>
    <cellStyle name="Обычный 3 2" xfId="637"/>
    <cellStyle name="Обычный 3 3" xfId="638"/>
    <cellStyle name="Обычный 4" xfId="639"/>
    <cellStyle name="Обычный 4 2" xfId="640"/>
    <cellStyle name="Обычный 4 3" xfId="641"/>
    <cellStyle name="Обычный 5" xfId="642"/>
    <cellStyle name="Обычный 5 2" xfId="643"/>
    <cellStyle name="Обычный 5 2 2" xfId="644"/>
    <cellStyle name="Обычный 5 3" xfId="645"/>
    <cellStyle name="Обычный 6" xfId="646"/>
    <cellStyle name="Обычный 7" xfId="647"/>
    <cellStyle name="Обычный 8" xfId="648"/>
    <cellStyle name="Обычный 9" xfId="649"/>
    <cellStyle name="Обычный_SAN2008-I" xfId="650"/>
    <cellStyle name="Процентный 2" xfId="651"/>
    <cellStyle name="Процентный 3" xfId="652"/>
    <cellStyle name="Процентный 3 2" xfId="653"/>
    <cellStyle name="Финансовый 2" xfId="654"/>
    <cellStyle name="Финансовый 3" xfId="655"/>
    <cellStyle name="Финансовый 4" xfId="656"/>
    <cellStyle name="Финансовый 5" xfId="6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23813</xdr:colOff>
      <xdr:row>20</xdr:row>
      <xdr:rowOff>47625</xdr:rowOff>
    </xdr:from>
    <xdr:to>
      <xdr:col>3</xdr:col>
      <xdr:colOff>1166813</xdr:colOff>
      <xdr:row>24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C8FA13-6237-49DE-BEB8-88508B8E7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0782" y="6000750"/>
          <a:ext cx="11430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86</xdr:row>
      <xdr:rowOff>0</xdr:rowOff>
    </xdr:from>
    <xdr:to>
      <xdr:col>5</xdr:col>
      <xdr:colOff>11905</xdr:colOff>
      <xdr:row>91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C7420-FB05-4B78-9711-8ADCFB33B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9968" y="22252782"/>
          <a:ext cx="1143000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74</xdr:row>
      <xdr:rowOff>95250</xdr:rowOff>
    </xdr:from>
    <xdr:to>
      <xdr:col>5</xdr:col>
      <xdr:colOff>166687</xdr:colOff>
      <xdr:row>79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B26082-EC8D-437F-88E1-1D378D4B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478625"/>
          <a:ext cx="1143000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71438</xdr:colOff>
      <xdr:row>66</xdr:row>
      <xdr:rowOff>107157</xdr:rowOff>
    </xdr:from>
    <xdr:to>
      <xdr:col>5</xdr:col>
      <xdr:colOff>59531</xdr:colOff>
      <xdr:row>72</xdr:row>
      <xdr:rowOff>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E90E03-38A6-4F84-A519-C44B9028D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7594" y="17395032"/>
          <a:ext cx="1143000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186</xdr:row>
      <xdr:rowOff>119062</xdr:rowOff>
    </xdr:from>
    <xdr:to>
      <xdr:col>5</xdr:col>
      <xdr:colOff>35718</xdr:colOff>
      <xdr:row>192</xdr:row>
      <xdr:rowOff>11906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A461BC-1EC9-41CC-B451-4A7881858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3781" y="43969781"/>
          <a:ext cx="1143000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178594</xdr:colOff>
      <xdr:row>77</xdr:row>
      <xdr:rowOff>35718</xdr:rowOff>
    </xdr:from>
    <xdr:to>
      <xdr:col>5</xdr:col>
      <xdr:colOff>166687</xdr:colOff>
      <xdr:row>82</xdr:row>
      <xdr:rowOff>130967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9B03B7-8C72-4882-85FE-532C85583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19788187"/>
          <a:ext cx="11430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6"/>
  <sheetViews>
    <sheetView view="pageBreakPreview" zoomScale="80" zoomScaleNormal="80" zoomScaleSheetLayoutView="80" workbookViewId="0">
      <selection activeCell="C35" sqref="C35"/>
    </sheetView>
  </sheetViews>
  <sheetFormatPr defaultRowHeight="16.5" x14ac:dyDescent="0.3"/>
  <cols>
    <col min="1" max="1" width="5.140625" style="13" customWidth="1"/>
    <col min="2" max="2" width="13.28515625" style="13" customWidth="1"/>
    <col min="3" max="3" width="75" style="13" customWidth="1"/>
    <col min="4" max="4" width="21" style="13" customWidth="1"/>
    <col min="5" max="5" width="9.140625" style="13"/>
    <col min="6" max="6" width="8.42578125" style="3" customWidth="1"/>
    <col min="7" max="16384" width="9.140625" style="3"/>
  </cols>
  <sheetData>
    <row r="1" spans="1:6" ht="21" x14ac:dyDescent="0.4">
      <c r="A1" s="245"/>
      <c r="B1" s="245"/>
      <c r="C1" s="245"/>
      <c r="D1" s="245"/>
    </row>
    <row r="2" spans="1:6" ht="44.25" customHeight="1" x14ac:dyDescent="0.3">
      <c r="A2" s="246" t="s">
        <v>173</v>
      </c>
      <c r="B2" s="246"/>
      <c r="C2" s="246"/>
      <c r="D2" s="246"/>
    </row>
    <row r="3" spans="1:6" x14ac:dyDescent="0.3">
      <c r="C3" s="18"/>
    </row>
    <row r="4" spans="1:6" x14ac:dyDescent="0.3">
      <c r="A4" s="247"/>
      <c r="B4" s="247"/>
      <c r="C4" s="247"/>
      <c r="D4" s="247"/>
    </row>
    <row r="6" spans="1:6" s="6" customFormat="1" ht="15.75" x14ac:dyDescent="0.3">
      <c r="A6" s="19"/>
      <c r="B6" s="19"/>
      <c r="C6" s="19"/>
      <c r="D6" s="20"/>
      <c r="E6" s="19"/>
    </row>
    <row r="7" spans="1:6" s="5" customFormat="1" ht="15.75" x14ac:dyDescent="0.3">
      <c r="A7" s="21"/>
      <c r="B7" s="21"/>
      <c r="C7" s="21"/>
      <c r="D7" s="22"/>
      <c r="E7" s="15"/>
    </row>
    <row r="8" spans="1:6" x14ac:dyDescent="0.3">
      <c r="A8" s="239"/>
      <c r="B8" s="239"/>
      <c r="C8" s="239"/>
      <c r="D8" s="240"/>
      <c r="E8" s="23"/>
      <c r="F8" s="7"/>
    </row>
    <row r="9" spans="1:6" ht="39" x14ac:dyDescent="0.3">
      <c r="A9" s="24" t="s">
        <v>4</v>
      </c>
      <c r="B9" s="241" t="s">
        <v>174</v>
      </c>
      <c r="C9" s="242" t="s">
        <v>34</v>
      </c>
      <c r="D9" s="243" t="s">
        <v>33</v>
      </c>
      <c r="E9" s="23"/>
      <c r="F9" s="7"/>
    </row>
    <row r="10" spans="1:6" x14ac:dyDescent="0.3">
      <c r="A10" s="24">
        <v>1</v>
      </c>
      <c r="B10" s="24">
        <v>2</v>
      </c>
      <c r="C10" s="24">
        <v>3</v>
      </c>
      <c r="D10" s="24">
        <v>4</v>
      </c>
      <c r="E10" s="16"/>
      <c r="F10" s="4"/>
    </row>
    <row r="11" spans="1:6" s="9" customFormat="1" ht="15.75" x14ac:dyDescent="0.25">
      <c r="A11" s="25">
        <v>1</v>
      </c>
      <c r="B11" s="26" t="s">
        <v>37</v>
      </c>
      <c r="C11" s="25" t="s">
        <v>156</v>
      </c>
      <c r="D11" s="108">
        <f>'დანართი 1.1'!M86/1000</f>
        <v>0</v>
      </c>
      <c r="E11" s="27"/>
      <c r="F11" s="8"/>
    </row>
    <row r="12" spans="1:6" s="9" customFormat="1" ht="15.75" x14ac:dyDescent="0.25">
      <c r="A12" s="25">
        <v>2</v>
      </c>
      <c r="B12" s="26" t="s">
        <v>67</v>
      </c>
      <c r="C12" s="25" t="s">
        <v>157</v>
      </c>
      <c r="D12" s="108"/>
      <c r="E12" s="27"/>
      <c r="F12" s="8"/>
    </row>
    <row r="13" spans="1:6" s="9" customFormat="1" ht="15.75" x14ac:dyDescent="0.25">
      <c r="A13" s="25">
        <v>3</v>
      </c>
      <c r="B13" s="26" t="s">
        <v>105</v>
      </c>
      <c r="C13" s="25" t="s">
        <v>158</v>
      </c>
      <c r="D13" s="108"/>
      <c r="E13" s="27"/>
      <c r="F13" s="8"/>
    </row>
    <row r="14" spans="1:6" s="9" customFormat="1" ht="15.75" x14ac:dyDescent="0.25">
      <c r="A14" s="25">
        <v>4</v>
      </c>
      <c r="B14" s="26" t="s">
        <v>131</v>
      </c>
      <c r="C14" s="25" t="s">
        <v>159</v>
      </c>
      <c r="D14" s="108"/>
      <c r="E14" s="27"/>
      <c r="F14" s="8"/>
    </row>
    <row r="15" spans="1:6" s="9" customFormat="1" ht="15.75" x14ac:dyDescent="0.25">
      <c r="A15" s="25">
        <v>5</v>
      </c>
      <c r="B15" s="26" t="s">
        <v>132</v>
      </c>
      <c r="C15" s="25" t="s">
        <v>160</v>
      </c>
      <c r="D15" s="108"/>
      <c r="E15" s="27"/>
      <c r="F15" s="8"/>
    </row>
    <row r="16" spans="1:6" s="6" customFormat="1" x14ac:dyDescent="0.35">
      <c r="A16" s="28"/>
      <c r="B16" s="29"/>
      <c r="C16" s="106" t="s">
        <v>3</v>
      </c>
      <c r="D16" s="109"/>
      <c r="E16" s="19"/>
    </row>
    <row r="17" spans="1:250" s="6" customFormat="1" ht="15.75" x14ac:dyDescent="0.3">
      <c r="A17" s="28"/>
      <c r="B17" s="29"/>
      <c r="C17" s="28" t="s">
        <v>175</v>
      </c>
      <c r="D17" s="110"/>
      <c r="E17" s="19"/>
    </row>
    <row r="18" spans="1:250" s="6" customFormat="1" x14ac:dyDescent="0.35">
      <c r="A18" s="28"/>
      <c r="B18" s="29"/>
      <c r="C18" s="106" t="s">
        <v>3</v>
      </c>
      <c r="D18" s="110"/>
      <c r="E18" s="19"/>
    </row>
    <row r="19" spans="1:250" s="6" customFormat="1" ht="15.75" x14ac:dyDescent="0.3">
      <c r="A19" s="28"/>
      <c r="B19" s="29"/>
      <c r="C19" s="28" t="s">
        <v>35</v>
      </c>
      <c r="D19" s="110"/>
      <c r="E19" s="19"/>
    </row>
    <row r="20" spans="1:250" s="2" customFormat="1" ht="19.5" x14ac:dyDescent="0.35">
      <c r="A20" s="30"/>
      <c r="B20" s="30"/>
      <c r="C20" s="107" t="s">
        <v>8</v>
      </c>
      <c r="D20" s="111"/>
      <c r="E20" s="14"/>
      <c r="G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</row>
    <row r="21" spans="1:250" s="2" customFormat="1" ht="19.5" x14ac:dyDescent="0.35">
      <c r="A21" s="31"/>
      <c r="B21" s="31"/>
      <c r="C21" s="32"/>
      <c r="D21" s="17"/>
      <c r="E21" s="14"/>
      <c r="G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</row>
    <row r="22" spans="1:250" s="2" customFormat="1" ht="19.5" x14ac:dyDescent="0.35">
      <c r="A22" s="31"/>
      <c r="B22" s="31"/>
      <c r="C22" s="32"/>
      <c r="D22" s="17"/>
      <c r="E22" s="14"/>
      <c r="G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</row>
    <row r="23" spans="1:250" s="1" customFormat="1" ht="19.5" x14ac:dyDescent="0.35">
      <c r="A23" s="33"/>
      <c r="B23" s="33"/>
      <c r="C23" s="33"/>
      <c r="D23" s="34"/>
      <c r="E23" s="34"/>
      <c r="G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</row>
    <row r="24" spans="1:250" s="1" customFormat="1" ht="19.5" x14ac:dyDescent="0.35">
      <c r="A24" s="35"/>
      <c r="B24" s="35"/>
      <c r="C24" s="35"/>
      <c r="D24" s="34"/>
      <c r="E24" s="34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</row>
    <row r="25" spans="1:250" s="1" customFormat="1" ht="9.75" customHeight="1" x14ac:dyDescent="0.35">
      <c r="A25" s="34"/>
      <c r="B25" s="34"/>
      <c r="C25" s="36"/>
      <c r="D25" s="37"/>
      <c r="E25" s="36"/>
    </row>
    <row r="26" spans="1:250" s="1" customFormat="1" ht="18.75" customHeight="1" x14ac:dyDescent="0.25">
      <c r="A26" s="244"/>
      <c r="B26" s="244"/>
      <c r="C26" s="244"/>
      <c r="D26" s="244"/>
      <c r="E26" s="38"/>
      <c r="F26" s="12"/>
      <c r="G26" s="12"/>
      <c r="H26" s="12"/>
    </row>
  </sheetData>
  <mergeCells count="4">
    <mergeCell ref="A26:D26"/>
    <mergeCell ref="A1:D1"/>
    <mergeCell ref="A2:D2"/>
    <mergeCell ref="A4:D4"/>
  </mergeCells>
  <pageMargins left="0.74803149606299213" right="0.51181102362204722" top="0.47" bottom="0.59055118110236227" header="0.27559055118110237" footer="0.15748031496062992"/>
  <pageSetup paperSize="9" scale="82" orientation="landscape" r:id="rId1"/>
  <headerFooter alignWithMargins="0">
    <oddFooter>&amp;C
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68"/>
  <sheetViews>
    <sheetView view="pageBreakPreview" zoomScale="80" zoomScaleNormal="89" zoomScaleSheetLayoutView="80" workbookViewId="0">
      <selection activeCell="F78" sqref="F78"/>
    </sheetView>
  </sheetViews>
  <sheetFormatPr defaultRowHeight="16.5" x14ac:dyDescent="0.3"/>
  <cols>
    <col min="1" max="1" width="3.85546875" style="223" customWidth="1"/>
    <col min="2" max="2" width="11.140625" style="223" customWidth="1"/>
    <col min="3" max="3" width="38" style="223" customWidth="1"/>
    <col min="4" max="4" width="9.140625" style="223" customWidth="1"/>
    <col min="5" max="5" width="8.28515625" style="223" customWidth="1"/>
    <col min="6" max="6" width="10.5703125" style="223" customWidth="1"/>
    <col min="7" max="7" width="7.140625" style="223" customWidth="1"/>
    <col min="8" max="8" width="9.140625" style="223" customWidth="1"/>
    <col min="9" max="9" width="9.42578125" style="223" customWidth="1"/>
    <col min="10" max="10" width="10.28515625" style="223" customWidth="1"/>
    <col min="11" max="11" width="7" style="223" customWidth="1"/>
    <col min="12" max="12" width="9.42578125" style="223" customWidth="1"/>
    <col min="13" max="13" width="10.5703125" style="223" customWidth="1"/>
    <col min="14" max="16384" width="9.140625" style="115"/>
  </cols>
  <sheetData>
    <row r="1" spans="1:63" ht="15" customHeight="1" x14ac:dyDescent="0.3">
      <c r="A1" s="248"/>
      <c r="B1" s="248"/>
      <c r="C1" s="248"/>
      <c r="D1" s="248"/>
      <c r="E1" s="248"/>
      <c r="F1" s="248"/>
      <c r="G1" s="112"/>
      <c r="H1" s="112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ht="24.75" customHeight="1" x14ac:dyDescent="0.3">
      <c r="A2" s="249" t="s">
        <v>113</v>
      </c>
      <c r="B2" s="249"/>
      <c r="C2" s="249"/>
      <c r="D2" s="249"/>
      <c r="E2" s="249"/>
      <c r="F2" s="116"/>
      <c r="G2" s="116"/>
      <c r="H2" s="116"/>
      <c r="I2" s="117"/>
      <c r="J2" s="117"/>
      <c r="K2" s="117"/>
      <c r="L2" s="117"/>
      <c r="M2" s="117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63" s="114" customFormat="1" ht="15" customHeight="1" x14ac:dyDescent="0.3">
      <c r="A3" s="39"/>
      <c r="B3" s="119"/>
      <c r="C3" s="119"/>
      <c r="D3" s="120"/>
      <c r="E3" s="124"/>
      <c r="F3" s="125"/>
      <c r="G3" s="125"/>
      <c r="H3" s="120" t="s">
        <v>161</v>
      </c>
      <c r="I3" s="120"/>
      <c r="J3" s="120"/>
      <c r="K3" s="121"/>
      <c r="L3" s="122"/>
      <c r="M3" s="123"/>
    </row>
    <row r="4" spans="1:63" s="129" customFormat="1" ht="12" customHeight="1" x14ac:dyDescent="0.3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26"/>
      <c r="L4" s="127"/>
      <c r="M4" s="123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5" spans="1:63" s="235" customFormat="1" ht="41.25" customHeight="1" x14ac:dyDescent="0.25">
      <c r="A5" s="228"/>
      <c r="B5" s="229"/>
      <c r="C5" s="230" t="s">
        <v>1</v>
      </c>
      <c r="D5" s="231"/>
      <c r="E5" s="232" t="s">
        <v>29</v>
      </c>
      <c r="F5" s="233"/>
      <c r="G5" s="250" t="s">
        <v>22</v>
      </c>
      <c r="H5" s="251"/>
      <c r="I5" s="250" t="s">
        <v>147</v>
      </c>
      <c r="J5" s="251"/>
      <c r="K5" s="252" t="s">
        <v>2</v>
      </c>
      <c r="L5" s="253"/>
      <c r="M5" s="229" t="s">
        <v>3</v>
      </c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</row>
    <row r="6" spans="1:63" s="129" customFormat="1" x14ac:dyDescent="0.3">
      <c r="A6" s="138" t="s">
        <v>4</v>
      </c>
      <c r="B6" s="139" t="s">
        <v>5</v>
      </c>
      <c r="C6" s="116" t="s">
        <v>6</v>
      </c>
      <c r="D6" s="139" t="s">
        <v>30</v>
      </c>
      <c r="E6" s="139" t="s">
        <v>7</v>
      </c>
      <c r="F6" s="124" t="s">
        <v>8</v>
      </c>
      <c r="G6" s="139" t="s">
        <v>31</v>
      </c>
      <c r="H6" s="124" t="s">
        <v>8</v>
      </c>
      <c r="I6" s="139" t="s">
        <v>31</v>
      </c>
      <c r="J6" s="124" t="s">
        <v>8</v>
      </c>
      <c r="K6" s="139" t="s">
        <v>31</v>
      </c>
      <c r="L6" s="124" t="s">
        <v>8</v>
      </c>
      <c r="M6" s="139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</row>
    <row r="7" spans="1:63" s="129" customFormat="1" x14ac:dyDescent="0.3">
      <c r="A7" s="140"/>
      <c r="B7" s="141"/>
      <c r="C7" s="142"/>
      <c r="D7" s="143"/>
      <c r="E7" s="141"/>
      <c r="F7" s="142"/>
      <c r="G7" s="141" t="s">
        <v>32</v>
      </c>
      <c r="H7" s="142"/>
      <c r="I7" s="141" t="s">
        <v>32</v>
      </c>
      <c r="J7" s="142"/>
      <c r="K7" s="141" t="s">
        <v>32</v>
      </c>
      <c r="L7" s="142"/>
      <c r="M7" s="141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</row>
    <row r="8" spans="1:63" s="129" customFormat="1" x14ac:dyDescent="0.3">
      <c r="A8" s="134" t="s">
        <v>9</v>
      </c>
      <c r="B8" s="144" t="s">
        <v>10</v>
      </c>
      <c r="C8" s="145" t="s">
        <v>11</v>
      </c>
      <c r="D8" s="134" t="s">
        <v>12</v>
      </c>
      <c r="E8" s="144" t="s">
        <v>13</v>
      </c>
      <c r="F8" s="146" t="s">
        <v>14</v>
      </c>
      <c r="G8" s="145" t="s">
        <v>15</v>
      </c>
      <c r="H8" s="134" t="s">
        <v>16</v>
      </c>
      <c r="I8" s="144" t="s">
        <v>17</v>
      </c>
      <c r="J8" s="145" t="s">
        <v>18</v>
      </c>
      <c r="K8" s="144" t="s">
        <v>19</v>
      </c>
      <c r="L8" s="134" t="s">
        <v>20</v>
      </c>
      <c r="M8" s="144" t="s">
        <v>21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</row>
    <row r="9" spans="1:63" s="47" customFormat="1" ht="15.75" x14ac:dyDescent="0.25">
      <c r="A9" s="42">
        <v>1</v>
      </c>
      <c r="B9" s="43" t="s">
        <v>45</v>
      </c>
      <c r="C9" s="40" t="s">
        <v>46</v>
      </c>
      <c r="D9" s="44" t="s">
        <v>58</v>
      </c>
      <c r="E9" s="45"/>
      <c r="F9" s="41">
        <v>0.48299999999999998</v>
      </c>
      <c r="G9" s="40"/>
      <c r="H9" s="44"/>
      <c r="I9" s="40"/>
      <c r="J9" s="44"/>
      <c r="K9" s="46"/>
      <c r="L9" s="44"/>
      <c r="M9" s="40"/>
    </row>
    <row r="10" spans="1:63" s="54" customFormat="1" ht="15.75" x14ac:dyDescent="0.3">
      <c r="A10" s="48"/>
      <c r="B10" s="48"/>
      <c r="C10" s="48" t="s">
        <v>22</v>
      </c>
      <c r="D10" s="48" t="s">
        <v>23</v>
      </c>
      <c r="E10" s="49">
        <v>206</v>
      </c>
      <c r="F10" s="50">
        <f>F9*E10</f>
        <v>99.49799999999999</v>
      </c>
      <c r="G10" s="49"/>
      <c r="H10" s="51"/>
      <c r="I10" s="52"/>
      <c r="J10" s="53"/>
      <c r="K10" s="52"/>
      <c r="L10" s="53"/>
      <c r="M10" s="49"/>
    </row>
    <row r="11" spans="1:63" s="47" customFormat="1" ht="31.5" x14ac:dyDescent="0.25">
      <c r="A11" s="40">
        <v>2</v>
      </c>
      <c r="B11" s="44" t="s">
        <v>47</v>
      </c>
      <c r="C11" s="40" t="s">
        <v>48</v>
      </c>
      <c r="D11" s="44" t="s">
        <v>36</v>
      </c>
      <c r="E11" s="59"/>
      <c r="F11" s="41">
        <v>48.3</v>
      </c>
      <c r="G11" s="45"/>
      <c r="H11" s="40"/>
      <c r="I11" s="40"/>
      <c r="J11" s="44"/>
      <c r="K11" s="40"/>
      <c r="L11" s="44"/>
      <c r="M11" s="40"/>
    </row>
    <row r="12" spans="1:63" s="54" customFormat="1" ht="15.75" x14ac:dyDescent="0.3">
      <c r="A12" s="48"/>
      <c r="B12" s="48"/>
      <c r="C12" s="48" t="s">
        <v>22</v>
      </c>
      <c r="D12" s="48" t="s">
        <v>23</v>
      </c>
      <c r="E12" s="55">
        <v>0.87</v>
      </c>
      <c r="F12" s="56">
        <f>F11*E12</f>
        <v>42.021000000000001</v>
      </c>
      <c r="G12" s="49"/>
      <c r="H12" s="50"/>
      <c r="I12" s="57"/>
      <c r="J12" s="58"/>
      <c r="K12" s="57"/>
      <c r="L12" s="58"/>
      <c r="M12" s="49"/>
    </row>
    <row r="13" spans="1:63" s="47" customFormat="1" ht="27" x14ac:dyDescent="0.25">
      <c r="A13" s="60">
        <v>3</v>
      </c>
      <c r="B13" s="61" t="s">
        <v>148</v>
      </c>
      <c r="C13" s="60" t="s">
        <v>49</v>
      </c>
      <c r="D13" s="62" t="s">
        <v>44</v>
      </c>
      <c r="E13" s="63"/>
      <c r="F13" s="64">
        <f>F11*1.75</f>
        <v>84.524999999999991</v>
      </c>
      <c r="G13" s="60"/>
      <c r="H13" s="62"/>
      <c r="I13" s="60"/>
      <c r="J13" s="62"/>
      <c r="K13" s="65"/>
      <c r="L13" s="62"/>
      <c r="M13" s="66"/>
      <c r="O13" s="61"/>
    </row>
    <row r="14" spans="1:63" s="54" customFormat="1" ht="31.5" x14ac:dyDescent="0.3">
      <c r="A14" s="147">
        <v>4</v>
      </c>
      <c r="B14" s="147" t="s">
        <v>68</v>
      </c>
      <c r="C14" s="148" t="s">
        <v>109</v>
      </c>
      <c r="D14" s="149" t="s">
        <v>36</v>
      </c>
      <c r="E14" s="150"/>
      <c r="F14" s="151">
        <v>23.5</v>
      </c>
      <c r="G14" s="156"/>
      <c r="H14" s="157"/>
      <c r="I14" s="156"/>
      <c r="J14" s="157"/>
      <c r="K14" s="156"/>
      <c r="L14" s="157"/>
      <c r="M14" s="156"/>
    </row>
    <row r="15" spans="1:63" s="54" customFormat="1" ht="15.75" x14ac:dyDescent="0.3">
      <c r="A15" s="147"/>
      <c r="B15" s="159"/>
      <c r="C15" s="147" t="s">
        <v>22</v>
      </c>
      <c r="D15" s="147" t="s">
        <v>23</v>
      </c>
      <c r="E15" s="150">
        <v>0.89</v>
      </c>
      <c r="F15" s="151">
        <f>F14*E15</f>
        <v>20.914999999999999</v>
      </c>
      <c r="G15" s="152"/>
      <c r="H15" s="149"/>
      <c r="I15" s="156"/>
      <c r="J15" s="157"/>
      <c r="K15" s="156"/>
      <c r="L15" s="157"/>
      <c r="M15" s="152"/>
    </row>
    <row r="16" spans="1:63" s="54" customFormat="1" ht="15.75" x14ac:dyDescent="0.3">
      <c r="A16" s="147"/>
      <c r="B16" s="149"/>
      <c r="C16" s="147" t="s">
        <v>24</v>
      </c>
      <c r="D16" s="149" t="s">
        <v>0</v>
      </c>
      <c r="E16" s="150">
        <v>0.37</v>
      </c>
      <c r="F16" s="151">
        <f>F14*E16</f>
        <v>8.6950000000000003</v>
      </c>
      <c r="G16" s="156"/>
      <c r="H16" s="157"/>
      <c r="I16" s="156"/>
      <c r="J16" s="157"/>
      <c r="K16" s="152"/>
      <c r="L16" s="149"/>
      <c r="M16" s="152"/>
    </row>
    <row r="17" spans="1:14" s="54" customFormat="1" ht="15.75" x14ac:dyDescent="0.3">
      <c r="A17" s="147"/>
      <c r="B17" s="160" t="s">
        <v>149</v>
      </c>
      <c r="C17" s="147" t="s">
        <v>69</v>
      </c>
      <c r="D17" s="149" t="s">
        <v>36</v>
      </c>
      <c r="E17" s="150">
        <v>1.1499999999999999</v>
      </c>
      <c r="F17" s="151">
        <f>F14*E17</f>
        <v>27.024999999999999</v>
      </c>
      <c r="G17" s="156"/>
      <c r="H17" s="157"/>
      <c r="I17" s="152"/>
      <c r="J17" s="149"/>
      <c r="K17" s="156"/>
      <c r="L17" s="157"/>
      <c r="M17" s="152"/>
    </row>
    <row r="18" spans="1:14" s="54" customFormat="1" ht="15.75" x14ac:dyDescent="0.3">
      <c r="A18" s="48"/>
      <c r="B18" s="51"/>
      <c r="C18" s="48" t="s">
        <v>25</v>
      </c>
      <c r="D18" s="51" t="s">
        <v>0</v>
      </c>
      <c r="E18" s="55">
        <v>0.02</v>
      </c>
      <c r="F18" s="56">
        <f>F14*E18</f>
        <v>0.47000000000000003</v>
      </c>
      <c r="G18" s="57"/>
      <c r="H18" s="58"/>
      <c r="I18" s="49"/>
      <c r="J18" s="51"/>
      <c r="K18" s="57"/>
      <c r="L18" s="58"/>
      <c r="M18" s="49"/>
    </row>
    <row r="19" spans="1:14" s="54" customFormat="1" ht="15.75" x14ac:dyDescent="0.3">
      <c r="A19" s="147">
        <v>5</v>
      </c>
      <c r="B19" s="147" t="s">
        <v>70</v>
      </c>
      <c r="C19" s="147" t="s">
        <v>78</v>
      </c>
      <c r="D19" s="149" t="s">
        <v>36</v>
      </c>
      <c r="E19" s="150"/>
      <c r="F19" s="153">
        <v>3.2</v>
      </c>
      <c r="G19" s="161"/>
      <c r="H19" s="162"/>
      <c r="I19" s="161"/>
      <c r="J19" s="162"/>
      <c r="K19" s="161"/>
      <c r="L19" s="162"/>
      <c r="M19" s="161"/>
    </row>
    <row r="20" spans="1:14" s="54" customFormat="1" ht="15.75" x14ac:dyDescent="0.3">
      <c r="A20" s="147"/>
      <c r="B20" s="159"/>
      <c r="C20" s="147" t="s">
        <v>22</v>
      </c>
      <c r="D20" s="147" t="s">
        <v>23</v>
      </c>
      <c r="E20" s="150">
        <v>13.9</v>
      </c>
      <c r="F20" s="153">
        <f>F19*E20</f>
        <v>44.480000000000004</v>
      </c>
      <c r="G20" s="152"/>
      <c r="H20" s="153"/>
      <c r="I20" s="163"/>
      <c r="J20" s="164"/>
      <c r="K20" s="163"/>
      <c r="L20" s="164"/>
      <c r="M20" s="152"/>
    </row>
    <row r="21" spans="1:14" s="54" customFormat="1" ht="15.75" x14ac:dyDescent="0.3">
      <c r="A21" s="147"/>
      <c r="B21" s="149"/>
      <c r="C21" s="147" t="s">
        <v>24</v>
      </c>
      <c r="D21" s="149" t="s">
        <v>0</v>
      </c>
      <c r="E21" s="150">
        <v>1.28</v>
      </c>
      <c r="F21" s="153">
        <f>F19*E21</f>
        <v>4.0960000000000001</v>
      </c>
      <c r="G21" s="161"/>
      <c r="H21" s="164"/>
      <c r="I21" s="163"/>
      <c r="J21" s="164"/>
      <c r="K21" s="152"/>
      <c r="L21" s="153"/>
      <c r="M21" s="152"/>
    </row>
    <row r="22" spans="1:14" s="54" customFormat="1" ht="15.75" x14ac:dyDescent="0.3">
      <c r="A22" s="147"/>
      <c r="B22" s="160" t="s">
        <v>150</v>
      </c>
      <c r="C22" s="147" t="s">
        <v>77</v>
      </c>
      <c r="D22" s="149" t="s">
        <v>36</v>
      </c>
      <c r="E22" s="150">
        <v>1.0149999999999999</v>
      </c>
      <c r="F22" s="153">
        <f>F19*E22</f>
        <v>3.2479999999999998</v>
      </c>
      <c r="G22" s="161"/>
      <c r="H22" s="164"/>
      <c r="I22" s="152"/>
      <c r="J22" s="153"/>
      <c r="K22" s="163"/>
      <c r="L22" s="164"/>
      <c r="M22" s="152"/>
    </row>
    <row r="23" spans="1:14" s="54" customFormat="1" ht="15.75" x14ac:dyDescent="0.3">
      <c r="A23" s="147"/>
      <c r="B23" s="149" t="s">
        <v>153</v>
      </c>
      <c r="C23" s="147" t="s">
        <v>38</v>
      </c>
      <c r="D23" s="149" t="s">
        <v>26</v>
      </c>
      <c r="E23" s="150">
        <v>2.29</v>
      </c>
      <c r="F23" s="153">
        <f>F19*E23</f>
        <v>7.3280000000000003</v>
      </c>
      <c r="G23" s="161"/>
      <c r="H23" s="164"/>
      <c r="I23" s="152"/>
      <c r="J23" s="153"/>
      <c r="K23" s="163"/>
      <c r="L23" s="164"/>
      <c r="M23" s="152"/>
    </row>
    <row r="24" spans="1:14" s="54" customFormat="1" ht="15.75" x14ac:dyDescent="0.3">
      <c r="A24" s="147"/>
      <c r="B24" s="149" t="s">
        <v>149</v>
      </c>
      <c r="C24" s="147" t="s">
        <v>71</v>
      </c>
      <c r="D24" s="149" t="s">
        <v>36</v>
      </c>
      <c r="E24" s="165">
        <v>1.4E-2</v>
      </c>
      <c r="F24" s="153">
        <f>F19*E24</f>
        <v>4.4800000000000006E-2</v>
      </c>
      <c r="G24" s="161"/>
      <c r="H24" s="164"/>
      <c r="I24" s="152"/>
      <c r="J24" s="153"/>
      <c r="K24" s="163"/>
      <c r="L24" s="164"/>
      <c r="M24" s="152"/>
    </row>
    <row r="25" spans="1:14" s="54" customFormat="1" ht="15.75" x14ac:dyDescent="0.3">
      <c r="A25" s="147"/>
      <c r="B25" s="149" t="s">
        <v>149</v>
      </c>
      <c r="C25" s="147" t="s">
        <v>72</v>
      </c>
      <c r="D25" s="149" t="s">
        <v>36</v>
      </c>
      <c r="E25" s="165">
        <v>4.2900000000000001E-2</v>
      </c>
      <c r="F25" s="153">
        <f>F19*E25</f>
        <v>0.13728000000000001</v>
      </c>
      <c r="G25" s="161"/>
      <c r="H25" s="164"/>
      <c r="I25" s="152"/>
      <c r="J25" s="153"/>
      <c r="K25" s="163"/>
      <c r="L25" s="164"/>
      <c r="M25" s="152"/>
    </row>
    <row r="26" spans="1:14" s="54" customFormat="1" ht="15.75" x14ac:dyDescent="0.3">
      <c r="A26" s="147"/>
      <c r="B26" s="149" t="s">
        <v>149</v>
      </c>
      <c r="C26" s="147" t="s">
        <v>39</v>
      </c>
      <c r="D26" s="149" t="s">
        <v>36</v>
      </c>
      <c r="E26" s="165">
        <v>2E-3</v>
      </c>
      <c r="F26" s="153">
        <f>F19*E26</f>
        <v>6.4000000000000003E-3</v>
      </c>
      <c r="G26" s="161"/>
      <c r="H26" s="164"/>
      <c r="I26" s="152"/>
      <c r="J26" s="153"/>
      <c r="K26" s="163"/>
      <c r="L26" s="164"/>
      <c r="M26" s="152"/>
    </row>
    <row r="27" spans="1:14" s="54" customFormat="1" ht="15.75" x14ac:dyDescent="0.3">
      <c r="A27" s="147"/>
      <c r="B27" s="166" t="s">
        <v>149</v>
      </c>
      <c r="C27" s="147" t="s">
        <v>51</v>
      </c>
      <c r="D27" s="149" t="s">
        <v>41</v>
      </c>
      <c r="E27" s="150">
        <v>2.5</v>
      </c>
      <c r="F27" s="153">
        <f>F19*E27</f>
        <v>8</v>
      </c>
      <c r="G27" s="161"/>
      <c r="H27" s="164"/>
      <c r="I27" s="152"/>
      <c r="J27" s="153"/>
      <c r="K27" s="163"/>
      <c r="L27" s="164"/>
      <c r="M27" s="152"/>
    </row>
    <row r="28" spans="1:14" s="54" customFormat="1" ht="15.75" x14ac:dyDescent="0.3">
      <c r="A28" s="147"/>
      <c r="B28" s="149" t="s">
        <v>149</v>
      </c>
      <c r="C28" s="147" t="s">
        <v>142</v>
      </c>
      <c r="D28" s="149" t="s">
        <v>44</v>
      </c>
      <c r="E28" s="167" t="s">
        <v>50</v>
      </c>
      <c r="F28" s="168">
        <v>0.43</v>
      </c>
      <c r="G28" s="161"/>
      <c r="H28" s="164"/>
      <c r="I28" s="152"/>
      <c r="J28" s="153"/>
      <c r="K28" s="163"/>
      <c r="L28" s="164"/>
      <c r="M28" s="152"/>
    </row>
    <row r="29" spans="1:14" s="54" customFormat="1" ht="15.75" x14ac:dyDescent="0.3">
      <c r="A29" s="48"/>
      <c r="B29" s="51"/>
      <c r="C29" s="48" t="s">
        <v>25</v>
      </c>
      <c r="D29" s="51" t="s">
        <v>0</v>
      </c>
      <c r="E29" s="55">
        <v>0.93</v>
      </c>
      <c r="F29" s="50">
        <f>F19*E29</f>
        <v>2.9760000000000004</v>
      </c>
      <c r="G29" s="169"/>
      <c r="H29" s="170"/>
      <c r="I29" s="49"/>
      <c r="J29" s="50"/>
      <c r="K29" s="171"/>
      <c r="L29" s="172"/>
      <c r="M29" s="49"/>
      <c r="N29" s="173"/>
    </row>
    <row r="30" spans="1:14" s="44" customFormat="1" ht="15.75" x14ac:dyDescent="0.25">
      <c r="A30" s="40">
        <v>6</v>
      </c>
      <c r="B30" s="174" t="s">
        <v>73</v>
      </c>
      <c r="C30" s="40" t="s">
        <v>79</v>
      </c>
      <c r="D30" s="44" t="s">
        <v>36</v>
      </c>
      <c r="E30" s="59"/>
      <c r="F30" s="41">
        <v>4.4000000000000004</v>
      </c>
      <c r="G30" s="45"/>
      <c r="I30" s="175"/>
      <c r="J30" s="176"/>
      <c r="K30" s="175"/>
      <c r="L30" s="176"/>
      <c r="M30" s="45"/>
    </row>
    <row r="31" spans="1:14" s="149" customFormat="1" ht="15.75" x14ac:dyDescent="0.3">
      <c r="A31" s="147"/>
      <c r="B31" s="147"/>
      <c r="C31" s="147" t="s">
        <v>22</v>
      </c>
      <c r="D31" s="147" t="s">
        <v>23</v>
      </c>
      <c r="E31" s="150">
        <v>5.0999999999999996</v>
      </c>
      <c r="F31" s="151">
        <f>F30*E31</f>
        <v>22.44</v>
      </c>
      <c r="G31" s="152"/>
      <c r="I31" s="156"/>
      <c r="J31" s="157"/>
      <c r="K31" s="156"/>
      <c r="L31" s="157"/>
      <c r="M31" s="152"/>
    </row>
    <row r="32" spans="1:14" s="149" customFormat="1" ht="15.75" x14ac:dyDescent="0.3">
      <c r="A32" s="147"/>
      <c r="C32" s="147" t="s">
        <v>24</v>
      </c>
      <c r="D32" s="149" t="s">
        <v>0</v>
      </c>
      <c r="E32" s="150">
        <v>0.98</v>
      </c>
      <c r="F32" s="151">
        <f>F30*E32</f>
        <v>4.3120000000000003</v>
      </c>
      <c r="G32" s="156"/>
      <c r="H32" s="157"/>
      <c r="I32" s="156"/>
      <c r="J32" s="157"/>
      <c r="K32" s="152"/>
      <c r="M32" s="152"/>
    </row>
    <row r="33" spans="1:13" s="149" customFormat="1" ht="15.75" x14ac:dyDescent="0.3">
      <c r="A33" s="147"/>
      <c r="B33" s="160" t="s">
        <v>150</v>
      </c>
      <c r="C33" s="147" t="s">
        <v>77</v>
      </c>
      <c r="D33" s="149" t="s">
        <v>36</v>
      </c>
      <c r="E33" s="150">
        <v>1.0149999999999999</v>
      </c>
      <c r="F33" s="151">
        <f>F30*E33</f>
        <v>4.4660000000000002</v>
      </c>
      <c r="G33" s="156"/>
      <c r="H33" s="157"/>
      <c r="I33" s="152"/>
      <c r="K33" s="156"/>
      <c r="L33" s="157"/>
      <c r="M33" s="177"/>
    </row>
    <row r="34" spans="1:13" s="149" customFormat="1" ht="15.75" x14ac:dyDescent="0.3">
      <c r="A34" s="147"/>
      <c r="B34" s="149" t="s">
        <v>153</v>
      </c>
      <c r="C34" s="147" t="s">
        <v>38</v>
      </c>
      <c r="D34" s="149" t="s">
        <v>26</v>
      </c>
      <c r="E34" s="150">
        <v>0.751</v>
      </c>
      <c r="F34" s="151">
        <f>F30*E34</f>
        <v>3.3044000000000002</v>
      </c>
      <c r="G34" s="156"/>
      <c r="H34" s="157"/>
      <c r="I34" s="152"/>
      <c r="K34" s="156"/>
      <c r="L34" s="157"/>
      <c r="M34" s="152"/>
    </row>
    <row r="35" spans="1:13" s="54" customFormat="1" ht="15.75" x14ac:dyDescent="0.3">
      <c r="A35" s="147"/>
      <c r="B35" s="149" t="s">
        <v>149</v>
      </c>
      <c r="C35" s="147" t="s">
        <v>74</v>
      </c>
      <c r="D35" s="149" t="s">
        <v>36</v>
      </c>
      <c r="E35" s="165">
        <v>1.2999999999999999E-3</v>
      </c>
      <c r="F35" s="151">
        <f>F30*E35</f>
        <v>5.7200000000000003E-3</v>
      </c>
      <c r="G35" s="156"/>
      <c r="H35" s="155"/>
      <c r="I35" s="152"/>
      <c r="J35" s="153"/>
      <c r="K35" s="154"/>
      <c r="L35" s="155"/>
      <c r="M35" s="152"/>
    </row>
    <row r="36" spans="1:13" s="149" customFormat="1" ht="15.75" x14ac:dyDescent="0.3">
      <c r="A36" s="147"/>
      <c r="B36" s="149" t="s">
        <v>149</v>
      </c>
      <c r="C36" s="147" t="s">
        <v>75</v>
      </c>
      <c r="D36" s="149" t="s">
        <v>36</v>
      </c>
      <c r="E36" s="165">
        <v>1.9800000000000002E-2</v>
      </c>
      <c r="F36" s="151">
        <f>F30*E36</f>
        <v>8.7120000000000017E-2</v>
      </c>
      <c r="G36" s="156"/>
      <c r="H36" s="157"/>
      <c r="I36" s="152"/>
      <c r="K36" s="156"/>
      <c r="L36" s="157"/>
      <c r="M36" s="177"/>
    </row>
    <row r="37" spans="1:13" s="149" customFormat="1" ht="15.75" x14ac:dyDescent="0.3">
      <c r="A37" s="147"/>
      <c r="B37" s="149" t="s">
        <v>149</v>
      </c>
      <c r="C37" s="147" t="s">
        <v>76</v>
      </c>
      <c r="D37" s="149" t="s">
        <v>41</v>
      </c>
      <c r="E37" s="150">
        <v>0.8</v>
      </c>
      <c r="F37" s="151">
        <f>F30*E37</f>
        <v>3.5200000000000005</v>
      </c>
      <c r="G37" s="156"/>
      <c r="H37" s="157"/>
      <c r="I37" s="152"/>
      <c r="K37" s="156"/>
      <c r="L37" s="157"/>
      <c r="M37" s="152"/>
    </row>
    <row r="38" spans="1:13" s="54" customFormat="1" ht="15.75" x14ac:dyDescent="0.3">
      <c r="A38" s="147"/>
      <c r="B38" s="166" t="s">
        <v>149</v>
      </c>
      <c r="C38" s="147" t="s">
        <v>51</v>
      </c>
      <c r="D38" s="149" t="s">
        <v>41</v>
      </c>
      <c r="E38" s="150">
        <v>0.9</v>
      </c>
      <c r="F38" s="151">
        <f>F30*E38</f>
        <v>3.9600000000000004</v>
      </c>
      <c r="G38" s="156"/>
      <c r="H38" s="155"/>
      <c r="I38" s="152"/>
      <c r="J38" s="153"/>
      <c r="K38" s="154"/>
      <c r="L38" s="155"/>
      <c r="M38" s="152"/>
    </row>
    <row r="39" spans="1:13" s="149" customFormat="1" ht="15.75" x14ac:dyDescent="0.3">
      <c r="A39" s="147"/>
      <c r="B39" s="149" t="s">
        <v>149</v>
      </c>
      <c r="C39" s="147" t="s">
        <v>139</v>
      </c>
      <c r="D39" s="149" t="s">
        <v>44</v>
      </c>
      <c r="E39" s="167" t="s">
        <v>50</v>
      </c>
      <c r="F39" s="151">
        <v>0.08</v>
      </c>
      <c r="G39" s="156"/>
      <c r="H39" s="155"/>
      <c r="I39" s="152"/>
      <c r="J39" s="153"/>
      <c r="K39" s="154"/>
      <c r="L39" s="155"/>
      <c r="M39" s="152"/>
    </row>
    <row r="40" spans="1:13" s="149" customFormat="1" ht="15.75" x14ac:dyDescent="0.3">
      <c r="A40" s="147"/>
      <c r="B40" s="149" t="s">
        <v>149</v>
      </c>
      <c r="C40" s="147" t="s">
        <v>140</v>
      </c>
      <c r="D40" s="149" t="s">
        <v>44</v>
      </c>
      <c r="E40" s="167" t="s">
        <v>50</v>
      </c>
      <c r="F40" s="151">
        <v>0.08</v>
      </c>
      <c r="G40" s="156"/>
      <c r="H40" s="155"/>
      <c r="I40" s="152"/>
      <c r="J40" s="153"/>
      <c r="K40" s="154"/>
      <c r="L40" s="155"/>
      <c r="M40" s="152"/>
    </row>
    <row r="41" spans="1:13" s="149" customFormat="1" ht="15.75" x14ac:dyDescent="0.3">
      <c r="A41" s="48"/>
      <c r="B41" s="51"/>
      <c r="C41" s="48" t="s">
        <v>25</v>
      </c>
      <c r="D41" s="51" t="s">
        <v>0</v>
      </c>
      <c r="E41" s="55">
        <v>0.25</v>
      </c>
      <c r="F41" s="56">
        <f>F30*E41</f>
        <v>1.1000000000000001</v>
      </c>
      <c r="G41" s="57"/>
      <c r="H41" s="58"/>
      <c r="I41" s="49"/>
      <c r="J41" s="51"/>
      <c r="K41" s="57"/>
      <c r="L41" s="58"/>
      <c r="M41" s="158"/>
    </row>
    <row r="42" spans="1:13" s="44" customFormat="1" ht="31.5" x14ac:dyDescent="0.25">
      <c r="A42" s="40">
        <v>7</v>
      </c>
      <c r="B42" s="40" t="s">
        <v>80</v>
      </c>
      <c r="C42" s="40" t="s">
        <v>108</v>
      </c>
      <c r="D42" s="236" t="s">
        <v>81</v>
      </c>
      <c r="E42" s="45"/>
      <c r="F42" s="237">
        <v>0.8</v>
      </c>
      <c r="G42" s="45"/>
      <c r="I42" s="175"/>
      <c r="J42" s="176"/>
      <c r="K42" s="175"/>
      <c r="L42" s="176"/>
      <c r="M42" s="45"/>
    </row>
    <row r="43" spans="1:13" s="149" customFormat="1" ht="15.75" x14ac:dyDescent="0.3">
      <c r="A43" s="147"/>
      <c r="B43" s="147"/>
      <c r="C43" s="147" t="s">
        <v>22</v>
      </c>
      <c r="D43" s="147" t="s">
        <v>23</v>
      </c>
      <c r="E43" s="152">
        <v>74</v>
      </c>
      <c r="F43" s="153">
        <f>F42*E43</f>
        <v>59.2</v>
      </c>
      <c r="G43" s="152"/>
      <c r="H43" s="153"/>
      <c r="I43" s="154"/>
      <c r="J43" s="155"/>
      <c r="K43" s="154"/>
      <c r="L43" s="155"/>
      <c r="M43" s="152"/>
    </row>
    <row r="44" spans="1:13" s="149" customFormat="1" ht="15.75" x14ac:dyDescent="0.3">
      <c r="A44" s="147"/>
      <c r="C44" s="147" t="s">
        <v>24</v>
      </c>
      <c r="D44" s="149" t="s">
        <v>0</v>
      </c>
      <c r="E44" s="152">
        <v>0.71</v>
      </c>
      <c r="F44" s="153">
        <f>F42*E44</f>
        <v>0.56799999999999995</v>
      </c>
      <c r="G44" s="156"/>
      <c r="H44" s="155"/>
      <c r="I44" s="154"/>
      <c r="J44" s="155"/>
      <c r="K44" s="152"/>
      <c r="L44" s="153"/>
      <c r="M44" s="152"/>
    </row>
    <row r="45" spans="1:13" s="149" customFormat="1" ht="15.75" x14ac:dyDescent="0.3">
      <c r="A45" s="147"/>
      <c r="B45" s="149" t="s">
        <v>149</v>
      </c>
      <c r="C45" s="147" t="s">
        <v>103</v>
      </c>
      <c r="D45" s="149" t="s">
        <v>42</v>
      </c>
      <c r="E45" s="152">
        <v>100</v>
      </c>
      <c r="F45" s="153">
        <f>F42*E45</f>
        <v>80</v>
      </c>
      <c r="G45" s="156"/>
      <c r="H45" s="155"/>
      <c r="I45" s="152"/>
      <c r="J45" s="153"/>
      <c r="K45" s="154"/>
      <c r="L45" s="155"/>
      <c r="M45" s="152"/>
    </row>
    <row r="46" spans="1:13" s="149" customFormat="1" ht="15.75" x14ac:dyDescent="0.3">
      <c r="A46" s="147"/>
      <c r="B46" s="160" t="s">
        <v>150</v>
      </c>
      <c r="C46" s="147" t="s">
        <v>77</v>
      </c>
      <c r="D46" s="149" t="s">
        <v>36</v>
      </c>
      <c r="E46" s="152">
        <v>5.9</v>
      </c>
      <c r="F46" s="153">
        <f>F42*E46</f>
        <v>4.7200000000000006</v>
      </c>
      <c r="G46" s="156"/>
      <c r="H46" s="155"/>
      <c r="I46" s="152"/>
      <c r="J46" s="153"/>
      <c r="K46" s="154"/>
      <c r="L46" s="155"/>
      <c r="M46" s="152"/>
    </row>
    <row r="47" spans="1:13" s="149" customFormat="1" ht="15.75" x14ac:dyDescent="0.3">
      <c r="A47" s="147"/>
      <c r="B47" s="166" t="s">
        <v>151</v>
      </c>
      <c r="C47" s="147" t="s">
        <v>52</v>
      </c>
      <c r="D47" s="149" t="s">
        <v>36</v>
      </c>
      <c r="E47" s="152">
        <v>0.06</v>
      </c>
      <c r="F47" s="153">
        <f>F42*E47</f>
        <v>4.8000000000000001E-2</v>
      </c>
      <c r="G47" s="156"/>
      <c r="H47" s="155"/>
      <c r="I47" s="152"/>
      <c r="J47" s="153"/>
      <c r="K47" s="154"/>
      <c r="L47" s="155"/>
      <c r="M47" s="152"/>
    </row>
    <row r="48" spans="1:13" s="149" customFormat="1" ht="15.75" x14ac:dyDescent="0.3">
      <c r="A48" s="48"/>
      <c r="B48" s="51"/>
      <c r="C48" s="48" t="s">
        <v>25</v>
      </c>
      <c r="D48" s="51" t="s">
        <v>0</v>
      </c>
      <c r="E48" s="49">
        <v>9.6</v>
      </c>
      <c r="F48" s="50">
        <f>F42*E48</f>
        <v>7.68</v>
      </c>
      <c r="G48" s="57"/>
      <c r="H48" s="179"/>
      <c r="I48" s="49"/>
      <c r="J48" s="50"/>
      <c r="K48" s="180"/>
      <c r="L48" s="179"/>
      <c r="M48" s="49"/>
    </row>
    <row r="49" spans="1:13" s="68" customFormat="1" ht="15.75" x14ac:dyDescent="0.3">
      <c r="A49" s="67">
        <v>8</v>
      </c>
      <c r="B49" s="68" t="s">
        <v>82</v>
      </c>
      <c r="C49" s="67" t="s">
        <v>83</v>
      </c>
      <c r="D49" s="68" t="s">
        <v>44</v>
      </c>
      <c r="E49" s="69"/>
      <c r="F49" s="70">
        <f>92.4*0.3/1000</f>
        <v>2.7720000000000002E-2</v>
      </c>
      <c r="G49" s="71"/>
      <c r="H49" s="72"/>
      <c r="I49" s="73"/>
      <c r="J49" s="74"/>
      <c r="K49" s="71"/>
      <c r="L49" s="72"/>
      <c r="M49" s="73"/>
    </row>
    <row r="50" spans="1:13" s="68" customFormat="1" ht="15.75" x14ac:dyDescent="0.3">
      <c r="A50" s="67"/>
      <c r="B50" s="75" t="s">
        <v>84</v>
      </c>
      <c r="C50" s="67" t="s">
        <v>85</v>
      </c>
      <c r="D50" s="68" t="s">
        <v>43</v>
      </c>
      <c r="E50" s="69">
        <v>0.3</v>
      </c>
      <c r="F50" s="74">
        <f>F49*E50</f>
        <v>8.3160000000000005E-3</v>
      </c>
      <c r="G50" s="71"/>
      <c r="H50" s="72"/>
      <c r="I50" s="71"/>
      <c r="J50" s="72"/>
      <c r="K50" s="76"/>
      <c r="L50" s="74"/>
      <c r="M50" s="73"/>
    </row>
    <row r="51" spans="1:13" s="68" customFormat="1" ht="15.75" x14ac:dyDescent="0.3">
      <c r="A51" s="77"/>
      <c r="B51" s="238" t="s">
        <v>149</v>
      </c>
      <c r="C51" s="77" t="s">
        <v>86</v>
      </c>
      <c r="D51" s="78" t="s">
        <v>44</v>
      </c>
      <c r="E51" s="79">
        <v>1.03</v>
      </c>
      <c r="F51" s="80">
        <f>F49*E51</f>
        <v>2.8551600000000003E-2</v>
      </c>
      <c r="G51" s="81"/>
      <c r="H51" s="82"/>
      <c r="I51" s="83"/>
      <c r="J51" s="80"/>
      <c r="K51" s="81"/>
      <c r="L51" s="82"/>
      <c r="M51" s="83"/>
    </row>
    <row r="52" spans="1:13" s="86" customFormat="1" ht="53.25" customHeight="1" x14ac:dyDescent="0.25">
      <c r="A52" s="84">
        <v>9</v>
      </c>
      <c r="B52" s="85" t="s">
        <v>87</v>
      </c>
      <c r="C52" s="84" t="s">
        <v>92</v>
      </c>
      <c r="D52" s="86" t="s">
        <v>57</v>
      </c>
      <c r="E52" s="87"/>
      <c r="F52" s="88">
        <v>0.92400000000000004</v>
      </c>
      <c r="G52" s="89"/>
      <c r="H52" s="90"/>
      <c r="I52" s="91"/>
      <c r="J52" s="92"/>
      <c r="K52" s="89"/>
      <c r="L52" s="90"/>
      <c r="M52" s="91"/>
    </row>
    <row r="53" spans="1:13" s="68" customFormat="1" ht="15.75" x14ac:dyDescent="0.3">
      <c r="A53" s="67"/>
      <c r="C53" s="67" t="s">
        <v>22</v>
      </c>
      <c r="D53" s="68" t="s">
        <v>23</v>
      </c>
      <c r="E53" s="69">
        <f>(3.75)</f>
        <v>3.75</v>
      </c>
      <c r="F53" s="93">
        <f>F52*E53</f>
        <v>3.4650000000000003</v>
      </c>
      <c r="G53" s="152"/>
      <c r="H53" s="74"/>
      <c r="I53" s="71"/>
      <c r="J53" s="72"/>
      <c r="K53" s="71"/>
      <c r="L53" s="72"/>
      <c r="M53" s="73"/>
    </row>
    <row r="54" spans="1:13" s="95" customFormat="1" ht="15.75" x14ac:dyDescent="0.3">
      <c r="A54" s="67"/>
      <c r="B54" s="75" t="s">
        <v>88</v>
      </c>
      <c r="C54" s="67" t="s">
        <v>89</v>
      </c>
      <c r="D54" s="68" t="s">
        <v>43</v>
      </c>
      <c r="E54" s="69">
        <v>0.30199999999999999</v>
      </c>
      <c r="F54" s="93">
        <f>F52*E54</f>
        <v>0.27904800000000002</v>
      </c>
      <c r="G54" s="94"/>
      <c r="H54" s="72"/>
      <c r="I54" s="71"/>
      <c r="J54" s="72"/>
      <c r="K54" s="76"/>
      <c r="L54" s="74"/>
      <c r="M54" s="73"/>
    </row>
    <row r="55" spans="1:13" s="68" customFormat="1" ht="15.75" x14ac:dyDescent="0.3">
      <c r="A55" s="67"/>
      <c r="B55" s="75" t="s">
        <v>53</v>
      </c>
      <c r="C55" s="67" t="s">
        <v>54</v>
      </c>
      <c r="D55" s="68" t="s">
        <v>43</v>
      </c>
      <c r="E55" s="69">
        <v>0.37</v>
      </c>
      <c r="F55" s="93">
        <f>F52*E55</f>
        <v>0.34188000000000002</v>
      </c>
      <c r="G55" s="94"/>
      <c r="H55" s="72"/>
      <c r="I55" s="73"/>
      <c r="J55" s="74"/>
      <c r="K55" s="76"/>
      <c r="L55" s="74"/>
      <c r="M55" s="73"/>
    </row>
    <row r="56" spans="1:13" s="68" customFormat="1" ht="15.75" x14ac:dyDescent="0.3">
      <c r="A56" s="67"/>
      <c r="B56" s="75" t="s">
        <v>55</v>
      </c>
      <c r="C56" s="67" t="s">
        <v>56</v>
      </c>
      <c r="D56" s="68" t="s">
        <v>43</v>
      </c>
      <c r="E56" s="69">
        <v>1.1100000000000001</v>
      </c>
      <c r="F56" s="93">
        <f>F52*E56</f>
        <v>1.0256400000000001</v>
      </c>
      <c r="G56" s="94"/>
      <c r="H56" s="72"/>
      <c r="I56" s="73"/>
      <c r="J56" s="74"/>
      <c r="K56" s="76"/>
      <c r="L56" s="74"/>
      <c r="M56" s="73"/>
    </row>
    <row r="57" spans="1:13" s="68" customFormat="1" ht="15.75" x14ac:dyDescent="0.3">
      <c r="A57" s="67"/>
      <c r="B57" s="75"/>
      <c r="C57" s="67" t="s">
        <v>90</v>
      </c>
      <c r="D57" s="68" t="s">
        <v>0</v>
      </c>
      <c r="E57" s="69">
        <v>0.23</v>
      </c>
      <c r="F57" s="93">
        <f>F52*E57</f>
        <v>0.21252000000000001</v>
      </c>
      <c r="G57" s="94"/>
      <c r="H57" s="72"/>
      <c r="I57" s="73"/>
      <c r="J57" s="74"/>
      <c r="K57" s="73"/>
      <c r="L57" s="74"/>
      <c r="M57" s="73"/>
    </row>
    <row r="58" spans="1:13" s="68" customFormat="1" ht="15.75" x14ac:dyDescent="0.3">
      <c r="A58" s="67"/>
      <c r="B58" s="75" t="s">
        <v>149</v>
      </c>
      <c r="C58" s="67" t="s">
        <v>91</v>
      </c>
      <c r="D58" s="68" t="s">
        <v>44</v>
      </c>
      <c r="E58" s="69">
        <v>10.3</v>
      </c>
      <c r="F58" s="93">
        <f>F52*E58</f>
        <v>9.5172000000000008</v>
      </c>
      <c r="G58" s="94"/>
      <c r="H58" s="73"/>
      <c r="I58" s="73"/>
      <c r="J58" s="74"/>
      <c r="K58" s="71"/>
      <c r="L58" s="72"/>
      <c r="M58" s="73"/>
    </row>
    <row r="59" spans="1:13" s="68" customFormat="1" ht="15.75" x14ac:dyDescent="0.3">
      <c r="A59" s="96"/>
      <c r="B59" s="77"/>
      <c r="C59" s="97" t="s">
        <v>25</v>
      </c>
      <c r="D59" s="78" t="s">
        <v>0</v>
      </c>
      <c r="E59" s="79">
        <f>1.45</f>
        <v>1.45</v>
      </c>
      <c r="F59" s="98">
        <f>F52*E59</f>
        <v>1.3398000000000001</v>
      </c>
      <c r="G59" s="81"/>
      <c r="H59" s="83"/>
      <c r="I59" s="83"/>
      <c r="J59" s="80"/>
      <c r="K59" s="81"/>
      <c r="L59" s="82"/>
      <c r="M59" s="83"/>
    </row>
    <row r="60" spans="1:13" s="47" customFormat="1" ht="31.5" x14ac:dyDescent="0.25">
      <c r="A60" s="40">
        <v>10</v>
      </c>
      <c r="B60" s="40" t="s">
        <v>59</v>
      </c>
      <c r="C60" s="40" t="s">
        <v>93</v>
      </c>
      <c r="D60" s="44" t="s">
        <v>44</v>
      </c>
      <c r="E60" s="45"/>
      <c r="F60" s="237">
        <f>F65</f>
        <v>7.8370000000000009E-2</v>
      </c>
      <c r="G60" s="175"/>
      <c r="H60" s="176"/>
      <c r="I60" s="175"/>
      <c r="J60" s="176"/>
      <c r="K60" s="45"/>
      <c r="L60" s="44"/>
      <c r="M60" s="45"/>
    </row>
    <row r="61" spans="1:13" s="54" customFormat="1" ht="15.75" x14ac:dyDescent="0.3">
      <c r="A61" s="147"/>
      <c r="C61" s="147" t="s">
        <v>22</v>
      </c>
      <c r="D61" s="147" t="s">
        <v>23</v>
      </c>
      <c r="E61" s="152">
        <v>9.15</v>
      </c>
      <c r="F61" s="153">
        <f>F60*E61</f>
        <v>0.71708550000000015</v>
      </c>
      <c r="G61" s="152"/>
      <c r="H61" s="153"/>
      <c r="I61" s="154"/>
      <c r="J61" s="155"/>
      <c r="K61" s="154"/>
      <c r="L61" s="155"/>
      <c r="M61" s="152"/>
    </row>
    <row r="62" spans="1:13" s="54" customFormat="1" ht="15.75" x14ac:dyDescent="0.3">
      <c r="A62" s="147"/>
      <c r="B62" s="149"/>
      <c r="C62" s="147" t="s">
        <v>24</v>
      </c>
      <c r="D62" s="149" t="s">
        <v>0</v>
      </c>
      <c r="E62" s="152">
        <v>1.92</v>
      </c>
      <c r="F62" s="153">
        <f>F60*E62</f>
        <v>0.1504704</v>
      </c>
      <c r="G62" s="156"/>
      <c r="H62" s="155"/>
      <c r="I62" s="154"/>
      <c r="J62" s="155"/>
      <c r="K62" s="152"/>
      <c r="L62" s="153"/>
      <c r="M62" s="152"/>
    </row>
    <row r="63" spans="1:13" s="54" customFormat="1" ht="15.75" x14ac:dyDescent="0.3">
      <c r="A63" s="147"/>
      <c r="B63" s="178" t="s">
        <v>60</v>
      </c>
      <c r="C63" s="147" t="s">
        <v>61</v>
      </c>
      <c r="D63" s="149" t="s">
        <v>43</v>
      </c>
      <c r="E63" s="152">
        <v>0.6</v>
      </c>
      <c r="F63" s="153">
        <f>F60*E63</f>
        <v>4.7022000000000001E-2</v>
      </c>
      <c r="G63" s="156"/>
      <c r="H63" s="155"/>
      <c r="I63" s="152"/>
      <c r="J63" s="153"/>
      <c r="K63" s="152"/>
      <c r="L63" s="153"/>
      <c r="M63" s="152"/>
    </row>
    <row r="64" spans="1:13" s="54" customFormat="1" ht="15.75" x14ac:dyDescent="0.3">
      <c r="A64" s="147"/>
      <c r="B64" s="178" t="s">
        <v>62</v>
      </c>
      <c r="C64" s="147" t="s">
        <v>63</v>
      </c>
      <c r="D64" s="149" t="s">
        <v>43</v>
      </c>
      <c r="E64" s="152">
        <v>0.75</v>
      </c>
      <c r="F64" s="153">
        <f>F60*E64</f>
        <v>5.877750000000001E-2</v>
      </c>
      <c r="G64" s="156"/>
      <c r="H64" s="155"/>
      <c r="I64" s="152"/>
      <c r="J64" s="153"/>
      <c r="K64" s="152"/>
      <c r="L64" s="153"/>
      <c r="M64" s="152"/>
    </row>
    <row r="65" spans="1:13" s="54" customFormat="1" ht="15.75" x14ac:dyDescent="0.3">
      <c r="A65" s="147"/>
      <c r="B65" s="149" t="s">
        <v>152</v>
      </c>
      <c r="C65" s="147" t="s">
        <v>94</v>
      </c>
      <c r="D65" s="149" t="s">
        <v>44</v>
      </c>
      <c r="E65" s="152">
        <v>1</v>
      </c>
      <c r="F65" s="153">
        <f>46.1*1.7/1000</f>
        <v>7.8370000000000009E-2</v>
      </c>
      <c r="G65" s="156"/>
      <c r="H65" s="155"/>
      <c r="I65" s="152"/>
      <c r="J65" s="153"/>
      <c r="K65" s="154"/>
      <c r="L65" s="155"/>
      <c r="M65" s="152"/>
    </row>
    <row r="66" spans="1:13" s="54" customFormat="1" ht="15.75" x14ac:dyDescent="0.3">
      <c r="A66" s="147"/>
      <c r="B66" s="149" t="s">
        <v>149</v>
      </c>
      <c r="C66" s="147" t="s">
        <v>64</v>
      </c>
      <c r="D66" s="149" t="s">
        <v>41</v>
      </c>
      <c r="E66" s="152">
        <v>0.6</v>
      </c>
      <c r="F66" s="153">
        <f>F60*E66</f>
        <v>4.7022000000000001E-2</v>
      </c>
      <c r="G66" s="156"/>
      <c r="H66" s="155"/>
      <c r="I66" s="152"/>
      <c r="J66" s="153"/>
      <c r="K66" s="154"/>
      <c r="L66" s="155"/>
      <c r="M66" s="152"/>
    </row>
    <row r="67" spans="1:13" s="54" customFormat="1" ht="15.75" x14ac:dyDescent="0.3">
      <c r="A67" s="147"/>
      <c r="B67" s="149" t="s">
        <v>149</v>
      </c>
      <c r="C67" s="147" t="s">
        <v>65</v>
      </c>
      <c r="D67" s="149" t="s">
        <v>41</v>
      </c>
      <c r="E67" s="152">
        <v>0.15</v>
      </c>
      <c r="F67" s="153">
        <f>F60*E67</f>
        <v>1.17555E-2</v>
      </c>
      <c r="G67" s="152"/>
      <c r="H67" s="153"/>
      <c r="I67" s="152"/>
      <c r="J67" s="153"/>
      <c r="K67" s="154"/>
      <c r="L67" s="155"/>
      <c r="M67" s="152"/>
    </row>
    <row r="68" spans="1:13" s="54" customFormat="1" ht="15.75" x14ac:dyDescent="0.3">
      <c r="A68" s="147"/>
      <c r="B68" s="166" t="s">
        <v>149</v>
      </c>
      <c r="C68" s="147" t="s">
        <v>51</v>
      </c>
      <c r="D68" s="149" t="s">
        <v>41</v>
      </c>
      <c r="E68" s="152">
        <v>2</v>
      </c>
      <c r="F68" s="153">
        <f>F60*E68</f>
        <v>0.15674000000000002</v>
      </c>
      <c r="G68" s="156"/>
      <c r="H68" s="155"/>
      <c r="I68" s="152"/>
      <c r="J68" s="153"/>
      <c r="K68" s="154"/>
      <c r="L68" s="155"/>
      <c r="M68" s="152"/>
    </row>
    <row r="69" spans="1:13" s="54" customFormat="1" ht="15.75" x14ac:dyDescent="0.3">
      <c r="A69" s="48"/>
      <c r="B69" s="51"/>
      <c r="C69" s="48" t="s">
        <v>25</v>
      </c>
      <c r="D69" s="51" t="s">
        <v>0</v>
      </c>
      <c r="E69" s="49">
        <v>2.78</v>
      </c>
      <c r="F69" s="50">
        <f>F60*E69</f>
        <v>0.21786860000000002</v>
      </c>
      <c r="G69" s="57"/>
      <c r="H69" s="179"/>
      <c r="I69" s="49"/>
      <c r="J69" s="50"/>
      <c r="K69" s="180"/>
      <c r="L69" s="179"/>
      <c r="M69" s="49"/>
    </row>
    <row r="70" spans="1:13" s="186" customFormat="1" ht="31.5" x14ac:dyDescent="0.25">
      <c r="A70" s="42">
        <v>11</v>
      </c>
      <c r="B70" s="42" t="s">
        <v>95</v>
      </c>
      <c r="C70" s="40" t="s">
        <v>96</v>
      </c>
      <c r="D70" s="181" t="s">
        <v>44</v>
      </c>
      <c r="E70" s="182"/>
      <c r="F70" s="183">
        <f>F60</f>
        <v>7.8370000000000009E-2</v>
      </c>
      <c r="G70" s="184"/>
      <c r="H70" s="185"/>
      <c r="I70" s="184"/>
      <c r="J70" s="185"/>
      <c r="K70" s="184"/>
      <c r="L70" s="185"/>
      <c r="M70" s="184"/>
    </row>
    <row r="71" spans="1:13" s="112" customFormat="1" x14ac:dyDescent="0.3">
      <c r="A71" s="147"/>
      <c r="B71" s="147"/>
      <c r="C71" s="147" t="s">
        <v>22</v>
      </c>
      <c r="D71" s="147" t="s">
        <v>23</v>
      </c>
      <c r="E71" s="150">
        <v>33.200000000000003</v>
      </c>
      <c r="F71" s="151">
        <f>F70*E71</f>
        <v>2.6018840000000005</v>
      </c>
      <c r="G71" s="152"/>
      <c r="H71" s="153"/>
      <c r="I71" s="154"/>
      <c r="J71" s="155"/>
      <c r="K71" s="154"/>
      <c r="L71" s="155"/>
      <c r="M71" s="152"/>
    </row>
    <row r="72" spans="1:13" s="112" customFormat="1" x14ac:dyDescent="0.3">
      <c r="A72" s="147"/>
      <c r="B72" s="149"/>
      <c r="C72" s="147" t="s">
        <v>24</v>
      </c>
      <c r="D72" s="149" t="s">
        <v>0</v>
      </c>
      <c r="E72" s="150">
        <v>9.61</v>
      </c>
      <c r="F72" s="151">
        <f>F70*E72</f>
        <v>0.75313570000000007</v>
      </c>
      <c r="G72" s="156"/>
      <c r="H72" s="155"/>
      <c r="I72" s="154"/>
      <c r="J72" s="155"/>
      <c r="K72" s="152"/>
      <c r="L72" s="153"/>
      <c r="M72" s="152"/>
    </row>
    <row r="73" spans="1:13" s="112" customFormat="1" x14ac:dyDescent="0.3">
      <c r="A73" s="147"/>
      <c r="B73" s="147" t="s">
        <v>149</v>
      </c>
      <c r="C73" s="147" t="s">
        <v>97</v>
      </c>
      <c r="D73" s="147" t="s">
        <v>98</v>
      </c>
      <c r="E73" s="150">
        <v>2</v>
      </c>
      <c r="F73" s="151">
        <f>F70*E73</f>
        <v>0.15674000000000002</v>
      </c>
      <c r="G73" s="156"/>
      <c r="H73" s="155"/>
      <c r="I73" s="152"/>
      <c r="J73" s="153"/>
      <c r="K73" s="154"/>
      <c r="L73" s="155"/>
      <c r="M73" s="152"/>
    </row>
    <row r="74" spans="1:13" s="112" customFormat="1" x14ac:dyDescent="0.3">
      <c r="A74" s="48"/>
      <c r="B74" s="51"/>
      <c r="C74" s="48" t="s">
        <v>25</v>
      </c>
      <c r="D74" s="51" t="s">
        <v>0</v>
      </c>
      <c r="E74" s="55">
        <v>0.09</v>
      </c>
      <c r="F74" s="56">
        <f>F70*E74</f>
        <v>7.0533000000000002E-3</v>
      </c>
      <c r="G74" s="57"/>
      <c r="H74" s="179"/>
      <c r="I74" s="49"/>
      <c r="J74" s="50"/>
      <c r="K74" s="180"/>
      <c r="L74" s="179"/>
      <c r="M74" s="49"/>
    </row>
    <row r="75" spans="1:13" s="149" customFormat="1" ht="15.75" x14ac:dyDescent="0.3">
      <c r="A75" s="147">
        <v>12</v>
      </c>
      <c r="B75" s="166" t="s">
        <v>99</v>
      </c>
      <c r="C75" s="147" t="s">
        <v>100</v>
      </c>
      <c r="D75" s="149" t="s">
        <v>26</v>
      </c>
      <c r="E75" s="152"/>
      <c r="F75" s="153">
        <v>46.1</v>
      </c>
      <c r="G75" s="156"/>
      <c r="H75" s="157"/>
      <c r="I75" s="152"/>
      <c r="K75" s="156"/>
      <c r="L75" s="157"/>
      <c r="M75" s="177"/>
    </row>
    <row r="76" spans="1:13" s="149" customFormat="1" ht="15.75" x14ac:dyDescent="0.3">
      <c r="A76" s="147"/>
      <c r="C76" s="147" t="s">
        <v>22</v>
      </c>
      <c r="D76" s="149" t="s">
        <v>23</v>
      </c>
      <c r="E76" s="152">
        <v>0.68</v>
      </c>
      <c r="F76" s="153">
        <f>F75*E76</f>
        <v>31.348000000000003</v>
      </c>
      <c r="G76" s="152"/>
      <c r="I76" s="156"/>
      <c r="J76" s="157"/>
      <c r="K76" s="156"/>
      <c r="L76" s="157"/>
      <c r="M76" s="152"/>
    </row>
    <row r="77" spans="1:13" s="149" customFormat="1" ht="15.75" x14ac:dyDescent="0.3">
      <c r="A77" s="147"/>
      <c r="C77" s="147" t="s">
        <v>24</v>
      </c>
      <c r="D77" s="149" t="s">
        <v>0</v>
      </c>
      <c r="E77" s="165">
        <f>0.03/100</f>
        <v>2.9999999999999997E-4</v>
      </c>
      <c r="F77" s="153">
        <f>F75*E77</f>
        <v>1.3829999999999999E-2</v>
      </c>
      <c r="G77" s="156"/>
      <c r="H77" s="157"/>
      <c r="I77" s="152"/>
      <c r="K77" s="152"/>
      <c r="L77" s="153"/>
      <c r="M77" s="152"/>
    </row>
    <row r="78" spans="1:13" s="149" customFormat="1" ht="15.75" x14ac:dyDescent="0.3">
      <c r="A78" s="147"/>
      <c r="B78" s="149" t="s">
        <v>149</v>
      </c>
      <c r="C78" s="147" t="s">
        <v>101</v>
      </c>
      <c r="D78" s="149" t="s">
        <v>41</v>
      </c>
      <c r="E78" s="150">
        <v>0.24399999999999999</v>
      </c>
      <c r="F78" s="153">
        <f>F75*E78</f>
        <v>11.2484</v>
      </c>
      <c r="G78" s="156"/>
      <c r="H78" s="157"/>
      <c r="I78" s="152"/>
      <c r="J78" s="153"/>
      <c r="K78" s="156"/>
      <c r="L78" s="157"/>
      <c r="M78" s="152"/>
    </row>
    <row r="79" spans="1:13" s="149" customFormat="1" ht="15.75" x14ac:dyDescent="0.3">
      <c r="A79" s="147"/>
      <c r="B79" s="149" t="s">
        <v>149</v>
      </c>
      <c r="C79" s="147" t="s">
        <v>102</v>
      </c>
      <c r="D79" s="149" t="s">
        <v>41</v>
      </c>
      <c r="E79" s="150">
        <v>2E-3</v>
      </c>
      <c r="F79" s="153">
        <f>F75*E79</f>
        <v>9.2200000000000004E-2</v>
      </c>
      <c r="G79" s="156"/>
      <c r="H79" s="157"/>
      <c r="I79" s="152"/>
      <c r="J79" s="153"/>
      <c r="K79" s="156"/>
      <c r="L79" s="157"/>
      <c r="M79" s="152"/>
    </row>
    <row r="80" spans="1:13" s="149" customFormat="1" ht="15.75" x14ac:dyDescent="0.3">
      <c r="A80" s="147"/>
      <c r="B80" s="149" t="s">
        <v>149</v>
      </c>
      <c r="C80" s="147" t="s">
        <v>66</v>
      </c>
      <c r="D80" s="149" t="s">
        <v>41</v>
      </c>
      <c r="E80" s="150">
        <v>2.7E-2</v>
      </c>
      <c r="F80" s="153">
        <f>F75*E80</f>
        <v>1.2446999999999999</v>
      </c>
      <c r="G80" s="156"/>
      <c r="H80" s="157"/>
      <c r="I80" s="152"/>
      <c r="J80" s="153"/>
      <c r="K80" s="156"/>
      <c r="L80" s="157"/>
      <c r="M80" s="152"/>
    </row>
    <row r="81" spans="1:13" s="149" customFormat="1" ht="15.75" x14ac:dyDescent="0.3">
      <c r="A81" s="48"/>
      <c r="B81" s="51"/>
      <c r="C81" s="48" t="s">
        <v>25</v>
      </c>
      <c r="D81" s="51" t="s">
        <v>0</v>
      </c>
      <c r="E81" s="187">
        <v>1.9E-3</v>
      </c>
      <c r="F81" s="50">
        <f>F75*E81</f>
        <v>8.7590000000000001E-2</v>
      </c>
      <c r="G81" s="57"/>
      <c r="H81" s="58"/>
      <c r="I81" s="49"/>
      <c r="J81" s="50"/>
      <c r="K81" s="57"/>
      <c r="L81" s="58"/>
      <c r="M81" s="49"/>
    </row>
    <row r="82" spans="1:13" s="190" customFormat="1" ht="16.5" customHeight="1" x14ac:dyDescent="0.35">
      <c r="A82" s="188"/>
      <c r="B82" s="188"/>
      <c r="C82" s="188" t="s">
        <v>27</v>
      </c>
      <c r="D82" s="188"/>
      <c r="E82" s="188"/>
      <c r="F82" s="188"/>
      <c r="G82" s="188"/>
      <c r="H82" s="189"/>
      <c r="I82" s="189"/>
      <c r="J82" s="189"/>
      <c r="K82" s="189"/>
      <c r="L82" s="189"/>
      <c r="M82" s="189"/>
    </row>
    <row r="83" spans="1:13" s="197" customFormat="1" x14ac:dyDescent="0.3">
      <c r="A83" s="191"/>
      <c r="B83" s="191"/>
      <c r="C83" s="192" t="s">
        <v>162</v>
      </c>
      <c r="D83" s="193">
        <v>0.1</v>
      </c>
      <c r="E83" s="194"/>
      <c r="F83" s="194"/>
      <c r="G83" s="195"/>
      <c r="H83" s="196"/>
      <c r="I83" s="196"/>
      <c r="J83" s="196"/>
      <c r="K83" s="196"/>
      <c r="L83" s="196"/>
      <c r="M83" s="196"/>
    </row>
    <row r="84" spans="1:13" s="190" customFormat="1" ht="16.5" customHeight="1" x14ac:dyDescent="0.35">
      <c r="A84" s="188"/>
      <c r="B84" s="188"/>
      <c r="C84" s="188" t="s">
        <v>27</v>
      </c>
      <c r="D84" s="188"/>
      <c r="E84" s="188"/>
      <c r="F84" s="188"/>
      <c r="G84" s="188"/>
      <c r="H84" s="189"/>
      <c r="I84" s="189"/>
      <c r="J84" s="198"/>
      <c r="K84" s="189"/>
      <c r="L84" s="189"/>
      <c r="M84" s="199"/>
    </row>
    <row r="85" spans="1:13" s="197" customFormat="1" ht="33" x14ac:dyDescent="0.3">
      <c r="A85" s="191"/>
      <c r="B85" s="191"/>
      <c r="C85" s="192" t="s">
        <v>163</v>
      </c>
      <c r="D85" s="193">
        <v>0.08</v>
      </c>
      <c r="E85" s="194"/>
      <c r="F85" s="194"/>
      <c r="G85" s="195"/>
      <c r="H85" s="196"/>
      <c r="I85" s="196"/>
      <c r="J85" s="196"/>
      <c r="K85" s="196"/>
      <c r="L85" s="196"/>
      <c r="M85" s="196"/>
    </row>
    <row r="86" spans="1:13" s="207" customFormat="1" x14ac:dyDescent="0.35">
      <c r="A86" s="200"/>
      <c r="B86" s="200"/>
      <c r="C86" s="201" t="s">
        <v>8</v>
      </c>
      <c r="D86" s="201"/>
      <c r="E86" s="202"/>
      <c r="F86" s="203"/>
      <c r="G86" s="204"/>
      <c r="H86" s="205"/>
      <c r="I86" s="205"/>
      <c r="J86" s="206"/>
      <c r="K86" s="205"/>
      <c r="L86" s="205"/>
      <c r="M86" s="206"/>
    </row>
    <row r="87" spans="1:13" s="209" customFormat="1" ht="11.25" customHeight="1" x14ac:dyDescent="0.3">
      <c r="A87" s="208"/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</row>
    <row r="88" spans="1:13" s="190" customFormat="1" ht="15.75" x14ac:dyDescent="0.3">
      <c r="A88" s="210"/>
      <c r="B88" s="210"/>
      <c r="C88" s="210"/>
      <c r="D88" s="210"/>
      <c r="E88" s="212"/>
      <c r="F88" s="212"/>
      <c r="G88" s="213"/>
      <c r="H88" s="214"/>
      <c r="I88" s="214"/>
      <c r="J88" s="214"/>
      <c r="K88" s="214"/>
      <c r="L88" s="214"/>
      <c r="M88" s="214"/>
    </row>
    <row r="89" spans="1:13" s="190" customFormat="1" ht="15.75" x14ac:dyDescent="0.3">
      <c r="A89" s="210"/>
      <c r="B89" s="211"/>
      <c r="C89" s="210"/>
      <c r="D89" s="210"/>
      <c r="E89" s="212"/>
      <c r="F89" s="212"/>
      <c r="G89" s="213"/>
      <c r="H89" s="210"/>
      <c r="I89" s="214"/>
      <c r="J89" s="210"/>
      <c r="K89" s="214"/>
      <c r="L89" s="210"/>
      <c r="M89" s="215"/>
    </row>
    <row r="90" spans="1:13" s="190" customFormat="1" ht="15.75" x14ac:dyDescent="0.3">
      <c r="A90" s="210"/>
      <c r="B90" s="210"/>
      <c r="C90" s="210"/>
      <c r="D90" s="210"/>
      <c r="E90" s="212"/>
      <c r="F90" s="212"/>
      <c r="G90" s="213"/>
      <c r="H90" s="214"/>
      <c r="I90" s="214"/>
      <c r="J90" s="214"/>
      <c r="K90" s="214"/>
      <c r="L90" s="214"/>
      <c r="M90" s="214"/>
    </row>
    <row r="91" spans="1:13" s="190" customFormat="1" ht="15.75" x14ac:dyDescent="0.3">
      <c r="A91" s="210"/>
      <c r="B91" s="211"/>
      <c r="C91" s="210"/>
      <c r="D91" s="210"/>
      <c r="E91" s="212"/>
      <c r="F91" s="212"/>
      <c r="G91" s="213"/>
      <c r="H91" s="210"/>
      <c r="I91" s="214"/>
      <c r="J91" s="210"/>
      <c r="K91" s="214"/>
      <c r="L91" s="210"/>
      <c r="M91" s="215"/>
    </row>
    <row r="92" spans="1:13" s="190" customFormat="1" ht="15.75" x14ac:dyDescent="0.3">
      <c r="A92" s="210"/>
      <c r="B92" s="210"/>
      <c r="C92" s="210"/>
      <c r="D92" s="210"/>
      <c r="E92" s="212"/>
      <c r="F92" s="212"/>
      <c r="G92" s="213"/>
      <c r="H92" s="214"/>
      <c r="I92" s="214"/>
      <c r="J92" s="214"/>
      <c r="K92" s="214"/>
      <c r="L92" s="214"/>
      <c r="M92" s="214"/>
    </row>
    <row r="93" spans="1:13" s="190" customFormat="1" ht="15.75" x14ac:dyDescent="0.3">
      <c r="A93" s="210"/>
      <c r="B93" s="211"/>
      <c r="C93" s="210"/>
      <c r="D93" s="210"/>
      <c r="E93" s="212"/>
      <c r="F93" s="212"/>
      <c r="G93" s="213"/>
      <c r="H93" s="210"/>
      <c r="I93" s="214"/>
      <c r="J93" s="210"/>
      <c r="K93" s="214"/>
      <c r="L93" s="210"/>
      <c r="M93" s="215"/>
    </row>
    <row r="94" spans="1:13" s="190" customFormat="1" ht="15.75" x14ac:dyDescent="0.3">
      <c r="A94" s="210"/>
      <c r="B94" s="210"/>
      <c r="C94" s="210"/>
      <c r="D94" s="210"/>
      <c r="E94" s="212"/>
      <c r="F94" s="212"/>
      <c r="G94" s="213"/>
      <c r="H94" s="214"/>
      <c r="I94" s="214"/>
      <c r="J94" s="214"/>
      <c r="K94" s="214"/>
      <c r="L94" s="214"/>
      <c r="M94" s="214"/>
    </row>
    <row r="95" spans="1:13" s="190" customFormat="1" ht="15.75" x14ac:dyDescent="0.3">
      <c r="A95" s="210"/>
      <c r="B95" s="211"/>
      <c r="C95" s="210"/>
      <c r="D95" s="210"/>
      <c r="E95" s="212"/>
      <c r="F95" s="212"/>
      <c r="G95" s="213"/>
      <c r="H95" s="215"/>
      <c r="I95" s="213"/>
      <c r="J95" s="210"/>
      <c r="K95" s="214"/>
      <c r="L95" s="214"/>
      <c r="M95" s="216"/>
    </row>
    <row r="96" spans="1:13" s="190" customFormat="1" ht="15.75" x14ac:dyDescent="0.3">
      <c r="A96" s="210"/>
      <c r="B96" s="210"/>
      <c r="C96" s="210"/>
      <c r="D96" s="210"/>
      <c r="E96" s="212"/>
      <c r="F96" s="212"/>
      <c r="G96" s="213"/>
      <c r="H96" s="214"/>
      <c r="I96" s="214"/>
      <c r="J96" s="214"/>
      <c r="K96" s="214"/>
      <c r="L96" s="214"/>
      <c r="M96" s="214"/>
    </row>
    <row r="97" spans="1:13" s="190" customFormat="1" ht="15.75" x14ac:dyDescent="0.3">
      <c r="A97" s="210"/>
      <c r="B97" s="211"/>
      <c r="C97" s="217"/>
      <c r="D97" s="210"/>
      <c r="E97" s="212"/>
      <c r="F97" s="212"/>
      <c r="G97" s="213"/>
      <c r="H97" s="210"/>
      <c r="I97" s="214"/>
      <c r="J97" s="210"/>
      <c r="K97" s="214"/>
      <c r="L97" s="210"/>
      <c r="M97" s="215"/>
    </row>
    <row r="98" spans="1:13" s="190" customFormat="1" ht="15.75" x14ac:dyDescent="0.3">
      <c r="A98" s="210"/>
      <c r="B98" s="210"/>
      <c r="C98" s="210"/>
      <c r="D98" s="210"/>
      <c r="E98" s="212"/>
      <c r="F98" s="212"/>
      <c r="G98" s="213"/>
      <c r="H98" s="214"/>
      <c r="I98" s="214"/>
      <c r="J98" s="214"/>
      <c r="K98" s="214"/>
      <c r="L98" s="214"/>
      <c r="M98" s="214"/>
    </row>
    <row r="99" spans="1:13" s="219" customFormat="1" x14ac:dyDescent="0.3">
      <c r="A99" s="218"/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</row>
    <row r="100" spans="1:13" s="190" customFormat="1" ht="15.75" x14ac:dyDescent="0.3">
      <c r="A100" s="210"/>
      <c r="B100" s="211"/>
      <c r="C100" s="217"/>
      <c r="D100" s="210"/>
      <c r="E100" s="212"/>
      <c r="F100" s="212"/>
      <c r="G100" s="213"/>
      <c r="H100" s="210"/>
      <c r="I100" s="214"/>
      <c r="J100" s="210"/>
      <c r="K100" s="214"/>
      <c r="L100" s="210"/>
      <c r="M100" s="215"/>
    </row>
    <row r="101" spans="1:13" s="190" customFormat="1" ht="15.75" x14ac:dyDescent="0.3">
      <c r="A101" s="210"/>
      <c r="B101" s="210"/>
      <c r="C101" s="210"/>
      <c r="D101" s="210"/>
      <c r="E101" s="212"/>
      <c r="F101" s="212"/>
      <c r="G101" s="213"/>
      <c r="H101" s="214"/>
      <c r="I101" s="214"/>
      <c r="J101" s="214"/>
      <c r="K101" s="214"/>
      <c r="L101" s="214"/>
      <c r="M101" s="214"/>
    </row>
    <row r="102" spans="1:13" s="190" customFormat="1" ht="15.75" x14ac:dyDescent="0.3">
      <c r="A102" s="210"/>
      <c r="B102" s="211"/>
      <c r="C102" s="217"/>
      <c r="D102" s="210"/>
      <c r="E102" s="212"/>
      <c r="F102" s="212"/>
      <c r="G102" s="213"/>
      <c r="H102" s="210"/>
      <c r="I102" s="214"/>
      <c r="J102" s="210"/>
      <c r="K102" s="214"/>
      <c r="L102" s="210"/>
      <c r="M102" s="215"/>
    </row>
    <row r="103" spans="1:13" s="190" customFormat="1" ht="15.75" x14ac:dyDescent="0.3">
      <c r="A103" s="210"/>
      <c r="B103" s="210"/>
      <c r="C103" s="210"/>
      <c r="D103" s="210"/>
      <c r="E103" s="212"/>
      <c r="F103" s="212"/>
      <c r="G103" s="213"/>
      <c r="H103" s="214"/>
      <c r="I103" s="214"/>
      <c r="J103" s="214"/>
      <c r="K103" s="214"/>
      <c r="L103" s="214"/>
      <c r="M103" s="214"/>
    </row>
    <row r="104" spans="1:13" s="190" customFormat="1" ht="15.75" x14ac:dyDescent="0.3">
      <c r="A104" s="210"/>
      <c r="B104" s="210"/>
      <c r="C104" s="217"/>
      <c r="D104" s="210"/>
      <c r="E104" s="212"/>
      <c r="F104" s="212"/>
      <c r="G104" s="213"/>
      <c r="H104" s="210"/>
      <c r="I104" s="214"/>
      <c r="J104" s="210"/>
      <c r="K104" s="214"/>
      <c r="L104" s="210"/>
      <c r="M104" s="215"/>
    </row>
    <row r="105" spans="1:13" s="190" customFormat="1" ht="15.75" x14ac:dyDescent="0.3">
      <c r="A105" s="210"/>
      <c r="B105" s="210"/>
      <c r="C105" s="210"/>
      <c r="D105" s="210"/>
      <c r="E105" s="212"/>
      <c r="F105" s="212"/>
      <c r="G105" s="213"/>
      <c r="H105" s="214"/>
      <c r="I105" s="214"/>
      <c r="J105" s="214"/>
      <c r="K105" s="214"/>
      <c r="L105" s="214"/>
      <c r="M105" s="214"/>
    </row>
    <row r="106" spans="1:13" s="190" customFormat="1" ht="15.75" x14ac:dyDescent="0.3">
      <c r="A106" s="210"/>
      <c r="B106" s="211"/>
      <c r="C106" s="217"/>
      <c r="D106" s="210"/>
      <c r="E106" s="212"/>
      <c r="F106" s="212"/>
      <c r="G106" s="213"/>
      <c r="H106" s="210"/>
      <c r="I106" s="214"/>
      <c r="J106" s="210"/>
      <c r="K106" s="214"/>
      <c r="L106" s="210"/>
      <c r="M106" s="215"/>
    </row>
    <row r="107" spans="1:13" s="190" customFormat="1" ht="15.75" x14ac:dyDescent="0.3">
      <c r="A107" s="210"/>
      <c r="B107" s="210"/>
      <c r="C107" s="210"/>
      <c r="D107" s="210"/>
      <c r="E107" s="212"/>
      <c r="F107" s="212"/>
      <c r="G107" s="213"/>
      <c r="H107" s="214"/>
      <c r="I107" s="214"/>
      <c r="J107" s="214"/>
      <c r="K107" s="214"/>
      <c r="L107" s="214"/>
      <c r="M107" s="214"/>
    </row>
    <row r="108" spans="1:13" s="190" customFormat="1" ht="15.75" x14ac:dyDescent="0.3">
      <c r="A108" s="210"/>
      <c r="B108" s="210"/>
      <c r="C108" s="217"/>
      <c r="D108" s="210"/>
      <c r="E108" s="212"/>
      <c r="F108" s="212"/>
      <c r="G108" s="213"/>
      <c r="H108" s="210"/>
      <c r="I108" s="214"/>
      <c r="J108" s="210"/>
      <c r="K108" s="214"/>
      <c r="L108" s="210"/>
      <c r="M108" s="215"/>
    </row>
    <row r="109" spans="1:13" s="190" customFormat="1" ht="15.75" x14ac:dyDescent="0.3">
      <c r="A109" s="210"/>
      <c r="B109" s="210"/>
      <c r="C109" s="210"/>
      <c r="D109" s="210"/>
      <c r="E109" s="212"/>
      <c r="F109" s="212"/>
      <c r="G109" s="213"/>
      <c r="H109" s="214"/>
      <c r="I109" s="214"/>
      <c r="J109" s="214"/>
      <c r="K109" s="214"/>
      <c r="L109" s="214"/>
      <c r="M109" s="214"/>
    </row>
    <row r="110" spans="1:13" s="190" customFormat="1" ht="15.75" x14ac:dyDescent="0.3">
      <c r="A110" s="210"/>
      <c r="B110" s="210"/>
      <c r="C110" s="217"/>
      <c r="D110" s="210"/>
      <c r="E110" s="212"/>
      <c r="F110" s="212"/>
      <c r="G110" s="213"/>
      <c r="H110" s="210"/>
      <c r="I110" s="214"/>
      <c r="J110" s="210"/>
      <c r="K110" s="214"/>
      <c r="L110" s="210"/>
      <c r="M110" s="215"/>
    </row>
    <row r="111" spans="1:13" s="190" customFormat="1" ht="15.75" x14ac:dyDescent="0.3">
      <c r="A111" s="210"/>
      <c r="B111" s="210"/>
      <c r="C111" s="210"/>
      <c r="D111" s="210"/>
      <c r="E111" s="212"/>
      <c r="F111" s="212"/>
      <c r="G111" s="213"/>
      <c r="H111" s="214"/>
      <c r="I111" s="214"/>
      <c r="J111" s="214"/>
      <c r="K111" s="214"/>
      <c r="L111" s="214"/>
      <c r="M111" s="214"/>
    </row>
    <row r="112" spans="1:13" s="190" customFormat="1" ht="15.75" x14ac:dyDescent="0.3">
      <c r="A112" s="210"/>
      <c r="B112" s="210"/>
      <c r="C112" s="217"/>
      <c r="D112" s="210"/>
      <c r="E112" s="212"/>
      <c r="F112" s="212"/>
      <c r="G112" s="213"/>
      <c r="H112" s="210"/>
      <c r="I112" s="214"/>
      <c r="J112" s="210"/>
      <c r="K112" s="214"/>
      <c r="L112" s="210"/>
      <c r="M112" s="215"/>
    </row>
    <row r="113" spans="1:13" s="190" customFormat="1" ht="15.75" x14ac:dyDescent="0.3">
      <c r="A113" s="210"/>
      <c r="B113" s="210"/>
      <c r="C113" s="210"/>
      <c r="D113" s="210"/>
      <c r="E113" s="212"/>
      <c r="F113" s="212"/>
      <c r="G113" s="213"/>
      <c r="H113" s="214"/>
      <c r="I113" s="214"/>
      <c r="J113" s="214"/>
      <c r="K113" s="214"/>
      <c r="L113" s="214"/>
      <c r="M113" s="214"/>
    </row>
    <row r="114" spans="1:13" s="190" customFormat="1" ht="15.75" x14ac:dyDescent="0.3">
      <c r="A114" s="210"/>
      <c r="B114" s="210"/>
      <c r="C114" s="217"/>
      <c r="D114" s="210"/>
      <c r="E114" s="212"/>
      <c r="F114" s="212"/>
      <c r="G114" s="213"/>
      <c r="H114" s="210"/>
      <c r="I114" s="214"/>
      <c r="J114" s="210"/>
      <c r="K114" s="214"/>
      <c r="L114" s="210"/>
      <c r="M114" s="215"/>
    </row>
    <row r="115" spans="1:13" s="190" customFormat="1" ht="15.75" x14ac:dyDescent="0.3">
      <c r="A115" s="210"/>
      <c r="B115" s="210"/>
      <c r="C115" s="210"/>
      <c r="D115" s="210"/>
      <c r="E115" s="212"/>
      <c r="F115" s="212"/>
      <c r="G115" s="213"/>
      <c r="H115" s="214"/>
      <c r="I115" s="214"/>
      <c r="J115" s="214"/>
      <c r="K115" s="214"/>
      <c r="L115" s="214"/>
      <c r="M115" s="214"/>
    </row>
    <row r="116" spans="1:13" s="219" customFormat="1" x14ac:dyDescent="0.3">
      <c r="A116" s="210"/>
      <c r="B116" s="210"/>
      <c r="C116" s="217"/>
      <c r="D116" s="210"/>
      <c r="E116" s="210"/>
      <c r="F116" s="210"/>
      <c r="G116" s="213"/>
      <c r="H116" s="210"/>
      <c r="I116" s="214"/>
      <c r="J116" s="214"/>
      <c r="K116" s="214"/>
      <c r="L116" s="214"/>
      <c r="M116" s="214"/>
    </row>
    <row r="117" spans="1:13" s="219" customFormat="1" x14ac:dyDescent="0.3">
      <c r="A117" s="210"/>
      <c r="B117" s="210"/>
      <c r="C117" s="210"/>
      <c r="D117" s="210"/>
      <c r="E117" s="212"/>
      <c r="F117" s="212"/>
      <c r="G117" s="213"/>
      <c r="H117" s="210"/>
      <c r="I117" s="214"/>
      <c r="J117" s="214"/>
      <c r="K117" s="214"/>
      <c r="L117" s="214"/>
      <c r="M117" s="215"/>
    </row>
    <row r="118" spans="1:13" s="219" customFormat="1" x14ac:dyDescent="0.3">
      <c r="A118" s="210"/>
      <c r="B118" s="210"/>
      <c r="C118" s="210"/>
      <c r="D118" s="210"/>
      <c r="E118" s="212"/>
      <c r="F118" s="212"/>
      <c r="G118" s="213"/>
      <c r="H118" s="215"/>
      <c r="I118" s="213"/>
      <c r="J118" s="210"/>
      <c r="K118" s="213"/>
      <c r="L118" s="210"/>
      <c r="M118" s="213"/>
    </row>
    <row r="119" spans="1:13" s="219" customFormat="1" x14ac:dyDescent="0.3">
      <c r="A119" s="210"/>
      <c r="B119" s="210"/>
      <c r="C119" s="210"/>
      <c r="D119" s="210"/>
      <c r="E119" s="213"/>
      <c r="F119" s="212"/>
      <c r="G119" s="213"/>
      <c r="H119" s="215"/>
      <c r="I119" s="220"/>
      <c r="J119" s="210"/>
      <c r="K119" s="214"/>
      <c r="L119" s="214"/>
      <c r="M119" s="215"/>
    </row>
    <row r="120" spans="1:13" s="219" customFormat="1" x14ac:dyDescent="0.3">
      <c r="A120" s="210"/>
      <c r="B120" s="210"/>
      <c r="C120" s="210"/>
      <c r="D120" s="210"/>
      <c r="E120" s="212"/>
      <c r="F120" s="212"/>
      <c r="G120" s="213"/>
      <c r="H120" s="221"/>
      <c r="I120" s="220"/>
      <c r="J120" s="210"/>
      <c r="K120" s="214"/>
      <c r="L120" s="214"/>
      <c r="M120" s="215"/>
    </row>
    <row r="121" spans="1:13" s="219" customFormat="1" x14ac:dyDescent="0.3">
      <c r="A121" s="210"/>
      <c r="B121" s="210"/>
      <c r="C121" s="210"/>
      <c r="D121" s="210"/>
      <c r="E121" s="212"/>
      <c r="F121" s="212"/>
      <c r="G121" s="213"/>
      <c r="H121" s="215"/>
      <c r="I121" s="220"/>
      <c r="J121" s="210"/>
      <c r="K121" s="214"/>
      <c r="L121" s="214"/>
      <c r="M121" s="215"/>
    </row>
    <row r="122" spans="1:13" s="190" customFormat="1" ht="15.75" x14ac:dyDescent="0.3">
      <c r="A122" s="210"/>
      <c r="B122" s="210"/>
      <c r="C122" s="210"/>
      <c r="D122" s="210"/>
      <c r="E122" s="212"/>
      <c r="F122" s="212"/>
      <c r="G122" s="213"/>
      <c r="H122" s="214"/>
      <c r="I122" s="214"/>
      <c r="J122" s="214"/>
      <c r="K122" s="214"/>
      <c r="L122" s="214"/>
      <c r="M122" s="214"/>
    </row>
    <row r="123" spans="1:13" s="219" customFormat="1" x14ac:dyDescent="0.3">
      <c r="A123" s="210"/>
      <c r="B123" s="210"/>
      <c r="C123" s="217"/>
      <c r="D123" s="210"/>
      <c r="E123" s="210"/>
      <c r="F123" s="210"/>
      <c r="G123" s="213"/>
      <c r="H123" s="210"/>
      <c r="I123" s="214"/>
      <c r="J123" s="214"/>
      <c r="K123" s="214"/>
      <c r="L123" s="214"/>
      <c r="M123" s="214"/>
    </row>
    <row r="124" spans="1:13" s="219" customFormat="1" x14ac:dyDescent="0.3">
      <c r="A124" s="210"/>
      <c r="B124" s="210"/>
      <c r="C124" s="210"/>
      <c r="D124" s="210"/>
      <c r="E124" s="212"/>
      <c r="F124" s="212"/>
      <c r="G124" s="213"/>
      <c r="H124" s="210"/>
      <c r="I124" s="214"/>
      <c r="J124" s="214"/>
      <c r="K124" s="214"/>
      <c r="L124" s="214"/>
      <c r="M124" s="215"/>
    </row>
    <row r="125" spans="1:13" s="219" customFormat="1" x14ac:dyDescent="0.3">
      <c r="A125" s="210"/>
      <c r="B125" s="210"/>
      <c r="C125" s="210"/>
      <c r="D125" s="210"/>
      <c r="E125" s="222"/>
      <c r="F125" s="212"/>
      <c r="G125" s="213"/>
      <c r="H125" s="215"/>
      <c r="I125" s="213"/>
      <c r="J125" s="210"/>
      <c r="K125" s="213"/>
      <c r="L125" s="210"/>
      <c r="M125" s="213"/>
    </row>
    <row r="126" spans="1:13" s="219" customFormat="1" x14ac:dyDescent="0.3">
      <c r="A126" s="210"/>
      <c r="B126" s="210"/>
      <c r="C126" s="210"/>
      <c r="D126" s="210"/>
      <c r="E126" s="213"/>
      <c r="F126" s="212"/>
      <c r="G126" s="213"/>
      <c r="H126" s="215"/>
      <c r="I126" s="220"/>
      <c r="J126" s="210"/>
      <c r="K126" s="214"/>
      <c r="L126" s="214"/>
      <c r="M126" s="215"/>
    </row>
    <row r="127" spans="1:13" s="219" customFormat="1" x14ac:dyDescent="0.3">
      <c r="A127" s="210"/>
      <c r="B127" s="210"/>
      <c r="C127" s="210"/>
      <c r="D127" s="210"/>
      <c r="E127" s="222"/>
      <c r="F127" s="212"/>
      <c r="G127" s="213"/>
      <c r="H127" s="215"/>
      <c r="I127" s="220"/>
      <c r="J127" s="210"/>
      <c r="K127" s="214"/>
      <c r="L127" s="214"/>
      <c r="M127" s="215"/>
    </row>
    <row r="128" spans="1:13" s="190" customFormat="1" ht="15.75" x14ac:dyDescent="0.3">
      <c r="A128" s="210"/>
      <c r="B128" s="210"/>
      <c r="C128" s="210"/>
      <c r="D128" s="210"/>
      <c r="E128" s="212"/>
      <c r="F128" s="212"/>
      <c r="G128" s="213"/>
      <c r="H128" s="214"/>
      <c r="I128" s="214"/>
      <c r="J128" s="214"/>
      <c r="K128" s="214"/>
      <c r="L128" s="214"/>
      <c r="M128" s="214"/>
    </row>
    <row r="129" spans="1:13" s="219" customFormat="1" x14ac:dyDescent="0.3">
      <c r="A129" s="218"/>
      <c r="B129" s="218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</row>
    <row r="130" spans="1:13" s="219" customFormat="1" x14ac:dyDescent="0.3">
      <c r="A130" s="210"/>
      <c r="B130" s="210"/>
      <c r="C130" s="217"/>
      <c r="D130" s="210"/>
      <c r="E130" s="210"/>
      <c r="F130" s="210"/>
      <c r="G130" s="213"/>
      <c r="H130" s="210"/>
      <c r="I130" s="214"/>
      <c r="J130" s="214"/>
      <c r="K130" s="214"/>
      <c r="L130" s="214"/>
      <c r="M130" s="214"/>
    </row>
    <row r="131" spans="1:13" s="219" customFormat="1" x14ac:dyDescent="0.3">
      <c r="A131" s="210"/>
      <c r="B131" s="210"/>
      <c r="C131" s="210"/>
      <c r="D131" s="210"/>
      <c r="E131" s="212"/>
      <c r="F131" s="212"/>
      <c r="G131" s="213"/>
      <c r="H131" s="210"/>
      <c r="I131" s="214"/>
      <c r="J131" s="214"/>
      <c r="K131" s="214"/>
      <c r="L131" s="214"/>
      <c r="M131" s="215"/>
    </row>
    <row r="132" spans="1:13" s="219" customFormat="1" x14ac:dyDescent="0.3">
      <c r="A132" s="210"/>
      <c r="B132" s="210"/>
      <c r="C132" s="210"/>
      <c r="D132" s="210"/>
      <c r="E132" s="222"/>
      <c r="F132" s="212"/>
      <c r="G132" s="213"/>
      <c r="H132" s="215"/>
      <c r="I132" s="213"/>
      <c r="J132" s="210"/>
      <c r="K132" s="213"/>
      <c r="L132" s="210"/>
      <c r="M132" s="213"/>
    </row>
    <row r="133" spans="1:13" s="219" customFormat="1" x14ac:dyDescent="0.3">
      <c r="A133" s="210"/>
      <c r="B133" s="210"/>
      <c r="C133" s="210"/>
      <c r="D133" s="210"/>
      <c r="E133" s="213"/>
      <c r="F133" s="212"/>
      <c r="G133" s="213"/>
      <c r="H133" s="215"/>
      <c r="I133" s="220"/>
      <c r="J133" s="210"/>
      <c r="K133" s="214"/>
      <c r="L133" s="214"/>
      <c r="M133" s="215"/>
    </row>
    <row r="134" spans="1:13" s="219" customFormat="1" x14ac:dyDescent="0.3">
      <c r="A134" s="210"/>
      <c r="B134" s="210"/>
      <c r="C134" s="210"/>
      <c r="D134" s="210"/>
      <c r="E134" s="222"/>
      <c r="F134" s="212"/>
      <c r="G134" s="213"/>
      <c r="H134" s="215"/>
      <c r="I134" s="220"/>
      <c r="J134" s="210"/>
      <c r="K134" s="214"/>
      <c r="L134" s="214"/>
      <c r="M134" s="215"/>
    </row>
    <row r="135" spans="1:13" s="190" customFormat="1" ht="15.75" x14ac:dyDescent="0.3">
      <c r="A135" s="210"/>
      <c r="B135" s="210"/>
      <c r="C135" s="210"/>
      <c r="D135" s="210"/>
      <c r="E135" s="212"/>
      <c r="F135" s="212"/>
      <c r="G135" s="213"/>
      <c r="H135" s="214"/>
      <c r="I135" s="214"/>
      <c r="J135" s="214"/>
      <c r="K135" s="214"/>
      <c r="L135" s="214"/>
      <c r="M135" s="214"/>
    </row>
    <row r="136" spans="1:13" s="219" customFormat="1" x14ac:dyDescent="0.3">
      <c r="A136" s="210"/>
      <c r="B136" s="210"/>
      <c r="C136" s="217"/>
      <c r="D136" s="210"/>
      <c r="E136" s="210"/>
      <c r="F136" s="210"/>
      <c r="G136" s="213"/>
      <c r="H136" s="210"/>
      <c r="I136" s="214"/>
      <c r="J136" s="214"/>
      <c r="K136" s="214"/>
      <c r="L136" s="214"/>
      <c r="M136" s="214"/>
    </row>
    <row r="137" spans="1:13" s="219" customFormat="1" x14ac:dyDescent="0.3">
      <c r="A137" s="210"/>
      <c r="B137" s="210"/>
      <c r="C137" s="210"/>
      <c r="D137" s="210"/>
      <c r="E137" s="212"/>
      <c r="F137" s="212"/>
      <c r="G137" s="213"/>
      <c r="H137" s="210"/>
      <c r="I137" s="214"/>
      <c r="J137" s="214"/>
      <c r="K137" s="214"/>
      <c r="L137" s="214"/>
      <c r="M137" s="215"/>
    </row>
    <row r="138" spans="1:13" s="219" customFormat="1" x14ac:dyDescent="0.3">
      <c r="A138" s="210"/>
      <c r="B138" s="210"/>
      <c r="C138" s="210"/>
      <c r="D138" s="210"/>
      <c r="E138" s="222"/>
      <c r="F138" s="212"/>
      <c r="G138" s="213"/>
      <c r="H138" s="215"/>
      <c r="I138" s="213"/>
      <c r="J138" s="210"/>
      <c r="K138" s="213"/>
      <c r="L138" s="210"/>
      <c r="M138" s="213"/>
    </row>
    <row r="139" spans="1:13" s="219" customFormat="1" x14ac:dyDescent="0.3">
      <c r="A139" s="210"/>
      <c r="B139" s="210"/>
      <c r="C139" s="210"/>
      <c r="D139" s="210"/>
      <c r="E139" s="213"/>
      <c r="F139" s="212"/>
      <c r="G139" s="213"/>
      <c r="H139" s="215"/>
      <c r="I139" s="220"/>
      <c r="J139" s="210"/>
      <c r="K139" s="214"/>
      <c r="L139" s="214"/>
      <c r="M139" s="215"/>
    </row>
    <row r="140" spans="1:13" s="219" customFormat="1" x14ac:dyDescent="0.3">
      <c r="A140" s="210"/>
      <c r="B140" s="210"/>
      <c r="C140" s="210"/>
      <c r="D140" s="210"/>
      <c r="E140" s="222"/>
      <c r="F140" s="212"/>
      <c r="G140" s="213"/>
      <c r="H140" s="215"/>
      <c r="I140" s="220"/>
      <c r="J140" s="210"/>
      <c r="K140" s="214"/>
      <c r="L140" s="214"/>
      <c r="M140" s="215"/>
    </row>
    <row r="141" spans="1:13" s="190" customFormat="1" ht="15.75" x14ac:dyDescent="0.3">
      <c r="A141" s="210"/>
      <c r="B141" s="210"/>
      <c r="C141" s="210"/>
      <c r="D141" s="210"/>
      <c r="E141" s="212"/>
      <c r="F141" s="212"/>
      <c r="G141" s="213"/>
      <c r="H141" s="214"/>
      <c r="I141" s="214"/>
      <c r="J141" s="214"/>
      <c r="K141" s="214"/>
      <c r="L141" s="214"/>
      <c r="M141" s="214"/>
    </row>
    <row r="142" spans="1:13" s="219" customFormat="1" x14ac:dyDescent="0.3">
      <c r="A142" s="210"/>
      <c r="B142" s="210"/>
      <c r="C142" s="217"/>
      <c r="D142" s="210"/>
      <c r="E142" s="210"/>
      <c r="F142" s="210"/>
      <c r="G142" s="213"/>
      <c r="H142" s="210"/>
      <c r="I142" s="214"/>
      <c r="J142" s="214"/>
      <c r="K142" s="214"/>
      <c r="L142" s="214"/>
      <c r="M142" s="214"/>
    </row>
    <row r="143" spans="1:13" s="219" customFormat="1" x14ac:dyDescent="0.3">
      <c r="A143" s="210"/>
      <c r="B143" s="210"/>
      <c r="C143" s="210"/>
      <c r="D143" s="210"/>
      <c r="E143" s="212"/>
      <c r="F143" s="212"/>
      <c r="G143" s="213"/>
      <c r="H143" s="210"/>
      <c r="I143" s="214"/>
      <c r="J143" s="214"/>
      <c r="K143" s="214"/>
      <c r="L143" s="214"/>
      <c r="M143" s="215"/>
    </row>
    <row r="144" spans="1:13" s="219" customFormat="1" x14ac:dyDescent="0.3">
      <c r="A144" s="210"/>
      <c r="B144" s="210"/>
      <c r="C144" s="210"/>
      <c r="D144" s="210"/>
      <c r="E144" s="222"/>
      <c r="F144" s="212"/>
      <c r="G144" s="213"/>
      <c r="H144" s="215"/>
      <c r="I144" s="213"/>
      <c r="J144" s="210"/>
      <c r="K144" s="213"/>
      <c r="L144" s="210"/>
      <c r="M144" s="213"/>
    </row>
    <row r="145" spans="1:13" s="219" customFormat="1" x14ac:dyDescent="0.3">
      <c r="A145" s="210"/>
      <c r="B145" s="210"/>
      <c r="C145" s="210"/>
      <c r="D145" s="210"/>
      <c r="E145" s="213"/>
      <c r="F145" s="212"/>
      <c r="G145" s="213"/>
      <c r="H145" s="215"/>
      <c r="I145" s="220"/>
      <c r="J145" s="210"/>
      <c r="K145" s="214"/>
      <c r="L145" s="214"/>
      <c r="M145" s="215"/>
    </row>
    <row r="146" spans="1:13" s="219" customFormat="1" x14ac:dyDescent="0.3">
      <c r="A146" s="210"/>
      <c r="B146" s="210"/>
      <c r="C146" s="210"/>
      <c r="D146" s="210"/>
      <c r="E146" s="222"/>
      <c r="F146" s="212"/>
      <c r="G146" s="213"/>
      <c r="H146" s="215"/>
      <c r="I146" s="220"/>
      <c r="J146" s="210"/>
      <c r="K146" s="214"/>
      <c r="L146" s="214"/>
      <c r="M146" s="215"/>
    </row>
    <row r="147" spans="1:13" s="190" customFormat="1" ht="15.75" x14ac:dyDescent="0.3">
      <c r="A147" s="210"/>
      <c r="B147" s="210"/>
      <c r="C147" s="210"/>
      <c r="D147" s="210"/>
      <c r="E147" s="212"/>
      <c r="F147" s="212"/>
      <c r="G147" s="213"/>
      <c r="H147" s="214"/>
      <c r="I147" s="214"/>
      <c r="J147" s="214"/>
      <c r="K147" s="214"/>
      <c r="L147" s="214"/>
      <c r="M147" s="214"/>
    </row>
    <row r="148" spans="1:13" s="219" customFormat="1" x14ac:dyDescent="0.3">
      <c r="A148" s="210"/>
      <c r="B148" s="210"/>
      <c r="C148" s="217"/>
      <c r="D148" s="210"/>
      <c r="E148" s="210"/>
      <c r="F148" s="210"/>
      <c r="G148" s="213"/>
      <c r="H148" s="210"/>
      <c r="I148" s="214"/>
      <c r="J148" s="214"/>
      <c r="K148" s="214"/>
      <c r="L148" s="214"/>
      <c r="M148" s="214"/>
    </row>
    <row r="149" spans="1:13" s="219" customFormat="1" x14ac:dyDescent="0.3">
      <c r="A149" s="210"/>
      <c r="B149" s="210"/>
      <c r="C149" s="210"/>
      <c r="D149" s="210"/>
      <c r="E149" s="212"/>
      <c r="F149" s="212"/>
      <c r="G149" s="213"/>
      <c r="H149" s="210"/>
      <c r="I149" s="214"/>
      <c r="J149" s="214"/>
      <c r="K149" s="214"/>
      <c r="L149" s="214"/>
      <c r="M149" s="215"/>
    </row>
    <row r="150" spans="1:13" s="219" customFormat="1" x14ac:dyDescent="0.3">
      <c r="A150" s="210"/>
      <c r="B150" s="210"/>
      <c r="C150" s="210"/>
      <c r="D150" s="210"/>
      <c r="E150" s="222"/>
      <c r="F150" s="212"/>
      <c r="G150" s="213"/>
      <c r="H150" s="215"/>
      <c r="I150" s="213"/>
      <c r="J150" s="210"/>
      <c r="K150" s="213"/>
      <c r="L150" s="210"/>
      <c r="M150" s="213"/>
    </row>
    <row r="151" spans="1:13" s="219" customFormat="1" x14ac:dyDescent="0.3">
      <c r="A151" s="210"/>
      <c r="B151" s="210"/>
      <c r="C151" s="210"/>
      <c r="D151" s="210"/>
      <c r="E151" s="213"/>
      <c r="F151" s="212"/>
      <c r="G151" s="213"/>
      <c r="H151" s="215"/>
      <c r="I151" s="220"/>
      <c r="J151" s="210"/>
      <c r="K151" s="214"/>
      <c r="L151" s="214"/>
      <c r="M151" s="215"/>
    </row>
    <row r="152" spans="1:13" s="219" customFormat="1" x14ac:dyDescent="0.3">
      <c r="A152" s="210"/>
      <c r="B152" s="210"/>
      <c r="C152" s="210"/>
      <c r="D152" s="210"/>
      <c r="E152" s="222"/>
      <c r="F152" s="212"/>
      <c r="G152" s="213"/>
      <c r="H152" s="215"/>
      <c r="I152" s="220"/>
      <c r="J152" s="210"/>
      <c r="K152" s="214"/>
      <c r="L152" s="214"/>
      <c r="M152" s="215"/>
    </row>
    <row r="153" spans="1:13" s="190" customFormat="1" ht="15.75" x14ac:dyDescent="0.3">
      <c r="A153" s="210"/>
      <c r="B153" s="210"/>
      <c r="C153" s="210"/>
      <c r="D153" s="210"/>
      <c r="E153" s="212"/>
      <c r="F153" s="212"/>
      <c r="G153" s="213"/>
      <c r="H153" s="214"/>
      <c r="I153" s="214"/>
      <c r="J153" s="214"/>
      <c r="K153" s="214"/>
      <c r="L153" s="214"/>
      <c r="M153" s="214"/>
    </row>
    <row r="154" spans="1:13" s="219" customFormat="1" x14ac:dyDescent="0.3">
      <c r="A154" s="210"/>
      <c r="B154" s="210"/>
      <c r="C154" s="217"/>
      <c r="D154" s="210"/>
      <c r="E154" s="210"/>
      <c r="F154" s="210"/>
      <c r="G154" s="213"/>
      <c r="H154" s="210"/>
      <c r="I154" s="214"/>
      <c r="J154" s="214"/>
      <c r="K154" s="214"/>
      <c r="L154" s="214"/>
      <c r="M154" s="214"/>
    </row>
    <row r="155" spans="1:13" s="219" customFormat="1" x14ac:dyDescent="0.3">
      <c r="A155" s="210"/>
      <c r="B155" s="210"/>
      <c r="C155" s="210"/>
      <c r="D155" s="210"/>
      <c r="E155" s="212"/>
      <c r="F155" s="212"/>
      <c r="G155" s="213"/>
      <c r="H155" s="210"/>
      <c r="I155" s="214"/>
      <c r="J155" s="214"/>
      <c r="K155" s="214"/>
      <c r="L155" s="214"/>
      <c r="M155" s="215"/>
    </row>
    <row r="156" spans="1:13" s="219" customFormat="1" x14ac:dyDescent="0.3">
      <c r="A156" s="210"/>
      <c r="B156" s="210"/>
      <c r="C156" s="210"/>
      <c r="D156" s="210"/>
      <c r="E156" s="222"/>
      <c r="F156" s="212"/>
      <c r="G156" s="213"/>
      <c r="H156" s="215"/>
      <c r="I156" s="213"/>
      <c r="J156" s="210"/>
      <c r="K156" s="213"/>
      <c r="L156" s="210"/>
      <c r="M156" s="213"/>
    </row>
    <row r="157" spans="1:13" s="219" customFormat="1" x14ac:dyDescent="0.3">
      <c r="A157" s="210"/>
      <c r="B157" s="210"/>
      <c r="C157" s="210"/>
      <c r="D157" s="210"/>
      <c r="E157" s="213"/>
      <c r="F157" s="212"/>
      <c r="G157" s="213"/>
      <c r="H157" s="215"/>
      <c r="I157" s="220"/>
      <c r="J157" s="210"/>
      <c r="K157" s="214"/>
      <c r="L157" s="214"/>
      <c r="M157" s="215"/>
    </row>
    <row r="158" spans="1:13" s="219" customFormat="1" x14ac:dyDescent="0.3">
      <c r="A158" s="210"/>
      <c r="B158" s="210"/>
      <c r="C158" s="210"/>
      <c r="D158" s="210"/>
      <c r="E158" s="222"/>
      <c r="F158" s="212"/>
      <c r="G158" s="213"/>
      <c r="H158" s="215"/>
      <c r="I158" s="220"/>
      <c r="J158" s="210"/>
      <c r="K158" s="214"/>
      <c r="L158" s="214"/>
      <c r="M158" s="215"/>
    </row>
    <row r="159" spans="1:13" s="190" customFormat="1" ht="15.75" x14ac:dyDescent="0.3">
      <c r="A159" s="210"/>
      <c r="B159" s="210"/>
      <c r="C159" s="210"/>
      <c r="D159" s="210"/>
      <c r="E159" s="212"/>
      <c r="F159" s="212"/>
      <c r="G159" s="213"/>
      <c r="H159" s="214"/>
      <c r="I159" s="214"/>
      <c r="J159" s="214"/>
      <c r="K159" s="214"/>
      <c r="L159" s="214"/>
      <c r="M159" s="214"/>
    </row>
    <row r="160" spans="1:13" s="190" customFormat="1" ht="15.75" x14ac:dyDescent="0.3">
      <c r="A160" s="210"/>
      <c r="B160" s="210"/>
      <c r="C160" s="210"/>
      <c r="D160" s="210"/>
      <c r="E160" s="210"/>
      <c r="F160" s="210"/>
      <c r="G160" s="213"/>
      <c r="H160" s="210"/>
      <c r="I160" s="214"/>
      <c r="J160" s="214"/>
      <c r="K160" s="214"/>
      <c r="L160" s="214"/>
      <c r="M160" s="214"/>
    </row>
    <row r="161" spans="1:13" s="190" customFormat="1" ht="15.75" x14ac:dyDescent="0.3">
      <c r="A161" s="210"/>
      <c r="B161" s="210"/>
      <c r="C161" s="210"/>
      <c r="D161" s="210"/>
      <c r="E161" s="212"/>
      <c r="F161" s="212"/>
      <c r="G161" s="213"/>
      <c r="H161" s="210"/>
      <c r="I161" s="214"/>
      <c r="J161" s="214"/>
      <c r="K161" s="214"/>
      <c r="L161" s="214"/>
      <c r="M161" s="215"/>
    </row>
    <row r="162" spans="1:13" s="190" customFormat="1" ht="15.75" x14ac:dyDescent="0.3">
      <c r="A162" s="210"/>
      <c r="B162" s="210"/>
      <c r="C162" s="210"/>
      <c r="D162" s="210"/>
      <c r="E162" s="222"/>
      <c r="F162" s="212"/>
      <c r="G162" s="213"/>
      <c r="H162" s="215"/>
      <c r="I162" s="213"/>
      <c r="J162" s="210"/>
      <c r="K162" s="213"/>
      <c r="L162" s="210"/>
      <c r="M162" s="213"/>
    </row>
    <row r="163" spans="1:13" s="219" customFormat="1" x14ac:dyDescent="0.3">
      <c r="A163" s="218"/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</row>
    <row r="164" spans="1:13" s="190" customFormat="1" x14ac:dyDescent="0.3">
      <c r="A164" s="210"/>
      <c r="B164" s="210"/>
      <c r="C164" s="210"/>
      <c r="D164" s="210"/>
      <c r="E164" s="213"/>
      <c r="F164" s="212"/>
      <c r="G164" s="213"/>
      <c r="H164" s="215"/>
      <c r="I164" s="220"/>
      <c r="J164" s="210"/>
      <c r="K164" s="214"/>
      <c r="L164" s="214"/>
      <c r="M164" s="215"/>
    </row>
    <row r="165" spans="1:13" s="190" customFormat="1" x14ac:dyDescent="0.3">
      <c r="A165" s="210"/>
      <c r="B165" s="210"/>
      <c r="C165" s="210"/>
      <c r="D165" s="210"/>
      <c r="E165" s="212"/>
      <c r="F165" s="212"/>
      <c r="G165" s="213"/>
      <c r="H165" s="215"/>
      <c r="I165" s="220"/>
      <c r="J165" s="210"/>
      <c r="K165" s="214"/>
      <c r="L165" s="214"/>
      <c r="M165" s="215"/>
    </row>
    <row r="166" spans="1:13" s="190" customFormat="1" x14ac:dyDescent="0.3">
      <c r="A166" s="210"/>
      <c r="B166" s="210"/>
      <c r="C166" s="210"/>
      <c r="D166" s="210"/>
      <c r="E166" s="222"/>
      <c r="F166" s="212"/>
      <c r="G166" s="213"/>
      <c r="H166" s="215"/>
      <c r="I166" s="220"/>
      <c r="J166" s="210"/>
      <c r="K166" s="214"/>
      <c r="L166" s="214"/>
      <c r="M166" s="215"/>
    </row>
    <row r="167" spans="1:13" s="190" customFormat="1" ht="15.75" x14ac:dyDescent="0.3">
      <c r="A167" s="210"/>
      <c r="B167" s="210"/>
      <c r="C167" s="210"/>
      <c r="D167" s="210"/>
      <c r="E167" s="212"/>
      <c r="F167" s="212"/>
      <c r="G167" s="213"/>
      <c r="H167" s="214"/>
      <c r="I167" s="214"/>
      <c r="J167" s="214"/>
      <c r="K167" s="214"/>
      <c r="L167" s="214"/>
      <c r="M167" s="214"/>
    </row>
    <row r="168" spans="1:13" s="219" customFormat="1" x14ac:dyDescent="0.3">
      <c r="A168" s="210"/>
      <c r="B168" s="210"/>
      <c r="C168" s="217"/>
      <c r="D168" s="210"/>
      <c r="E168" s="210"/>
      <c r="F168" s="210"/>
      <c r="G168" s="213"/>
      <c r="H168" s="210"/>
      <c r="I168" s="214"/>
      <c r="J168" s="214"/>
      <c r="K168" s="214"/>
      <c r="L168" s="214"/>
      <c r="M168" s="214"/>
    </row>
  </sheetData>
  <mergeCells count="5">
    <mergeCell ref="A1:F1"/>
    <mergeCell ref="A2:E2"/>
    <mergeCell ref="G5:H5"/>
    <mergeCell ref="I5:J5"/>
    <mergeCell ref="K5:L5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
&amp;R&amp;P</oddFooter>
  </headerFooter>
  <rowBreaks count="1" manualBreakCount="1">
    <brk id="80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62"/>
  <sheetViews>
    <sheetView view="pageBreakPreview" zoomScale="80" zoomScaleNormal="89" zoomScaleSheetLayoutView="80" workbookViewId="0">
      <selection activeCell="G3" sqref="G3:J3"/>
    </sheetView>
  </sheetViews>
  <sheetFormatPr defaultRowHeight="16.5" x14ac:dyDescent="0.3"/>
  <cols>
    <col min="1" max="1" width="3.85546875" style="223" customWidth="1"/>
    <col min="2" max="2" width="11.140625" style="223" customWidth="1"/>
    <col min="3" max="3" width="38" style="223" customWidth="1"/>
    <col min="4" max="4" width="9.140625" style="223" customWidth="1"/>
    <col min="5" max="5" width="8.28515625" style="223" customWidth="1"/>
    <col min="6" max="6" width="10.5703125" style="223" customWidth="1"/>
    <col min="7" max="7" width="8" style="223" customWidth="1"/>
    <col min="8" max="8" width="6.42578125" style="223" customWidth="1"/>
    <col min="9" max="9" width="9.42578125" style="223" customWidth="1"/>
    <col min="10" max="10" width="10.28515625" style="223" customWidth="1"/>
    <col min="11" max="11" width="7" style="223" customWidth="1"/>
    <col min="12" max="12" width="9.42578125" style="223" customWidth="1"/>
    <col min="13" max="13" width="10.5703125" style="223" customWidth="1"/>
    <col min="14" max="16384" width="9.140625" style="115"/>
  </cols>
  <sheetData>
    <row r="1" spans="1:63" ht="33.75" customHeight="1" x14ac:dyDescent="0.3">
      <c r="A1" s="249" t="s">
        <v>114</v>
      </c>
      <c r="B1" s="249"/>
      <c r="C1" s="249"/>
      <c r="D1" s="249"/>
      <c r="E1" s="116"/>
      <c r="F1" s="116"/>
      <c r="G1" s="116"/>
      <c r="H1" s="116"/>
      <c r="I1" s="117"/>
      <c r="J1" s="117"/>
      <c r="K1" s="117"/>
      <c r="L1" s="117"/>
      <c r="M1" s="117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s="129" customFormat="1" ht="12" customHeight="1" x14ac:dyDescent="0.3">
      <c r="A2" s="117"/>
      <c r="B2" s="117"/>
      <c r="C2" s="117"/>
      <c r="D2" s="117"/>
      <c r="E2" s="117"/>
      <c r="F2" s="117"/>
      <c r="G2" s="117"/>
      <c r="H2" s="117"/>
      <c r="I2" s="117"/>
      <c r="J2" s="117" t="s">
        <v>166</v>
      </c>
      <c r="K2" s="126"/>
      <c r="L2" s="127"/>
      <c r="M2" s="123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</row>
    <row r="3" spans="1:63" s="129" customFormat="1" ht="29.25" customHeight="1" x14ac:dyDescent="0.3">
      <c r="A3" s="130"/>
      <c r="B3" s="131"/>
      <c r="C3" s="132" t="s">
        <v>1</v>
      </c>
      <c r="D3" s="133"/>
      <c r="E3" s="134" t="s">
        <v>29</v>
      </c>
      <c r="F3" s="135"/>
      <c r="G3" s="254" t="s">
        <v>164</v>
      </c>
      <c r="H3" s="255"/>
      <c r="I3" s="256" t="s">
        <v>165</v>
      </c>
      <c r="J3" s="257"/>
      <c r="K3" s="136" t="s">
        <v>2</v>
      </c>
      <c r="L3" s="137"/>
      <c r="M3" s="131" t="s">
        <v>3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</row>
    <row r="4" spans="1:63" s="129" customFormat="1" x14ac:dyDescent="0.3">
      <c r="A4" s="138" t="s">
        <v>4</v>
      </c>
      <c r="B4" s="139" t="s">
        <v>5</v>
      </c>
      <c r="C4" s="116" t="s">
        <v>6</v>
      </c>
      <c r="D4" s="139" t="s">
        <v>30</v>
      </c>
      <c r="E4" s="139" t="s">
        <v>7</v>
      </c>
      <c r="F4" s="124" t="s">
        <v>8</v>
      </c>
      <c r="G4" s="139" t="s">
        <v>31</v>
      </c>
      <c r="H4" s="124" t="s">
        <v>8</v>
      </c>
      <c r="I4" s="139" t="s">
        <v>31</v>
      </c>
      <c r="J4" s="124" t="s">
        <v>8</v>
      </c>
      <c r="K4" s="139" t="s">
        <v>31</v>
      </c>
      <c r="L4" s="124" t="s">
        <v>8</v>
      </c>
      <c r="M4" s="139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5" spans="1:63" s="129" customFormat="1" x14ac:dyDescent="0.3">
      <c r="A5" s="140"/>
      <c r="B5" s="141"/>
      <c r="C5" s="142"/>
      <c r="D5" s="143"/>
      <c r="E5" s="141"/>
      <c r="F5" s="142"/>
      <c r="G5" s="141" t="s">
        <v>32</v>
      </c>
      <c r="H5" s="142"/>
      <c r="I5" s="141" t="s">
        <v>32</v>
      </c>
      <c r="J5" s="142"/>
      <c r="K5" s="141" t="s">
        <v>32</v>
      </c>
      <c r="L5" s="142"/>
      <c r="M5" s="14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</row>
    <row r="6" spans="1:63" s="129" customFormat="1" x14ac:dyDescent="0.3">
      <c r="A6" s="134" t="s">
        <v>9</v>
      </c>
      <c r="B6" s="144" t="s">
        <v>10</v>
      </c>
      <c r="C6" s="145" t="s">
        <v>11</v>
      </c>
      <c r="D6" s="134" t="s">
        <v>12</v>
      </c>
      <c r="E6" s="144" t="s">
        <v>13</v>
      </c>
      <c r="F6" s="146" t="s">
        <v>14</v>
      </c>
      <c r="G6" s="145" t="s">
        <v>15</v>
      </c>
      <c r="H6" s="134" t="s">
        <v>16</v>
      </c>
      <c r="I6" s="144" t="s">
        <v>17</v>
      </c>
      <c r="J6" s="145" t="s">
        <v>18</v>
      </c>
      <c r="K6" s="144" t="s">
        <v>19</v>
      </c>
      <c r="L6" s="134" t="s">
        <v>20</v>
      </c>
      <c r="M6" s="144" t="s">
        <v>21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</row>
    <row r="7" spans="1:63" s="105" customFormat="1" x14ac:dyDescent="0.35">
      <c r="A7" s="99"/>
      <c r="B7" s="100"/>
      <c r="C7" s="101" t="s">
        <v>124</v>
      </c>
      <c r="D7" s="100"/>
      <c r="E7" s="102"/>
      <c r="F7" s="103"/>
      <c r="G7" s="104"/>
      <c r="H7" s="103"/>
      <c r="I7" s="104"/>
      <c r="J7" s="103"/>
      <c r="K7" s="104"/>
      <c r="L7" s="103"/>
      <c r="M7" s="104"/>
    </row>
    <row r="8" spans="1:63" s="181" customFormat="1" ht="33" customHeight="1" x14ac:dyDescent="0.25">
      <c r="A8" s="42">
        <v>1</v>
      </c>
      <c r="B8" s="224" t="s">
        <v>110</v>
      </c>
      <c r="C8" s="42" t="s">
        <v>111</v>
      </c>
      <c r="D8" s="181" t="s">
        <v>42</v>
      </c>
      <c r="E8" s="182"/>
      <c r="F8" s="183">
        <v>1.23</v>
      </c>
      <c r="G8" s="184"/>
      <c r="H8" s="185"/>
      <c r="I8" s="225"/>
      <c r="K8" s="184"/>
      <c r="L8" s="185"/>
      <c r="M8" s="225"/>
    </row>
    <row r="9" spans="1:63" s="149" customFormat="1" ht="16.5" customHeight="1" x14ac:dyDescent="0.3">
      <c r="A9" s="147"/>
      <c r="C9" s="147" t="s">
        <v>28</v>
      </c>
      <c r="D9" s="147" t="s">
        <v>23</v>
      </c>
      <c r="E9" s="150">
        <f>0.8*0.27</f>
        <v>0.21600000000000003</v>
      </c>
      <c r="F9" s="151">
        <f>F8*E9</f>
        <v>0.26568000000000003</v>
      </c>
      <c r="G9" s="152"/>
      <c r="H9" s="153"/>
      <c r="I9" s="154"/>
      <c r="J9" s="155"/>
      <c r="K9" s="154"/>
      <c r="L9" s="155"/>
      <c r="M9" s="152"/>
    </row>
    <row r="10" spans="1:63" s="149" customFormat="1" ht="15.75" x14ac:dyDescent="0.3">
      <c r="A10" s="48"/>
      <c r="B10" s="51"/>
      <c r="C10" s="48" t="s">
        <v>40</v>
      </c>
      <c r="D10" s="51" t="s">
        <v>0</v>
      </c>
      <c r="E10" s="55">
        <f>0.8*0.041</f>
        <v>3.2800000000000003E-2</v>
      </c>
      <c r="F10" s="56">
        <f>F8*E10</f>
        <v>4.0344000000000005E-2</v>
      </c>
      <c r="G10" s="57"/>
      <c r="H10" s="179"/>
      <c r="I10" s="49"/>
      <c r="J10" s="50"/>
      <c r="K10" s="49"/>
      <c r="L10" s="50"/>
      <c r="M10" s="49"/>
    </row>
    <row r="11" spans="1:63" s="54" customFormat="1" ht="15.75" x14ac:dyDescent="0.3">
      <c r="A11" s="147">
        <v>2</v>
      </c>
      <c r="B11" s="226" t="s">
        <v>115</v>
      </c>
      <c r="C11" s="147" t="s">
        <v>116</v>
      </c>
      <c r="D11" s="149" t="s">
        <v>26</v>
      </c>
      <c r="E11" s="150"/>
      <c r="F11" s="151">
        <f>1.3*6.2</f>
        <v>8.06</v>
      </c>
      <c r="G11" s="152"/>
      <c r="H11" s="227"/>
      <c r="I11" s="147"/>
      <c r="J11" s="149"/>
      <c r="K11" s="152"/>
      <c r="L11" s="149"/>
      <c r="M11" s="152"/>
    </row>
    <row r="12" spans="1:63" s="149" customFormat="1" ht="15.75" x14ac:dyDescent="0.3">
      <c r="A12" s="147"/>
      <c r="B12" s="147"/>
      <c r="C12" s="147" t="s">
        <v>22</v>
      </c>
      <c r="D12" s="147" t="s">
        <v>23</v>
      </c>
      <c r="E12" s="150">
        <v>0.51600000000000001</v>
      </c>
      <c r="F12" s="151">
        <f>F11*E12</f>
        <v>4.1589600000000004</v>
      </c>
      <c r="G12" s="152"/>
      <c r="H12" s="153"/>
      <c r="I12" s="154"/>
      <c r="J12" s="155"/>
      <c r="K12" s="154"/>
      <c r="L12" s="155"/>
      <c r="M12" s="152"/>
    </row>
    <row r="13" spans="1:63" s="54" customFormat="1" ht="15.75" x14ac:dyDescent="0.3">
      <c r="A13" s="48"/>
      <c r="B13" s="51"/>
      <c r="C13" s="48" t="s">
        <v>24</v>
      </c>
      <c r="D13" s="51" t="s">
        <v>0</v>
      </c>
      <c r="E13" s="55">
        <v>0.104</v>
      </c>
      <c r="F13" s="56">
        <f>F11*E13</f>
        <v>0.83823999999999999</v>
      </c>
      <c r="G13" s="49"/>
      <c r="H13" s="49"/>
      <c r="I13" s="49"/>
      <c r="J13" s="50"/>
      <c r="K13" s="49"/>
      <c r="L13" s="50"/>
      <c r="M13" s="49"/>
    </row>
    <row r="14" spans="1:63" s="105" customFormat="1" x14ac:dyDescent="0.35">
      <c r="A14" s="99"/>
      <c r="B14" s="100"/>
      <c r="C14" s="101" t="s">
        <v>112</v>
      </c>
      <c r="D14" s="100"/>
      <c r="E14" s="102"/>
      <c r="F14" s="103"/>
      <c r="G14" s="104"/>
      <c r="H14" s="103"/>
      <c r="I14" s="104"/>
      <c r="J14" s="103"/>
      <c r="K14" s="104"/>
      <c r="L14" s="103"/>
      <c r="M14" s="104"/>
    </row>
    <row r="15" spans="1:63" s="47" customFormat="1" ht="15.75" x14ac:dyDescent="0.25">
      <c r="A15" s="42">
        <v>1</v>
      </c>
      <c r="B15" s="43" t="s">
        <v>45</v>
      </c>
      <c r="C15" s="40" t="s">
        <v>46</v>
      </c>
      <c r="D15" s="44" t="s">
        <v>58</v>
      </c>
      <c r="E15" s="45"/>
      <c r="F15" s="41">
        <v>0.114</v>
      </c>
      <c r="G15" s="40"/>
      <c r="H15" s="44"/>
      <c r="I15" s="40"/>
      <c r="J15" s="44"/>
      <c r="K15" s="46"/>
      <c r="L15" s="44"/>
      <c r="M15" s="40"/>
    </row>
    <row r="16" spans="1:63" s="54" customFormat="1" ht="15.75" x14ac:dyDescent="0.3">
      <c r="A16" s="48"/>
      <c r="B16" s="48"/>
      <c r="C16" s="48" t="s">
        <v>22</v>
      </c>
      <c r="D16" s="48" t="s">
        <v>23</v>
      </c>
      <c r="E16" s="49">
        <v>206</v>
      </c>
      <c r="F16" s="50">
        <f>F15*E16</f>
        <v>23.484000000000002</v>
      </c>
      <c r="G16" s="49"/>
      <c r="H16" s="51"/>
      <c r="I16" s="52"/>
      <c r="J16" s="53"/>
      <c r="K16" s="52"/>
      <c r="L16" s="53"/>
      <c r="M16" s="49"/>
    </row>
    <row r="17" spans="1:13" s="47" customFormat="1" ht="31.5" x14ac:dyDescent="0.25">
      <c r="A17" s="40">
        <v>2</v>
      </c>
      <c r="B17" s="44" t="s">
        <v>47</v>
      </c>
      <c r="C17" s="40" t="s">
        <v>48</v>
      </c>
      <c r="D17" s="44" t="s">
        <v>36</v>
      </c>
      <c r="E17" s="59"/>
      <c r="F17" s="41">
        <v>11.4</v>
      </c>
      <c r="G17" s="45"/>
      <c r="H17" s="40"/>
      <c r="I17" s="40"/>
      <c r="J17" s="44"/>
      <c r="K17" s="40"/>
      <c r="L17" s="44"/>
      <c r="M17" s="40"/>
    </row>
    <row r="18" spans="1:13" s="54" customFormat="1" ht="15.75" x14ac:dyDescent="0.3">
      <c r="A18" s="48"/>
      <c r="B18" s="48"/>
      <c r="C18" s="48" t="s">
        <v>22</v>
      </c>
      <c r="D18" s="48" t="s">
        <v>23</v>
      </c>
      <c r="E18" s="55">
        <v>0.87</v>
      </c>
      <c r="F18" s="56">
        <f>F17*E18</f>
        <v>9.918000000000001</v>
      </c>
      <c r="G18" s="49"/>
      <c r="H18" s="50"/>
      <c r="I18" s="57"/>
      <c r="J18" s="58"/>
      <c r="K18" s="57"/>
      <c r="L18" s="58"/>
      <c r="M18" s="49"/>
    </row>
    <row r="19" spans="1:13" s="47" customFormat="1" ht="27" x14ac:dyDescent="0.25">
      <c r="A19" s="60">
        <v>3</v>
      </c>
      <c r="B19" s="61" t="s">
        <v>148</v>
      </c>
      <c r="C19" s="60" t="s">
        <v>49</v>
      </c>
      <c r="D19" s="62" t="s">
        <v>44</v>
      </c>
      <c r="E19" s="63"/>
      <c r="F19" s="64">
        <f>F17*1.75</f>
        <v>19.95</v>
      </c>
      <c r="G19" s="60"/>
      <c r="H19" s="62"/>
      <c r="I19" s="60"/>
      <c r="J19" s="62"/>
      <c r="K19" s="65"/>
      <c r="L19" s="62"/>
      <c r="M19" s="66"/>
    </row>
    <row r="20" spans="1:13" s="54" customFormat="1" ht="31.5" x14ac:dyDescent="0.3">
      <c r="A20" s="147">
        <v>4</v>
      </c>
      <c r="B20" s="147" t="s">
        <v>68</v>
      </c>
      <c r="C20" s="148" t="s">
        <v>109</v>
      </c>
      <c r="D20" s="149" t="s">
        <v>36</v>
      </c>
      <c r="E20" s="150"/>
      <c r="F20" s="151">
        <v>1.4</v>
      </c>
      <c r="G20" s="156"/>
      <c r="H20" s="157"/>
      <c r="I20" s="156"/>
      <c r="J20" s="157"/>
      <c r="K20" s="156"/>
      <c r="L20" s="157"/>
      <c r="M20" s="156"/>
    </row>
    <row r="21" spans="1:13" s="54" customFormat="1" ht="15.75" x14ac:dyDescent="0.3">
      <c r="A21" s="147"/>
      <c r="B21" s="159"/>
      <c r="C21" s="147" t="s">
        <v>22</v>
      </c>
      <c r="D21" s="147" t="s">
        <v>23</v>
      </c>
      <c r="E21" s="150">
        <v>0.89</v>
      </c>
      <c r="F21" s="151">
        <f>F20*E21</f>
        <v>1.246</v>
      </c>
      <c r="G21" s="152"/>
      <c r="H21" s="149"/>
      <c r="I21" s="156"/>
      <c r="J21" s="157"/>
      <c r="K21" s="156"/>
      <c r="L21" s="157"/>
      <c r="M21" s="152"/>
    </row>
    <row r="22" spans="1:13" s="54" customFormat="1" ht="15.75" x14ac:dyDescent="0.3">
      <c r="A22" s="147"/>
      <c r="B22" s="149"/>
      <c r="C22" s="147" t="s">
        <v>24</v>
      </c>
      <c r="D22" s="149" t="s">
        <v>0</v>
      </c>
      <c r="E22" s="150">
        <v>0.37</v>
      </c>
      <c r="F22" s="151">
        <f>F20*E22</f>
        <v>0.51800000000000002</v>
      </c>
      <c r="G22" s="156"/>
      <c r="H22" s="157"/>
      <c r="I22" s="156"/>
      <c r="J22" s="157"/>
      <c r="K22" s="152"/>
      <c r="L22" s="149"/>
      <c r="M22" s="152"/>
    </row>
    <row r="23" spans="1:13" s="54" customFormat="1" ht="15.75" x14ac:dyDescent="0.3">
      <c r="A23" s="147"/>
      <c r="B23" s="160" t="s">
        <v>149</v>
      </c>
      <c r="C23" s="147" t="s">
        <v>69</v>
      </c>
      <c r="D23" s="149" t="s">
        <v>36</v>
      </c>
      <c r="E23" s="150">
        <v>1.1499999999999999</v>
      </c>
      <c r="F23" s="151">
        <f>F20*E23</f>
        <v>1.6099999999999999</v>
      </c>
      <c r="G23" s="156"/>
      <c r="H23" s="157"/>
      <c r="I23" s="152"/>
      <c r="J23" s="149"/>
      <c r="K23" s="156"/>
      <c r="L23" s="157"/>
      <c r="M23" s="152"/>
    </row>
    <row r="24" spans="1:13" s="54" customFormat="1" ht="15.75" x14ac:dyDescent="0.3">
      <c r="A24" s="48"/>
      <c r="B24" s="51"/>
      <c r="C24" s="48" t="s">
        <v>25</v>
      </c>
      <c r="D24" s="51" t="s">
        <v>0</v>
      </c>
      <c r="E24" s="55">
        <v>0.02</v>
      </c>
      <c r="F24" s="56">
        <f>F20*E24</f>
        <v>2.7999999999999997E-2</v>
      </c>
      <c r="G24" s="57"/>
      <c r="H24" s="58"/>
      <c r="I24" s="49"/>
      <c r="J24" s="51"/>
      <c r="K24" s="57"/>
      <c r="L24" s="58"/>
      <c r="M24" s="49"/>
    </row>
    <row r="25" spans="1:13" s="54" customFormat="1" ht="15.75" x14ac:dyDescent="0.3">
      <c r="A25" s="147">
        <v>5</v>
      </c>
      <c r="B25" s="147" t="s">
        <v>70</v>
      </c>
      <c r="C25" s="147" t="s">
        <v>78</v>
      </c>
      <c r="D25" s="149" t="s">
        <v>36</v>
      </c>
      <c r="E25" s="150"/>
      <c r="F25" s="153">
        <v>1.43</v>
      </c>
      <c r="G25" s="161"/>
      <c r="H25" s="162"/>
      <c r="I25" s="161"/>
      <c r="J25" s="162"/>
      <c r="K25" s="161"/>
      <c r="L25" s="162"/>
      <c r="M25" s="161"/>
    </row>
    <row r="26" spans="1:13" s="54" customFormat="1" ht="15.75" x14ac:dyDescent="0.3">
      <c r="A26" s="147"/>
      <c r="B26" s="159"/>
      <c r="C26" s="147" t="s">
        <v>22</v>
      </c>
      <c r="D26" s="147" t="s">
        <v>23</v>
      </c>
      <c r="E26" s="150">
        <v>13.9</v>
      </c>
      <c r="F26" s="153">
        <f>F25*E26</f>
        <v>19.876999999999999</v>
      </c>
      <c r="G26" s="152"/>
      <c r="H26" s="153"/>
      <c r="I26" s="163"/>
      <c r="J26" s="164"/>
      <c r="K26" s="163"/>
      <c r="L26" s="164"/>
      <c r="M26" s="152"/>
    </row>
    <row r="27" spans="1:13" s="54" customFormat="1" ht="15.75" x14ac:dyDescent="0.3">
      <c r="A27" s="147"/>
      <c r="B27" s="149"/>
      <c r="C27" s="147" t="s">
        <v>24</v>
      </c>
      <c r="D27" s="149" t="s">
        <v>0</v>
      </c>
      <c r="E27" s="150">
        <v>1.28</v>
      </c>
      <c r="F27" s="153">
        <f>F25*E27</f>
        <v>1.8304</v>
      </c>
      <c r="G27" s="161"/>
      <c r="H27" s="164"/>
      <c r="I27" s="163"/>
      <c r="J27" s="164"/>
      <c r="K27" s="152"/>
      <c r="L27" s="153"/>
      <c r="M27" s="152"/>
    </row>
    <row r="28" spans="1:13" s="54" customFormat="1" ht="15.75" x14ac:dyDescent="0.3">
      <c r="A28" s="147"/>
      <c r="B28" s="160" t="s">
        <v>150</v>
      </c>
      <c r="C28" s="147" t="s">
        <v>77</v>
      </c>
      <c r="D28" s="149" t="s">
        <v>36</v>
      </c>
      <c r="E28" s="150">
        <v>1.0149999999999999</v>
      </c>
      <c r="F28" s="153">
        <f>F25*E28</f>
        <v>1.4514499999999999</v>
      </c>
      <c r="G28" s="161"/>
      <c r="H28" s="164"/>
      <c r="I28" s="152"/>
      <c r="J28" s="153"/>
      <c r="K28" s="163"/>
      <c r="L28" s="164"/>
      <c r="M28" s="152"/>
    </row>
    <row r="29" spans="1:13" s="54" customFormat="1" ht="15.75" x14ac:dyDescent="0.3">
      <c r="A29" s="147"/>
      <c r="B29" s="149" t="s">
        <v>153</v>
      </c>
      <c r="C29" s="147" t="s">
        <v>38</v>
      </c>
      <c r="D29" s="149" t="s">
        <v>26</v>
      </c>
      <c r="E29" s="150">
        <v>2.29</v>
      </c>
      <c r="F29" s="153">
        <f>F25*E29</f>
        <v>3.2746999999999997</v>
      </c>
      <c r="G29" s="161"/>
      <c r="H29" s="164"/>
      <c r="I29" s="152"/>
      <c r="J29" s="153"/>
      <c r="K29" s="163"/>
      <c r="L29" s="164"/>
      <c r="M29" s="152"/>
    </row>
    <row r="30" spans="1:13" s="54" customFormat="1" ht="15.75" x14ac:dyDescent="0.3">
      <c r="A30" s="147"/>
      <c r="B30" s="149" t="s">
        <v>149</v>
      </c>
      <c r="C30" s="147" t="s">
        <v>71</v>
      </c>
      <c r="D30" s="149" t="s">
        <v>36</v>
      </c>
      <c r="E30" s="165">
        <v>1.4E-2</v>
      </c>
      <c r="F30" s="153">
        <f>F25*E30</f>
        <v>2.002E-2</v>
      </c>
      <c r="G30" s="161"/>
      <c r="H30" s="164"/>
      <c r="I30" s="152"/>
      <c r="J30" s="153"/>
      <c r="K30" s="163"/>
      <c r="L30" s="164"/>
      <c r="M30" s="152"/>
    </row>
    <row r="31" spans="1:13" s="54" customFormat="1" ht="15.75" x14ac:dyDescent="0.3">
      <c r="A31" s="147"/>
      <c r="B31" s="149" t="s">
        <v>149</v>
      </c>
      <c r="C31" s="147" t="s">
        <v>72</v>
      </c>
      <c r="D31" s="149" t="s">
        <v>36</v>
      </c>
      <c r="E31" s="165">
        <v>4.2900000000000001E-2</v>
      </c>
      <c r="F31" s="153">
        <f>F25*E31</f>
        <v>6.1346999999999999E-2</v>
      </c>
      <c r="G31" s="161"/>
      <c r="H31" s="164"/>
      <c r="I31" s="152"/>
      <c r="J31" s="153"/>
      <c r="K31" s="163"/>
      <c r="L31" s="164"/>
      <c r="M31" s="152"/>
    </row>
    <row r="32" spans="1:13" s="54" customFormat="1" ht="15.75" x14ac:dyDescent="0.3">
      <c r="A32" s="147"/>
      <c r="B32" s="149" t="s">
        <v>149</v>
      </c>
      <c r="C32" s="147" t="s">
        <v>39</v>
      </c>
      <c r="D32" s="149" t="s">
        <v>36</v>
      </c>
      <c r="E32" s="165">
        <v>2E-3</v>
      </c>
      <c r="F32" s="153">
        <f>F25*E32</f>
        <v>2.8600000000000001E-3</v>
      </c>
      <c r="G32" s="161"/>
      <c r="H32" s="164"/>
      <c r="I32" s="152"/>
      <c r="J32" s="153"/>
      <c r="K32" s="163"/>
      <c r="L32" s="164"/>
      <c r="M32" s="152"/>
    </row>
    <row r="33" spans="1:14" s="54" customFormat="1" ht="15.75" x14ac:dyDescent="0.3">
      <c r="A33" s="147"/>
      <c r="B33" s="166" t="s">
        <v>149</v>
      </c>
      <c r="C33" s="147" t="s">
        <v>51</v>
      </c>
      <c r="D33" s="149" t="s">
        <v>41</v>
      </c>
      <c r="E33" s="150">
        <v>2.5</v>
      </c>
      <c r="F33" s="153">
        <f>F25*E33</f>
        <v>3.5749999999999997</v>
      </c>
      <c r="G33" s="161"/>
      <c r="H33" s="164"/>
      <c r="I33" s="152"/>
      <c r="J33" s="153"/>
      <c r="K33" s="163"/>
      <c r="L33" s="164"/>
      <c r="M33" s="152"/>
    </row>
    <row r="34" spans="1:14" s="54" customFormat="1" ht="15.75" x14ac:dyDescent="0.3">
      <c r="A34" s="147"/>
      <c r="B34" s="149" t="s">
        <v>149</v>
      </c>
      <c r="C34" s="147" t="s">
        <v>142</v>
      </c>
      <c r="D34" s="149" t="s">
        <v>44</v>
      </c>
      <c r="E34" s="167" t="s">
        <v>50</v>
      </c>
      <c r="F34" s="168">
        <v>0.13</v>
      </c>
      <c r="G34" s="161"/>
      <c r="H34" s="164"/>
      <c r="I34" s="152"/>
      <c r="J34" s="153"/>
      <c r="K34" s="163"/>
      <c r="L34" s="164"/>
      <c r="M34" s="152"/>
    </row>
    <row r="35" spans="1:14" s="54" customFormat="1" ht="15.75" x14ac:dyDescent="0.3">
      <c r="A35" s="48"/>
      <c r="B35" s="51"/>
      <c r="C35" s="48" t="s">
        <v>25</v>
      </c>
      <c r="D35" s="51" t="s">
        <v>0</v>
      </c>
      <c r="E35" s="55">
        <v>0.93</v>
      </c>
      <c r="F35" s="50">
        <f>F25*E35</f>
        <v>1.3299000000000001</v>
      </c>
      <c r="G35" s="169"/>
      <c r="H35" s="170"/>
      <c r="I35" s="49"/>
      <c r="J35" s="50"/>
      <c r="K35" s="171"/>
      <c r="L35" s="172"/>
      <c r="M35" s="49"/>
      <c r="N35" s="173"/>
    </row>
    <row r="36" spans="1:14" s="44" customFormat="1" ht="15.75" x14ac:dyDescent="0.25">
      <c r="A36" s="40">
        <v>6</v>
      </c>
      <c r="B36" s="174" t="s">
        <v>73</v>
      </c>
      <c r="C36" s="40" t="s">
        <v>79</v>
      </c>
      <c r="D36" s="44" t="s">
        <v>36</v>
      </c>
      <c r="E36" s="59"/>
      <c r="F36" s="41">
        <v>2.7</v>
      </c>
      <c r="G36" s="45"/>
      <c r="I36" s="175"/>
      <c r="J36" s="176"/>
      <c r="K36" s="175"/>
      <c r="L36" s="176"/>
      <c r="M36" s="45"/>
    </row>
    <row r="37" spans="1:14" s="149" customFormat="1" ht="15.75" x14ac:dyDescent="0.3">
      <c r="A37" s="147"/>
      <c r="B37" s="147"/>
      <c r="C37" s="147" t="s">
        <v>22</v>
      </c>
      <c r="D37" s="147" t="s">
        <v>23</v>
      </c>
      <c r="E37" s="150">
        <v>5.0999999999999996</v>
      </c>
      <c r="F37" s="151">
        <f>F36*E37</f>
        <v>13.77</v>
      </c>
      <c r="G37" s="152"/>
      <c r="I37" s="156"/>
      <c r="J37" s="157"/>
      <c r="K37" s="156"/>
      <c r="L37" s="157"/>
      <c r="M37" s="152"/>
    </row>
    <row r="38" spans="1:14" s="149" customFormat="1" ht="15.75" x14ac:dyDescent="0.3">
      <c r="A38" s="147"/>
      <c r="C38" s="147" t="s">
        <v>24</v>
      </c>
      <c r="D38" s="149" t="s">
        <v>0</v>
      </c>
      <c r="E38" s="150">
        <v>0.98</v>
      </c>
      <c r="F38" s="151">
        <f>F36*E38</f>
        <v>2.6459999999999999</v>
      </c>
      <c r="G38" s="156"/>
      <c r="H38" s="157"/>
      <c r="I38" s="156"/>
      <c r="J38" s="157"/>
      <c r="K38" s="152"/>
      <c r="M38" s="152"/>
    </row>
    <row r="39" spans="1:14" s="149" customFormat="1" ht="15.75" x14ac:dyDescent="0.3">
      <c r="A39" s="147"/>
      <c r="B39" s="160" t="s">
        <v>150</v>
      </c>
      <c r="C39" s="147" t="s">
        <v>77</v>
      </c>
      <c r="D39" s="149" t="s">
        <v>36</v>
      </c>
      <c r="E39" s="150">
        <v>1.0149999999999999</v>
      </c>
      <c r="F39" s="151">
        <f>F36*E39</f>
        <v>2.7404999999999999</v>
      </c>
      <c r="G39" s="156"/>
      <c r="H39" s="157"/>
      <c r="I39" s="152"/>
      <c r="K39" s="156"/>
      <c r="L39" s="157"/>
      <c r="M39" s="177"/>
    </row>
    <row r="40" spans="1:14" s="149" customFormat="1" ht="15.75" x14ac:dyDescent="0.3">
      <c r="A40" s="147"/>
      <c r="B40" s="149" t="s">
        <v>153</v>
      </c>
      <c r="C40" s="147" t="s">
        <v>38</v>
      </c>
      <c r="D40" s="149" t="s">
        <v>26</v>
      </c>
      <c r="E40" s="150">
        <v>0.751</v>
      </c>
      <c r="F40" s="151">
        <f>F36*E40</f>
        <v>2.0277000000000003</v>
      </c>
      <c r="G40" s="156"/>
      <c r="H40" s="157"/>
      <c r="I40" s="152"/>
      <c r="K40" s="156"/>
      <c r="L40" s="157"/>
      <c r="M40" s="152"/>
    </row>
    <row r="41" spans="1:14" s="54" customFormat="1" ht="15.75" x14ac:dyDescent="0.3">
      <c r="A41" s="147"/>
      <c r="B41" s="160" t="s">
        <v>149</v>
      </c>
      <c r="C41" s="147" t="s">
        <v>74</v>
      </c>
      <c r="D41" s="149" t="s">
        <v>36</v>
      </c>
      <c r="E41" s="165">
        <v>1.2999999999999999E-3</v>
      </c>
      <c r="F41" s="151">
        <f>F36*E41</f>
        <v>3.5100000000000001E-3</v>
      </c>
      <c r="G41" s="156"/>
      <c r="H41" s="155"/>
      <c r="I41" s="152"/>
      <c r="J41" s="153"/>
      <c r="K41" s="154"/>
      <c r="L41" s="155"/>
      <c r="M41" s="152"/>
    </row>
    <row r="42" spans="1:14" s="149" customFormat="1" ht="15.75" x14ac:dyDescent="0.3">
      <c r="A42" s="147"/>
      <c r="B42" s="160" t="s">
        <v>149</v>
      </c>
      <c r="C42" s="147" t="s">
        <v>75</v>
      </c>
      <c r="D42" s="149" t="s">
        <v>36</v>
      </c>
      <c r="E42" s="165">
        <v>1.9800000000000002E-2</v>
      </c>
      <c r="F42" s="151">
        <f>F36*E42</f>
        <v>5.3460000000000008E-2</v>
      </c>
      <c r="G42" s="156"/>
      <c r="H42" s="157"/>
      <c r="I42" s="152"/>
      <c r="K42" s="156"/>
      <c r="L42" s="157"/>
      <c r="M42" s="177"/>
    </row>
    <row r="43" spans="1:14" s="149" customFormat="1" ht="15.75" x14ac:dyDescent="0.3">
      <c r="A43" s="147"/>
      <c r="B43" s="160" t="s">
        <v>149</v>
      </c>
      <c r="C43" s="147" t="s">
        <v>76</v>
      </c>
      <c r="D43" s="149" t="s">
        <v>41</v>
      </c>
      <c r="E43" s="150">
        <v>0.8</v>
      </c>
      <c r="F43" s="151">
        <f>F36*E43</f>
        <v>2.16</v>
      </c>
      <c r="G43" s="156"/>
      <c r="H43" s="157"/>
      <c r="I43" s="152"/>
      <c r="K43" s="156"/>
      <c r="L43" s="157"/>
      <c r="M43" s="152"/>
    </row>
    <row r="44" spans="1:14" s="54" customFormat="1" ht="15.75" x14ac:dyDescent="0.3">
      <c r="A44" s="147"/>
      <c r="B44" s="160" t="s">
        <v>149</v>
      </c>
      <c r="C44" s="147" t="s">
        <v>51</v>
      </c>
      <c r="D44" s="149" t="s">
        <v>41</v>
      </c>
      <c r="E44" s="150">
        <v>0.9</v>
      </c>
      <c r="F44" s="151">
        <f>F36*E44</f>
        <v>2.4300000000000002</v>
      </c>
      <c r="G44" s="156"/>
      <c r="H44" s="155"/>
      <c r="I44" s="152"/>
      <c r="J44" s="153"/>
      <c r="K44" s="154"/>
      <c r="L44" s="155"/>
      <c r="M44" s="152"/>
    </row>
    <row r="45" spans="1:14" s="149" customFormat="1" ht="15.75" x14ac:dyDescent="0.3">
      <c r="A45" s="147"/>
      <c r="B45" s="160" t="s">
        <v>149</v>
      </c>
      <c r="C45" s="147" t="s">
        <v>142</v>
      </c>
      <c r="D45" s="149" t="s">
        <v>44</v>
      </c>
      <c r="E45" s="167" t="s">
        <v>50</v>
      </c>
      <c r="F45" s="151">
        <v>0.04</v>
      </c>
      <c r="G45" s="156"/>
      <c r="H45" s="155"/>
      <c r="I45" s="152"/>
      <c r="J45" s="153"/>
      <c r="K45" s="154"/>
      <c r="L45" s="155"/>
      <c r="M45" s="152"/>
    </row>
    <row r="46" spans="1:14" s="149" customFormat="1" ht="15.75" x14ac:dyDescent="0.3">
      <c r="A46" s="147"/>
      <c r="B46" s="160" t="s">
        <v>149</v>
      </c>
      <c r="C46" s="147" t="s">
        <v>140</v>
      </c>
      <c r="D46" s="149" t="s">
        <v>44</v>
      </c>
      <c r="E46" s="167" t="s">
        <v>50</v>
      </c>
      <c r="F46" s="151">
        <v>0.04</v>
      </c>
      <c r="G46" s="156"/>
      <c r="H46" s="155"/>
      <c r="I46" s="152"/>
      <c r="J46" s="153"/>
      <c r="K46" s="154"/>
      <c r="L46" s="155"/>
      <c r="M46" s="152"/>
    </row>
    <row r="47" spans="1:14" s="149" customFormat="1" ht="15.75" x14ac:dyDescent="0.3">
      <c r="A47" s="48"/>
      <c r="B47" s="51"/>
      <c r="C47" s="48" t="s">
        <v>25</v>
      </c>
      <c r="D47" s="51" t="s">
        <v>0</v>
      </c>
      <c r="E47" s="55">
        <v>0.25</v>
      </c>
      <c r="F47" s="56">
        <f>F36*E47</f>
        <v>0.67500000000000004</v>
      </c>
      <c r="G47" s="57"/>
      <c r="H47" s="58"/>
      <c r="I47" s="49"/>
      <c r="J47" s="51"/>
      <c r="K47" s="57"/>
      <c r="L47" s="58"/>
      <c r="M47" s="158"/>
    </row>
    <row r="48" spans="1:14" s="47" customFormat="1" ht="31.5" x14ac:dyDescent="0.25">
      <c r="A48" s="40">
        <v>7</v>
      </c>
      <c r="B48" s="40" t="s">
        <v>59</v>
      </c>
      <c r="C48" s="40" t="s">
        <v>93</v>
      </c>
      <c r="D48" s="44" t="s">
        <v>44</v>
      </c>
      <c r="E48" s="45"/>
      <c r="F48" s="41">
        <f>F53</f>
        <v>6.3579999999999998E-2</v>
      </c>
      <c r="G48" s="175"/>
      <c r="H48" s="176"/>
      <c r="I48" s="175"/>
      <c r="J48" s="176"/>
      <c r="K48" s="45"/>
      <c r="L48" s="44"/>
      <c r="M48" s="45"/>
    </row>
    <row r="49" spans="1:13" s="54" customFormat="1" ht="15.75" x14ac:dyDescent="0.3">
      <c r="A49" s="147"/>
      <c r="C49" s="147" t="s">
        <v>22</v>
      </c>
      <c r="D49" s="147" t="s">
        <v>23</v>
      </c>
      <c r="E49" s="152">
        <v>9.15</v>
      </c>
      <c r="F49" s="153">
        <f>F48*E49</f>
        <v>0.58175699999999997</v>
      </c>
      <c r="G49" s="152"/>
      <c r="H49" s="153"/>
      <c r="I49" s="154"/>
      <c r="J49" s="155"/>
      <c r="K49" s="154"/>
      <c r="L49" s="155"/>
      <c r="M49" s="152"/>
    </row>
    <row r="50" spans="1:13" s="54" customFormat="1" ht="15.75" x14ac:dyDescent="0.3">
      <c r="A50" s="147"/>
      <c r="B50" s="149"/>
      <c r="C50" s="147" t="s">
        <v>24</v>
      </c>
      <c r="D50" s="149" t="s">
        <v>0</v>
      </c>
      <c r="E50" s="152">
        <v>1.92</v>
      </c>
      <c r="F50" s="153">
        <f>F48*E50</f>
        <v>0.12207359999999999</v>
      </c>
      <c r="G50" s="156"/>
      <c r="H50" s="155"/>
      <c r="I50" s="154"/>
      <c r="J50" s="155"/>
      <c r="K50" s="152"/>
      <c r="L50" s="153"/>
      <c r="M50" s="152"/>
    </row>
    <row r="51" spans="1:13" s="54" customFormat="1" ht="15.75" x14ac:dyDescent="0.3">
      <c r="A51" s="147"/>
      <c r="B51" s="178" t="s">
        <v>60</v>
      </c>
      <c r="C51" s="147" t="s">
        <v>61</v>
      </c>
      <c r="D51" s="149" t="s">
        <v>43</v>
      </c>
      <c r="E51" s="152">
        <v>0.6</v>
      </c>
      <c r="F51" s="153">
        <f>F48*E51</f>
        <v>3.8147999999999994E-2</v>
      </c>
      <c r="G51" s="156"/>
      <c r="H51" s="155"/>
      <c r="I51" s="152"/>
      <c r="J51" s="153"/>
      <c r="K51" s="152"/>
      <c r="L51" s="153"/>
      <c r="M51" s="152"/>
    </row>
    <row r="52" spans="1:13" s="54" customFormat="1" ht="15.75" x14ac:dyDescent="0.3">
      <c r="A52" s="147"/>
      <c r="B52" s="178" t="s">
        <v>62</v>
      </c>
      <c r="C52" s="147" t="s">
        <v>63</v>
      </c>
      <c r="D52" s="149" t="s">
        <v>43</v>
      </c>
      <c r="E52" s="152">
        <v>0.75</v>
      </c>
      <c r="F52" s="153">
        <f>F48*E52</f>
        <v>4.7684999999999998E-2</v>
      </c>
      <c r="G52" s="156"/>
      <c r="H52" s="155"/>
      <c r="I52" s="152"/>
      <c r="J52" s="153"/>
      <c r="K52" s="152"/>
      <c r="L52" s="153"/>
      <c r="M52" s="152"/>
    </row>
    <row r="53" spans="1:13" s="54" customFormat="1" ht="15.75" x14ac:dyDescent="0.3">
      <c r="A53" s="147"/>
      <c r="B53" s="149" t="s">
        <v>152</v>
      </c>
      <c r="C53" s="147" t="s">
        <v>106</v>
      </c>
      <c r="D53" s="149" t="s">
        <v>44</v>
      </c>
      <c r="E53" s="152">
        <v>1</v>
      </c>
      <c r="F53" s="153">
        <f>37.4*1.7/1000</f>
        <v>6.3579999999999998E-2</v>
      </c>
      <c r="G53" s="156"/>
      <c r="H53" s="155"/>
      <c r="I53" s="152"/>
      <c r="J53" s="153"/>
      <c r="K53" s="154"/>
      <c r="L53" s="155"/>
      <c r="M53" s="152"/>
    </row>
    <row r="54" spans="1:13" s="54" customFormat="1" ht="15.75" x14ac:dyDescent="0.3">
      <c r="A54" s="147"/>
      <c r="B54" s="149" t="s">
        <v>149</v>
      </c>
      <c r="C54" s="147" t="s">
        <v>64</v>
      </c>
      <c r="D54" s="149" t="s">
        <v>41</v>
      </c>
      <c r="E54" s="152">
        <v>0.6</v>
      </c>
      <c r="F54" s="153">
        <f>F48*E54</f>
        <v>3.8147999999999994E-2</v>
      </c>
      <c r="G54" s="156"/>
      <c r="H54" s="155"/>
      <c r="I54" s="152"/>
      <c r="J54" s="153"/>
      <c r="K54" s="154"/>
      <c r="L54" s="155"/>
      <c r="M54" s="152"/>
    </row>
    <row r="55" spans="1:13" s="54" customFormat="1" ht="15.75" x14ac:dyDescent="0.3">
      <c r="A55" s="147"/>
      <c r="B55" s="149" t="s">
        <v>149</v>
      </c>
      <c r="C55" s="147" t="s">
        <v>65</v>
      </c>
      <c r="D55" s="149" t="s">
        <v>41</v>
      </c>
      <c r="E55" s="152">
        <v>0.15</v>
      </c>
      <c r="F55" s="153">
        <f>F48*E55</f>
        <v>9.5369999999999986E-3</v>
      </c>
      <c r="G55" s="152"/>
      <c r="H55" s="153"/>
      <c r="I55" s="152"/>
      <c r="J55" s="153"/>
      <c r="K55" s="154"/>
      <c r="L55" s="155"/>
      <c r="M55" s="152"/>
    </row>
    <row r="56" spans="1:13" s="54" customFormat="1" ht="15.75" x14ac:dyDescent="0.3">
      <c r="A56" s="147"/>
      <c r="B56" s="166" t="s">
        <v>149</v>
      </c>
      <c r="C56" s="147" t="s">
        <v>51</v>
      </c>
      <c r="D56" s="149" t="s">
        <v>41</v>
      </c>
      <c r="E56" s="152">
        <v>2</v>
      </c>
      <c r="F56" s="153">
        <f>F48*E56</f>
        <v>0.12716</v>
      </c>
      <c r="G56" s="156"/>
      <c r="H56" s="155"/>
      <c r="I56" s="152"/>
      <c r="J56" s="153"/>
      <c r="K56" s="154"/>
      <c r="L56" s="155"/>
      <c r="M56" s="152"/>
    </row>
    <row r="57" spans="1:13" s="54" customFormat="1" ht="15.75" x14ac:dyDescent="0.3">
      <c r="A57" s="48"/>
      <c r="B57" s="51"/>
      <c r="C57" s="48" t="s">
        <v>25</v>
      </c>
      <c r="D57" s="51" t="s">
        <v>0</v>
      </c>
      <c r="E57" s="49">
        <v>2.78</v>
      </c>
      <c r="F57" s="50">
        <f>F48*E57</f>
        <v>0.17675239999999998</v>
      </c>
      <c r="G57" s="57"/>
      <c r="H57" s="179"/>
      <c r="I57" s="49"/>
      <c r="J57" s="50"/>
      <c r="K57" s="180"/>
      <c r="L57" s="179"/>
      <c r="M57" s="49"/>
    </row>
    <row r="58" spans="1:13" s="186" customFormat="1" ht="31.5" x14ac:dyDescent="0.25">
      <c r="A58" s="42">
        <v>8</v>
      </c>
      <c r="B58" s="42" t="s">
        <v>95</v>
      </c>
      <c r="C58" s="40" t="s">
        <v>96</v>
      </c>
      <c r="D58" s="181" t="s">
        <v>44</v>
      </c>
      <c r="E58" s="182"/>
      <c r="F58" s="183">
        <f>F48</f>
        <v>6.3579999999999998E-2</v>
      </c>
      <c r="G58" s="184"/>
      <c r="H58" s="185"/>
      <c r="I58" s="184"/>
      <c r="J58" s="185"/>
      <c r="K58" s="184"/>
      <c r="L58" s="185"/>
      <c r="M58" s="184"/>
    </row>
    <row r="59" spans="1:13" s="112" customFormat="1" x14ac:dyDescent="0.3">
      <c r="A59" s="147"/>
      <c r="B59" s="147"/>
      <c r="C59" s="147" t="s">
        <v>22</v>
      </c>
      <c r="D59" s="147" t="s">
        <v>23</v>
      </c>
      <c r="E59" s="150">
        <v>33.200000000000003</v>
      </c>
      <c r="F59" s="151">
        <f>F58*E59</f>
        <v>2.1108560000000001</v>
      </c>
      <c r="G59" s="152"/>
      <c r="H59" s="153"/>
      <c r="I59" s="154"/>
      <c r="J59" s="155"/>
      <c r="K59" s="154"/>
      <c r="L59" s="155"/>
      <c r="M59" s="152"/>
    </row>
    <row r="60" spans="1:13" s="112" customFormat="1" x14ac:dyDescent="0.3">
      <c r="A60" s="147"/>
      <c r="B60" s="149"/>
      <c r="C60" s="147" t="s">
        <v>24</v>
      </c>
      <c r="D60" s="149" t="s">
        <v>0</v>
      </c>
      <c r="E60" s="150">
        <v>9.61</v>
      </c>
      <c r="F60" s="151">
        <f>F58*E60</f>
        <v>0.61100379999999999</v>
      </c>
      <c r="G60" s="156"/>
      <c r="H60" s="155"/>
      <c r="I60" s="154"/>
      <c r="J60" s="155"/>
      <c r="K60" s="152"/>
      <c r="L60" s="153"/>
      <c r="M60" s="152"/>
    </row>
    <row r="61" spans="1:13" s="112" customFormat="1" x14ac:dyDescent="0.3">
      <c r="A61" s="147"/>
      <c r="B61" s="166" t="s">
        <v>149</v>
      </c>
      <c r="C61" s="147" t="s">
        <v>97</v>
      </c>
      <c r="D61" s="147" t="s">
        <v>98</v>
      </c>
      <c r="E61" s="150">
        <v>2</v>
      </c>
      <c r="F61" s="151">
        <f>F58*E61</f>
        <v>0.12716</v>
      </c>
      <c r="G61" s="156"/>
      <c r="H61" s="155"/>
      <c r="I61" s="152"/>
      <c r="J61" s="153"/>
      <c r="K61" s="154"/>
      <c r="L61" s="155"/>
      <c r="M61" s="152"/>
    </row>
    <row r="62" spans="1:13" s="112" customFormat="1" x14ac:dyDescent="0.3">
      <c r="A62" s="48"/>
      <c r="B62" s="51"/>
      <c r="C62" s="48" t="s">
        <v>25</v>
      </c>
      <c r="D62" s="51" t="s">
        <v>0</v>
      </c>
      <c r="E62" s="55">
        <v>0.09</v>
      </c>
      <c r="F62" s="56">
        <f>F58*E62</f>
        <v>5.7221999999999993E-3</v>
      </c>
      <c r="G62" s="57"/>
      <c r="H62" s="179"/>
      <c r="I62" s="49"/>
      <c r="J62" s="50"/>
      <c r="K62" s="180"/>
      <c r="L62" s="179"/>
      <c r="M62" s="49"/>
    </row>
    <row r="63" spans="1:13" s="149" customFormat="1" ht="15.75" x14ac:dyDescent="0.3">
      <c r="A63" s="147">
        <v>9</v>
      </c>
      <c r="B63" s="166" t="s">
        <v>99</v>
      </c>
      <c r="C63" s="147" t="s">
        <v>100</v>
      </c>
      <c r="D63" s="149" t="s">
        <v>26</v>
      </c>
      <c r="E63" s="152"/>
      <c r="F63" s="153">
        <v>37.4</v>
      </c>
      <c r="G63" s="156"/>
      <c r="H63" s="157"/>
      <c r="I63" s="152"/>
      <c r="K63" s="156"/>
      <c r="L63" s="157"/>
      <c r="M63" s="177"/>
    </row>
    <row r="64" spans="1:13" s="149" customFormat="1" ht="15.75" x14ac:dyDescent="0.3">
      <c r="A64" s="147"/>
      <c r="C64" s="147" t="s">
        <v>22</v>
      </c>
      <c r="D64" s="149" t="s">
        <v>23</v>
      </c>
      <c r="E64" s="152">
        <v>0.68</v>
      </c>
      <c r="F64" s="153">
        <f>F63*E64</f>
        <v>25.432000000000002</v>
      </c>
      <c r="G64" s="152"/>
      <c r="I64" s="156"/>
      <c r="J64" s="157"/>
      <c r="K64" s="156"/>
      <c r="L64" s="157"/>
      <c r="M64" s="152"/>
    </row>
    <row r="65" spans="1:13" s="149" customFormat="1" ht="15.75" x14ac:dyDescent="0.3">
      <c r="A65" s="147"/>
      <c r="C65" s="147" t="s">
        <v>24</v>
      </c>
      <c r="D65" s="149" t="s">
        <v>0</v>
      </c>
      <c r="E65" s="165">
        <f>0.03/100</f>
        <v>2.9999999999999997E-4</v>
      </c>
      <c r="F65" s="153">
        <f>F63*E65</f>
        <v>1.1219999999999999E-2</v>
      </c>
      <c r="G65" s="156"/>
      <c r="H65" s="157"/>
      <c r="I65" s="152"/>
      <c r="K65" s="152"/>
      <c r="L65" s="153"/>
      <c r="M65" s="152"/>
    </row>
    <row r="66" spans="1:13" s="149" customFormat="1" ht="15.75" x14ac:dyDescent="0.3">
      <c r="A66" s="147"/>
      <c r="B66" s="149" t="s">
        <v>149</v>
      </c>
      <c r="C66" s="147" t="s">
        <v>101</v>
      </c>
      <c r="D66" s="149" t="s">
        <v>41</v>
      </c>
      <c r="E66" s="150">
        <v>0.24399999999999999</v>
      </c>
      <c r="F66" s="153">
        <f>F63*E66</f>
        <v>9.1255999999999986</v>
      </c>
      <c r="G66" s="156"/>
      <c r="H66" s="157"/>
      <c r="I66" s="152"/>
      <c r="J66" s="153"/>
      <c r="K66" s="156"/>
      <c r="L66" s="157"/>
      <c r="M66" s="152"/>
    </row>
    <row r="67" spans="1:13" s="149" customFormat="1" ht="15.75" x14ac:dyDescent="0.3">
      <c r="A67" s="147"/>
      <c r="B67" s="149" t="s">
        <v>149</v>
      </c>
      <c r="C67" s="147" t="s">
        <v>102</v>
      </c>
      <c r="D67" s="149" t="s">
        <v>41</v>
      </c>
      <c r="E67" s="150">
        <v>2E-3</v>
      </c>
      <c r="F67" s="153">
        <f>F63*E67</f>
        <v>7.4800000000000005E-2</v>
      </c>
      <c r="G67" s="156"/>
      <c r="H67" s="157"/>
      <c r="I67" s="152"/>
      <c r="J67" s="153"/>
      <c r="K67" s="156"/>
      <c r="L67" s="157"/>
      <c r="M67" s="152"/>
    </row>
    <row r="68" spans="1:13" s="149" customFormat="1" ht="15.75" x14ac:dyDescent="0.3">
      <c r="A68" s="147"/>
      <c r="B68" s="149" t="s">
        <v>149</v>
      </c>
      <c r="C68" s="147" t="s">
        <v>66</v>
      </c>
      <c r="D68" s="149" t="s">
        <v>41</v>
      </c>
      <c r="E68" s="150">
        <v>2.7E-2</v>
      </c>
      <c r="F68" s="153">
        <f>F63*E68</f>
        <v>1.0098</v>
      </c>
      <c r="G68" s="156"/>
      <c r="H68" s="157"/>
      <c r="I68" s="152"/>
      <c r="J68" s="153"/>
      <c r="K68" s="156"/>
      <c r="L68" s="157"/>
      <c r="M68" s="152"/>
    </row>
    <row r="69" spans="1:13" s="149" customFormat="1" ht="15.75" x14ac:dyDescent="0.3">
      <c r="A69" s="48"/>
      <c r="B69" s="51"/>
      <c r="C69" s="48" t="s">
        <v>25</v>
      </c>
      <c r="D69" s="51" t="s">
        <v>0</v>
      </c>
      <c r="E69" s="187">
        <v>1.9E-3</v>
      </c>
      <c r="F69" s="50">
        <f>F63*E69</f>
        <v>7.1059999999999998E-2</v>
      </c>
      <c r="G69" s="57"/>
      <c r="H69" s="58"/>
      <c r="I69" s="49"/>
      <c r="J69" s="50"/>
      <c r="K69" s="57"/>
      <c r="L69" s="58"/>
      <c r="M69" s="49"/>
    </row>
    <row r="70" spans="1:13" s="190" customFormat="1" ht="16.5" customHeight="1" x14ac:dyDescent="0.35">
      <c r="A70" s="188"/>
      <c r="B70" s="188"/>
      <c r="C70" s="188" t="s">
        <v>27</v>
      </c>
      <c r="D70" s="188"/>
      <c r="E70" s="188"/>
      <c r="F70" s="188"/>
      <c r="G70" s="188"/>
      <c r="H70" s="189"/>
      <c r="I70" s="189"/>
      <c r="J70" s="189"/>
      <c r="K70" s="189"/>
      <c r="L70" s="189"/>
      <c r="M70" s="189"/>
    </row>
    <row r="71" spans="1:13" s="197" customFormat="1" x14ac:dyDescent="0.3">
      <c r="A71" s="191"/>
      <c r="B71" s="191"/>
      <c r="C71" s="192" t="s">
        <v>167</v>
      </c>
      <c r="D71" s="193">
        <v>0.1</v>
      </c>
      <c r="E71" s="194"/>
      <c r="F71" s="194"/>
      <c r="G71" s="195"/>
      <c r="H71" s="196"/>
      <c r="I71" s="196"/>
      <c r="J71" s="196"/>
      <c r="K71" s="196"/>
      <c r="L71" s="196"/>
      <c r="M71" s="196"/>
    </row>
    <row r="72" spans="1:13" s="190" customFormat="1" ht="16.5" customHeight="1" x14ac:dyDescent="0.35">
      <c r="A72" s="188"/>
      <c r="B72" s="188"/>
      <c r="C72" s="188" t="s">
        <v>27</v>
      </c>
      <c r="D72" s="188"/>
      <c r="E72" s="188"/>
      <c r="F72" s="188"/>
      <c r="G72" s="188"/>
      <c r="H72" s="189"/>
      <c r="I72" s="189"/>
      <c r="J72" s="198"/>
      <c r="K72" s="189"/>
      <c r="L72" s="189"/>
      <c r="M72" s="199"/>
    </row>
    <row r="73" spans="1:13" s="197" customFormat="1" ht="33" x14ac:dyDescent="0.3">
      <c r="A73" s="191"/>
      <c r="B73" s="191"/>
      <c r="C73" s="192" t="s">
        <v>163</v>
      </c>
      <c r="D73" s="193">
        <v>0.08</v>
      </c>
      <c r="E73" s="194"/>
      <c r="F73" s="194"/>
      <c r="G73" s="195"/>
      <c r="H73" s="196"/>
      <c r="I73" s="196"/>
      <c r="J73" s="196"/>
      <c r="K73" s="196"/>
      <c r="L73" s="196"/>
      <c r="M73" s="196"/>
    </row>
    <row r="74" spans="1:13" s="207" customFormat="1" x14ac:dyDescent="0.35">
      <c r="A74" s="200"/>
      <c r="B74" s="200"/>
      <c r="C74" s="201" t="s">
        <v>8</v>
      </c>
      <c r="D74" s="201"/>
      <c r="E74" s="202"/>
      <c r="F74" s="203"/>
      <c r="G74" s="204"/>
      <c r="H74" s="205"/>
      <c r="I74" s="205"/>
      <c r="J74" s="206"/>
      <c r="K74" s="205"/>
      <c r="L74" s="205"/>
      <c r="M74" s="206"/>
    </row>
    <row r="76" spans="1:13" s="209" customFormat="1" ht="11.25" customHeight="1" x14ac:dyDescent="0.3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</row>
    <row r="77" spans="1:13" s="209" customFormat="1" ht="11.25" customHeight="1" x14ac:dyDescent="0.3">
      <c r="A77" s="208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</row>
    <row r="78" spans="1:13" s="209" customFormat="1" ht="15.75" customHeight="1" x14ac:dyDescent="0.3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</row>
    <row r="79" spans="1:13" s="190" customFormat="1" ht="15.75" x14ac:dyDescent="0.3">
      <c r="A79" s="210"/>
      <c r="B79" s="211"/>
      <c r="C79" s="210"/>
      <c r="D79" s="210"/>
      <c r="E79" s="212"/>
      <c r="F79" s="212"/>
      <c r="G79" s="213"/>
      <c r="H79" s="210"/>
      <c r="I79" s="214"/>
      <c r="J79" s="210"/>
      <c r="K79" s="214"/>
      <c r="L79" s="210"/>
      <c r="M79" s="215"/>
    </row>
    <row r="80" spans="1:13" s="190" customFormat="1" ht="15.75" x14ac:dyDescent="0.3">
      <c r="A80" s="210"/>
      <c r="B80" s="210"/>
      <c r="C80" s="210"/>
      <c r="D80" s="210"/>
      <c r="E80" s="212"/>
      <c r="F80" s="212"/>
      <c r="G80" s="213"/>
      <c r="H80" s="214"/>
      <c r="I80" s="214"/>
      <c r="J80" s="214"/>
      <c r="K80" s="214"/>
      <c r="L80" s="214"/>
      <c r="M80" s="214"/>
    </row>
    <row r="81" spans="1:13" s="190" customFormat="1" ht="15.75" x14ac:dyDescent="0.3">
      <c r="A81" s="210"/>
      <c r="B81" s="211"/>
      <c r="C81" s="210"/>
      <c r="D81" s="210"/>
      <c r="E81" s="212"/>
      <c r="F81" s="212"/>
      <c r="G81" s="213"/>
      <c r="H81" s="210"/>
      <c r="I81" s="214"/>
      <c r="J81" s="210"/>
      <c r="K81" s="214"/>
      <c r="L81" s="210"/>
      <c r="M81" s="215"/>
    </row>
    <row r="82" spans="1:13" s="190" customFormat="1" ht="15.75" x14ac:dyDescent="0.3">
      <c r="A82" s="210"/>
      <c r="B82" s="210"/>
      <c r="C82" s="210"/>
      <c r="D82" s="210"/>
      <c r="E82" s="212"/>
      <c r="F82" s="212"/>
      <c r="G82" s="213"/>
      <c r="H82" s="214"/>
      <c r="I82" s="214"/>
      <c r="J82" s="214"/>
      <c r="K82" s="214"/>
      <c r="L82" s="214"/>
      <c r="M82" s="214"/>
    </row>
    <row r="83" spans="1:13" s="190" customFormat="1" ht="15.75" x14ac:dyDescent="0.3">
      <c r="A83" s="210"/>
      <c r="B83" s="211"/>
      <c r="C83" s="210"/>
      <c r="D83" s="210"/>
      <c r="E83" s="212"/>
      <c r="F83" s="212"/>
      <c r="G83" s="213"/>
      <c r="H83" s="210"/>
      <c r="I83" s="214"/>
      <c r="J83" s="210"/>
      <c r="K83" s="214"/>
      <c r="L83" s="210"/>
      <c r="M83" s="215"/>
    </row>
    <row r="84" spans="1:13" s="190" customFormat="1" ht="15.75" x14ac:dyDescent="0.3">
      <c r="A84" s="210"/>
      <c r="B84" s="210"/>
      <c r="C84" s="210"/>
      <c r="D84" s="210"/>
      <c r="E84" s="212"/>
      <c r="F84" s="212"/>
      <c r="G84" s="213"/>
      <c r="H84" s="214"/>
      <c r="I84" s="214"/>
      <c r="J84" s="214"/>
      <c r="K84" s="214"/>
      <c r="L84" s="214"/>
      <c r="M84" s="214"/>
    </row>
    <row r="85" spans="1:13" s="190" customFormat="1" ht="15.75" x14ac:dyDescent="0.3">
      <c r="A85" s="210"/>
      <c r="B85" s="211"/>
      <c r="C85" s="210"/>
      <c r="D85" s="210"/>
      <c r="E85" s="212"/>
      <c r="F85" s="212"/>
      <c r="G85" s="213"/>
      <c r="H85" s="210"/>
      <c r="I85" s="214"/>
      <c r="J85" s="210"/>
      <c r="K85" s="214"/>
      <c r="L85" s="210"/>
      <c r="M85" s="215"/>
    </row>
    <row r="86" spans="1:13" s="190" customFormat="1" ht="15.75" x14ac:dyDescent="0.3">
      <c r="A86" s="210"/>
      <c r="B86" s="210"/>
      <c r="C86" s="210"/>
      <c r="D86" s="210"/>
      <c r="E86" s="212"/>
      <c r="F86" s="212"/>
      <c r="G86" s="213"/>
      <c r="H86" s="214"/>
      <c r="I86" s="214"/>
      <c r="J86" s="214"/>
      <c r="K86" s="214"/>
      <c r="L86" s="214"/>
      <c r="M86" s="214"/>
    </row>
    <row r="87" spans="1:13" s="190" customFormat="1" ht="15.75" x14ac:dyDescent="0.3">
      <c r="A87" s="210"/>
      <c r="B87" s="211"/>
      <c r="C87" s="210"/>
      <c r="D87" s="210"/>
      <c r="E87" s="212"/>
      <c r="F87" s="212"/>
      <c r="G87" s="213"/>
      <c r="H87" s="210"/>
      <c r="I87" s="214"/>
      <c r="J87" s="210"/>
      <c r="K87" s="214"/>
      <c r="L87" s="210"/>
      <c r="M87" s="215"/>
    </row>
    <row r="88" spans="1:13" s="190" customFormat="1" ht="15.75" x14ac:dyDescent="0.3">
      <c r="A88" s="210"/>
      <c r="B88" s="210"/>
      <c r="C88" s="210"/>
      <c r="D88" s="210"/>
      <c r="E88" s="212"/>
      <c r="F88" s="212"/>
      <c r="G88" s="213"/>
      <c r="H88" s="214"/>
      <c r="I88" s="214"/>
      <c r="J88" s="214"/>
      <c r="K88" s="214"/>
      <c r="L88" s="214"/>
      <c r="M88" s="214"/>
    </row>
    <row r="89" spans="1:13" s="190" customFormat="1" ht="15.75" x14ac:dyDescent="0.3">
      <c r="A89" s="210"/>
      <c r="B89" s="211"/>
      <c r="C89" s="210"/>
      <c r="D89" s="210"/>
      <c r="E89" s="212"/>
      <c r="F89" s="212"/>
      <c r="G89" s="213"/>
      <c r="H89" s="215"/>
      <c r="I89" s="213"/>
      <c r="J89" s="210"/>
      <c r="K89" s="214"/>
      <c r="L89" s="214"/>
      <c r="M89" s="216"/>
    </row>
    <row r="90" spans="1:13" s="190" customFormat="1" ht="15.75" x14ac:dyDescent="0.3">
      <c r="A90" s="210"/>
      <c r="B90" s="210"/>
      <c r="C90" s="210"/>
      <c r="D90" s="210"/>
      <c r="E90" s="212"/>
      <c r="F90" s="212"/>
      <c r="G90" s="213"/>
      <c r="H90" s="214"/>
      <c r="I90" s="214"/>
      <c r="J90" s="214"/>
      <c r="K90" s="214"/>
      <c r="L90" s="214"/>
      <c r="M90" s="214"/>
    </row>
    <row r="91" spans="1:13" s="190" customFormat="1" ht="15.75" x14ac:dyDescent="0.3">
      <c r="A91" s="210"/>
      <c r="B91" s="211"/>
      <c r="C91" s="217"/>
      <c r="D91" s="210"/>
      <c r="E91" s="212"/>
      <c r="F91" s="212"/>
      <c r="G91" s="213"/>
      <c r="H91" s="210"/>
      <c r="I91" s="214"/>
      <c r="J91" s="210"/>
      <c r="K91" s="214"/>
      <c r="L91" s="210"/>
      <c r="M91" s="215"/>
    </row>
    <row r="92" spans="1:13" s="190" customFormat="1" ht="15.75" x14ac:dyDescent="0.3">
      <c r="A92" s="210"/>
      <c r="B92" s="210"/>
      <c r="C92" s="210"/>
      <c r="D92" s="210"/>
      <c r="E92" s="212"/>
      <c r="F92" s="212"/>
      <c r="G92" s="213"/>
      <c r="H92" s="214"/>
      <c r="I92" s="214"/>
      <c r="J92" s="214"/>
      <c r="K92" s="214"/>
      <c r="L92" s="214"/>
      <c r="M92" s="214"/>
    </row>
    <row r="93" spans="1:13" s="219" customFormat="1" x14ac:dyDescent="0.3">
      <c r="A93" s="218"/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</row>
    <row r="94" spans="1:13" s="190" customFormat="1" ht="15.75" x14ac:dyDescent="0.3">
      <c r="A94" s="210"/>
      <c r="B94" s="211"/>
      <c r="C94" s="217"/>
      <c r="D94" s="210"/>
      <c r="E94" s="212"/>
      <c r="F94" s="212"/>
      <c r="G94" s="213"/>
      <c r="H94" s="210"/>
      <c r="I94" s="214"/>
      <c r="J94" s="210"/>
      <c r="K94" s="214"/>
      <c r="L94" s="210"/>
      <c r="M94" s="215"/>
    </row>
    <row r="95" spans="1:13" s="190" customFormat="1" ht="15.75" x14ac:dyDescent="0.3">
      <c r="A95" s="210"/>
      <c r="B95" s="210"/>
      <c r="C95" s="210"/>
      <c r="D95" s="210"/>
      <c r="E95" s="212"/>
      <c r="F95" s="212"/>
      <c r="G95" s="213"/>
      <c r="H95" s="214"/>
      <c r="I95" s="214"/>
      <c r="J95" s="214"/>
      <c r="K95" s="214"/>
      <c r="L95" s="214"/>
      <c r="M95" s="214"/>
    </row>
    <row r="96" spans="1:13" s="190" customFormat="1" ht="15.75" x14ac:dyDescent="0.3">
      <c r="A96" s="210"/>
      <c r="B96" s="211"/>
      <c r="C96" s="217"/>
      <c r="D96" s="210"/>
      <c r="E96" s="212"/>
      <c r="F96" s="212"/>
      <c r="G96" s="213"/>
      <c r="H96" s="210"/>
      <c r="I96" s="214"/>
      <c r="J96" s="210"/>
      <c r="K96" s="214"/>
      <c r="L96" s="210"/>
      <c r="M96" s="215"/>
    </row>
    <row r="97" spans="1:13" s="190" customFormat="1" ht="15.75" x14ac:dyDescent="0.3">
      <c r="A97" s="210"/>
      <c r="B97" s="210"/>
      <c r="C97" s="210"/>
      <c r="D97" s="210"/>
      <c r="E97" s="212"/>
      <c r="F97" s="212"/>
      <c r="G97" s="213"/>
      <c r="H97" s="214"/>
      <c r="I97" s="214"/>
      <c r="J97" s="214"/>
      <c r="K97" s="214"/>
      <c r="L97" s="214"/>
      <c r="M97" s="214"/>
    </row>
    <row r="98" spans="1:13" s="190" customFormat="1" ht="15.75" x14ac:dyDescent="0.3">
      <c r="A98" s="210"/>
      <c r="B98" s="210"/>
      <c r="C98" s="217"/>
      <c r="D98" s="210"/>
      <c r="E98" s="212"/>
      <c r="F98" s="212"/>
      <c r="G98" s="213"/>
      <c r="H98" s="210"/>
      <c r="I98" s="214"/>
      <c r="J98" s="210"/>
      <c r="K98" s="214"/>
      <c r="L98" s="210"/>
      <c r="M98" s="215"/>
    </row>
    <row r="99" spans="1:13" s="190" customFormat="1" ht="15.75" x14ac:dyDescent="0.3">
      <c r="A99" s="210"/>
      <c r="B99" s="210"/>
      <c r="C99" s="210"/>
      <c r="D99" s="210"/>
      <c r="E99" s="212"/>
      <c r="F99" s="212"/>
      <c r="G99" s="213"/>
      <c r="H99" s="214"/>
      <c r="I99" s="214"/>
      <c r="J99" s="214"/>
      <c r="K99" s="214"/>
      <c r="L99" s="214"/>
      <c r="M99" s="214"/>
    </row>
    <row r="100" spans="1:13" s="190" customFormat="1" ht="15.75" x14ac:dyDescent="0.3">
      <c r="A100" s="210"/>
      <c r="B100" s="211"/>
      <c r="C100" s="217"/>
      <c r="D100" s="210"/>
      <c r="E100" s="212"/>
      <c r="F100" s="212"/>
      <c r="G100" s="213"/>
      <c r="H100" s="210"/>
      <c r="I100" s="214"/>
      <c r="J100" s="210"/>
      <c r="K100" s="214"/>
      <c r="L100" s="210"/>
      <c r="M100" s="215"/>
    </row>
    <row r="101" spans="1:13" s="190" customFormat="1" ht="15.75" x14ac:dyDescent="0.3">
      <c r="A101" s="210"/>
      <c r="B101" s="210"/>
      <c r="C101" s="210"/>
      <c r="D101" s="210"/>
      <c r="E101" s="212"/>
      <c r="F101" s="212"/>
      <c r="G101" s="213"/>
      <c r="H101" s="214"/>
      <c r="I101" s="214"/>
      <c r="J101" s="214"/>
      <c r="K101" s="214"/>
      <c r="L101" s="214"/>
      <c r="M101" s="214"/>
    </row>
    <row r="102" spans="1:13" s="190" customFormat="1" ht="15.75" x14ac:dyDescent="0.3">
      <c r="A102" s="210"/>
      <c r="B102" s="210"/>
      <c r="C102" s="217"/>
      <c r="D102" s="210"/>
      <c r="E102" s="212"/>
      <c r="F102" s="212"/>
      <c r="G102" s="213"/>
      <c r="H102" s="210"/>
      <c r="I102" s="214"/>
      <c r="J102" s="210"/>
      <c r="K102" s="214"/>
      <c r="L102" s="210"/>
      <c r="M102" s="215"/>
    </row>
    <row r="103" spans="1:13" s="190" customFormat="1" ht="15.75" x14ac:dyDescent="0.3">
      <c r="A103" s="210"/>
      <c r="B103" s="210"/>
      <c r="C103" s="210"/>
      <c r="D103" s="210"/>
      <c r="E103" s="212"/>
      <c r="F103" s="212"/>
      <c r="G103" s="213"/>
      <c r="H103" s="214"/>
      <c r="I103" s="214"/>
      <c r="J103" s="214"/>
      <c r="K103" s="214"/>
      <c r="L103" s="214"/>
      <c r="M103" s="214"/>
    </row>
    <row r="104" spans="1:13" s="190" customFormat="1" ht="15.75" x14ac:dyDescent="0.3">
      <c r="A104" s="210"/>
      <c r="B104" s="210"/>
      <c r="C104" s="217"/>
      <c r="D104" s="210"/>
      <c r="E104" s="212"/>
      <c r="F104" s="212"/>
      <c r="G104" s="213"/>
      <c r="H104" s="210"/>
      <c r="I104" s="214"/>
      <c r="J104" s="210"/>
      <c r="K104" s="214"/>
      <c r="L104" s="210"/>
      <c r="M104" s="215"/>
    </row>
    <row r="105" spans="1:13" s="190" customFormat="1" ht="15.75" x14ac:dyDescent="0.3">
      <c r="A105" s="210"/>
      <c r="B105" s="210"/>
      <c r="C105" s="210"/>
      <c r="D105" s="210"/>
      <c r="E105" s="212"/>
      <c r="F105" s="212"/>
      <c r="G105" s="213"/>
      <c r="H105" s="214"/>
      <c r="I105" s="214"/>
      <c r="J105" s="214"/>
      <c r="K105" s="214"/>
      <c r="L105" s="214"/>
      <c r="M105" s="214"/>
    </row>
    <row r="106" spans="1:13" s="190" customFormat="1" ht="15.75" x14ac:dyDescent="0.3">
      <c r="A106" s="210"/>
      <c r="B106" s="210"/>
      <c r="C106" s="217"/>
      <c r="D106" s="210"/>
      <c r="E106" s="212"/>
      <c r="F106" s="212"/>
      <c r="G106" s="213"/>
      <c r="H106" s="210"/>
      <c r="I106" s="214"/>
      <c r="J106" s="210"/>
      <c r="K106" s="214"/>
      <c r="L106" s="210"/>
      <c r="M106" s="215"/>
    </row>
    <row r="107" spans="1:13" s="190" customFormat="1" ht="15.75" x14ac:dyDescent="0.3">
      <c r="A107" s="210"/>
      <c r="B107" s="210"/>
      <c r="C107" s="210"/>
      <c r="D107" s="210"/>
      <c r="E107" s="212"/>
      <c r="F107" s="212"/>
      <c r="G107" s="213"/>
      <c r="H107" s="214"/>
      <c r="I107" s="214"/>
      <c r="J107" s="214"/>
      <c r="K107" s="214"/>
      <c r="L107" s="214"/>
      <c r="M107" s="214"/>
    </row>
    <row r="108" spans="1:13" s="190" customFormat="1" ht="15.75" x14ac:dyDescent="0.3">
      <c r="A108" s="210"/>
      <c r="B108" s="210"/>
      <c r="C108" s="217"/>
      <c r="D108" s="210"/>
      <c r="E108" s="212"/>
      <c r="F108" s="212"/>
      <c r="G108" s="213"/>
      <c r="H108" s="210"/>
      <c r="I108" s="214"/>
      <c r="J108" s="210"/>
      <c r="K108" s="214"/>
      <c r="L108" s="210"/>
      <c r="M108" s="215"/>
    </row>
    <row r="109" spans="1:13" s="190" customFormat="1" ht="15.75" x14ac:dyDescent="0.3">
      <c r="A109" s="210"/>
      <c r="B109" s="210"/>
      <c r="C109" s="210"/>
      <c r="D109" s="210"/>
      <c r="E109" s="212"/>
      <c r="F109" s="212"/>
      <c r="G109" s="213"/>
      <c r="H109" s="214"/>
      <c r="I109" s="214"/>
      <c r="J109" s="214"/>
      <c r="K109" s="214"/>
      <c r="L109" s="214"/>
      <c r="M109" s="214"/>
    </row>
    <row r="110" spans="1:13" s="219" customFormat="1" x14ac:dyDescent="0.3">
      <c r="A110" s="210"/>
      <c r="B110" s="210"/>
      <c r="C110" s="217"/>
      <c r="D110" s="210"/>
      <c r="E110" s="210"/>
      <c r="F110" s="210"/>
      <c r="G110" s="213"/>
      <c r="H110" s="210"/>
      <c r="I110" s="214"/>
      <c r="J110" s="214"/>
      <c r="K110" s="214"/>
      <c r="L110" s="214"/>
      <c r="M110" s="214"/>
    </row>
    <row r="111" spans="1:13" s="219" customFormat="1" x14ac:dyDescent="0.3">
      <c r="A111" s="210"/>
      <c r="B111" s="210"/>
      <c r="C111" s="210"/>
      <c r="D111" s="210"/>
      <c r="E111" s="212"/>
      <c r="F111" s="212"/>
      <c r="G111" s="213"/>
      <c r="H111" s="210"/>
      <c r="I111" s="214"/>
      <c r="J111" s="214"/>
      <c r="K111" s="214"/>
      <c r="L111" s="214"/>
      <c r="M111" s="215"/>
    </row>
    <row r="112" spans="1:13" s="219" customFormat="1" x14ac:dyDescent="0.3">
      <c r="A112" s="210"/>
      <c r="B112" s="210"/>
      <c r="C112" s="210"/>
      <c r="D112" s="210"/>
      <c r="E112" s="212"/>
      <c r="F112" s="212"/>
      <c r="G112" s="213"/>
      <c r="H112" s="215"/>
      <c r="I112" s="213"/>
      <c r="J112" s="210"/>
      <c r="K112" s="213"/>
      <c r="L112" s="210"/>
      <c r="M112" s="213"/>
    </row>
    <row r="113" spans="1:13" s="219" customFormat="1" x14ac:dyDescent="0.3">
      <c r="A113" s="210"/>
      <c r="B113" s="210"/>
      <c r="C113" s="210"/>
      <c r="D113" s="210"/>
      <c r="E113" s="213"/>
      <c r="F113" s="212"/>
      <c r="G113" s="213"/>
      <c r="H113" s="215"/>
      <c r="I113" s="220"/>
      <c r="J113" s="210"/>
      <c r="K113" s="214"/>
      <c r="L113" s="214"/>
      <c r="M113" s="215"/>
    </row>
    <row r="114" spans="1:13" s="219" customFormat="1" x14ac:dyDescent="0.3">
      <c r="A114" s="210"/>
      <c r="B114" s="210"/>
      <c r="C114" s="210"/>
      <c r="D114" s="210"/>
      <c r="E114" s="212"/>
      <c r="F114" s="212"/>
      <c r="G114" s="213"/>
      <c r="H114" s="221"/>
      <c r="I114" s="220"/>
      <c r="J114" s="210"/>
      <c r="K114" s="214"/>
      <c r="L114" s="214"/>
      <c r="M114" s="215"/>
    </row>
    <row r="115" spans="1:13" s="219" customFormat="1" x14ac:dyDescent="0.3">
      <c r="A115" s="210"/>
      <c r="B115" s="210"/>
      <c r="C115" s="210"/>
      <c r="D115" s="210"/>
      <c r="E115" s="212"/>
      <c r="F115" s="212"/>
      <c r="G115" s="213"/>
      <c r="H115" s="215"/>
      <c r="I115" s="220"/>
      <c r="J115" s="210"/>
      <c r="K115" s="214"/>
      <c r="L115" s="214"/>
      <c r="M115" s="215"/>
    </row>
    <row r="116" spans="1:13" s="190" customFormat="1" ht="15.75" x14ac:dyDescent="0.3">
      <c r="A116" s="210"/>
      <c r="B116" s="210"/>
      <c r="C116" s="210"/>
      <c r="D116" s="210"/>
      <c r="E116" s="212"/>
      <c r="F116" s="212"/>
      <c r="G116" s="213"/>
      <c r="H116" s="214"/>
      <c r="I116" s="214"/>
      <c r="J116" s="214"/>
      <c r="K116" s="214"/>
      <c r="L116" s="214"/>
      <c r="M116" s="214"/>
    </row>
    <row r="117" spans="1:13" s="219" customFormat="1" x14ac:dyDescent="0.3">
      <c r="A117" s="210"/>
      <c r="B117" s="210"/>
      <c r="C117" s="217"/>
      <c r="D117" s="210"/>
      <c r="E117" s="210"/>
      <c r="F117" s="210"/>
      <c r="G117" s="213"/>
      <c r="H117" s="210"/>
      <c r="I117" s="214"/>
      <c r="J117" s="214"/>
      <c r="K117" s="214"/>
      <c r="L117" s="214"/>
      <c r="M117" s="214"/>
    </row>
    <row r="118" spans="1:13" s="219" customFormat="1" x14ac:dyDescent="0.3">
      <c r="A118" s="210"/>
      <c r="B118" s="210"/>
      <c r="C118" s="210"/>
      <c r="D118" s="210"/>
      <c r="E118" s="212"/>
      <c r="F118" s="212"/>
      <c r="G118" s="213"/>
      <c r="H118" s="210"/>
      <c r="I118" s="214"/>
      <c r="J118" s="214"/>
      <c r="K118" s="214"/>
      <c r="L118" s="214"/>
      <c r="M118" s="215"/>
    </row>
    <row r="119" spans="1:13" s="219" customFormat="1" x14ac:dyDescent="0.3">
      <c r="A119" s="210"/>
      <c r="B119" s="210"/>
      <c r="C119" s="210"/>
      <c r="D119" s="210"/>
      <c r="E119" s="222"/>
      <c r="F119" s="212"/>
      <c r="G119" s="213"/>
      <c r="H119" s="215"/>
      <c r="I119" s="213"/>
      <c r="J119" s="210"/>
      <c r="K119" s="213"/>
      <c r="L119" s="210"/>
      <c r="M119" s="213"/>
    </row>
    <row r="120" spans="1:13" s="219" customFormat="1" x14ac:dyDescent="0.3">
      <c r="A120" s="210"/>
      <c r="B120" s="210"/>
      <c r="C120" s="210"/>
      <c r="D120" s="210"/>
      <c r="E120" s="213"/>
      <c r="F120" s="212"/>
      <c r="G120" s="213"/>
      <c r="H120" s="215"/>
      <c r="I120" s="220"/>
      <c r="J120" s="210"/>
      <c r="K120" s="214"/>
      <c r="L120" s="214"/>
      <c r="M120" s="215"/>
    </row>
    <row r="121" spans="1:13" s="219" customFormat="1" x14ac:dyDescent="0.3">
      <c r="A121" s="210"/>
      <c r="B121" s="210"/>
      <c r="C121" s="210"/>
      <c r="D121" s="210"/>
      <c r="E121" s="222"/>
      <c r="F121" s="212"/>
      <c r="G121" s="213"/>
      <c r="H121" s="215"/>
      <c r="I121" s="220"/>
      <c r="J121" s="210"/>
      <c r="K121" s="214"/>
      <c r="L121" s="214"/>
      <c r="M121" s="215"/>
    </row>
    <row r="122" spans="1:13" s="190" customFormat="1" ht="15.75" x14ac:dyDescent="0.3">
      <c r="A122" s="210"/>
      <c r="B122" s="210"/>
      <c r="C122" s="210"/>
      <c r="D122" s="210"/>
      <c r="E122" s="212"/>
      <c r="F122" s="212"/>
      <c r="G122" s="213"/>
      <c r="H122" s="214"/>
      <c r="I122" s="214"/>
      <c r="J122" s="214"/>
      <c r="K122" s="214"/>
      <c r="L122" s="214"/>
      <c r="M122" s="214"/>
    </row>
    <row r="123" spans="1:13" s="219" customFormat="1" x14ac:dyDescent="0.3">
      <c r="A123" s="218"/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</row>
    <row r="124" spans="1:13" s="219" customFormat="1" x14ac:dyDescent="0.3">
      <c r="A124" s="210"/>
      <c r="B124" s="210"/>
      <c r="C124" s="217"/>
      <c r="D124" s="210"/>
      <c r="E124" s="210"/>
      <c r="F124" s="210"/>
      <c r="G124" s="213"/>
      <c r="H124" s="210"/>
      <c r="I124" s="214"/>
      <c r="J124" s="214"/>
      <c r="K124" s="214"/>
      <c r="L124" s="214"/>
      <c r="M124" s="214"/>
    </row>
    <row r="125" spans="1:13" s="219" customFormat="1" x14ac:dyDescent="0.3">
      <c r="A125" s="210"/>
      <c r="B125" s="210"/>
      <c r="C125" s="210"/>
      <c r="D125" s="210"/>
      <c r="E125" s="212"/>
      <c r="F125" s="212"/>
      <c r="G125" s="213"/>
      <c r="H125" s="210"/>
      <c r="I125" s="214"/>
      <c r="J125" s="214"/>
      <c r="K125" s="214"/>
      <c r="L125" s="214"/>
      <c r="M125" s="215"/>
    </row>
    <row r="126" spans="1:13" s="219" customFormat="1" x14ac:dyDescent="0.3">
      <c r="A126" s="210"/>
      <c r="B126" s="210"/>
      <c r="C126" s="210"/>
      <c r="D126" s="210"/>
      <c r="E126" s="222"/>
      <c r="F126" s="212"/>
      <c r="G126" s="213"/>
      <c r="H126" s="215"/>
      <c r="I126" s="213"/>
      <c r="J126" s="210"/>
      <c r="K126" s="213"/>
      <c r="L126" s="210"/>
      <c r="M126" s="213"/>
    </row>
    <row r="127" spans="1:13" s="219" customFormat="1" x14ac:dyDescent="0.3">
      <c r="A127" s="210"/>
      <c r="B127" s="210"/>
      <c r="C127" s="210"/>
      <c r="D127" s="210"/>
      <c r="E127" s="213"/>
      <c r="F127" s="212"/>
      <c r="G127" s="213"/>
      <c r="H127" s="215"/>
      <c r="I127" s="220"/>
      <c r="J127" s="210"/>
      <c r="K127" s="214"/>
      <c r="L127" s="214"/>
      <c r="M127" s="215"/>
    </row>
    <row r="128" spans="1:13" s="219" customFormat="1" x14ac:dyDescent="0.3">
      <c r="A128" s="210"/>
      <c r="B128" s="210"/>
      <c r="C128" s="210"/>
      <c r="D128" s="210"/>
      <c r="E128" s="222"/>
      <c r="F128" s="212"/>
      <c r="G128" s="213"/>
      <c r="H128" s="215"/>
      <c r="I128" s="220"/>
      <c r="J128" s="210"/>
      <c r="K128" s="214"/>
      <c r="L128" s="214"/>
      <c r="M128" s="215"/>
    </row>
    <row r="129" spans="1:13" s="190" customFormat="1" ht="15.75" x14ac:dyDescent="0.3">
      <c r="A129" s="210"/>
      <c r="B129" s="210"/>
      <c r="C129" s="210"/>
      <c r="D129" s="210"/>
      <c r="E129" s="212"/>
      <c r="F129" s="212"/>
      <c r="G129" s="213"/>
      <c r="H129" s="214"/>
      <c r="I129" s="214"/>
      <c r="J129" s="214"/>
      <c r="K129" s="214"/>
      <c r="L129" s="214"/>
      <c r="M129" s="214"/>
    </row>
    <row r="130" spans="1:13" s="219" customFormat="1" x14ac:dyDescent="0.3">
      <c r="A130" s="210"/>
      <c r="B130" s="210"/>
      <c r="C130" s="217"/>
      <c r="D130" s="210"/>
      <c r="E130" s="210"/>
      <c r="F130" s="210"/>
      <c r="G130" s="213"/>
      <c r="H130" s="210"/>
      <c r="I130" s="214"/>
      <c r="J130" s="214"/>
      <c r="K130" s="214"/>
      <c r="L130" s="214"/>
      <c r="M130" s="214"/>
    </row>
    <row r="131" spans="1:13" s="219" customFormat="1" x14ac:dyDescent="0.3">
      <c r="A131" s="210"/>
      <c r="B131" s="210"/>
      <c r="C131" s="210"/>
      <c r="D131" s="210"/>
      <c r="E131" s="212"/>
      <c r="F131" s="212"/>
      <c r="G131" s="213"/>
      <c r="H131" s="210"/>
      <c r="I131" s="214"/>
      <c r="J131" s="214"/>
      <c r="K131" s="214"/>
      <c r="L131" s="214"/>
      <c r="M131" s="215"/>
    </row>
    <row r="132" spans="1:13" s="219" customFormat="1" x14ac:dyDescent="0.3">
      <c r="A132" s="210"/>
      <c r="B132" s="210"/>
      <c r="C132" s="210"/>
      <c r="D132" s="210"/>
      <c r="E132" s="222"/>
      <c r="F132" s="212"/>
      <c r="G132" s="213"/>
      <c r="H132" s="215"/>
      <c r="I132" s="213"/>
      <c r="J132" s="210"/>
      <c r="K132" s="213"/>
      <c r="L132" s="210"/>
      <c r="M132" s="213"/>
    </row>
    <row r="133" spans="1:13" s="219" customFormat="1" x14ac:dyDescent="0.3">
      <c r="A133" s="210"/>
      <c r="B133" s="210"/>
      <c r="C133" s="210"/>
      <c r="D133" s="210"/>
      <c r="E133" s="213"/>
      <c r="F133" s="212"/>
      <c r="G133" s="213"/>
      <c r="H133" s="215"/>
      <c r="I133" s="220"/>
      <c r="J133" s="210"/>
      <c r="K133" s="214"/>
      <c r="L133" s="214"/>
      <c r="M133" s="215"/>
    </row>
    <row r="134" spans="1:13" s="219" customFormat="1" x14ac:dyDescent="0.3">
      <c r="A134" s="210"/>
      <c r="B134" s="210"/>
      <c r="C134" s="210"/>
      <c r="D134" s="210"/>
      <c r="E134" s="222"/>
      <c r="F134" s="212"/>
      <c r="G134" s="213"/>
      <c r="H134" s="215"/>
      <c r="I134" s="220"/>
      <c r="J134" s="210"/>
      <c r="K134" s="214"/>
      <c r="L134" s="214"/>
      <c r="M134" s="215"/>
    </row>
    <row r="135" spans="1:13" s="190" customFormat="1" ht="15.75" x14ac:dyDescent="0.3">
      <c r="A135" s="210"/>
      <c r="B135" s="210"/>
      <c r="C135" s="210"/>
      <c r="D135" s="210"/>
      <c r="E135" s="212"/>
      <c r="F135" s="212"/>
      <c r="G135" s="213"/>
      <c r="H135" s="214"/>
      <c r="I135" s="214"/>
      <c r="J135" s="214"/>
      <c r="K135" s="214"/>
      <c r="L135" s="214"/>
      <c r="M135" s="214"/>
    </row>
    <row r="136" spans="1:13" s="219" customFormat="1" x14ac:dyDescent="0.3">
      <c r="A136" s="210"/>
      <c r="B136" s="210"/>
      <c r="C136" s="217"/>
      <c r="D136" s="210"/>
      <c r="E136" s="210"/>
      <c r="F136" s="210"/>
      <c r="G136" s="213"/>
      <c r="H136" s="210"/>
      <c r="I136" s="214"/>
      <c r="J136" s="214"/>
      <c r="K136" s="214"/>
      <c r="L136" s="214"/>
      <c r="M136" s="214"/>
    </row>
    <row r="137" spans="1:13" s="219" customFormat="1" x14ac:dyDescent="0.3">
      <c r="A137" s="210"/>
      <c r="B137" s="210"/>
      <c r="C137" s="210"/>
      <c r="D137" s="210"/>
      <c r="E137" s="212"/>
      <c r="F137" s="212"/>
      <c r="G137" s="213"/>
      <c r="H137" s="210"/>
      <c r="I137" s="214"/>
      <c r="J137" s="214"/>
      <c r="K137" s="214"/>
      <c r="L137" s="214"/>
      <c r="M137" s="215"/>
    </row>
    <row r="138" spans="1:13" s="219" customFormat="1" x14ac:dyDescent="0.3">
      <c r="A138" s="210"/>
      <c r="B138" s="210"/>
      <c r="C138" s="210"/>
      <c r="D138" s="210"/>
      <c r="E138" s="222"/>
      <c r="F138" s="212"/>
      <c r="G138" s="213"/>
      <c r="H138" s="215"/>
      <c r="I138" s="213"/>
      <c r="J138" s="210"/>
      <c r="K138" s="213"/>
      <c r="L138" s="210"/>
      <c r="M138" s="213"/>
    </row>
    <row r="139" spans="1:13" s="219" customFormat="1" x14ac:dyDescent="0.3">
      <c r="A139" s="210"/>
      <c r="B139" s="210"/>
      <c r="C139" s="210"/>
      <c r="D139" s="210"/>
      <c r="E139" s="213"/>
      <c r="F139" s="212"/>
      <c r="G139" s="213"/>
      <c r="H139" s="215"/>
      <c r="I139" s="220"/>
      <c r="J139" s="210"/>
      <c r="K139" s="214"/>
      <c r="L139" s="214"/>
      <c r="M139" s="215"/>
    </row>
    <row r="140" spans="1:13" s="219" customFormat="1" x14ac:dyDescent="0.3">
      <c r="A140" s="210"/>
      <c r="B140" s="210"/>
      <c r="C140" s="210"/>
      <c r="D140" s="210"/>
      <c r="E140" s="222"/>
      <c r="F140" s="212"/>
      <c r="G140" s="213"/>
      <c r="H140" s="215"/>
      <c r="I140" s="220"/>
      <c r="J140" s="210"/>
      <c r="K140" s="214"/>
      <c r="L140" s="214"/>
      <c r="M140" s="215"/>
    </row>
    <row r="141" spans="1:13" s="190" customFormat="1" ht="15.75" x14ac:dyDescent="0.3">
      <c r="A141" s="210"/>
      <c r="B141" s="210"/>
      <c r="C141" s="210"/>
      <c r="D141" s="210"/>
      <c r="E141" s="212"/>
      <c r="F141" s="212"/>
      <c r="G141" s="213"/>
      <c r="H141" s="214"/>
      <c r="I141" s="214"/>
      <c r="J141" s="214"/>
      <c r="K141" s="214"/>
      <c r="L141" s="214"/>
      <c r="M141" s="214"/>
    </row>
    <row r="142" spans="1:13" s="219" customFormat="1" x14ac:dyDescent="0.3">
      <c r="A142" s="210"/>
      <c r="B142" s="210"/>
      <c r="C142" s="217"/>
      <c r="D142" s="210"/>
      <c r="E142" s="210"/>
      <c r="F142" s="210"/>
      <c r="G142" s="213"/>
      <c r="H142" s="210"/>
      <c r="I142" s="214"/>
      <c r="J142" s="214"/>
      <c r="K142" s="214"/>
      <c r="L142" s="214"/>
      <c r="M142" s="214"/>
    </row>
    <row r="143" spans="1:13" s="219" customFormat="1" x14ac:dyDescent="0.3">
      <c r="A143" s="210"/>
      <c r="B143" s="210"/>
      <c r="C143" s="210"/>
      <c r="D143" s="210"/>
      <c r="E143" s="212"/>
      <c r="F143" s="212"/>
      <c r="G143" s="213"/>
      <c r="H143" s="210"/>
      <c r="I143" s="214"/>
      <c r="J143" s="214"/>
      <c r="K143" s="214"/>
      <c r="L143" s="214"/>
      <c r="M143" s="215"/>
    </row>
    <row r="144" spans="1:13" s="219" customFormat="1" x14ac:dyDescent="0.3">
      <c r="A144" s="210"/>
      <c r="B144" s="210"/>
      <c r="C144" s="210"/>
      <c r="D144" s="210"/>
      <c r="E144" s="222"/>
      <c r="F144" s="212"/>
      <c r="G144" s="213"/>
      <c r="H144" s="215"/>
      <c r="I144" s="213"/>
      <c r="J144" s="210"/>
      <c r="K144" s="213"/>
      <c r="L144" s="210"/>
      <c r="M144" s="213"/>
    </row>
    <row r="145" spans="1:13" s="219" customFormat="1" x14ac:dyDescent="0.3">
      <c r="A145" s="210"/>
      <c r="B145" s="210"/>
      <c r="C145" s="210"/>
      <c r="D145" s="210"/>
      <c r="E145" s="213"/>
      <c r="F145" s="212"/>
      <c r="G145" s="213"/>
      <c r="H145" s="215"/>
      <c r="I145" s="220"/>
      <c r="J145" s="210"/>
      <c r="K145" s="214"/>
      <c r="L145" s="214"/>
      <c r="M145" s="215"/>
    </row>
    <row r="146" spans="1:13" s="219" customFormat="1" x14ac:dyDescent="0.3">
      <c r="A146" s="210"/>
      <c r="B146" s="210"/>
      <c r="C146" s="210"/>
      <c r="D146" s="210"/>
      <c r="E146" s="222"/>
      <c r="F146" s="212"/>
      <c r="G146" s="213"/>
      <c r="H146" s="215"/>
      <c r="I146" s="220"/>
      <c r="J146" s="210"/>
      <c r="K146" s="214"/>
      <c r="L146" s="214"/>
      <c r="M146" s="215"/>
    </row>
    <row r="147" spans="1:13" s="190" customFormat="1" ht="15.75" x14ac:dyDescent="0.3">
      <c r="A147" s="210"/>
      <c r="B147" s="210"/>
      <c r="C147" s="210"/>
      <c r="D147" s="210"/>
      <c r="E147" s="212"/>
      <c r="F147" s="212"/>
      <c r="G147" s="213"/>
      <c r="H147" s="214"/>
      <c r="I147" s="214"/>
      <c r="J147" s="214"/>
      <c r="K147" s="214"/>
      <c r="L147" s="214"/>
      <c r="M147" s="214"/>
    </row>
    <row r="148" spans="1:13" s="219" customFormat="1" x14ac:dyDescent="0.3">
      <c r="A148" s="210"/>
      <c r="B148" s="210"/>
      <c r="C148" s="217"/>
      <c r="D148" s="210"/>
      <c r="E148" s="210"/>
      <c r="F148" s="210"/>
      <c r="G148" s="213"/>
      <c r="H148" s="210"/>
      <c r="I148" s="214"/>
      <c r="J148" s="214"/>
      <c r="K148" s="214"/>
      <c r="L148" s="214"/>
      <c r="M148" s="214"/>
    </row>
    <row r="149" spans="1:13" s="219" customFormat="1" x14ac:dyDescent="0.3">
      <c r="A149" s="210"/>
      <c r="B149" s="210"/>
      <c r="C149" s="210"/>
      <c r="D149" s="210"/>
      <c r="E149" s="212"/>
      <c r="F149" s="212"/>
      <c r="G149" s="213"/>
      <c r="H149" s="210"/>
      <c r="I149" s="214"/>
      <c r="J149" s="214"/>
      <c r="K149" s="214"/>
      <c r="L149" s="214"/>
      <c r="M149" s="215"/>
    </row>
    <row r="150" spans="1:13" s="219" customFormat="1" x14ac:dyDescent="0.3">
      <c r="A150" s="210"/>
      <c r="B150" s="210"/>
      <c r="C150" s="210"/>
      <c r="D150" s="210"/>
      <c r="E150" s="222"/>
      <c r="F150" s="212"/>
      <c r="G150" s="213"/>
      <c r="H150" s="215"/>
      <c r="I150" s="213"/>
      <c r="J150" s="210"/>
      <c r="K150" s="213"/>
      <c r="L150" s="210"/>
      <c r="M150" s="213"/>
    </row>
    <row r="151" spans="1:13" s="219" customFormat="1" x14ac:dyDescent="0.3">
      <c r="A151" s="210"/>
      <c r="B151" s="210"/>
      <c r="C151" s="210"/>
      <c r="D151" s="210"/>
      <c r="E151" s="213"/>
      <c r="F151" s="212"/>
      <c r="G151" s="213"/>
      <c r="H151" s="215"/>
      <c r="I151" s="220"/>
      <c r="J151" s="210"/>
      <c r="K151" s="214"/>
      <c r="L151" s="214"/>
      <c r="M151" s="215"/>
    </row>
    <row r="152" spans="1:13" s="219" customFormat="1" x14ac:dyDescent="0.3">
      <c r="A152" s="210"/>
      <c r="B152" s="210"/>
      <c r="C152" s="210"/>
      <c r="D152" s="210"/>
      <c r="E152" s="222"/>
      <c r="F152" s="212"/>
      <c r="G152" s="213"/>
      <c r="H152" s="215"/>
      <c r="I152" s="220"/>
      <c r="J152" s="210"/>
      <c r="K152" s="214"/>
      <c r="L152" s="214"/>
      <c r="M152" s="215"/>
    </row>
    <row r="153" spans="1:13" s="190" customFormat="1" ht="15.75" x14ac:dyDescent="0.3">
      <c r="A153" s="210"/>
      <c r="B153" s="210"/>
      <c r="C153" s="210"/>
      <c r="D153" s="210"/>
      <c r="E153" s="212"/>
      <c r="F153" s="212"/>
      <c r="G153" s="213"/>
      <c r="H153" s="214"/>
      <c r="I153" s="214"/>
      <c r="J153" s="214"/>
      <c r="K153" s="214"/>
      <c r="L153" s="214"/>
      <c r="M153" s="214"/>
    </row>
    <row r="154" spans="1:13" s="190" customFormat="1" ht="15.75" x14ac:dyDescent="0.3">
      <c r="A154" s="210"/>
      <c r="B154" s="210"/>
      <c r="C154" s="210"/>
      <c r="D154" s="210"/>
      <c r="E154" s="210"/>
      <c r="F154" s="210"/>
      <c r="G154" s="213"/>
      <c r="H154" s="210"/>
      <c r="I154" s="214"/>
      <c r="J154" s="214"/>
      <c r="K154" s="214"/>
      <c r="L154" s="214"/>
      <c r="M154" s="214"/>
    </row>
    <row r="155" spans="1:13" s="190" customFormat="1" ht="15.75" x14ac:dyDescent="0.3">
      <c r="A155" s="210"/>
      <c r="B155" s="210"/>
      <c r="C155" s="210"/>
      <c r="D155" s="210"/>
      <c r="E155" s="212"/>
      <c r="F155" s="212"/>
      <c r="G155" s="213"/>
      <c r="H155" s="210"/>
      <c r="I155" s="214"/>
      <c r="J155" s="214"/>
      <c r="K155" s="214"/>
      <c r="L155" s="214"/>
      <c r="M155" s="215"/>
    </row>
    <row r="156" spans="1:13" s="190" customFormat="1" ht="15.75" x14ac:dyDescent="0.3">
      <c r="A156" s="210"/>
      <c r="B156" s="210"/>
      <c r="C156" s="210"/>
      <c r="D156" s="210"/>
      <c r="E156" s="222"/>
      <c r="F156" s="212"/>
      <c r="G156" s="213"/>
      <c r="H156" s="215"/>
      <c r="I156" s="213"/>
      <c r="J156" s="210"/>
      <c r="K156" s="213"/>
      <c r="L156" s="210"/>
      <c r="M156" s="213"/>
    </row>
    <row r="157" spans="1:13" s="219" customFormat="1" x14ac:dyDescent="0.3">
      <c r="A157" s="218"/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</row>
    <row r="158" spans="1:13" s="190" customFormat="1" x14ac:dyDescent="0.3">
      <c r="A158" s="210"/>
      <c r="B158" s="210"/>
      <c r="C158" s="210"/>
      <c r="D158" s="210"/>
      <c r="E158" s="213"/>
      <c r="F158" s="212"/>
      <c r="G158" s="213"/>
      <c r="H158" s="215"/>
      <c r="I158" s="220"/>
      <c r="J158" s="210"/>
      <c r="K158" s="214"/>
      <c r="L158" s="214"/>
      <c r="M158" s="215"/>
    </row>
    <row r="159" spans="1:13" s="190" customFormat="1" x14ac:dyDescent="0.3">
      <c r="A159" s="210"/>
      <c r="B159" s="210"/>
      <c r="C159" s="210"/>
      <c r="D159" s="210"/>
      <c r="E159" s="212"/>
      <c r="F159" s="212"/>
      <c r="G159" s="213"/>
      <c r="H159" s="215"/>
      <c r="I159" s="220"/>
      <c r="J159" s="210"/>
      <c r="K159" s="214"/>
      <c r="L159" s="214"/>
      <c r="M159" s="215"/>
    </row>
    <row r="160" spans="1:13" s="190" customFormat="1" x14ac:dyDescent="0.3">
      <c r="A160" s="210"/>
      <c r="B160" s="210"/>
      <c r="C160" s="210"/>
      <c r="D160" s="210"/>
      <c r="E160" s="222"/>
      <c r="F160" s="212"/>
      <c r="G160" s="213"/>
      <c r="H160" s="215"/>
      <c r="I160" s="220"/>
      <c r="J160" s="210"/>
      <c r="K160" s="214"/>
      <c r="L160" s="214"/>
      <c r="M160" s="215"/>
    </row>
    <row r="161" spans="1:13" s="190" customFormat="1" ht="15.75" x14ac:dyDescent="0.3">
      <c r="A161" s="210"/>
      <c r="B161" s="210"/>
      <c r="C161" s="210"/>
      <c r="D161" s="210"/>
      <c r="E161" s="212"/>
      <c r="F161" s="212"/>
      <c r="G161" s="213"/>
      <c r="H161" s="214"/>
      <c r="I161" s="214"/>
      <c r="J161" s="214"/>
      <c r="K161" s="214"/>
      <c r="L161" s="214"/>
      <c r="M161" s="214"/>
    </row>
    <row r="162" spans="1:13" s="219" customFormat="1" x14ac:dyDescent="0.3">
      <c r="A162" s="210"/>
      <c r="B162" s="210"/>
      <c r="C162" s="217"/>
      <c r="D162" s="210"/>
      <c r="E162" s="210"/>
      <c r="F162" s="210"/>
      <c r="G162" s="213"/>
      <c r="H162" s="210"/>
      <c r="I162" s="214"/>
      <c r="J162" s="214"/>
      <c r="K162" s="214"/>
      <c r="L162" s="214"/>
      <c r="M162" s="214"/>
    </row>
  </sheetData>
  <mergeCells count="3">
    <mergeCell ref="A1:D1"/>
    <mergeCell ref="G3:H3"/>
    <mergeCell ref="I3:J3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
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54"/>
  <sheetViews>
    <sheetView view="pageBreakPreview" topLeftCell="A49" zoomScale="80" zoomScaleNormal="89" zoomScaleSheetLayoutView="80" workbookViewId="0">
      <selection activeCell="G3" sqref="G3:J3"/>
    </sheetView>
  </sheetViews>
  <sheetFormatPr defaultRowHeight="16.5" x14ac:dyDescent="0.3"/>
  <cols>
    <col min="1" max="1" width="3.85546875" style="223" customWidth="1"/>
    <col min="2" max="2" width="11.140625" style="223" customWidth="1"/>
    <col min="3" max="3" width="38" style="223" customWidth="1"/>
    <col min="4" max="4" width="9.140625" style="223" customWidth="1"/>
    <col min="5" max="5" width="8.28515625" style="223" customWidth="1"/>
    <col min="6" max="6" width="10.5703125" style="223" customWidth="1"/>
    <col min="7" max="7" width="7.140625" style="223" customWidth="1"/>
    <col min="8" max="8" width="9.140625" style="223" customWidth="1"/>
    <col min="9" max="9" width="9.42578125" style="223" customWidth="1"/>
    <col min="10" max="10" width="10.28515625" style="223" customWidth="1"/>
    <col min="11" max="11" width="7" style="223" customWidth="1"/>
    <col min="12" max="12" width="9.42578125" style="223" customWidth="1"/>
    <col min="13" max="13" width="10.5703125" style="223" customWidth="1"/>
    <col min="14" max="16384" width="9.140625" style="115"/>
  </cols>
  <sheetData>
    <row r="1" spans="1:63" ht="15" customHeight="1" x14ac:dyDescent="0.3">
      <c r="A1" s="248" t="s">
        <v>158</v>
      </c>
      <c r="B1" s="248"/>
      <c r="C1" s="248"/>
      <c r="D1" s="248"/>
      <c r="E1" s="248"/>
      <c r="F1" s="248"/>
      <c r="G1" s="112"/>
      <c r="H1" s="112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ht="41.25" customHeight="1" x14ac:dyDescent="0.3">
      <c r="A2" s="248"/>
      <c r="B2" s="248"/>
      <c r="C2" s="248"/>
      <c r="D2" s="248"/>
      <c r="E2" s="248"/>
      <c r="F2" s="248"/>
      <c r="G2" s="112"/>
      <c r="H2" s="112" t="s">
        <v>168</v>
      </c>
      <c r="I2" s="113"/>
      <c r="J2" s="113"/>
      <c r="K2" s="113"/>
      <c r="L2" s="113"/>
      <c r="M2" s="113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63" s="129" customFormat="1" ht="27.75" customHeight="1" x14ac:dyDescent="0.3">
      <c r="A3" s="130"/>
      <c r="B3" s="131"/>
      <c r="C3" s="132" t="s">
        <v>1</v>
      </c>
      <c r="D3" s="133"/>
      <c r="E3" s="134" t="s">
        <v>29</v>
      </c>
      <c r="F3" s="135"/>
      <c r="G3" s="254" t="s">
        <v>164</v>
      </c>
      <c r="H3" s="255"/>
      <c r="I3" s="256" t="s">
        <v>165</v>
      </c>
      <c r="J3" s="257"/>
      <c r="K3" s="136" t="s">
        <v>2</v>
      </c>
      <c r="L3" s="137"/>
      <c r="M3" s="131" t="s">
        <v>3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</row>
    <row r="4" spans="1:63" s="129" customFormat="1" x14ac:dyDescent="0.3">
      <c r="A4" s="138" t="s">
        <v>4</v>
      </c>
      <c r="B4" s="139" t="s">
        <v>5</v>
      </c>
      <c r="C4" s="116" t="s">
        <v>6</v>
      </c>
      <c r="D4" s="139" t="s">
        <v>30</v>
      </c>
      <c r="E4" s="139" t="s">
        <v>7</v>
      </c>
      <c r="F4" s="124" t="s">
        <v>8</v>
      </c>
      <c r="G4" s="139" t="s">
        <v>31</v>
      </c>
      <c r="H4" s="124" t="s">
        <v>8</v>
      </c>
      <c r="I4" s="139" t="s">
        <v>31</v>
      </c>
      <c r="J4" s="124" t="s">
        <v>8</v>
      </c>
      <c r="K4" s="139" t="s">
        <v>31</v>
      </c>
      <c r="L4" s="124" t="s">
        <v>8</v>
      </c>
      <c r="M4" s="139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5" spans="1:63" s="129" customFormat="1" x14ac:dyDescent="0.3">
      <c r="A5" s="140"/>
      <c r="B5" s="141"/>
      <c r="C5" s="142"/>
      <c r="D5" s="143"/>
      <c r="E5" s="141"/>
      <c r="F5" s="142"/>
      <c r="G5" s="141" t="s">
        <v>32</v>
      </c>
      <c r="H5" s="142"/>
      <c r="I5" s="141" t="s">
        <v>32</v>
      </c>
      <c r="J5" s="142"/>
      <c r="K5" s="141" t="s">
        <v>32</v>
      </c>
      <c r="L5" s="142"/>
      <c r="M5" s="141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</row>
    <row r="6" spans="1:63" s="129" customFormat="1" x14ac:dyDescent="0.3">
      <c r="A6" s="134" t="s">
        <v>9</v>
      </c>
      <c r="B6" s="144" t="s">
        <v>10</v>
      </c>
      <c r="C6" s="145" t="s">
        <v>11</v>
      </c>
      <c r="D6" s="134" t="s">
        <v>12</v>
      </c>
      <c r="E6" s="144" t="s">
        <v>13</v>
      </c>
      <c r="F6" s="146" t="s">
        <v>14</v>
      </c>
      <c r="G6" s="145" t="s">
        <v>15</v>
      </c>
      <c r="H6" s="134" t="s">
        <v>16</v>
      </c>
      <c r="I6" s="144" t="s">
        <v>17</v>
      </c>
      <c r="J6" s="145" t="s">
        <v>18</v>
      </c>
      <c r="K6" s="144" t="s">
        <v>19</v>
      </c>
      <c r="L6" s="134" t="s">
        <v>20</v>
      </c>
      <c r="M6" s="144" t="s">
        <v>21</v>
      </c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</row>
    <row r="7" spans="1:63" s="47" customFormat="1" ht="15.75" x14ac:dyDescent="0.25">
      <c r="A7" s="42">
        <v>1</v>
      </c>
      <c r="B7" s="43" t="s">
        <v>45</v>
      </c>
      <c r="C7" s="40" t="s">
        <v>46</v>
      </c>
      <c r="D7" s="44" t="s">
        <v>58</v>
      </c>
      <c r="E7" s="45"/>
      <c r="F7" s="41">
        <v>0.35099999999999998</v>
      </c>
      <c r="G7" s="40"/>
      <c r="H7" s="44"/>
      <c r="I7" s="40"/>
      <c r="J7" s="44"/>
      <c r="K7" s="46"/>
      <c r="L7" s="44"/>
      <c r="M7" s="40"/>
    </row>
    <row r="8" spans="1:63" s="54" customFormat="1" ht="15.75" x14ac:dyDescent="0.3">
      <c r="A8" s="48"/>
      <c r="B8" s="48"/>
      <c r="C8" s="48" t="s">
        <v>22</v>
      </c>
      <c r="D8" s="48" t="s">
        <v>23</v>
      </c>
      <c r="E8" s="49">
        <v>206</v>
      </c>
      <c r="F8" s="50">
        <f>F7*E8</f>
        <v>72.305999999999997</v>
      </c>
      <c r="G8" s="49"/>
      <c r="H8" s="51"/>
      <c r="I8" s="52"/>
      <c r="J8" s="53"/>
      <c r="K8" s="52"/>
      <c r="L8" s="53"/>
      <c r="M8" s="49"/>
    </row>
    <row r="9" spans="1:63" s="47" customFormat="1" ht="31.5" x14ac:dyDescent="0.25">
      <c r="A9" s="40">
        <v>2</v>
      </c>
      <c r="B9" s="44" t="s">
        <v>47</v>
      </c>
      <c r="C9" s="40" t="s">
        <v>48</v>
      </c>
      <c r="D9" s="44" t="s">
        <v>36</v>
      </c>
      <c r="E9" s="59"/>
      <c r="F9" s="41">
        <v>35.1</v>
      </c>
      <c r="G9" s="45"/>
      <c r="H9" s="40"/>
      <c r="I9" s="40"/>
      <c r="J9" s="44"/>
      <c r="K9" s="40"/>
      <c r="L9" s="44"/>
      <c r="M9" s="40"/>
    </row>
    <row r="10" spans="1:63" s="54" customFormat="1" ht="15.75" x14ac:dyDescent="0.3">
      <c r="A10" s="48"/>
      <c r="B10" s="48"/>
      <c r="C10" s="48" t="s">
        <v>22</v>
      </c>
      <c r="D10" s="48" t="s">
        <v>23</v>
      </c>
      <c r="E10" s="55">
        <v>0.87</v>
      </c>
      <c r="F10" s="56">
        <f>F9*E10</f>
        <v>30.537000000000003</v>
      </c>
      <c r="G10" s="49"/>
      <c r="H10" s="50"/>
      <c r="I10" s="57"/>
      <c r="J10" s="58"/>
      <c r="K10" s="57"/>
      <c r="L10" s="58"/>
      <c r="M10" s="49"/>
    </row>
    <row r="11" spans="1:63" s="47" customFormat="1" ht="27" x14ac:dyDescent="0.25">
      <c r="A11" s="60">
        <v>3</v>
      </c>
      <c r="B11" s="61" t="s">
        <v>148</v>
      </c>
      <c r="C11" s="60" t="s">
        <v>49</v>
      </c>
      <c r="D11" s="62" t="s">
        <v>44</v>
      </c>
      <c r="E11" s="63"/>
      <c r="F11" s="64">
        <f>F9*1.75</f>
        <v>61.425000000000004</v>
      </c>
      <c r="G11" s="60"/>
      <c r="H11" s="62"/>
      <c r="I11" s="60"/>
      <c r="J11" s="62"/>
      <c r="K11" s="65"/>
      <c r="L11" s="62"/>
      <c r="M11" s="66"/>
    </row>
    <row r="12" spans="1:63" s="54" customFormat="1" ht="31.5" x14ac:dyDescent="0.3">
      <c r="A12" s="147">
        <v>4</v>
      </c>
      <c r="B12" s="147" t="s">
        <v>68</v>
      </c>
      <c r="C12" s="148" t="s">
        <v>109</v>
      </c>
      <c r="D12" s="149" t="s">
        <v>36</v>
      </c>
      <c r="E12" s="150"/>
      <c r="F12" s="151">
        <v>4.8</v>
      </c>
      <c r="G12" s="156"/>
      <c r="H12" s="157"/>
      <c r="I12" s="156"/>
      <c r="J12" s="157"/>
      <c r="K12" s="156"/>
      <c r="L12" s="157"/>
      <c r="M12" s="156"/>
    </row>
    <row r="13" spans="1:63" s="54" customFormat="1" ht="15.75" x14ac:dyDescent="0.3">
      <c r="A13" s="147"/>
      <c r="B13" s="159"/>
      <c r="C13" s="147" t="s">
        <v>22</v>
      </c>
      <c r="D13" s="147" t="s">
        <v>23</v>
      </c>
      <c r="E13" s="150">
        <v>0.89</v>
      </c>
      <c r="F13" s="151">
        <f>F12*E13</f>
        <v>4.2720000000000002</v>
      </c>
      <c r="G13" s="152"/>
      <c r="H13" s="149"/>
      <c r="I13" s="156"/>
      <c r="J13" s="157"/>
      <c r="K13" s="156"/>
      <c r="L13" s="157"/>
      <c r="M13" s="152"/>
    </row>
    <row r="14" spans="1:63" s="54" customFormat="1" ht="15.75" x14ac:dyDescent="0.3">
      <c r="A14" s="147"/>
      <c r="B14" s="149"/>
      <c r="C14" s="147" t="s">
        <v>24</v>
      </c>
      <c r="D14" s="149" t="s">
        <v>0</v>
      </c>
      <c r="E14" s="150">
        <v>0.37</v>
      </c>
      <c r="F14" s="151">
        <f>F12*E14</f>
        <v>1.776</v>
      </c>
      <c r="G14" s="156"/>
      <c r="H14" s="157"/>
      <c r="I14" s="156"/>
      <c r="J14" s="157"/>
      <c r="K14" s="152"/>
      <c r="L14" s="149"/>
      <c r="M14" s="152"/>
    </row>
    <row r="15" spans="1:63" s="54" customFormat="1" ht="15.75" x14ac:dyDescent="0.3">
      <c r="A15" s="147"/>
      <c r="B15" s="160" t="s">
        <v>149</v>
      </c>
      <c r="C15" s="147" t="s">
        <v>69</v>
      </c>
      <c r="D15" s="149" t="s">
        <v>36</v>
      </c>
      <c r="E15" s="150">
        <v>1.1499999999999999</v>
      </c>
      <c r="F15" s="151">
        <f>F12*E15</f>
        <v>5.52</v>
      </c>
      <c r="G15" s="156"/>
      <c r="H15" s="157"/>
      <c r="I15" s="152"/>
      <c r="J15" s="149"/>
      <c r="K15" s="156"/>
      <c r="L15" s="157"/>
      <c r="M15" s="152"/>
    </row>
    <row r="16" spans="1:63" s="54" customFormat="1" ht="15.75" x14ac:dyDescent="0.3">
      <c r="A16" s="48"/>
      <c r="B16" s="51"/>
      <c r="C16" s="48" t="s">
        <v>25</v>
      </c>
      <c r="D16" s="51" t="s">
        <v>0</v>
      </c>
      <c r="E16" s="55">
        <v>0.02</v>
      </c>
      <c r="F16" s="56">
        <f>F12*E16</f>
        <v>9.6000000000000002E-2</v>
      </c>
      <c r="G16" s="57"/>
      <c r="H16" s="58"/>
      <c r="I16" s="49"/>
      <c r="J16" s="51"/>
      <c r="K16" s="57"/>
      <c r="L16" s="58"/>
      <c r="M16" s="49"/>
    </row>
    <row r="17" spans="1:14" s="54" customFormat="1" ht="15.75" x14ac:dyDescent="0.3">
      <c r="A17" s="147">
        <v>5</v>
      </c>
      <c r="B17" s="147" t="s">
        <v>70</v>
      </c>
      <c r="C17" s="147" t="s">
        <v>78</v>
      </c>
      <c r="D17" s="149" t="s">
        <v>36</v>
      </c>
      <c r="E17" s="150"/>
      <c r="F17" s="153">
        <v>2.8</v>
      </c>
      <c r="G17" s="161"/>
      <c r="H17" s="162"/>
      <c r="I17" s="161"/>
      <c r="J17" s="162"/>
      <c r="K17" s="161"/>
      <c r="L17" s="162"/>
      <c r="M17" s="161"/>
    </row>
    <row r="18" spans="1:14" s="54" customFormat="1" ht="15.75" x14ac:dyDescent="0.3">
      <c r="A18" s="147"/>
      <c r="B18" s="159"/>
      <c r="C18" s="147" t="s">
        <v>22</v>
      </c>
      <c r="D18" s="147" t="s">
        <v>23</v>
      </c>
      <c r="E18" s="150">
        <v>13.9</v>
      </c>
      <c r="F18" s="153">
        <f>F17*E18</f>
        <v>38.92</v>
      </c>
      <c r="G18" s="152"/>
      <c r="H18" s="153"/>
      <c r="I18" s="163"/>
      <c r="J18" s="164"/>
      <c r="K18" s="163"/>
      <c r="L18" s="164"/>
      <c r="M18" s="152"/>
    </row>
    <row r="19" spans="1:14" s="54" customFormat="1" ht="15.75" x14ac:dyDescent="0.3">
      <c r="A19" s="147"/>
      <c r="B19" s="149"/>
      <c r="C19" s="147" t="s">
        <v>24</v>
      </c>
      <c r="D19" s="149" t="s">
        <v>0</v>
      </c>
      <c r="E19" s="150">
        <v>1.28</v>
      </c>
      <c r="F19" s="153">
        <f>F17*E19</f>
        <v>3.5839999999999996</v>
      </c>
      <c r="G19" s="161"/>
      <c r="H19" s="164"/>
      <c r="I19" s="163"/>
      <c r="J19" s="164"/>
      <c r="K19" s="152"/>
      <c r="L19" s="153"/>
      <c r="M19" s="152"/>
    </row>
    <row r="20" spans="1:14" s="54" customFormat="1" ht="15.75" x14ac:dyDescent="0.3">
      <c r="A20" s="147"/>
      <c r="B20" s="160" t="s">
        <v>150</v>
      </c>
      <c r="C20" s="147" t="s">
        <v>77</v>
      </c>
      <c r="D20" s="149" t="s">
        <v>36</v>
      </c>
      <c r="E20" s="150">
        <v>1.0149999999999999</v>
      </c>
      <c r="F20" s="153">
        <f>F17*E20</f>
        <v>2.8419999999999996</v>
      </c>
      <c r="G20" s="161"/>
      <c r="H20" s="164"/>
      <c r="I20" s="152"/>
      <c r="J20" s="153"/>
      <c r="K20" s="163"/>
      <c r="L20" s="164"/>
      <c r="M20" s="152"/>
    </row>
    <row r="21" spans="1:14" s="54" customFormat="1" ht="15.75" x14ac:dyDescent="0.3">
      <c r="A21" s="147"/>
      <c r="B21" s="149" t="s">
        <v>153</v>
      </c>
      <c r="C21" s="147" t="s">
        <v>38</v>
      </c>
      <c r="D21" s="149" t="s">
        <v>26</v>
      </c>
      <c r="E21" s="150">
        <v>2.29</v>
      </c>
      <c r="F21" s="153">
        <f>F17*E21</f>
        <v>6.4119999999999999</v>
      </c>
      <c r="G21" s="161"/>
      <c r="H21" s="164"/>
      <c r="I21" s="152"/>
      <c r="J21" s="153"/>
      <c r="K21" s="163"/>
      <c r="L21" s="164"/>
      <c r="M21" s="152"/>
    </row>
    <row r="22" spans="1:14" s="54" customFormat="1" ht="15.75" x14ac:dyDescent="0.3">
      <c r="A22" s="147"/>
      <c r="B22" s="149" t="s">
        <v>149</v>
      </c>
      <c r="C22" s="147" t="s">
        <v>71</v>
      </c>
      <c r="D22" s="149" t="s">
        <v>36</v>
      </c>
      <c r="E22" s="165">
        <v>1.4E-2</v>
      </c>
      <c r="F22" s="153">
        <f>F17*E22</f>
        <v>3.9199999999999999E-2</v>
      </c>
      <c r="G22" s="161"/>
      <c r="H22" s="164"/>
      <c r="I22" s="152"/>
      <c r="J22" s="153"/>
      <c r="K22" s="163"/>
      <c r="L22" s="164"/>
      <c r="M22" s="152"/>
    </row>
    <row r="23" spans="1:14" s="54" customFormat="1" ht="15.75" x14ac:dyDescent="0.3">
      <c r="A23" s="147"/>
      <c r="B23" s="149" t="s">
        <v>149</v>
      </c>
      <c r="C23" s="147" t="s">
        <v>72</v>
      </c>
      <c r="D23" s="149" t="s">
        <v>36</v>
      </c>
      <c r="E23" s="165">
        <v>4.2900000000000001E-2</v>
      </c>
      <c r="F23" s="153">
        <f>F17*E23</f>
        <v>0.12011999999999999</v>
      </c>
      <c r="G23" s="161"/>
      <c r="H23" s="164"/>
      <c r="I23" s="152"/>
      <c r="J23" s="153"/>
      <c r="K23" s="163"/>
      <c r="L23" s="164"/>
      <c r="M23" s="152"/>
    </row>
    <row r="24" spans="1:14" s="54" customFormat="1" ht="15.75" x14ac:dyDescent="0.3">
      <c r="A24" s="147"/>
      <c r="B24" s="149" t="s">
        <v>149</v>
      </c>
      <c r="C24" s="147" t="s">
        <v>39</v>
      </c>
      <c r="D24" s="149" t="s">
        <v>36</v>
      </c>
      <c r="E24" s="165">
        <v>2E-3</v>
      </c>
      <c r="F24" s="153">
        <f>F17*E24</f>
        <v>5.5999999999999999E-3</v>
      </c>
      <c r="G24" s="161"/>
      <c r="H24" s="164"/>
      <c r="I24" s="152"/>
      <c r="J24" s="153"/>
      <c r="K24" s="163"/>
      <c r="L24" s="164"/>
      <c r="M24" s="152"/>
    </row>
    <row r="25" spans="1:14" s="54" customFormat="1" ht="15.75" x14ac:dyDescent="0.3">
      <c r="A25" s="147"/>
      <c r="B25" s="166" t="s">
        <v>149</v>
      </c>
      <c r="C25" s="147" t="s">
        <v>51</v>
      </c>
      <c r="D25" s="149" t="s">
        <v>41</v>
      </c>
      <c r="E25" s="150">
        <v>2.5</v>
      </c>
      <c r="F25" s="153">
        <f>F17*E25</f>
        <v>7</v>
      </c>
      <c r="G25" s="161"/>
      <c r="H25" s="164"/>
      <c r="I25" s="152"/>
      <c r="J25" s="153"/>
      <c r="K25" s="163"/>
      <c r="L25" s="164"/>
      <c r="M25" s="152"/>
    </row>
    <row r="26" spans="1:14" s="54" customFormat="1" ht="15.75" x14ac:dyDescent="0.3">
      <c r="A26" s="147"/>
      <c r="B26" s="149" t="s">
        <v>149</v>
      </c>
      <c r="C26" s="147" t="s">
        <v>142</v>
      </c>
      <c r="D26" s="149" t="s">
        <v>44</v>
      </c>
      <c r="E26" s="167" t="s">
        <v>50</v>
      </c>
      <c r="F26" s="168">
        <v>0.26</v>
      </c>
      <c r="G26" s="161"/>
      <c r="H26" s="164"/>
      <c r="I26" s="152"/>
      <c r="J26" s="153"/>
      <c r="K26" s="163"/>
      <c r="L26" s="164"/>
      <c r="M26" s="152"/>
    </row>
    <row r="27" spans="1:14" s="54" customFormat="1" ht="15.75" x14ac:dyDescent="0.3">
      <c r="A27" s="48"/>
      <c r="B27" s="51"/>
      <c r="C27" s="48" t="s">
        <v>25</v>
      </c>
      <c r="D27" s="51" t="s">
        <v>0</v>
      </c>
      <c r="E27" s="55">
        <v>0.93</v>
      </c>
      <c r="F27" s="50">
        <f>F17*E27</f>
        <v>2.6040000000000001</v>
      </c>
      <c r="G27" s="169"/>
      <c r="H27" s="170"/>
      <c r="I27" s="49"/>
      <c r="J27" s="50"/>
      <c r="K27" s="171"/>
      <c r="L27" s="172"/>
      <c r="M27" s="49"/>
      <c r="N27" s="173"/>
    </row>
    <row r="28" spans="1:14" s="44" customFormat="1" ht="15.75" x14ac:dyDescent="0.25">
      <c r="A28" s="40">
        <v>6</v>
      </c>
      <c r="B28" s="174" t="s">
        <v>73</v>
      </c>
      <c r="C28" s="40" t="s">
        <v>79</v>
      </c>
      <c r="D28" s="44" t="s">
        <v>36</v>
      </c>
      <c r="E28" s="59"/>
      <c r="F28" s="41">
        <v>7.6</v>
      </c>
      <c r="G28" s="45"/>
      <c r="I28" s="175"/>
      <c r="J28" s="176"/>
      <c r="K28" s="175"/>
      <c r="L28" s="176"/>
      <c r="M28" s="45"/>
    </row>
    <row r="29" spans="1:14" s="149" customFormat="1" ht="15.75" x14ac:dyDescent="0.3">
      <c r="A29" s="147"/>
      <c r="B29" s="147"/>
      <c r="C29" s="147" t="s">
        <v>22</v>
      </c>
      <c r="D29" s="147" t="s">
        <v>23</v>
      </c>
      <c r="E29" s="150">
        <v>5.0999999999999996</v>
      </c>
      <c r="F29" s="151">
        <f>F28*E29</f>
        <v>38.76</v>
      </c>
      <c r="G29" s="152"/>
      <c r="I29" s="156"/>
      <c r="J29" s="157"/>
      <c r="K29" s="156"/>
      <c r="L29" s="157"/>
      <c r="M29" s="152"/>
    </row>
    <row r="30" spans="1:14" s="149" customFormat="1" ht="15.75" x14ac:dyDescent="0.3">
      <c r="A30" s="147"/>
      <c r="C30" s="147" t="s">
        <v>24</v>
      </c>
      <c r="D30" s="149" t="s">
        <v>0</v>
      </c>
      <c r="E30" s="150">
        <v>0.98</v>
      </c>
      <c r="F30" s="151">
        <f>F28*E30</f>
        <v>7.4479999999999995</v>
      </c>
      <c r="G30" s="156"/>
      <c r="H30" s="157"/>
      <c r="I30" s="156"/>
      <c r="J30" s="157"/>
      <c r="K30" s="152"/>
      <c r="M30" s="152"/>
    </row>
    <row r="31" spans="1:14" s="149" customFormat="1" ht="15.75" x14ac:dyDescent="0.3">
      <c r="A31" s="147"/>
      <c r="B31" s="160" t="s">
        <v>150</v>
      </c>
      <c r="C31" s="147" t="s">
        <v>77</v>
      </c>
      <c r="D31" s="149" t="s">
        <v>36</v>
      </c>
      <c r="E31" s="150">
        <v>1.0149999999999999</v>
      </c>
      <c r="F31" s="151">
        <f>F28*E31</f>
        <v>7.7139999999999986</v>
      </c>
      <c r="G31" s="156"/>
      <c r="H31" s="157"/>
      <c r="I31" s="152"/>
      <c r="K31" s="156"/>
      <c r="L31" s="157"/>
      <c r="M31" s="177"/>
    </row>
    <row r="32" spans="1:14" s="149" customFormat="1" ht="15.75" x14ac:dyDescent="0.3">
      <c r="A32" s="147"/>
      <c r="B32" s="149" t="s">
        <v>153</v>
      </c>
      <c r="C32" s="147" t="s">
        <v>38</v>
      </c>
      <c r="D32" s="149" t="s">
        <v>26</v>
      </c>
      <c r="E32" s="150">
        <v>0.751</v>
      </c>
      <c r="F32" s="151">
        <f>F28*E32</f>
        <v>5.7075999999999993</v>
      </c>
      <c r="G32" s="156"/>
      <c r="H32" s="157"/>
      <c r="I32" s="152"/>
      <c r="K32" s="156"/>
      <c r="L32" s="157"/>
      <c r="M32" s="152"/>
    </row>
    <row r="33" spans="1:13" s="54" customFormat="1" ht="15.75" x14ac:dyDescent="0.3">
      <c r="A33" s="147"/>
      <c r="B33" s="149" t="s">
        <v>149</v>
      </c>
      <c r="C33" s="147" t="s">
        <v>74</v>
      </c>
      <c r="D33" s="149" t="s">
        <v>36</v>
      </c>
      <c r="E33" s="165">
        <v>1.2999999999999999E-3</v>
      </c>
      <c r="F33" s="151">
        <f>F28*E33</f>
        <v>9.8799999999999999E-3</v>
      </c>
      <c r="G33" s="156"/>
      <c r="H33" s="155"/>
      <c r="I33" s="152"/>
      <c r="J33" s="153"/>
      <c r="K33" s="154"/>
      <c r="L33" s="155"/>
      <c r="M33" s="152"/>
    </row>
    <row r="34" spans="1:13" s="149" customFormat="1" ht="15.75" x14ac:dyDescent="0.3">
      <c r="A34" s="147"/>
      <c r="B34" s="149" t="s">
        <v>149</v>
      </c>
      <c r="C34" s="147" t="s">
        <v>75</v>
      </c>
      <c r="D34" s="149" t="s">
        <v>36</v>
      </c>
      <c r="E34" s="165">
        <v>1.9800000000000002E-2</v>
      </c>
      <c r="F34" s="151">
        <f>F28*E34</f>
        <v>0.15048</v>
      </c>
      <c r="G34" s="156"/>
      <c r="H34" s="157"/>
      <c r="I34" s="152"/>
      <c r="K34" s="156"/>
      <c r="L34" s="157"/>
      <c r="M34" s="177"/>
    </row>
    <row r="35" spans="1:13" s="149" customFormat="1" ht="15.75" x14ac:dyDescent="0.3">
      <c r="A35" s="147"/>
      <c r="B35" s="166" t="s">
        <v>149</v>
      </c>
      <c r="C35" s="147" t="s">
        <v>76</v>
      </c>
      <c r="D35" s="149" t="s">
        <v>41</v>
      </c>
      <c r="E35" s="150">
        <v>0.8</v>
      </c>
      <c r="F35" s="151">
        <f>F28*E35</f>
        <v>6.08</v>
      </c>
      <c r="G35" s="156"/>
      <c r="H35" s="157"/>
      <c r="I35" s="152"/>
      <c r="K35" s="156"/>
      <c r="L35" s="157"/>
      <c r="M35" s="152"/>
    </row>
    <row r="36" spans="1:13" s="54" customFormat="1" ht="15.75" x14ac:dyDescent="0.3">
      <c r="A36" s="147"/>
      <c r="B36" s="149" t="s">
        <v>149</v>
      </c>
      <c r="C36" s="147" t="s">
        <v>51</v>
      </c>
      <c r="D36" s="149" t="s">
        <v>41</v>
      </c>
      <c r="E36" s="150">
        <v>0.9</v>
      </c>
      <c r="F36" s="151">
        <f>F28*E36</f>
        <v>6.84</v>
      </c>
      <c r="G36" s="156"/>
      <c r="H36" s="155"/>
      <c r="I36" s="152"/>
      <c r="J36" s="153"/>
      <c r="K36" s="154"/>
      <c r="L36" s="155"/>
      <c r="M36" s="152"/>
    </row>
    <row r="37" spans="1:13" s="149" customFormat="1" ht="15.75" x14ac:dyDescent="0.3">
      <c r="A37" s="147"/>
      <c r="B37" s="149" t="s">
        <v>149</v>
      </c>
      <c r="C37" s="147" t="s">
        <v>142</v>
      </c>
      <c r="D37" s="149" t="s">
        <v>44</v>
      </c>
      <c r="E37" s="167" t="s">
        <v>50</v>
      </c>
      <c r="F37" s="151">
        <v>0.05</v>
      </c>
      <c r="G37" s="156"/>
      <c r="H37" s="155"/>
      <c r="I37" s="152"/>
      <c r="J37" s="153"/>
      <c r="K37" s="154"/>
      <c r="L37" s="155"/>
      <c r="M37" s="152"/>
    </row>
    <row r="38" spans="1:13" s="149" customFormat="1" ht="15.75" x14ac:dyDescent="0.3">
      <c r="A38" s="147"/>
      <c r="B38" s="149" t="s">
        <v>149</v>
      </c>
      <c r="C38" s="147" t="s">
        <v>140</v>
      </c>
      <c r="D38" s="149" t="s">
        <v>44</v>
      </c>
      <c r="E38" s="167" t="s">
        <v>50</v>
      </c>
      <c r="F38" s="151">
        <v>0.06</v>
      </c>
      <c r="G38" s="156"/>
      <c r="H38" s="155"/>
      <c r="I38" s="152"/>
      <c r="J38" s="153"/>
      <c r="K38" s="154"/>
      <c r="L38" s="155"/>
      <c r="M38" s="152"/>
    </row>
    <row r="39" spans="1:13" s="149" customFormat="1" ht="15.75" x14ac:dyDescent="0.3">
      <c r="A39" s="48"/>
      <c r="B39" s="51"/>
      <c r="C39" s="48" t="s">
        <v>25</v>
      </c>
      <c r="D39" s="51" t="s">
        <v>0</v>
      </c>
      <c r="E39" s="55">
        <v>0.25</v>
      </c>
      <c r="F39" s="56">
        <f>F28*E39</f>
        <v>1.9</v>
      </c>
      <c r="G39" s="57"/>
      <c r="H39" s="58"/>
      <c r="I39" s="49"/>
      <c r="J39" s="51"/>
      <c r="K39" s="57"/>
      <c r="L39" s="58"/>
      <c r="M39" s="158"/>
    </row>
    <row r="40" spans="1:13" s="47" customFormat="1" ht="31.5" x14ac:dyDescent="0.25">
      <c r="A40" s="40">
        <v>7</v>
      </c>
      <c r="B40" s="40" t="s">
        <v>59</v>
      </c>
      <c r="C40" s="40" t="s">
        <v>93</v>
      </c>
      <c r="D40" s="44" t="s">
        <v>44</v>
      </c>
      <c r="E40" s="45"/>
      <c r="F40" s="41">
        <f>F45</f>
        <v>8.3809999999999982E-2</v>
      </c>
      <c r="G40" s="175"/>
      <c r="H40" s="176"/>
      <c r="I40" s="175"/>
      <c r="J40" s="176"/>
      <c r="K40" s="45"/>
      <c r="L40" s="44"/>
      <c r="M40" s="45"/>
    </row>
    <row r="41" spans="1:13" s="54" customFormat="1" ht="15.75" x14ac:dyDescent="0.3">
      <c r="A41" s="147"/>
      <c r="C41" s="147" t="s">
        <v>22</v>
      </c>
      <c r="D41" s="147" t="s">
        <v>23</v>
      </c>
      <c r="E41" s="152">
        <v>9.15</v>
      </c>
      <c r="F41" s="153">
        <f>F40*E41</f>
        <v>0.76686149999999986</v>
      </c>
      <c r="G41" s="152"/>
      <c r="H41" s="153"/>
      <c r="I41" s="154"/>
      <c r="J41" s="155"/>
      <c r="K41" s="154"/>
      <c r="L41" s="155"/>
      <c r="M41" s="152"/>
    </row>
    <row r="42" spans="1:13" s="54" customFormat="1" ht="15.75" x14ac:dyDescent="0.3">
      <c r="A42" s="147"/>
      <c r="B42" s="149"/>
      <c r="C42" s="147" t="s">
        <v>24</v>
      </c>
      <c r="D42" s="149" t="s">
        <v>0</v>
      </c>
      <c r="E42" s="152">
        <v>1.92</v>
      </c>
      <c r="F42" s="153">
        <f>F40*E42</f>
        <v>0.16091519999999995</v>
      </c>
      <c r="G42" s="156"/>
      <c r="H42" s="155"/>
      <c r="I42" s="154"/>
      <c r="J42" s="155"/>
      <c r="K42" s="152"/>
      <c r="L42" s="153"/>
      <c r="M42" s="152"/>
    </row>
    <row r="43" spans="1:13" s="54" customFormat="1" ht="15.75" x14ac:dyDescent="0.3">
      <c r="A43" s="147"/>
      <c r="B43" s="178" t="s">
        <v>60</v>
      </c>
      <c r="C43" s="147" t="s">
        <v>61</v>
      </c>
      <c r="D43" s="149" t="s">
        <v>43</v>
      </c>
      <c r="E43" s="152">
        <v>0.6</v>
      </c>
      <c r="F43" s="153">
        <f>F40*E43</f>
        <v>5.028599999999999E-2</v>
      </c>
      <c r="G43" s="156"/>
      <c r="H43" s="155"/>
      <c r="I43" s="152"/>
      <c r="J43" s="153"/>
      <c r="K43" s="152"/>
      <c r="L43" s="153"/>
      <c r="M43" s="152"/>
    </row>
    <row r="44" spans="1:13" s="54" customFormat="1" ht="15.75" x14ac:dyDescent="0.3">
      <c r="A44" s="147"/>
      <c r="B44" s="178" t="s">
        <v>62</v>
      </c>
      <c r="C44" s="147" t="s">
        <v>63</v>
      </c>
      <c r="D44" s="149" t="s">
        <v>43</v>
      </c>
      <c r="E44" s="152">
        <v>0.75</v>
      </c>
      <c r="F44" s="153">
        <f>F40*E44</f>
        <v>6.2857499999999983E-2</v>
      </c>
      <c r="G44" s="156"/>
      <c r="H44" s="155"/>
      <c r="I44" s="152"/>
      <c r="J44" s="153"/>
      <c r="K44" s="152"/>
      <c r="L44" s="153"/>
      <c r="M44" s="152"/>
    </row>
    <row r="45" spans="1:13" s="54" customFormat="1" ht="15.75" x14ac:dyDescent="0.3">
      <c r="A45" s="147"/>
      <c r="B45" s="149" t="s">
        <v>152</v>
      </c>
      <c r="C45" s="147" t="s">
        <v>107</v>
      </c>
      <c r="D45" s="149" t="s">
        <v>44</v>
      </c>
      <c r="E45" s="152">
        <v>1</v>
      </c>
      <c r="F45" s="153">
        <f>49.3*1.7/1000</f>
        <v>8.3809999999999982E-2</v>
      </c>
      <c r="G45" s="156"/>
      <c r="H45" s="155"/>
      <c r="I45" s="152"/>
      <c r="J45" s="153"/>
      <c r="K45" s="154"/>
      <c r="L45" s="155"/>
      <c r="M45" s="152"/>
    </row>
    <row r="46" spans="1:13" s="54" customFormat="1" ht="15.75" x14ac:dyDescent="0.3">
      <c r="A46" s="147"/>
      <c r="B46" s="149" t="s">
        <v>149</v>
      </c>
      <c r="C46" s="147" t="s">
        <v>64</v>
      </c>
      <c r="D46" s="149" t="s">
        <v>41</v>
      </c>
      <c r="E46" s="152">
        <v>0.6</v>
      </c>
      <c r="F46" s="153">
        <f>F40*E46</f>
        <v>5.028599999999999E-2</v>
      </c>
      <c r="G46" s="156"/>
      <c r="H46" s="155"/>
      <c r="I46" s="152"/>
      <c r="J46" s="153"/>
      <c r="K46" s="154"/>
      <c r="L46" s="155"/>
      <c r="M46" s="152"/>
    </row>
    <row r="47" spans="1:13" s="54" customFormat="1" ht="15.75" x14ac:dyDescent="0.3">
      <c r="A47" s="147"/>
      <c r="B47" s="149" t="s">
        <v>149</v>
      </c>
      <c r="C47" s="147" t="s">
        <v>65</v>
      </c>
      <c r="D47" s="149" t="s">
        <v>41</v>
      </c>
      <c r="E47" s="152">
        <v>0.15</v>
      </c>
      <c r="F47" s="153">
        <f>F40*E47</f>
        <v>1.2571499999999998E-2</v>
      </c>
      <c r="G47" s="152"/>
      <c r="H47" s="153"/>
      <c r="I47" s="152"/>
      <c r="J47" s="153"/>
      <c r="K47" s="154"/>
      <c r="L47" s="155"/>
      <c r="M47" s="152"/>
    </row>
    <row r="48" spans="1:13" s="54" customFormat="1" ht="15.75" x14ac:dyDescent="0.3">
      <c r="A48" s="147"/>
      <c r="B48" s="166" t="s">
        <v>149</v>
      </c>
      <c r="C48" s="147" t="s">
        <v>51</v>
      </c>
      <c r="D48" s="149" t="s">
        <v>41</v>
      </c>
      <c r="E48" s="152">
        <v>2</v>
      </c>
      <c r="F48" s="153">
        <f>F40*E48</f>
        <v>0.16761999999999996</v>
      </c>
      <c r="G48" s="156"/>
      <c r="H48" s="155"/>
      <c r="I48" s="152"/>
      <c r="J48" s="153"/>
      <c r="K48" s="154"/>
      <c r="L48" s="155"/>
      <c r="M48" s="152"/>
    </row>
    <row r="49" spans="1:13" s="54" customFormat="1" ht="15.75" x14ac:dyDescent="0.3">
      <c r="A49" s="48"/>
      <c r="B49" s="51"/>
      <c r="C49" s="48" t="s">
        <v>25</v>
      </c>
      <c r="D49" s="51" t="s">
        <v>0</v>
      </c>
      <c r="E49" s="49">
        <v>2.78</v>
      </c>
      <c r="F49" s="50">
        <f>F40*E49</f>
        <v>0.23299179999999994</v>
      </c>
      <c r="G49" s="57"/>
      <c r="H49" s="179"/>
      <c r="I49" s="49"/>
      <c r="J49" s="50"/>
      <c r="K49" s="180"/>
      <c r="L49" s="179"/>
      <c r="M49" s="49"/>
    </row>
    <row r="50" spans="1:13" s="186" customFormat="1" ht="31.5" x14ac:dyDescent="0.25">
      <c r="A50" s="42">
        <v>8</v>
      </c>
      <c r="B50" s="42" t="s">
        <v>95</v>
      </c>
      <c r="C50" s="40" t="s">
        <v>96</v>
      </c>
      <c r="D50" s="181" t="s">
        <v>44</v>
      </c>
      <c r="E50" s="182"/>
      <c r="F50" s="183">
        <f>F40</f>
        <v>8.3809999999999982E-2</v>
      </c>
      <c r="G50" s="184"/>
      <c r="H50" s="185"/>
      <c r="I50" s="184"/>
      <c r="J50" s="185"/>
      <c r="K50" s="184"/>
      <c r="L50" s="185"/>
      <c r="M50" s="184"/>
    </row>
    <row r="51" spans="1:13" s="112" customFormat="1" x14ac:dyDescent="0.3">
      <c r="A51" s="147"/>
      <c r="B51" s="147"/>
      <c r="C51" s="147" t="s">
        <v>22</v>
      </c>
      <c r="D51" s="147" t="s">
        <v>23</v>
      </c>
      <c r="E51" s="150">
        <v>33.200000000000003</v>
      </c>
      <c r="F51" s="151">
        <f>F50*E51</f>
        <v>2.7824919999999995</v>
      </c>
      <c r="G51" s="152"/>
      <c r="H51" s="153"/>
      <c r="I51" s="154"/>
      <c r="J51" s="155"/>
      <c r="K51" s="154"/>
      <c r="L51" s="155"/>
      <c r="M51" s="152"/>
    </row>
    <row r="52" spans="1:13" s="112" customFormat="1" x14ac:dyDescent="0.3">
      <c r="A52" s="147"/>
      <c r="B52" s="149"/>
      <c r="C52" s="147" t="s">
        <v>24</v>
      </c>
      <c r="D52" s="149" t="s">
        <v>0</v>
      </c>
      <c r="E52" s="150">
        <v>9.61</v>
      </c>
      <c r="F52" s="151">
        <f>F50*E52</f>
        <v>0.8054140999999998</v>
      </c>
      <c r="G52" s="156"/>
      <c r="H52" s="155"/>
      <c r="I52" s="154"/>
      <c r="J52" s="155"/>
      <c r="K52" s="152"/>
      <c r="L52" s="153"/>
      <c r="M52" s="152"/>
    </row>
    <row r="53" spans="1:13" s="112" customFormat="1" x14ac:dyDescent="0.3">
      <c r="A53" s="147"/>
      <c r="B53" s="149" t="s">
        <v>149</v>
      </c>
      <c r="C53" s="147" t="s">
        <v>97</v>
      </c>
      <c r="D53" s="147" t="s">
        <v>98</v>
      </c>
      <c r="E53" s="150">
        <v>2</v>
      </c>
      <c r="F53" s="151">
        <f>F50*E53</f>
        <v>0.16761999999999996</v>
      </c>
      <c r="G53" s="156"/>
      <c r="H53" s="155"/>
      <c r="I53" s="152"/>
      <c r="J53" s="153"/>
      <c r="K53" s="154"/>
      <c r="L53" s="155"/>
      <c r="M53" s="152"/>
    </row>
    <row r="54" spans="1:13" s="112" customFormat="1" x14ac:dyDescent="0.3">
      <c r="A54" s="48"/>
      <c r="B54" s="51"/>
      <c r="C54" s="48" t="s">
        <v>25</v>
      </c>
      <c r="D54" s="51" t="s">
        <v>0</v>
      </c>
      <c r="E54" s="55">
        <v>0.09</v>
      </c>
      <c r="F54" s="56">
        <f>F50*E54</f>
        <v>7.5428999999999982E-3</v>
      </c>
      <c r="G54" s="57"/>
      <c r="H54" s="179"/>
      <c r="I54" s="49"/>
      <c r="J54" s="50"/>
      <c r="K54" s="180"/>
      <c r="L54" s="179"/>
      <c r="M54" s="49"/>
    </row>
    <row r="55" spans="1:13" s="149" customFormat="1" ht="15.75" x14ac:dyDescent="0.3">
      <c r="A55" s="147">
        <v>9</v>
      </c>
      <c r="B55" s="166" t="s">
        <v>99</v>
      </c>
      <c r="C55" s="147" t="s">
        <v>100</v>
      </c>
      <c r="D55" s="149" t="s">
        <v>26</v>
      </c>
      <c r="E55" s="152"/>
      <c r="F55" s="153">
        <v>49.3</v>
      </c>
      <c r="G55" s="156"/>
      <c r="H55" s="157"/>
      <c r="I55" s="152"/>
      <c r="K55" s="156"/>
      <c r="L55" s="157"/>
      <c r="M55" s="177"/>
    </row>
    <row r="56" spans="1:13" s="149" customFormat="1" ht="15.75" x14ac:dyDescent="0.3">
      <c r="A56" s="147"/>
      <c r="C56" s="147" t="s">
        <v>22</v>
      </c>
      <c r="D56" s="149" t="s">
        <v>23</v>
      </c>
      <c r="E56" s="152">
        <v>0.68</v>
      </c>
      <c r="F56" s="153">
        <f>F55*E56</f>
        <v>33.524000000000001</v>
      </c>
      <c r="G56" s="152"/>
      <c r="I56" s="156"/>
      <c r="J56" s="157"/>
      <c r="K56" s="156"/>
      <c r="L56" s="157"/>
      <c r="M56" s="152"/>
    </row>
    <row r="57" spans="1:13" s="149" customFormat="1" ht="15.75" x14ac:dyDescent="0.3">
      <c r="A57" s="147"/>
      <c r="C57" s="147" t="s">
        <v>24</v>
      </c>
      <c r="D57" s="149" t="s">
        <v>0</v>
      </c>
      <c r="E57" s="165">
        <f>0.03/100</f>
        <v>2.9999999999999997E-4</v>
      </c>
      <c r="F57" s="153">
        <f>F55*E57</f>
        <v>1.4789999999999998E-2</v>
      </c>
      <c r="G57" s="156"/>
      <c r="H57" s="157"/>
      <c r="I57" s="152"/>
      <c r="K57" s="152"/>
      <c r="L57" s="153"/>
      <c r="M57" s="152"/>
    </row>
    <row r="58" spans="1:13" s="149" customFormat="1" ht="15.75" x14ac:dyDescent="0.3">
      <c r="A58" s="147"/>
      <c r="B58" s="149" t="s">
        <v>149</v>
      </c>
      <c r="C58" s="147" t="s">
        <v>101</v>
      </c>
      <c r="D58" s="149" t="s">
        <v>41</v>
      </c>
      <c r="E58" s="150">
        <v>0.24399999999999999</v>
      </c>
      <c r="F58" s="153">
        <f>F55*E58</f>
        <v>12.029199999999999</v>
      </c>
      <c r="G58" s="156"/>
      <c r="H58" s="157"/>
      <c r="I58" s="152"/>
      <c r="J58" s="153"/>
      <c r="K58" s="156"/>
      <c r="L58" s="157"/>
      <c r="M58" s="152"/>
    </row>
    <row r="59" spans="1:13" s="149" customFormat="1" ht="15.75" x14ac:dyDescent="0.3">
      <c r="A59" s="147"/>
      <c r="B59" s="149" t="s">
        <v>149</v>
      </c>
      <c r="C59" s="147" t="s">
        <v>102</v>
      </c>
      <c r="D59" s="149" t="s">
        <v>41</v>
      </c>
      <c r="E59" s="150">
        <v>2E-3</v>
      </c>
      <c r="F59" s="153">
        <f>F55*E59</f>
        <v>9.8599999999999993E-2</v>
      </c>
      <c r="G59" s="156"/>
      <c r="H59" s="157"/>
      <c r="I59" s="152"/>
      <c r="J59" s="153"/>
      <c r="K59" s="156"/>
      <c r="L59" s="157"/>
      <c r="M59" s="152"/>
    </row>
    <row r="60" spans="1:13" s="149" customFormat="1" ht="15.75" x14ac:dyDescent="0.3">
      <c r="A60" s="147"/>
      <c r="B60" s="149" t="s">
        <v>149</v>
      </c>
      <c r="C60" s="147" t="s">
        <v>66</v>
      </c>
      <c r="D60" s="149" t="s">
        <v>41</v>
      </c>
      <c r="E60" s="150">
        <v>2.7E-2</v>
      </c>
      <c r="F60" s="153">
        <f>F55*E60</f>
        <v>1.3310999999999999</v>
      </c>
      <c r="G60" s="156"/>
      <c r="H60" s="157"/>
      <c r="I60" s="152"/>
      <c r="J60" s="153"/>
      <c r="K60" s="156"/>
      <c r="L60" s="157"/>
      <c r="M60" s="152"/>
    </row>
    <row r="61" spans="1:13" s="149" customFormat="1" ht="15.75" x14ac:dyDescent="0.3">
      <c r="A61" s="48"/>
      <c r="B61" s="51"/>
      <c r="C61" s="48" t="s">
        <v>25</v>
      </c>
      <c r="D61" s="51" t="s">
        <v>0</v>
      </c>
      <c r="E61" s="187">
        <v>1.9E-3</v>
      </c>
      <c r="F61" s="50">
        <f>F55*E61</f>
        <v>9.3669999999999989E-2</v>
      </c>
      <c r="G61" s="57"/>
      <c r="H61" s="58"/>
      <c r="I61" s="49"/>
      <c r="J61" s="50"/>
      <c r="K61" s="57"/>
      <c r="L61" s="58"/>
      <c r="M61" s="49"/>
    </row>
    <row r="62" spans="1:13" s="190" customFormat="1" ht="16.5" customHeight="1" x14ac:dyDescent="0.35">
      <c r="A62" s="188"/>
      <c r="B62" s="188"/>
      <c r="C62" s="188" t="s">
        <v>27</v>
      </c>
      <c r="D62" s="188"/>
      <c r="E62" s="188"/>
      <c r="F62" s="188"/>
      <c r="G62" s="188"/>
      <c r="H62" s="189"/>
      <c r="I62" s="189"/>
      <c r="J62" s="189"/>
      <c r="K62" s="189"/>
      <c r="L62" s="189"/>
      <c r="M62" s="189"/>
    </row>
    <row r="63" spans="1:13" s="197" customFormat="1" x14ac:dyDescent="0.3">
      <c r="A63" s="191"/>
      <c r="B63" s="191"/>
      <c r="C63" s="192" t="s">
        <v>167</v>
      </c>
      <c r="D63" s="193">
        <v>0.1</v>
      </c>
      <c r="E63" s="194"/>
      <c r="F63" s="194"/>
      <c r="G63" s="195"/>
      <c r="H63" s="196"/>
      <c r="I63" s="196"/>
      <c r="J63" s="196"/>
      <c r="K63" s="196"/>
      <c r="L63" s="196"/>
      <c r="M63" s="196"/>
    </row>
    <row r="64" spans="1:13" s="190" customFormat="1" ht="16.5" customHeight="1" x14ac:dyDescent="0.35">
      <c r="A64" s="188"/>
      <c r="B64" s="188"/>
      <c r="C64" s="188" t="s">
        <v>27</v>
      </c>
      <c r="D64" s="188"/>
      <c r="E64" s="188"/>
      <c r="F64" s="188"/>
      <c r="G64" s="188"/>
      <c r="H64" s="189"/>
      <c r="I64" s="189"/>
      <c r="J64" s="198"/>
      <c r="K64" s="189"/>
      <c r="L64" s="189"/>
      <c r="M64" s="199"/>
    </row>
    <row r="65" spans="1:13" s="197" customFormat="1" ht="33" x14ac:dyDescent="0.3">
      <c r="A65" s="191"/>
      <c r="B65" s="191"/>
      <c r="C65" s="192" t="s">
        <v>163</v>
      </c>
      <c r="D65" s="193">
        <v>0.08</v>
      </c>
      <c r="E65" s="194"/>
      <c r="F65" s="194"/>
      <c r="G65" s="195"/>
      <c r="H65" s="196"/>
      <c r="I65" s="196"/>
      <c r="J65" s="196"/>
      <c r="K65" s="196"/>
      <c r="L65" s="196"/>
      <c r="M65" s="196"/>
    </row>
    <row r="66" spans="1:13" s="207" customFormat="1" x14ac:dyDescent="0.35">
      <c r="A66" s="200"/>
      <c r="B66" s="200"/>
      <c r="C66" s="201" t="s">
        <v>8</v>
      </c>
      <c r="D66" s="201"/>
      <c r="E66" s="202"/>
      <c r="F66" s="203"/>
      <c r="G66" s="204"/>
      <c r="H66" s="205"/>
      <c r="I66" s="205"/>
      <c r="J66" s="206"/>
      <c r="K66" s="205"/>
      <c r="L66" s="205"/>
      <c r="M66" s="206"/>
    </row>
    <row r="68" spans="1:13" s="209" customFormat="1" ht="11.25" customHeight="1" x14ac:dyDescent="0.3">
      <c r="A68" s="208"/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</row>
    <row r="69" spans="1:13" s="209" customFormat="1" ht="11.25" customHeight="1" x14ac:dyDescent="0.3">
      <c r="A69" s="208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</row>
    <row r="70" spans="1:13" s="209" customFormat="1" ht="15.75" customHeight="1" x14ac:dyDescent="0.3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</row>
    <row r="71" spans="1:13" s="190" customFormat="1" ht="15.75" x14ac:dyDescent="0.3">
      <c r="A71" s="210"/>
      <c r="B71" s="211"/>
      <c r="C71" s="210"/>
      <c r="D71" s="210"/>
      <c r="E71" s="212"/>
      <c r="F71" s="212"/>
      <c r="G71" s="213"/>
      <c r="H71" s="210"/>
      <c r="I71" s="214"/>
      <c r="J71" s="210"/>
      <c r="K71" s="214"/>
      <c r="L71" s="210"/>
      <c r="M71" s="215"/>
    </row>
    <row r="72" spans="1:13" s="190" customFormat="1" ht="15.75" x14ac:dyDescent="0.3">
      <c r="A72" s="210"/>
      <c r="B72" s="210"/>
      <c r="C72" s="210"/>
      <c r="D72" s="210"/>
      <c r="E72" s="212"/>
      <c r="F72" s="212"/>
      <c r="G72" s="213"/>
      <c r="H72" s="214"/>
      <c r="I72" s="214"/>
      <c r="J72" s="214"/>
      <c r="K72" s="214"/>
      <c r="L72" s="214"/>
      <c r="M72" s="214"/>
    </row>
    <row r="73" spans="1:13" s="190" customFormat="1" ht="15.75" x14ac:dyDescent="0.3">
      <c r="A73" s="210"/>
      <c r="B73" s="211"/>
      <c r="C73" s="210"/>
      <c r="D73" s="210"/>
      <c r="E73" s="212"/>
      <c r="F73" s="212"/>
      <c r="G73" s="213"/>
      <c r="H73" s="210"/>
      <c r="I73" s="214"/>
      <c r="J73" s="210"/>
      <c r="K73" s="214"/>
      <c r="L73" s="210"/>
      <c r="M73" s="215"/>
    </row>
    <row r="74" spans="1:13" s="190" customFormat="1" ht="15.75" x14ac:dyDescent="0.3">
      <c r="A74" s="210"/>
      <c r="B74" s="210"/>
      <c r="C74" s="210"/>
      <c r="D74" s="210"/>
      <c r="E74" s="212"/>
      <c r="F74" s="212"/>
      <c r="G74" s="213"/>
      <c r="H74" s="214"/>
      <c r="I74" s="214"/>
      <c r="J74" s="214"/>
      <c r="K74" s="214"/>
      <c r="L74" s="214"/>
      <c r="M74" s="214"/>
    </row>
    <row r="75" spans="1:13" s="190" customFormat="1" ht="15.75" x14ac:dyDescent="0.3">
      <c r="A75" s="210"/>
      <c r="B75" s="211"/>
      <c r="C75" s="210"/>
      <c r="D75" s="210"/>
      <c r="E75" s="212"/>
      <c r="F75" s="212"/>
      <c r="G75" s="213"/>
      <c r="H75" s="210"/>
      <c r="I75" s="214"/>
      <c r="J75" s="210"/>
      <c r="K75" s="214"/>
      <c r="L75" s="210"/>
      <c r="M75" s="215"/>
    </row>
    <row r="76" spans="1:13" s="190" customFormat="1" ht="15.75" x14ac:dyDescent="0.3">
      <c r="A76" s="210"/>
      <c r="B76" s="210"/>
      <c r="C76" s="210"/>
      <c r="D76" s="210"/>
      <c r="E76" s="212"/>
      <c r="F76" s="212"/>
      <c r="G76" s="213"/>
      <c r="H76" s="214"/>
      <c r="I76" s="214"/>
      <c r="J76" s="214"/>
      <c r="K76" s="214"/>
      <c r="L76" s="214"/>
      <c r="M76" s="214"/>
    </row>
    <row r="77" spans="1:13" s="190" customFormat="1" ht="15.75" x14ac:dyDescent="0.3">
      <c r="A77" s="210"/>
      <c r="B77" s="211"/>
      <c r="C77" s="210"/>
      <c r="D77" s="210"/>
      <c r="E77" s="212"/>
      <c r="F77" s="212"/>
      <c r="G77" s="213"/>
      <c r="H77" s="210"/>
      <c r="I77" s="214"/>
      <c r="J77" s="210"/>
      <c r="K77" s="214"/>
      <c r="L77" s="210"/>
      <c r="M77" s="215"/>
    </row>
    <row r="78" spans="1:13" s="190" customFormat="1" ht="15.75" x14ac:dyDescent="0.3">
      <c r="A78" s="210"/>
      <c r="B78" s="210"/>
      <c r="C78" s="210"/>
      <c r="D78" s="210"/>
      <c r="E78" s="212"/>
      <c r="F78" s="212"/>
      <c r="G78" s="213"/>
      <c r="H78" s="214"/>
      <c r="I78" s="214"/>
      <c r="J78" s="214"/>
      <c r="K78" s="214"/>
      <c r="L78" s="214"/>
      <c r="M78" s="214"/>
    </row>
    <row r="79" spans="1:13" s="190" customFormat="1" ht="15.75" x14ac:dyDescent="0.3">
      <c r="A79" s="210"/>
      <c r="B79" s="211"/>
      <c r="C79" s="210"/>
      <c r="D79" s="210"/>
      <c r="E79" s="212"/>
      <c r="F79" s="212"/>
      <c r="G79" s="213"/>
      <c r="H79" s="210"/>
      <c r="I79" s="214"/>
      <c r="J79" s="210"/>
      <c r="K79" s="214"/>
      <c r="L79" s="210"/>
      <c r="M79" s="215"/>
    </row>
    <row r="80" spans="1:13" s="190" customFormat="1" ht="15.75" x14ac:dyDescent="0.3">
      <c r="A80" s="210"/>
      <c r="B80" s="210"/>
      <c r="C80" s="210"/>
      <c r="D80" s="210"/>
      <c r="E80" s="212"/>
      <c r="F80" s="212"/>
      <c r="G80" s="213"/>
      <c r="H80" s="214"/>
      <c r="I80" s="214"/>
      <c r="J80" s="214"/>
      <c r="K80" s="214"/>
      <c r="L80" s="214"/>
      <c r="M80" s="214"/>
    </row>
    <row r="81" spans="1:13" s="190" customFormat="1" ht="15.75" x14ac:dyDescent="0.3">
      <c r="A81" s="210"/>
      <c r="B81" s="211"/>
      <c r="C81" s="210"/>
      <c r="D81" s="210"/>
      <c r="E81" s="212"/>
      <c r="F81" s="212"/>
      <c r="G81" s="213"/>
      <c r="H81" s="215"/>
      <c r="I81" s="213"/>
      <c r="J81" s="210"/>
      <c r="K81" s="214"/>
      <c r="L81" s="214"/>
      <c r="M81" s="216"/>
    </row>
    <row r="82" spans="1:13" s="190" customFormat="1" ht="15.75" x14ac:dyDescent="0.3">
      <c r="A82" s="210"/>
      <c r="B82" s="210"/>
      <c r="C82" s="210"/>
      <c r="D82" s="210"/>
      <c r="E82" s="212"/>
      <c r="F82" s="212"/>
      <c r="G82" s="213"/>
      <c r="H82" s="214"/>
      <c r="I82" s="214"/>
      <c r="J82" s="214"/>
      <c r="K82" s="214"/>
      <c r="L82" s="214"/>
      <c r="M82" s="214"/>
    </row>
    <row r="83" spans="1:13" s="190" customFormat="1" ht="15.75" x14ac:dyDescent="0.3">
      <c r="A83" s="210"/>
      <c r="B83" s="211"/>
      <c r="C83" s="217"/>
      <c r="D83" s="210"/>
      <c r="E83" s="212"/>
      <c r="F83" s="212"/>
      <c r="G83" s="213"/>
      <c r="H83" s="210"/>
      <c r="I83" s="214"/>
      <c r="J83" s="210"/>
      <c r="K83" s="214"/>
      <c r="L83" s="210"/>
      <c r="M83" s="215"/>
    </row>
    <row r="84" spans="1:13" s="190" customFormat="1" ht="15.75" x14ac:dyDescent="0.3">
      <c r="A84" s="210"/>
      <c r="B84" s="210"/>
      <c r="C84" s="210"/>
      <c r="D84" s="210"/>
      <c r="E84" s="212"/>
      <c r="F84" s="212"/>
      <c r="G84" s="213"/>
      <c r="H84" s="214"/>
      <c r="I84" s="214"/>
      <c r="J84" s="214"/>
      <c r="K84" s="214"/>
      <c r="L84" s="214"/>
      <c r="M84" s="214"/>
    </row>
    <row r="85" spans="1:13" s="219" customFormat="1" x14ac:dyDescent="0.3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</row>
    <row r="86" spans="1:13" s="190" customFormat="1" ht="15.75" x14ac:dyDescent="0.3">
      <c r="A86" s="210"/>
      <c r="B86" s="211"/>
      <c r="C86" s="217"/>
      <c r="D86" s="210"/>
      <c r="E86" s="212"/>
      <c r="F86" s="212"/>
      <c r="G86" s="213"/>
      <c r="H86" s="210"/>
      <c r="I86" s="214"/>
      <c r="J86" s="210"/>
      <c r="K86" s="214"/>
      <c r="L86" s="210"/>
      <c r="M86" s="215"/>
    </row>
    <row r="87" spans="1:13" s="190" customFormat="1" ht="15.75" x14ac:dyDescent="0.3">
      <c r="A87" s="210"/>
      <c r="B87" s="210"/>
      <c r="C87" s="210"/>
      <c r="D87" s="210"/>
      <c r="E87" s="212"/>
      <c r="F87" s="212"/>
      <c r="G87" s="213"/>
      <c r="H87" s="214"/>
      <c r="I87" s="214"/>
      <c r="J87" s="214"/>
      <c r="K87" s="214"/>
      <c r="L87" s="214"/>
      <c r="M87" s="214"/>
    </row>
    <row r="88" spans="1:13" s="190" customFormat="1" ht="15.75" x14ac:dyDescent="0.3">
      <c r="A88" s="210"/>
      <c r="B88" s="211"/>
      <c r="C88" s="217"/>
      <c r="D88" s="210"/>
      <c r="E88" s="212"/>
      <c r="F88" s="212"/>
      <c r="G88" s="213"/>
      <c r="H88" s="210"/>
      <c r="I88" s="214"/>
      <c r="J88" s="210"/>
      <c r="K88" s="214"/>
      <c r="L88" s="210"/>
      <c r="M88" s="215"/>
    </row>
    <row r="89" spans="1:13" s="190" customFormat="1" ht="15.75" x14ac:dyDescent="0.3">
      <c r="A89" s="210"/>
      <c r="B89" s="210"/>
      <c r="C89" s="210"/>
      <c r="D89" s="210"/>
      <c r="E89" s="212"/>
      <c r="F89" s="212"/>
      <c r="G89" s="213"/>
      <c r="H89" s="214"/>
      <c r="I89" s="214"/>
      <c r="J89" s="214"/>
      <c r="K89" s="214"/>
      <c r="L89" s="214"/>
      <c r="M89" s="214"/>
    </row>
    <row r="90" spans="1:13" s="190" customFormat="1" ht="15.75" x14ac:dyDescent="0.3">
      <c r="A90" s="210"/>
      <c r="B90" s="210"/>
      <c r="C90" s="217"/>
      <c r="D90" s="210"/>
      <c r="E90" s="212"/>
      <c r="F90" s="212"/>
      <c r="G90" s="213"/>
      <c r="H90" s="210"/>
      <c r="I90" s="214"/>
      <c r="J90" s="210"/>
      <c r="K90" s="214"/>
      <c r="L90" s="210"/>
      <c r="M90" s="215"/>
    </row>
    <row r="91" spans="1:13" s="190" customFormat="1" ht="15.75" x14ac:dyDescent="0.3">
      <c r="A91" s="210"/>
      <c r="B91" s="210"/>
      <c r="C91" s="210"/>
      <c r="D91" s="210"/>
      <c r="E91" s="212"/>
      <c r="F91" s="212"/>
      <c r="G91" s="213"/>
      <c r="H91" s="214"/>
      <c r="I91" s="214"/>
      <c r="J91" s="214"/>
      <c r="K91" s="214"/>
      <c r="L91" s="214"/>
      <c r="M91" s="214"/>
    </row>
    <row r="92" spans="1:13" s="190" customFormat="1" ht="15.75" x14ac:dyDescent="0.3">
      <c r="A92" s="210"/>
      <c r="B92" s="211"/>
      <c r="C92" s="217"/>
      <c r="D92" s="210"/>
      <c r="E92" s="212"/>
      <c r="F92" s="212"/>
      <c r="G92" s="213"/>
      <c r="H92" s="210"/>
      <c r="I92" s="214"/>
      <c r="J92" s="210"/>
      <c r="K92" s="214"/>
      <c r="L92" s="210"/>
      <c r="M92" s="215"/>
    </row>
    <row r="93" spans="1:13" s="190" customFormat="1" ht="15.75" x14ac:dyDescent="0.3">
      <c r="A93" s="210"/>
      <c r="B93" s="210"/>
      <c r="C93" s="210"/>
      <c r="D93" s="210"/>
      <c r="E93" s="212"/>
      <c r="F93" s="212"/>
      <c r="G93" s="213"/>
      <c r="H93" s="214"/>
      <c r="I93" s="214"/>
      <c r="J93" s="214"/>
      <c r="K93" s="214"/>
      <c r="L93" s="214"/>
      <c r="M93" s="214"/>
    </row>
    <row r="94" spans="1:13" s="190" customFormat="1" ht="15.75" x14ac:dyDescent="0.3">
      <c r="A94" s="210"/>
      <c r="B94" s="210"/>
      <c r="C94" s="217"/>
      <c r="D94" s="210"/>
      <c r="E94" s="212"/>
      <c r="F94" s="212"/>
      <c r="G94" s="213"/>
      <c r="H94" s="210"/>
      <c r="I94" s="214"/>
      <c r="J94" s="210"/>
      <c r="K94" s="214"/>
      <c r="L94" s="210"/>
      <c r="M94" s="215"/>
    </row>
    <row r="95" spans="1:13" s="190" customFormat="1" ht="15.75" x14ac:dyDescent="0.3">
      <c r="A95" s="210"/>
      <c r="B95" s="210"/>
      <c r="C95" s="210"/>
      <c r="D95" s="210"/>
      <c r="E95" s="212"/>
      <c r="F95" s="212"/>
      <c r="G95" s="213"/>
      <c r="H95" s="214"/>
      <c r="I95" s="214"/>
      <c r="J95" s="214"/>
      <c r="K95" s="214"/>
      <c r="L95" s="214"/>
      <c r="M95" s="214"/>
    </row>
    <row r="96" spans="1:13" s="190" customFormat="1" ht="15.75" x14ac:dyDescent="0.3">
      <c r="A96" s="210"/>
      <c r="B96" s="210"/>
      <c r="C96" s="217"/>
      <c r="D96" s="210"/>
      <c r="E96" s="212"/>
      <c r="F96" s="212"/>
      <c r="G96" s="213"/>
      <c r="H96" s="210"/>
      <c r="I96" s="214"/>
      <c r="J96" s="210"/>
      <c r="K96" s="214"/>
      <c r="L96" s="210"/>
      <c r="M96" s="215"/>
    </row>
    <row r="97" spans="1:13" s="190" customFormat="1" ht="15.75" x14ac:dyDescent="0.3">
      <c r="A97" s="210"/>
      <c r="B97" s="210"/>
      <c r="C97" s="210"/>
      <c r="D97" s="210"/>
      <c r="E97" s="212"/>
      <c r="F97" s="212"/>
      <c r="G97" s="213"/>
      <c r="H97" s="214"/>
      <c r="I97" s="214"/>
      <c r="J97" s="214"/>
      <c r="K97" s="214"/>
      <c r="L97" s="214"/>
      <c r="M97" s="214"/>
    </row>
    <row r="98" spans="1:13" s="190" customFormat="1" ht="15.75" x14ac:dyDescent="0.3">
      <c r="A98" s="210"/>
      <c r="B98" s="210"/>
      <c r="C98" s="217"/>
      <c r="D98" s="210"/>
      <c r="E98" s="212"/>
      <c r="F98" s="212"/>
      <c r="G98" s="213"/>
      <c r="H98" s="210"/>
      <c r="I98" s="214"/>
      <c r="J98" s="210"/>
      <c r="K98" s="214"/>
      <c r="L98" s="210"/>
      <c r="M98" s="215"/>
    </row>
    <row r="99" spans="1:13" s="190" customFormat="1" ht="15.75" x14ac:dyDescent="0.3">
      <c r="A99" s="210"/>
      <c r="B99" s="210"/>
      <c r="C99" s="210"/>
      <c r="D99" s="210"/>
      <c r="E99" s="212"/>
      <c r="F99" s="212"/>
      <c r="G99" s="213"/>
      <c r="H99" s="214"/>
      <c r="I99" s="214"/>
      <c r="J99" s="214"/>
      <c r="K99" s="214"/>
      <c r="L99" s="214"/>
      <c r="M99" s="214"/>
    </row>
    <row r="100" spans="1:13" s="190" customFormat="1" ht="15.75" x14ac:dyDescent="0.3">
      <c r="A100" s="210"/>
      <c r="B100" s="210"/>
      <c r="C100" s="217"/>
      <c r="D100" s="210"/>
      <c r="E100" s="212"/>
      <c r="F100" s="212"/>
      <c r="G100" s="213"/>
      <c r="H100" s="210"/>
      <c r="I100" s="214"/>
      <c r="J100" s="210"/>
      <c r="K100" s="214"/>
      <c r="L100" s="210"/>
      <c r="M100" s="215"/>
    </row>
    <row r="101" spans="1:13" s="190" customFormat="1" ht="15.75" x14ac:dyDescent="0.3">
      <c r="A101" s="210"/>
      <c r="B101" s="210"/>
      <c r="C101" s="210"/>
      <c r="D101" s="210"/>
      <c r="E101" s="212"/>
      <c r="F101" s="212"/>
      <c r="G101" s="213"/>
      <c r="H101" s="214"/>
      <c r="I101" s="214"/>
      <c r="J101" s="214"/>
      <c r="K101" s="214"/>
      <c r="L101" s="214"/>
      <c r="M101" s="214"/>
    </row>
    <row r="102" spans="1:13" s="219" customFormat="1" x14ac:dyDescent="0.3">
      <c r="A102" s="210"/>
      <c r="B102" s="210"/>
      <c r="C102" s="217"/>
      <c r="D102" s="210"/>
      <c r="E102" s="210"/>
      <c r="F102" s="210"/>
      <c r="G102" s="213"/>
      <c r="H102" s="210"/>
      <c r="I102" s="214"/>
      <c r="J102" s="214"/>
      <c r="K102" s="214"/>
      <c r="L102" s="214"/>
      <c r="M102" s="214"/>
    </row>
    <row r="103" spans="1:13" s="219" customFormat="1" x14ac:dyDescent="0.3">
      <c r="A103" s="210"/>
      <c r="B103" s="210"/>
      <c r="C103" s="210"/>
      <c r="D103" s="210"/>
      <c r="E103" s="212"/>
      <c r="F103" s="212"/>
      <c r="G103" s="213"/>
      <c r="H103" s="210"/>
      <c r="I103" s="214"/>
      <c r="J103" s="214"/>
      <c r="K103" s="214"/>
      <c r="L103" s="214"/>
      <c r="M103" s="215"/>
    </row>
    <row r="104" spans="1:13" s="219" customFormat="1" x14ac:dyDescent="0.3">
      <c r="A104" s="210"/>
      <c r="B104" s="210"/>
      <c r="C104" s="210"/>
      <c r="D104" s="210"/>
      <c r="E104" s="212"/>
      <c r="F104" s="212"/>
      <c r="G104" s="213"/>
      <c r="H104" s="215"/>
      <c r="I104" s="213"/>
      <c r="J104" s="210"/>
      <c r="K104" s="213"/>
      <c r="L104" s="210"/>
      <c r="M104" s="213"/>
    </row>
    <row r="105" spans="1:13" s="219" customFormat="1" x14ac:dyDescent="0.3">
      <c r="A105" s="210"/>
      <c r="B105" s="210"/>
      <c r="C105" s="210"/>
      <c r="D105" s="210"/>
      <c r="E105" s="213"/>
      <c r="F105" s="212"/>
      <c r="G105" s="213"/>
      <c r="H105" s="215"/>
      <c r="I105" s="220"/>
      <c r="J105" s="210"/>
      <c r="K105" s="214"/>
      <c r="L105" s="214"/>
      <c r="M105" s="215"/>
    </row>
    <row r="106" spans="1:13" s="219" customFormat="1" x14ac:dyDescent="0.3">
      <c r="A106" s="210"/>
      <c r="B106" s="210"/>
      <c r="C106" s="210"/>
      <c r="D106" s="210"/>
      <c r="E106" s="212"/>
      <c r="F106" s="212"/>
      <c r="G106" s="213"/>
      <c r="H106" s="221"/>
      <c r="I106" s="220"/>
      <c r="J106" s="210"/>
      <c r="K106" s="214"/>
      <c r="L106" s="214"/>
      <c r="M106" s="215"/>
    </row>
    <row r="107" spans="1:13" s="219" customFormat="1" x14ac:dyDescent="0.3">
      <c r="A107" s="210"/>
      <c r="B107" s="210"/>
      <c r="C107" s="210"/>
      <c r="D107" s="210"/>
      <c r="E107" s="212"/>
      <c r="F107" s="212"/>
      <c r="G107" s="213"/>
      <c r="H107" s="215"/>
      <c r="I107" s="220"/>
      <c r="J107" s="210"/>
      <c r="K107" s="214"/>
      <c r="L107" s="214"/>
      <c r="M107" s="215"/>
    </row>
    <row r="108" spans="1:13" s="190" customFormat="1" ht="15.75" x14ac:dyDescent="0.3">
      <c r="A108" s="210"/>
      <c r="B108" s="210"/>
      <c r="C108" s="210"/>
      <c r="D108" s="210"/>
      <c r="E108" s="212"/>
      <c r="F108" s="212"/>
      <c r="G108" s="213"/>
      <c r="H108" s="214"/>
      <c r="I108" s="214"/>
      <c r="J108" s="214"/>
      <c r="K108" s="214"/>
      <c r="L108" s="214"/>
      <c r="M108" s="214"/>
    </row>
    <row r="109" spans="1:13" s="219" customFormat="1" x14ac:dyDescent="0.3">
      <c r="A109" s="210"/>
      <c r="B109" s="210"/>
      <c r="C109" s="217"/>
      <c r="D109" s="210"/>
      <c r="E109" s="210"/>
      <c r="F109" s="210"/>
      <c r="G109" s="213"/>
      <c r="H109" s="210"/>
      <c r="I109" s="214"/>
      <c r="J109" s="214"/>
      <c r="K109" s="214"/>
      <c r="L109" s="214"/>
      <c r="M109" s="214"/>
    </row>
    <row r="110" spans="1:13" s="219" customFormat="1" x14ac:dyDescent="0.3">
      <c r="A110" s="210"/>
      <c r="B110" s="210"/>
      <c r="C110" s="210"/>
      <c r="D110" s="210"/>
      <c r="E110" s="212"/>
      <c r="F110" s="212"/>
      <c r="G110" s="213"/>
      <c r="H110" s="210"/>
      <c r="I110" s="214"/>
      <c r="J110" s="214"/>
      <c r="K110" s="214"/>
      <c r="L110" s="214"/>
      <c r="M110" s="215"/>
    </row>
    <row r="111" spans="1:13" s="219" customFormat="1" x14ac:dyDescent="0.3">
      <c r="A111" s="210"/>
      <c r="B111" s="210"/>
      <c r="C111" s="210"/>
      <c r="D111" s="210"/>
      <c r="E111" s="222"/>
      <c r="F111" s="212"/>
      <c r="G111" s="213"/>
      <c r="H111" s="215"/>
      <c r="I111" s="213"/>
      <c r="J111" s="210"/>
      <c r="K111" s="213"/>
      <c r="L111" s="210"/>
      <c r="M111" s="213"/>
    </row>
    <row r="112" spans="1:13" s="219" customFormat="1" x14ac:dyDescent="0.3">
      <c r="A112" s="210"/>
      <c r="B112" s="210"/>
      <c r="C112" s="210"/>
      <c r="D112" s="210"/>
      <c r="E112" s="213"/>
      <c r="F112" s="212"/>
      <c r="G112" s="213"/>
      <c r="H112" s="215"/>
      <c r="I112" s="220"/>
      <c r="J112" s="210"/>
      <c r="K112" s="214"/>
      <c r="L112" s="214"/>
      <c r="M112" s="215"/>
    </row>
    <row r="113" spans="1:13" s="219" customFormat="1" x14ac:dyDescent="0.3">
      <c r="A113" s="210"/>
      <c r="B113" s="210"/>
      <c r="C113" s="210"/>
      <c r="D113" s="210"/>
      <c r="E113" s="222"/>
      <c r="F113" s="212"/>
      <c r="G113" s="213"/>
      <c r="H113" s="215"/>
      <c r="I113" s="220"/>
      <c r="J113" s="210"/>
      <c r="K113" s="214"/>
      <c r="L113" s="214"/>
      <c r="M113" s="215"/>
    </row>
    <row r="114" spans="1:13" s="190" customFormat="1" ht="15.75" x14ac:dyDescent="0.3">
      <c r="A114" s="210"/>
      <c r="B114" s="210"/>
      <c r="C114" s="210"/>
      <c r="D114" s="210"/>
      <c r="E114" s="212"/>
      <c r="F114" s="212"/>
      <c r="G114" s="213"/>
      <c r="H114" s="214"/>
      <c r="I114" s="214"/>
      <c r="J114" s="214"/>
      <c r="K114" s="214"/>
      <c r="L114" s="214"/>
      <c r="M114" s="214"/>
    </row>
    <row r="115" spans="1:13" s="219" customFormat="1" x14ac:dyDescent="0.3">
      <c r="A115" s="218"/>
      <c r="B115" s="218"/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</row>
    <row r="116" spans="1:13" s="219" customFormat="1" x14ac:dyDescent="0.3">
      <c r="A116" s="210"/>
      <c r="B116" s="210"/>
      <c r="C116" s="217"/>
      <c r="D116" s="210"/>
      <c r="E116" s="210"/>
      <c r="F116" s="210"/>
      <c r="G116" s="213"/>
      <c r="H116" s="210"/>
      <c r="I116" s="214"/>
      <c r="J116" s="214"/>
      <c r="K116" s="214"/>
      <c r="L116" s="214"/>
      <c r="M116" s="214"/>
    </row>
    <row r="117" spans="1:13" s="219" customFormat="1" x14ac:dyDescent="0.3">
      <c r="A117" s="210"/>
      <c r="B117" s="210"/>
      <c r="C117" s="210"/>
      <c r="D117" s="210"/>
      <c r="E117" s="212"/>
      <c r="F117" s="212"/>
      <c r="G117" s="213"/>
      <c r="H117" s="210"/>
      <c r="I117" s="214"/>
      <c r="J117" s="214"/>
      <c r="K117" s="214"/>
      <c r="L117" s="214"/>
      <c r="M117" s="215"/>
    </row>
    <row r="118" spans="1:13" s="219" customFormat="1" x14ac:dyDescent="0.3">
      <c r="A118" s="210"/>
      <c r="B118" s="210"/>
      <c r="C118" s="210"/>
      <c r="D118" s="210"/>
      <c r="E118" s="222"/>
      <c r="F118" s="212"/>
      <c r="G118" s="213"/>
      <c r="H118" s="215"/>
      <c r="I118" s="213"/>
      <c r="J118" s="210"/>
      <c r="K118" s="213"/>
      <c r="L118" s="210"/>
      <c r="M118" s="213"/>
    </row>
    <row r="119" spans="1:13" s="219" customFormat="1" x14ac:dyDescent="0.3">
      <c r="A119" s="210"/>
      <c r="B119" s="210"/>
      <c r="C119" s="210"/>
      <c r="D119" s="210"/>
      <c r="E119" s="213"/>
      <c r="F119" s="212"/>
      <c r="G119" s="213"/>
      <c r="H119" s="215"/>
      <c r="I119" s="220"/>
      <c r="J119" s="210"/>
      <c r="K119" s="214"/>
      <c r="L119" s="214"/>
      <c r="M119" s="215"/>
    </row>
    <row r="120" spans="1:13" s="219" customFormat="1" x14ac:dyDescent="0.3">
      <c r="A120" s="210"/>
      <c r="B120" s="210"/>
      <c r="C120" s="210"/>
      <c r="D120" s="210"/>
      <c r="E120" s="222"/>
      <c r="F120" s="212"/>
      <c r="G120" s="213"/>
      <c r="H120" s="215"/>
      <c r="I120" s="220"/>
      <c r="J120" s="210"/>
      <c r="K120" s="214"/>
      <c r="L120" s="214"/>
      <c r="M120" s="215"/>
    </row>
    <row r="121" spans="1:13" s="190" customFormat="1" ht="15.75" x14ac:dyDescent="0.3">
      <c r="A121" s="210"/>
      <c r="B121" s="210"/>
      <c r="C121" s="210"/>
      <c r="D121" s="210"/>
      <c r="E121" s="212"/>
      <c r="F121" s="212"/>
      <c r="G121" s="213"/>
      <c r="H121" s="214"/>
      <c r="I121" s="214"/>
      <c r="J121" s="214"/>
      <c r="K121" s="214"/>
      <c r="L121" s="214"/>
      <c r="M121" s="214"/>
    </row>
    <row r="122" spans="1:13" s="219" customFormat="1" x14ac:dyDescent="0.3">
      <c r="A122" s="210"/>
      <c r="B122" s="210"/>
      <c r="C122" s="217"/>
      <c r="D122" s="210"/>
      <c r="E122" s="210"/>
      <c r="F122" s="210"/>
      <c r="G122" s="213"/>
      <c r="H122" s="210"/>
      <c r="I122" s="214"/>
      <c r="J122" s="214"/>
      <c r="K122" s="214"/>
      <c r="L122" s="214"/>
      <c r="M122" s="214"/>
    </row>
    <row r="123" spans="1:13" s="219" customFormat="1" x14ac:dyDescent="0.3">
      <c r="A123" s="210"/>
      <c r="B123" s="210"/>
      <c r="C123" s="210"/>
      <c r="D123" s="210"/>
      <c r="E123" s="212"/>
      <c r="F123" s="212"/>
      <c r="G123" s="213"/>
      <c r="H123" s="210"/>
      <c r="I123" s="214"/>
      <c r="J123" s="214"/>
      <c r="K123" s="214"/>
      <c r="L123" s="214"/>
      <c r="M123" s="215"/>
    </row>
    <row r="124" spans="1:13" s="219" customFormat="1" x14ac:dyDescent="0.3">
      <c r="A124" s="210"/>
      <c r="B124" s="210"/>
      <c r="C124" s="210"/>
      <c r="D124" s="210"/>
      <c r="E124" s="222"/>
      <c r="F124" s="212"/>
      <c r="G124" s="213"/>
      <c r="H124" s="215"/>
      <c r="I124" s="213"/>
      <c r="J124" s="210"/>
      <c r="K124" s="213"/>
      <c r="L124" s="210"/>
      <c r="M124" s="213"/>
    </row>
    <row r="125" spans="1:13" s="219" customFormat="1" x14ac:dyDescent="0.3">
      <c r="A125" s="210"/>
      <c r="B125" s="210"/>
      <c r="C125" s="210"/>
      <c r="D125" s="210"/>
      <c r="E125" s="213"/>
      <c r="F125" s="212"/>
      <c r="G125" s="213"/>
      <c r="H125" s="215"/>
      <c r="I125" s="220"/>
      <c r="J125" s="210"/>
      <c r="K125" s="214"/>
      <c r="L125" s="214"/>
      <c r="M125" s="215"/>
    </row>
    <row r="126" spans="1:13" s="219" customFormat="1" x14ac:dyDescent="0.3">
      <c r="A126" s="210"/>
      <c r="B126" s="210"/>
      <c r="C126" s="210"/>
      <c r="D126" s="210"/>
      <c r="E126" s="222"/>
      <c r="F126" s="212"/>
      <c r="G126" s="213"/>
      <c r="H126" s="215"/>
      <c r="I126" s="220"/>
      <c r="J126" s="210"/>
      <c r="K126" s="214"/>
      <c r="L126" s="214"/>
      <c r="M126" s="215"/>
    </row>
    <row r="127" spans="1:13" s="190" customFormat="1" ht="15.75" x14ac:dyDescent="0.3">
      <c r="A127" s="210"/>
      <c r="B127" s="210"/>
      <c r="C127" s="210"/>
      <c r="D127" s="210"/>
      <c r="E127" s="212"/>
      <c r="F127" s="212"/>
      <c r="G127" s="213"/>
      <c r="H127" s="214"/>
      <c r="I127" s="214"/>
      <c r="J127" s="214"/>
      <c r="K127" s="214"/>
      <c r="L127" s="214"/>
      <c r="M127" s="214"/>
    </row>
    <row r="128" spans="1:13" s="219" customFormat="1" x14ac:dyDescent="0.3">
      <c r="A128" s="210"/>
      <c r="B128" s="210"/>
      <c r="C128" s="217"/>
      <c r="D128" s="210"/>
      <c r="E128" s="210"/>
      <c r="F128" s="210"/>
      <c r="G128" s="213"/>
      <c r="H128" s="210"/>
      <c r="I128" s="214"/>
      <c r="J128" s="214"/>
      <c r="K128" s="214"/>
      <c r="L128" s="214"/>
      <c r="M128" s="214"/>
    </row>
    <row r="129" spans="1:13" s="219" customFormat="1" x14ac:dyDescent="0.3">
      <c r="A129" s="210"/>
      <c r="B129" s="210"/>
      <c r="C129" s="210"/>
      <c r="D129" s="210"/>
      <c r="E129" s="212"/>
      <c r="F129" s="212"/>
      <c r="G129" s="213"/>
      <c r="H129" s="210"/>
      <c r="I129" s="214"/>
      <c r="J129" s="214"/>
      <c r="K129" s="214"/>
      <c r="L129" s="214"/>
      <c r="M129" s="215"/>
    </row>
    <row r="130" spans="1:13" s="219" customFormat="1" x14ac:dyDescent="0.3">
      <c r="A130" s="210"/>
      <c r="B130" s="210"/>
      <c r="C130" s="210"/>
      <c r="D130" s="210"/>
      <c r="E130" s="222"/>
      <c r="F130" s="212"/>
      <c r="G130" s="213"/>
      <c r="H130" s="215"/>
      <c r="I130" s="213"/>
      <c r="J130" s="210"/>
      <c r="K130" s="213"/>
      <c r="L130" s="210"/>
      <c r="M130" s="213"/>
    </row>
    <row r="131" spans="1:13" s="219" customFormat="1" x14ac:dyDescent="0.3">
      <c r="A131" s="210"/>
      <c r="B131" s="210"/>
      <c r="C131" s="210"/>
      <c r="D131" s="210"/>
      <c r="E131" s="213"/>
      <c r="F131" s="212"/>
      <c r="G131" s="213"/>
      <c r="H131" s="215"/>
      <c r="I131" s="220"/>
      <c r="J131" s="210"/>
      <c r="K131" s="214"/>
      <c r="L131" s="214"/>
      <c r="M131" s="215"/>
    </row>
    <row r="132" spans="1:13" s="219" customFormat="1" x14ac:dyDescent="0.3">
      <c r="A132" s="210"/>
      <c r="B132" s="210"/>
      <c r="C132" s="210"/>
      <c r="D132" s="210"/>
      <c r="E132" s="222"/>
      <c r="F132" s="212"/>
      <c r="G132" s="213"/>
      <c r="H132" s="215"/>
      <c r="I132" s="220"/>
      <c r="J132" s="210"/>
      <c r="K132" s="214"/>
      <c r="L132" s="214"/>
      <c r="M132" s="215"/>
    </row>
    <row r="133" spans="1:13" s="190" customFormat="1" ht="15.75" x14ac:dyDescent="0.3">
      <c r="A133" s="210"/>
      <c r="B133" s="210"/>
      <c r="C133" s="210"/>
      <c r="D133" s="210"/>
      <c r="E133" s="212"/>
      <c r="F133" s="212"/>
      <c r="G133" s="213"/>
      <c r="H133" s="214"/>
      <c r="I133" s="214"/>
      <c r="J133" s="214"/>
      <c r="K133" s="214"/>
      <c r="L133" s="214"/>
      <c r="M133" s="214"/>
    </row>
    <row r="134" spans="1:13" s="219" customFormat="1" x14ac:dyDescent="0.3">
      <c r="A134" s="210"/>
      <c r="B134" s="210"/>
      <c r="C134" s="217"/>
      <c r="D134" s="210"/>
      <c r="E134" s="210"/>
      <c r="F134" s="210"/>
      <c r="G134" s="213"/>
      <c r="H134" s="210"/>
      <c r="I134" s="214"/>
      <c r="J134" s="214"/>
      <c r="K134" s="214"/>
      <c r="L134" s="214"/>
      <c r="M134" s="214"/>
    </row>
    <row r="135" spans="1:13" s="219" customFormat="1" x14ac:dyDescent="0.3">
      <c r="A135" s="210"/>
      <c r="B135" s="210"/>
      <c r="C135" s="210"/>
      <c r="D135" s="210"/>
      <c r="E135" s="212"/>
      <c r="F135" s="212"/>
      <c r="G135" s="213"/>
      <c r="H135" s="210"/>
      <c r="I135" s="214"/>
      <c r="J135" s="214"/>
      <c r="K135" s="214"/>
      <c r="L135" s="214"/>
      <c r="M135" s="215"/>
    </row>
    <row r="136" spans="1:13" s="219" customFormat="1" x14ac:dyDescent="0.3">
      <c r="A136" s="210"/>
      <c r="B136" s="210"/>
      <c r="C136" s="210"/>
      <c r="D136" s="210"/>
      <c r="E136" s="222"/>
      <c r="F136" s="212"/>
      <c r="G136" s="213"/>
      <c r="H136" s="215"/>
      <c r="I136" s="213"/>
      <c r="J136" s="210"/>
      <c r="K136" s="213"/>
      <c r="L136" s="210"/>
      <c r="M136" s="213"/>
    </row>
    <row r="137" spans="1:13" s="219" customFormat="1" x14ac:dyDescent="0.3">
      <c r="A137" s="210"/>
      <c r="B137" s="210"/>
      <c r="C137" s="210"/>
      <c r="D137" s="210"/>
      <c r="E137" s="213"/>
      <c r="F137" s="212"/>
      <c r="G137" s="213"/>
      <c r="H137" s="215"/>
      <c r="I137" s="220"/>
      <c r="J137" s="210"/>
      <c r="K137" s="214"/>
      <c r="L137" s="214"/>
      <c r="M137" s="215"/>
    </row>
    <row r="138" spans="1:13" s="219" customFormat="1" x14ac:dyDescent="0.3">
      <c r="A138" s="210"/>
      <c r="B138" s="210"/>
      <c r="C138" s="210"/>
      <c r="D138" s="210"/>
      <c r="E138" s="222"/>
      <c r="F138" s="212"/>
      <c r="G138" s="213"/>
      <c r="H138" s="215"/>
      <c r="I138" s="220"/>
      <c r="J138" s="210"/>
      <c r="K138" s="214"/>
      <c r="L138" s="214"/>
      <c r="M138" s="215"/>
    </row>
    <row r="139" spans="1:13" s="190" customFormat="1" ht="15.75" x14ac:dyDescent="0.3">
      <c r="A139" s="210"/>
      <c r="B139" s="210"/>
      <c r="C139" s="210"/>
      <c r="D139" s="210"/>
      <c r="E139" s="212"/>
      <c r="F139" s="212"/>
      <c r="G139" s="213"/>
      <c r="H139" s="214"/>
      <c r="I139" s="214"/>
      <c r="J139" s="214"/>
      <c r="K139" s="214"/>
      <c r="L139" s="214"/>
      <c r="M139" s="214"/>
    </row>
    <row r="140" spans="1:13" s="219" customFormat="1" x14ac:dyDescent="0.3">
      <c r="A140" s="210"/>
      <c r="B140" s="210"/>
      <c r="C140" s="217"/>
      <c r="D140" s="210"/>
      <c r="E140" s="210"/>
      <c r="F140" s="210"/>
      <c r="G140" s="213"/>
      <c r="H140" s="210"/>
      <c r="I140" s="214"/>
      <c r="J140" s="214"/>
      <c r="K140" s="214"/>
      <c r="L140" s="214"/>
      <c r="M140" s="214"/>
    </row>
    <row r="141" spans="1:13" s="219" customFormat="1" x14ac:dyDescent="0.3">
      <c r="A141" s="210"/>
      <c r="B141" s="210"/>
      <c r="C141" s="210"/>
      <c r="D141" s="210"/>
      <c r="E141" s="212"/>
      <c r="F141" s="212"/>
      <c r="G141" s="213"/>
      <c r="H141" s="210"/>
      <c r="I141" s="214"/>
      <c r="J141" s="214"/>
      <c r="K141" s="214"/>
      <c r="L141" s="214"/>
      <c r="M141" s="215"/>
    </row>
    <row r="142" spans="1:13" s="219" customFormat="1" x14ac:dyDescent="0.3">
      <c r="A142" s="210"/>
      <c r="B142" s="210"/>
      <c r="C142" s="210"/>
      <c r="D142" s="210"/>
      <c r="E142" s="222"/>
      <c r="F142" s="212"/>
      <c r="G142" s="213"/>
      <c r="H142" s="215"/>
      <c r="I142" s="213"/>
      <c r="J142" s="210"/>
      <c r="K142" s="213"/>
      <c r="L142" s="210"/>
      <c r="M142" s="213"/>
    </row>
    <row r="143" spans="1:13" s="219" customFormat="1" x14ac:dyDescent="0.3">
      <c r="A143" s="210"/>
      <c r="B143" s="210"/>
      <c r="C143" s="210"/>
      <c r="D143" s="210"/>
      <c r="E143" s="213"/>
      <c r="F143" s="212"/>
      <c r="G143" s="213"/>
      <c r="H143" s="215"/>
      <c r="I143" s="220"/>
      <c r="J143" s="210"/>
      <c r="K143" s="214"/>
      <c r="L143" s="214"/>
      <c r="M143" s="215"/>
    </row>
    <row r="144" spans="1:13" s="219" customFormat="1" x14ac:dyDescent="0.3">
      <c r="A144" s="210"/>
      <c r="B144" s="210"/>
      <c r="C144" s="210"/>
      <c r="D144" s="210"/>
      <c r="E144" s="222"/>
      <c r="F144" s="212"/>
      <c r="G144" s="213"/>
      <c r="H144" s="215"/>
      <c r="I144" s="220"/>
      <c r="J144" s="210"/>
      <c r="K144" s="214"/>
      <c r="L144" s="214"/>
      <c r="M144" s="215"/>
    </row>
    <row r="145" spans="1:13" s="190" customFormat="1" ht="15.75" x14ac:dyDescent="0.3">
      <c r="A145" s="210"/>
      <c r="B145" s="210"/>
      <c r="C145" s="210"/>
      <c r="D145" s="210"/>
      <c r="E145" s="212"/>
      <c r="F145" s="212"/>
      <c r="G145" s="213"/>
      <c r="H145" s="214"/>
      <c r="I145" s="214"/>
      <c r="J145" s="214"/>
      <c r="K145" s="214"/>
      <c r="L145" s="214"/>
      <c r="M145" s="214"/>
    </row>
    <row r="146" spans="1:13" s="190" customFormat="1" ht="15.75" x14ac:dyDescent="0.3">
      <c r="A146" s="210"/>
      <c r="B146" s="210"/>
      <c r="C146" s="210"/>
      <c r="D146" s="210"/>
      <c r="E146" s="210"/>
      <c r="F146" s="210"/>
      <c r="G146" s="213"/>
      <c r="H146" s="210"/>
      <c r="I146" s="214"/>
      <c r="J146" s="214"/>
      <c r="K146" s="214"/>
      <c r="L146" s="214"/>
      <c r="M146" s="214"/>
    </row>
    <row r="147" spans="1:13" s="190" customFormat="1" ht="15.75" x14ac:dyDescent="0.3">
      <c r="A147" s="210"/>
      <c r="B147" s="210"/>
      <c r="C147" s="210"/>
      <c r="D147" s="210"/>
      <c r="E147" s="212"/>
      <c r="F147" s="212"/>
      <c r="G147" s="213"/>
      <c r="H147" s="210"/>
      <c r="I147" s="214"/>
      <c r="J147" s="214"/>
      <c r="K147" s="214"/>
      <c r="L147" s="214"/>
      <c r="M147" s="215"/>
    </row>
    <row r="148" spans="1:13" s="190" customFormat="1" ht="15.75" x14ac:dyDescent="0.3">
      <c r="A148" s="210"/>
      <c r="B148" s="210"/>
      <c r="C148" s="210"/>
      <c r="D148" s="210"/>
      <c r="E148" s="222"/>
      <c r="F148" s="212"/>
      <c r="G148" s="213"/>
      <c r="H148" s="215"/>
      <c r="I148" s="213"/>
      <c r="J148" s="210"/>
      <c r="K148" s="213"/>
      <c r="L148" s="210"/>
      <c r="M148" s="213"/>
    </row>
    <row r="149" spans="1:13" s="219" customFormat="1" x14ac:dyDescent="0.3">
      <c r="A149" s="218"/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</row>
    <row r="150" spans="1:13" s="190" customFormat="1" x14ac:dyDescent="0.3">
      <c r="A150" s="210"/>
      <c r="B150" s="210"/>
      <c r="C150" s="210"/>
      <c r="D150" s="210"/>
      <c r="E150" s="213"/>
      <c r="F150" s="212"/>
      <c r="G150" s="213"/>
      <c r="H150" s="215"/>
      <c r="I150" s="220"/>
      <c r="J150" s="210"/>
      <c r="K150" s="214"/>
      <c r="L150" s="214"/>
      <c r="M150" s="215"/>
    </row>
    <row r="151" spans="1:13" s="190" customFormat="1" x14ac:dyDescent="0.3">
      <c r="A151" s="210"/>
      <c r="B151" s="210"/>
      <c r="C151" s="210"/>
      <c r="D151" s="210"/>
      <c r="E151" s="212"/>
      <c r="F151" s="212"/>
      <c r="G151" s="213"/>
      <c r="H151" s="215"/>
      <c r="I151" s="220"/>
      <c r="J151" s="210"/>
      <c r="K151" s="214"/>
      <c r="L151" s="214"/>
      <c r="M151" s="215"/>
    </row>
    <row r="152" spans="1:13" s="190" customFormat="1" x14ac:dyDescent="0.3">
      <c r="A152" s="210"/>
      <c r="B152" s="210"/>
      <c r="C152" s="210"/>
      <c r="D152" s="210"/>
      <c r="E152" s="222"/>
      <c r="F152" s="212"/>
      <c r="G152" s="213"/>
      <c r="H152" s="215"/>
      <c r="I152" s="220"/>
      <c r="J152" s="210"/>
      <c r="K152" s="214"/>
      <c r="L152" s="214"/>
      <c r="M152" s="215"/>
    </row>
    <row r="153" spans="1:13" s="190" customFormat="1" ht="15.75" x14ac:dyDescent="0.3">
      <c r="A153" s="210"/>
      <c r="B153" s="210"/>
      <c r="C153" s="210"/>
      <c r="D153" s="210"/>
      <c r="E153" s="212"/>
      <c r="F153" s="212"/>
      <c r="G153" s="213"/>
      <c r="H153" s="214"/>
      <c r="I153" s="214"/>
      <c r="J153" s="214"/>
      <c r="K153" s="214"/>
      <c r="L153" s="214"/>
      <c r="M153" s="214"/>
    </row>
    <row r="154" spans="1:13" s="219" customFormat="1" x14ac:dyDescent="0.3">
      <c r="A154" s="210"/>
      <c r="B154" s="210"/>
      <c r="C154" s="217"/>
      <c r="D154" s="210"/>
      <c r="E154" s="210"/>
      <c r="F154" s="210"/>
      <c r="G154" s="213"/>
      <c r="H154" s="210"/>
      <c r="I154" s="214"/>
      <c r="J154" s="214"/>
      <c r="K154" s="214"/>
      <c r="L154" s="214"/>
      <c r="M154" s="214"/>
    </row>
  </sheetData>
  <mergeCells count="3">
    <mergeCell ref="A1:F2"/>
    <mergeCell ref="G3:H3"/>
    <mergeCell ref="I3:J3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
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274"/>
  <sheetViews>
    <sheetView view="pageBreakPreview" zoomScale="80" zoomScaleNormal="89" zoomScaleSheetLayoutView="80" workbookViewId="0">
      <selection activeCell="G4" sqref="G4:J4"/>
    </sheetView>
  </sheetViews>
  <sheetFormatPr defaultRowHeight="16.5" x14ac:dyDescent="0.3"/>
  <cols>
    <col min="1" max="1" width="3.85546875" style="223" customWidth="1"/>
    <col min="2" max="2" width="11.140625" style="223" customWidth="1"/>
    <col min="3" max="3" width="38" style="223" customWidth="1"/>
    <col min="4" max="4" width="9.140625" style="223" customWidth="1"/>
    <col min="5" max="5" width="8.28515625" style="223" customWidth="1"/>
    <col min="6" max="6" width="10.5703125" style="223" customWidth="1"/>
    <col min="7" max="7" width="7.140625" style="223" customWidth="1"/>
    <col min="8" max="8" width="9.140625" style="223" customWidth="1"/>
    <col min="9" max="9" width="9.42578125" style="223" customWidth="1"/>
    <col min="10" max="10" width="10.28515625" style="223" customWidth="1"/>
    <col min="11" max="11" width="7" style="223" customWidth="1"/>
    <col min="12" max="12" width="9.42578125" style="223" customWidth="1"/>
    <col min="13" max="13" width="10.5703125" style="223" customWidth="1"/>
    <col min="14" max="16384" width="9.140625" style="115"/>
  </cols>
  <sheetData>
    <row r="1" spans="1:63" ht="15" customHeight="1" x14ac:dyDescent="0.3">
      <c r="A1" s="248" t="e">
        <f>#REF!</f>
        <v>#REF!</v>
      </c>
      <c r="B1" s="248"/>
      <c r="C1" s="248"/>
      <c r="D1" s="248"/>
      <c r="E1" s="248"/>
      <c r="F1" s="248"/>
      <c r="G1" s="112"/>
      <c r="H1" s="112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ht="20.25" customHeight="1" x14ac:dyDescent="0.3">
      <c r="A2" s="249" t="s">
        <v>169</v>
      </c>
      <c r="B2" s="249"/>
      <c r="C2" s="249"/>
      <c r="D2" s="249"/>
      <c r="E2" s="116"/>
      <c r="F2" s="116"/>
      <c r="G2" s="116"/>
      <c r="H2" s="116"/>
      <c r="I2" s="117" t="s">
        <v>170</v>
      </c>
      <c r="J2" s="117"/>
      <c r="K2" s="117"/>
      <c r="L2" s="117"/>
      <c r="M2" s="117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63" s="129" customFormat="1" ht="12" customHeight="1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26"/>
      <c r="L3" s="127"/>
      <c r="M3" s="123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</row>
    <row r="4" spans="1:63" s="129" customFormat="1" ht="37.5" customHeight="1" x14ac:dyDescent="0.3">
      <c r="A4" s="130"/>
      <c r="B4" s="131"/>
      <c r="C4" s="132" t="s">
        <v>1</v>
      </c>
      <c r="D4" s="133"/>
      <c r="E4" s="134" t="s">
        <v>29</v>
      </c>
      <c r="F4" s="135"/>
      <c r="G4" s="254" t="s">
        <v>164</v>
      </c>
      <c r="H4" s="255"/>
      <c r="I4" s="256" t="s">
        <v>165</v>
      </c>
      <c r="J4" s="257"/>
      <c r="K4" s="136" t="s">
        <v>2</v>
      </c>
      <c r="L4" s="137"/>
      <c r="M4" s="131" t="s">
        <v>3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5" spans="1:63" s="129" customFormat="1" x14ac:dyDescent="0.3">
      <c r="A5" s="138" t="s">
        <v>4</v>
      </c>
      <c r="B5" s="139" t="s">
        <v>5</v>
      </c>
      <c r="C5" s="116" t="s">
        <v>6</v>
      </c>
      <c r="D5" s="139" t="s">
        <v>30</v>
      </c>
      <c r="E5" s="139" t="s">
        <v>7</v>
      </c>
      <c r="F5" s="124" t="s">
        <v>8</v>
      </c>
      <c r="G5" s="139" t="s">
        <v>31</v>
      </c>
      <c r="H5" s="124" t="s">
        <v>8</v>
      </c>
      <c r="I5" s="139" t="s">
        <v>31</v>
      </c>
      <c r="J5" s="124" t="s">
        <v>8</v>
      </c>
      <c r="K5" s="139" t="s">
        <v>31</v>
      </c>
      <c r="L5" s="124" t="s">
        <v>8</v>
      </c>
      <c r="M5" s="139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</row>
    <row r="6" spans="1:63" s="129" customFormat="1" x14ac:dyDescent="0.3">
      <c r="A6" s="140"/>
      <c r="B6" s="141"/>
      <c r="C6" s="142"/>
      <c r="D6" s="143"/>
      <c r="E6" s="141"/>
      <c r="F6" s="142"/>
      <c r="G6" s="141" t="s">
        <v>32</v>
      </c>
      <c r="H6" s="142"/>
      <c r="I6" s="141" t="s">
        <v>32</v>
      </c>
      <c r="J6" s="142"/>
      <c r="K6" s="141" t="s">
        <v>32</v>
      </c>
      <c r="L6" s="142"/>
      <c r="M6" s="141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</row>
    <row r="7" spans="1:63" s="129" customFormat="1" x14ac:dyDescent="0.3">
      <c r="A7" s="134" t="s">
        <v>9</v>
      </c>
      <c r="B7" s="144" t="s">
        <v>10</v>
      </c>
      <c r="C7" s="145" t="s">
        <v>11</v>
      </c>
      <c r="D7" s="134" t="s">
        <v>12</v>
      </c>
      <c r="E7" s="144" t="s">
        <v>13</v>
      </c>
      <c r="F7" s="146" t="s">
        <v>14</v>
      </c>
      <c r="G7" s="145" t="s">
        <v>15</v>
      </c>
      <c r="H7" s="134" t="s">
        <v>16</v>
      </c>
      <c r="I7" s="144" t="s">
        <v>17</v>
      </c>
      <c r="J7" s="145" t="s">
        <v>18</v>
      </c>
      <c r="K7" s="144" t="s">
        <v>19</v>
      </c>
      <c r="L7" s="134" t="s">
        <v>20</v>
      </c>
      <c r="M7" s="144" t="s">
        <v>21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</row>
    <row r="8" spans="1:63" s="105" customFormat="1" x14ac:dyDescent="0.35">
      <c r="A8" s="99"/>
      <c r="B8" s="100"/>
      <c r="C8" s="101" t="s">
        <v>123</v>
      </c>
      <c r="D8" s="100"/>
      <c r="E8" s="102"/>
      <c r="F8" s="103"/>
      <c r="G8" s="104"/>
      <c r="H8" s="103"/>
      <c r="I8" s="104"/>
      <c r="J8" s="103"/>
      <c r="K8" s="104"/>
      <c r="L8" s="103"/>
      <c r="M8" s="104"/>
    </row>
    <row r="9" spans="1:63" s="149" customFormat="1" ht="31.5" x14ac:dyDescent="0.3">
      <c r="A9" s="147">
        <v>1</v>
      </c>
      <c r="B9" s="147" t="s">
        <v>119</v>
      </c>
      <c r="C9" s="148" t="s">
        <v>122</v>
      </c>
      <c r="D9" s="149" t="s">
        <v>36</v>
      </c>
      <c r="E9" s="150"/>
      <c r="F9" s="151">
        <v>9</v>
      </c>
      <c r="G9" s="147"/>
      <c r="I9" s="147"/>
      <c r="K9" s="147"/>
      <c r="M9" s="147"/>
    </row>
    <row r="10" spans="1:63" s="149" customFormat="1" ht="15.75" x14ac:dyDescent="0.3">
      <c r="A10" s="147"/>
      <c r="C10" s="147" t="s">
        <v>22</v>
      </c>
      <c r="D10" s="147" t="s">
        <v>23</v>
      </c>
      <c r="E10" s="150">
        <v>7.3</v>
      </c>
      <c r="F10" s="151">
        <f>F9*E10</f>
        <v>65.7</v>
      </c>
      <c r="G10" s="152"/>
      <c r="H10" s="153"/>
      <c r="I10" s="154"/>
      <c r="J10" s="155"/>
      <c r="K10" s="154"/>
      <c r="L10" s="155"/>
      <c r="M10" s="152"/>
    </row>
    <row r="11" spans="1:63" s="149" customFormat="1" ht="15.75" x14ac:dyDescent="0.3">
      <c r="A11" s="48"/>
      <c r="B11" s="51"/>
      <c r="C11" s="48" t="s">
        <v>24</v>
      </c>
      <c r="D11" s="51" t="s">
        <v>0</v>
      </c>
      <c r="E11" s="55">
        <v>2.9</v>
      </c>
      <c r="F11" s="56">
        <f>F9*E11</f>
        <v>26.099999999999998</v>
      </c>
      <c r="G11" s="49"/>
      <c r="H11" s="50"/>
      <c r="I11" s="49"/>
      <c r="J11" s="50"/>
      <c r="K11" s="49"/>
      <c r="L11" s="50"/>
      <c r="M11" s="49"/>
    </row>
    <row r="12" spans="1:63" s="54" customFormat="1" ht="15.75" x14ac:dyDescent="0.3">
      <c r="A12" s="147">
        <v>2</v>
      </c>
      <c r="B12" s="149" t="s">
        <v>120</v>
      </c>
      <c r="C12" s="147" t="s">
        <v>121</v>
      </c>
      <c r="D12" s="149" t="s">
        <v>42</v>
      </c>
      <c r="E12" s="150"/>
      <c r="F12" s="151">
        <v>63.1</v>
      </c>
      <c r="G12" s="156"/>
      <c r="H12" s="157"/>
      <c r="I12" s="152"/>
      <c r="J12" s="149"/>
      <c r="K12" s="156"/>
      <c r="L12" s="157"/>
      <c r="M12" s="152"/>
    </row>
    <row r="13" spans="1:63" s="149" customFormat="1" ht="15.75" x14ac:dyDescent="0.3">
      <c r="A13" s="48"/>
      <c r="B13" s="48"/>
      <c r="C13" s="48" t="s">
        <v>22</v>
      </c>
      <c r="D13" s="48" t="s">
        <v>23</v>
      </c>
      <c r="E13" s="55">
        <v>0.10199999999999999</v>
      </c>
      <c r="F13" s="56">
        <f>F12*E13</f>
        <v>6.4361999999999995</v>
      </c>
      <c r="G13" s="49"/>
      <c r="H13" s="51"/>
      <c r="I13" s="57"/>
      <c r="J13" s="58"/>
      <c r="K13" s="57"/>
      <c r="L13" s="58"/>
      <c r="M13" s="158"/>
    </row>
    <row r="14" spans="1:63" s="105" customFormat="1" x14ac:dyDescent="0.35">
      <c r="A14" s="99"/>
      <c r="B14" s="100"/>
      <c r="C14" s="101" t="s">
        <v>125</v>
      </c>
      <c r="D14" s="100"/>
      <c r="E14" s="102"/>
      <c r="F14" s="103"/>
      <c r="G14" s="104"/>
      <c r="H14" s="103"/>
      <c r="I14" s="104"/>
      <c r="J14" s="103"/>
      <c r="K14" s="104"/>
      <c r="L14" s="103"/>
      <c r="M14" s="104"/>
    </row>
    <row r="15" spans="1:63" s="47" customFormat="1" ht="15.75" x14ac:dyDescent="0.25">
      <c r="A15" s="42">
        <v>1</v>
      </c>
      <c r="B15" s="43" t="s">
        <v>45</v>
      </c>
      <c r="C15" s="40" t="s">
        <v>46</v>
      </c>
      <c r="D15" s="44" t="s">
        <v>58</v>
      </c>
      <c r="E15" s="45"/>
      <c r="F15" s="41">
        <v>1.6E-2</v>
      </c>
      <c r="G15" s="40"/>
      <c r="H15" s="44"/>
      <c r="I15" s="40"/>
      <c r="J15" s="44"/>
      <c r="K15" s="46"/>
      <c r="L15" s="44"/>
      <c r="M15" s="40"/>
    </row>
    <row r="16" spans="1:63" s="54" customFormat="1" ht="15.75" x14ac:dyDescent="0.3">
      <c r="A16" s="48"/>
      <c r="B16" s="48"/>
      <c r="C16" s="48" t="s">
        <v>22</v>
      </c>
      <c r="D16" s="48" t="s">
        <v>23</v>
      </c>
      <c r="E16" s="49">
        <v>206</v>
      </c>
      <c r="F16" s="50">
        <f>F15*E16</f>
        <v>3.2960000000000003</v>
      </c>
      <c r="G16" s="49"/>
      <c r="H16" s="51"/>
      <c r="I16" s="52"/>
      <c r="J16" s="53"/>
      <c r="K16" s="52"/>
      <c r="L16" s="53"/>
      <c r="M16" s="49"/>
    </row>
    <row r="17" spans="1:13" s="47" customFormat="1" ht="31.5" x14ac:dyDescent="0.25">
      <c r="A17" s="40">
        <v>2</v>
      </c>
      <c r="B17" s="44" t="s">
        <v>47</v>
      </c>
      <c r="C17" s="40" t="s">
        <v>48</v>
      </c>
      <c r="D17" s="44" t="s">
        <v>36</v>
      </c>
      <c r="E17" s="59"/>
      <c r="F17" s="41">
        <v>1.6</v>
      </c>
      <c r="G17" s="45"/>
      <c r="H17" s="40"/>
      <c r="I17" s="40"/>
      <c r="J17" s="44"/>
      <c r="K17" s="40"/>
      <c r="L17" s="44"/>
      <c r="M17" s="40"/>
    </row>
    <row r="18" spans="1:13" s="54" customFormat="1" ht="15.75" x14ac:dyDescent="0.3">
      <c r="A18" s="48"/>
      <c r="B18" s="48"/>
      <c r="C18" s="48" t="s">
        <v>22</v>
      </c>
      <c r="D18" s="48" t="s">
        <v>23</v>
      </c>
      <c r="E18" s="55">
        <v>0.87</v>
      </c>
      <c r="F18" s="56">
        <f>F17*E18</f>
        <v>1.3920000000000001</v>
      </c>
      <c r="G18" s="49"/>
      <c r="H18" s="50"/>
      <c r="I18" s="57"/>
      <c r="J18" s="58"/>
      <c r="K18" s="57"/>
      <c r="L18" s="58"/>
      <c r="M18" s="49"/>
    </row>
    <row r="19" spans="1:13" s="47" customFormat="1" ht="27" x14ac:dyDescent="0.25">
      <c r="A19" s="60">
        <v>3</v>
      </c>
      <c r="B19" s="61" t="s">
        <v>104</v>
      </c>
      <c r="C19" s="60" t="s">
        <v>49</v>
      </c>
      <c r="D19" s="62" t="s">
        <v>44</v>
      </c>
      <c r="E19" s="63"/>
      <c r="F19" s="64">
        <f>F17*1.75</f>
        <v>2.8000000000000003</v>
      </c>
      <c r="G19" s="60"/>
      <c r="H19" s="62"/>
      <c r="I19" s="60"/>
      <c r="J19" s="62"/>
      <c r="K19" s="65"/>
      <c r="L19" s="62"/>
      <c r="M19" s="66"/>
    </row>
    <row r="20" spans="1:13" s="54" customFormat="1" ht="31.5" x14ac:dyDescent="0.3">
      <c r="A20" s="147">
        <v>4</v>
      </c>
      <c r="B20" s="147" t="s">
        <v>68</v>
      </c>
      <c r="C20" s="148" t="s">
        <v>109</v>
      </c>
      <c r="D20" s="149" t="s">
        <v>36</v>
      </c>
      <c r="E20" s="150"/>
      <c r="F20" s="151">
        <v>1.8</v>
      </c>
      <c r="G20" s="156"/>
      <c r="H20" s="157"/>
      <c r="I20" s="156"/>
      <c r="J20" s="157"/>
      <c r="K20" s="156"/>
      <c r="L20" s="157"/>
      <c r="M20" s="156"/>
    </row>
    <row r="21" spans="1:13" s="54" customFormat="1" ht="15.75" x14ac:dyDescent="0.3">
      <c r="A21" s="147"/>
      <c r="B21" s="159"/>
      <c r="C21" s="147" t="s">
        <v>22</v>
      </c>
      <c r="D21" s="147" t="s">
        <v>23</v>
      </c>
      <c r="E21" s="150">
        <v>0.89</v>
      </c>
      <c r="F21" s="151">
        <f>F20*E21</f>
        <v>1.6020000000000001</v>
      </c>
      <c r="G21" s="152"/>
      <c r="H21" s="149"/>
      <c r="I21" s="156"/>
      <c r="J21" s="157"/>
      <c r="K21" s="156"/>
      <c r="L21" s="157"/>
      <c r="M21" s="152"/>
    </row>
    <row r="22" spans="1:13" s="54" customFormat="1" ht="15.75" x14ac:dyDescent="0.3">
      <c r="A22" s="147"/>
      <c r="B22" s="149"/>
      <c r="C22" s="147" t="s">
        <v>24</v>
      </c>
      <c r="D22" s="149" t="s">
        <v>0</v>
      </c>
      <c r="E22" s="150">
        <v>0.37</v>
      </c>
      <c r="F22" s="151">
        <f>F20*E22</f>
        <v>0.66600000000000004</v>
      </c>
      <c r="G22" s="156"/>
      <c r="H22" s="157"/>
      <c r="I22" s="156"/>
      <c r="J22" s="157"/>
      <c r="K22" s="152"/>
      <c r="L22" s="149"/>
      <c r="M22" s="152"/>
    </row>
    <row r="23" spans="1:13" s="54" customFormat="1" ht="15.75" x14ac:dyDescent="0.3">
      <c r="A23" s="147"/>
      <c r="B23" s="160" t="s">
        <v>149</v>
      </c>
      <c r="C23" s="147" t="s">
        <v>69</v>
      </c>
      <c r="D23" s="149" t="s">
        <v>36</v>
      </c>
      <c r="E23" s="150">
        <v>1.1499999999999999</v>
      </c>
      <c r="F23" s="151">
        <f>F20*E23</f>
        <v>2.0699999999999998</v>
      </c>
      <c r="G23" s="156"/>
      <c r="H23" s="157"/>
      <c r="I23" s="152"/>
      <c r="J23" s="149"/>
      <c r="K23" s="156"/>
      <c r="L23" s="157"/>
      <c r="M23" s="152"/>
    </row>
    <row r="24" spans="1:13" s="54" customFormat="1" ht="15.75" x14ac:dyDescent="0.3">
      <c r="A24" s="48"/>
      <c r="B24" s="51"/>
      <c r="C24" s="48" t="s">
        <v>25</v>
      </c>
      <c r="D24" s="51" t="s">
        <v>0</v>
      </c>
      <c r="E24" s="55">
        <v>0.02</v>
      </c>
      <c r="F24" s="56">
        <f>F20*E24</f>
        <v>3.6000000000000004E-2</v>
      </c>
      <c r="G24" s="57"/>
      <c r="H24" s="58"/>
      <c r="I24" s="49"/>
      <c r="J24" s="51"/>
      <c r="K24" s="57"/>
      <c r="L24" s="58"/>
      <c r="M24" s="49"/>
    </row>
    <row r="25" spans="1:13" s="54" customFormat="1" ht="15.75" x14ac:dyDescent="0.3">
      <c r="A25" s="147">
        <v>5</v>
      </c>
      <c r="B25" s="147" t="s">
        <v>70</v>
      </c>
      <c r="C25" s="147" t="s">
        <v>78</v>
      </c>
      <c r="D25" s="149" t="s">
        <v>36</v>
      </c>
      <c r="E25" s="150"/>
      <c r="F25" s="153">
        <v>1.5</v>
      </c>
      <c r="G25" s="161"/>
      <c r="H25" s="162"/>
      <c r="I25" s="161"/>
      <c r="J25" s="162"/>
      <c r="K25" s="161"/>
      <c r="L25" s="162"/>
      <c r="M25" s="161"/>
    </row>
    <row r="26" spans="1:13" s="54" customFormat="1" ht="15.75" x14ac:dyDescent="0.3">
      <c r="A26" s="147"/>
      <c r="B26" s="159"/>
      <c r="C26" s="147" t="s">
        <v>22</v>
      </c>
      <c r="D26" s="147" t="s">
        <v>23</v>
      </c>
      <c r="E26" s="150">
        <v>13.9</v>
      </c>
      <c r="F26" s="153">
        <f>F25*E26</f>
        <v>20.85</v>
      </c>
      <c r="G26" s="152"/>
      <c r="H26" s="153"/>
      <c r="I26" s="163"/>
      <c r="J26" s="164"/>
      <c r="K26" s="163"/>
      <c r="L26" s="164"/>
      <c r="M26" s="152"/>
    </row>
    <row r="27" spans="1:13" s="54" customFormat="1" ht="15.75" x14ac:dyDescent="0.3">
      <c r="A27" s="147"/>
      <c r="B27" s="149"/>
      <c r="C27" s="147" t="s">
        <v>24</v>
      </c>
      <c r="D27" s="149" t="s">
        <v>0</v>
      </c>
      <c r="E27" s="150">
        <v>1.28</v>
      </c>
      <c r="F27" s="153">
        <f>F25*E27</f>
        <v>1.92</v>
      </c>
      <c r="G27" s="161"/>
      <c r="H27" s="164"/>
      <c r="I27" s="163"/>
      <c r="J27" s="164"/>
      <c r="K27" s="152"/>
      <c r="L27" s="153"/>
      <c r="M27" s="152"/>
    </row>
    <row r="28" spans="1:13" s="54" customFormat="1" ht="15.75" x14ac:dyDescent="0.3">
      <c r="A28" s="147"/>
      <c r="B28" s="160" t="s">
        <v>150</v>
      </c>
      <c r="C28" s="147" t="s">
        <v>77</v>
      </c>
      <c r="D28" s="149" t="s">
        <v>36</v>
      </c>
      <c r="E28" s="150">
        <v>1.0149999999999999</v>
      </c>
      <c r="F28" s="153">
        <f>F25*E28</f>
        <v>1.5225</v>
      </c>
      <c r="G28" s="161"/>
      <c r="H28" s="164"/>
      <c r="I28" s="152"/>
      <c r="J28" s="153"/>
      <c r="K28" s="163"/>
      <c r="L28" s="164"/>
      <c r="M28" s="152"/>
    </row>
    <row r="29" spans="1:13" s="54" customFormat="1" ht="15.75" x14ac:dyDescent="0.3">
      <c r="A29" s="147"/>
      <c r="B29" s="160" t="s">
        <v>153</v>
      </c>
      <c r="C29" s="147" t="s">
        <v>38</v>
      </c>
      <c r="D29" s="149" t="s">
        <v>26</v>
      </c>
      <c r="E29" s="150">
        <v>2.29</v>
      </c>
      <c r="F29" s="153">
        <f>F25*E29</f>
        <v>3.4350000000000001</v>
      </c>
      <c r="G29" s="161"/>
      <c r="H29" s="164"/>
      <c r="I29" s="152"/>
      <c r="J29" s="153"/>
      <c r="K29" s="163"/>
      <c r="L29" s="164"/>
      <c r="M29" s="152"/>
    </row>
    <row r="30" spans="1:13" s="54" customFormat="1" ht="15.75" x14ac:dyDescent="0.3">
      <c r="A30" s="147"/>
      <c r="B30" s="149" t="s">
        <v>149</v>
      </c>
      <c r="C30" s="147" t="s">
        <v>71</v>
      </c>
      <c r="D30" s="149" t="s">
        <v>36</v>
      </c>
      <c r="E30" s="165">
        <v>1.4E-2</v>
      </c>
      <c r="F30" s="153">
        <f>F25*E30</f>
        <v>2.1000000000000001E-2</v>
      </c>
      <c r="G30" s="161"/>
      <c r="H30" s="164"/>
      <c r="I30" s="152"/>
      <c r="J30" s="153"/>
      <c r="K30" s="163"/>
      <c r="L30" s="164"/>
      <c r="M30" s="152"/>
    </row>
    <row r="31" spans="1:13" s="54" customFormat="1" ht="15.75" x14ac:dyDescent="0.3">
      <c r="A31" s="147"/>
      <c r="B31" s="149" t="s">
        <v>149</v>
      </c>
      <c r="C31" s="147" t="s">
        <v>72</v>
      </c>
      <c r="D31" s="149" t="s">
        <v>36</v>
      </c>
      <c r="E31" s="165">
        <v>4.2900000000000001E-2</v>
      </c>
      <c r="F31" s="153">
        <f>F25*E31</f>
        <v>6.4350000000000004E-2</v>
      </c>
      <c r="G31" s="161"/>
      <c r="H31" s="164"/>
      <c r="I31" s="152"/>
      <c r="J31" s="153"/>
      <c r="K31" s="163"/>
      <c r="L31" s="164"/>
      <c r="M31" s="152"/>
    </row>
    <row r="32" spans="1:13" s="54" customFormat="1" ht="15.75" x14ac:dyDescent="0.3">
      <c r="A32" s="147"/>
      <c r="B32" s="149" t="s">
        <v>149</v>
      </c>
      <c r="C32" s="147" t="s">
        <v>39</v>
      </c>
      <c r="D32" s="149" t="s">
        <v>36</v>
      </c>
      <c r="E32" s="165">
        <v>2E-3</v>
      </c>
      <c r="F32" s="153">
        <f>F25*E32</f>
        <v>3.0000000000000001E-3</v>
      </c>
      <c r="G32" s="161"/>
      <c r="H32" s="164"/>
      <c r="I32" s="152"/>
      <c r="J32" s="153"/>
      <c r="K32" s="163"/>
      <c r="L32" s="164"/>
      <c r="M32" s="152"/>
    </row>
    <row r="33" spans="1:14" s="54" customFormat="1" ht="15.75" x14ac:dyDescent="0.3">
      <c r="A33" s="147"/>
      <c r="B33" s="166" t="s">
        <v>149</v>
      </c>
      <c r="C33" s="147" t="s">
        <v>51</v>
      </c>
      <c r="D33" s="149" t="s">
        <v>41</v>
      </c>
      <c r="E33" s="150">
        <v>2.5</v>
      </c>
      <c r="F33" s="153">
        <f>F25*E33</f>
        <v>3.75</v>
      </c>
      <c r="G33" s="161"/>
      <c r="H33" s="164"/>
      <c r="I33" s="152"/>
      <c r="J33" s="153"/>
      <c r="K33" s="163"/>
      <c r="L33" s="164"/>
      <c r="M33" s="152"/>
    </row>
    <row r="34" spans="1:14" s="54" customFormat="1" ht="15.75" x14ac:dyDescent="0.3">
      <c r="A34" s="147"/>
      <c r="B34" s="149" t="s">
        <v>149</v>
      </c>
      <c r="C34" s="147" t="s">
        <v>143</v>
      </c>
      <c r="D34" s="149" t="s">
        <v>44</v>
      </c>
      <c r="E34" s="167" t="s">
        <v>50</v>
      </c>
      <c r="F34" s="168">
        <v>0.12</v>
      </c>
      <c r="G34" s="161"/>
      <c r="H34" s="164"/>
      <c r="I34" s="152"/>
      <c r="J34" s="153"/>
      <c r="K34" s="163"/>
      <c r="L34" s="164"/>
      <c r="M34" s="152"/>
    </row>
    <row r="35" spans="1:14" s="54" customFormat="1" ht="15.75" x14ac:dyDescent="0.3">
      <c r="A35" s="48"/>
      <c r="B35" s="51"/>
      <c r="C35" s="48" t="s">
        <v>25</v>
      </c>
      <c r="D35" s="51" t="s">
        <v>0</v>
      </c>
      <c r="E35" s="55">
        <v>0.93</v>
      </c>
      <c r="F35" s="50">
        <f>F25*E35</f>
        <v>1.395</v>
      </c>
      <c r="G35" s="169"/>
      <c r="H35" s="170"/>
      <c r="I35" s="49"/>
      <c r="J35" s="50"/>
      <c r="K35" s="171"/>
      <c r="L35" s="172"/>
      <c r="M35" s="49"/>
      <c r="N35" s="173"/>
    </row>
    <row r="36" spans="1:14" s="44" customFormat="1" ht="15.75" x14ac:dyDescent="0.25">
      <c r="A36" s="40">
        <v>6</v>
      </c>
      <c r="B36" s="174" t="s">
        <v>73</v>
      </c>
      <c r="C36" s="40" t="s">
        <v>79</v>
      </c>
      <c r="D36" s="44" t="s">
        <v>36</v>
      </c>
      <c r="E36" s="59"/>
      <c r="F36" s="41">
        <v>0.7</v>
      </c>
      <c r="G36" s="45"/>
      <c r="I36" s="175"/>
      <c r="J36" s="176"/>
      <c r="K36" s="175"/>
      <c r="L36" s="176"/>
      <c r="M36" s="45"/>
    </row>
    <row r="37" spans="1:14" s="149" customFormat="1" ht="15.75" x14ac:dyDescent="0.3">
      <c r="A37" s="147"/>
      <c r="B37" s="147"/>
      <c r="C37" s="147" t="s">
        <v>22</v>
      </c>
      <c r="D37" s="147" t="s">
        <v>23</v>
      </c>
      <c r="E37" s="150">
        <v>5.0999999999999996</v>
      </c>
      <c r="F37" s="151">
        <f>F36*E37</f>
        <v>3.5699999999999994</v>
      </c>
      <c r="G37" s="152"/>
      <c r="I37" s="156"/>
      <c r="J37" s="157"/>
      <c r="K37" s="156"/>
      <c r="L37" s="157"/>
      <c r="M37" s="152"/>
    </row>
    <row r="38" spans="1:14" s="149" customFormat="1" ht="15.75" x14ac:dyDescent="0.3">
      <c r="A38" s="147"/>
      <c r="C38" s="147" t="s">
        <v>24</v>
      </c>
      <c r="D38" s="149" t="s">
        <v>0</v>
      </c>
      <c r="E38" s="150">
        <v>0.98</v>
      </c>
      <c r="F38" s="151">
        <f>F36*E38</f>
        <v>0.68599999999999994</v>
      </c>
      <c r="G38" s="156"/>
      <c r="H38" s="157"/>
      <c r="I38" s="156"/>
      <c r="J38" s="157"/>
      <c r="K38" s="152"/>
      <c r="M38" s="152"/>
    </row>
    <row r="39" spans="1:14" s="149" customFormat="1" ht="15.75" x14ac:dyDescent="0.3">
      <c r="A39" s="147"/>
      <c r="B39" s="160" t="s">
        <v>150</v>
      </c>
      <c r="C39" s="147" t="s">
        <v>77</v>
      </c>
      <c r="D39" s="149" t="s">
        <v>36</v>
      </c>
      <c r="E39" s="150">
        <v>1.0149999999999999</v>
      </c>
      <c r="F39" s="151">
        <f>F36*E39</f>
        <v>0.71049999999999991</v>
      </c>
      <c r="G39" s="156"/>
      <c r="H39" s="157"/>
      <c r="I39" s="152"/>
      <c r="K39" s="156"/>
      <c r="L39" s="157"/>
      <c r="M39" s="177"/>
    </row>
    <row r="40" spans="1:14" s="149" customFormat="1" ht="15.75" x14ac:dyDescent="0.3">
      <c r="A40" s="147"/>
      <c r="B40" s="160" t="s">
        <v>153</v>
      </c>
      <c r="C40" s="147" t="s">
        <v>38</v>
      </c>
      <c r="D40" s="149" t="s">
        <v>26</v>
      </c>
      <c r="E40" s="150">
        <v>0.751</v>
      </c>
      <c r="F40" s="151">
        <f>F36*E40</f>
        <v>0.52569999999999995</v>
      </c>
      <c r="G40" s="156"/>
      <c r="H40" s="157"/>
      <c r="I40" s="152"/>
      <c r="K40" s="156"/>
      <c r="L40" s="157"/>
      <c r="M40" s="152"/>
    </row>
    <row r="41" spans="1:14" s="54" customFormat="1" ht="15.75" x14ac:dyDescent="0.3">
      <c r="A41" s="147"/>
      <c r="B41" s="149" t="s">
        <v>149</v>
      </c>
      <c r="C41" s="147" t="s">
        <v>74</v>
      </c>
      <c r="D41" s="149" t="s">
        <v>36</v>
      </c>
      <c r="E41" s="165">
        <v>1.2999999999999999E-3</v>
      </c>
      <c r="F41" s="151">
        <f>F36*E41</f>
        <v>9.0999999999999989E-4</v>
      </c>
      <c r="G41" s="156"/>
      <c r="H41" s="155"/>
      <c r="I41" s="152"/>
      <c r="J41" s="153"/>
      <c r="K41" s="154"/>
      <c r="L41" s="155"/>
      <c r="M41" s="152"/>
    </row>
    <row r="42" spans="1:14" s="149" customFormat="1" ht="15.75" x14ac:dyDescent="0.3">
      <c r="A42" s="147"/>
      <c r="B42" s="149" t="s">
        <v>149</v>
      </c>
      <c r="C42" s="147" t="s">
        <v>75</v>
      </c>
      <c r="D42" s="149" t="s">
        <v>36</v>
      </c>
      <c r="E42" s="165">
        <v>1.9800000000000002E-2</v>
      </c>
      <c r="F42" s="151">
        <f>F36*E42</f>
        <v>1.3860000000000001E-2</v>
      </c>
      <c r="G42" s="156"/>
      <c r="H42" s="157"/>
      <c r="I42" s="152"/>
      <c r="K42" s="156"/>
      <c r="L42" s="157"/>
      <c r="M42" s="177"/>
    </row>
    <row r="43" spans="1:14" s="149" customFormat="1" ht="15.75" x14ac:dyDescent="0.3">
      <c r="A43" s="147"/>
      <c r="B43" s="149" t="s">
        <v>149</v>
      </c>
      <c r="C43" s="147" t="s">
        <v>76</v>
      </c>
      <c r="D43" s="149" t="s">
        <v>41</v>
      </c>
      <c r="E43" s="150">
        <v>0.8</v>
      </c>
      <c r="F43" s="151">
        <f>F36*E43</f>
        <v>0.55999999999999994</v>
      </c>
      <c r="G43" s="156"/>
      <c r="H43" s="157"/>
      <c r="I43" s="152"/>
      <c r="K43" s="156"/>
      <c r="L43" s="157"/>
      <c r="M43" s="152"/>
    </row>
    <row r="44" spans="1:14" s="54" customFormat="1" ht="15.75" x14ac:dyDescent="0.3">
      <c r="A44" s="147"/>
      <c r="B44" s="166" t="s">
        <v>149</v>
      </c>
      <c r="C44" s="147" t="s">
        <v>51</v>
      </c>
      <c r="D44" s="149" t="s">
        <v>41</v>
      </c>
      <c r="E44" s="150">
        <v>0.9</v>
      </c>
      <c r="F44" s="151">
        <f>F36*E44</f>
        <v>0.63</v>
      </c>
      <c r="G44" s="156"/>
      <c r="H44" s="155"/>
      <c r="I44" s="152"/>
      <c r="J44" s="153"/>
      <c r="K44" s="154"/>
      <c r="L44" s="155"/>
      <c r="M44" s="152"/>
    </row>
    <row r="45" spans="1:14" s="149" customFormat="1" ht="15.75" x14ac:dyDescent="0.3">
      <c r="A45" s="147"/>
      <c r="B45" s="149" t="s">
        <v>149</v>
      </c>
      <c r="C45" s="147" t="s">
        <v>144</v>
      </c>
      <c r="D45" s="149" t="s">
        <v>44</v>
      </c>
      <c r="E45" s="167" t="s">
        <v>50</v>
      </c>
      <c r="F45" s="151">
        <v>0.02</v>
      </c>
      <c r="G45" s="156"/>
      <c r="H45" s="155"/>
      <c r="I45" s="152"/>
      <c r="J45" s="153"/>
      <c r="K45" s="154"/>
      <c r="L45" s="155"/>
      <c r="M45" s="152"/>
    </row>
    <row r="46" spans="1:14" s="149" customFormat="1" ht="15.75" x14ac:dyDescent="0.3">
      <c r="A46" s="147"/>
      <c r="B46" s="149" t="s">
        <v>149</v>
      </c>
      <c r="C46" s="147" t="s">
        <v>145</v>
      </c>
      <c r="D46" s="149" t="s">
        <v>44</v>
      </c>
      <c r="E46" s="167" t="s">
        <v>50</v>
      </c>
      <c r="F46" s="151">
        <v>0.02</v>
      </c>
      <c r="G46" s="156"/>
      <c r="H46" s="155"/>
      <c r="I46" s="152"/>
      <c r="J46" s="153"/>
      <c r="K46" s="154"/>
      <c r="L46" s="155"/>
      <c r="M46" s="152"/>
    </row>
    <row r="47" spans="1:14" s="149" customFormat="1" ht="15.75" x14ac:dyDescent="0.3">
      <c r="A47" s="48"/>
      <c r="B47" s="51"/>
      <c r="C47" s="48" t="s">
        <v>25</v>
      </c>
      <c r="D47" s="51" t="s">
        <v>0</v>
      </c>
      <c r="E47" s="55">
        <v>0.25</v>
      </c>
      <c r="F47" s="56">
        <f>F36*E47</f>
        <v>0.17499999999999999</v>
      </c>
      <c r="G47" s="57"/>
      <c r="H47" s="58"/>
      <c r="I47" s="49"/>
      <c r="J47" s="51"/>
      <c r="K47" s="57"/>
      <c r="L47" s="58"/>
      <c r="M47" s="158"/>
    </row>
    <row r="48" spans="1:14" s="47" customFormat="1" ht="31.5" x14ac:dyDescent="0.25">
      <c r="A48" s="40">
        <v>7</v>
      </c>
      <c r="B48" s="40" t="s">
        <v>59</v>
      </c>
      <c r="C48" s="40" t="s">
        <v>93</v>
      </c>
      <c r="D48" s="44" t="s">
        <v>44</v>
      </c>
      <c r="E48" s="45"/>
      <c r="F48" s="41">
        <f>F53</f>
        <v>5.1599999999999993E-2</v>
      </c>
      <c r="G48" s="175"/>
      <c r="H48" s="176"/>
      <c r="I48" s="175"/>
      <c r="J48" s="176"/>
      <c r="K48" s="45"/>
      <c r="L48" s="44"/>
      <c r="M48" s="45"/>
    </row>
    <row r="49" spans="1:13" s="54" customFormat="1" ht="15.75" x14ac:dyDescent="0.3">
      <c r="A49" s="147"/>
      <c r="C49" s="147" t="s">
        <v>22</v>
      </c>
      <c r="D49" s="147" t="s">
        <v>23</v>
      </c>
      <c r="E49" s="152">
        <v>9.15</v>
      </c>
      <c r="F49" s="153">
        <f>F48*E49</f>
        <v>0.47213999999999995</v>
      </c>
      <c r="G49" s="152"/>
      <c r="H49" s="153"/>
      <c r="I49" s="154"/>
      <c r="J49" s="155"/>
      <c r="K49" s="154"/>
      <c r="L49" s="155"/>
      <c r="M49" s="152"/>
    </row>
    <row r="50" spans="1:13" s="54" customFormat="1" ht="15.75" x14ac:dyDescent="0.3">
      <c r="A50" s="147"/>
      <c r="B50" s="149"/>
      <c r="C50" s="147" t="s">
        <v>24</v>
      </c>
      <c r="D50" s="149" t="s">
        <v>0</v>
      </c>
      <c r="E50" s="152">
        <v>1.92</v>
      </c>
      <c r="F50" s="153">
        <f>F48*E50</f>
        <v>9.907199999999998E-2</v>
      </c>
      <c r="G50" s="156"/>
      <c r="H50" s="155"/>
      <c r="I50" s="154"/>
      <c r="J50" s="155"/>
      <c r="K50" s="152"/>
      <c r="L50" s="153"/>
      <c r="M50" s="152"/>
    </row>
    <row r="51" spans="1:13" s="54" customFormat="1" ht="15.75" x14ac:dyDescent="0.3">
      <c r="A51" s="147"/>
      <c r="B51" s="178" t="s">
        <v>60</v>
      </c>
      <c r="C51" s="147" t="s">
        <v>61</v>
      </c>
      <c r="D51" s="149" t="s">
        <v>43</v>
      </c>
      <c r="E51" s="152">
        <v>0.6</v>
      </c>
      <c r="F51" s="153">
        <f>F48*E51</f>
        <v>3.0959999999999994E-2</v>
      </c>
      <c r="G51" s="156"/>
      <c r="H51" s="155"/>
      <c r="I51" s="152"/>
      <c r="J51" s="153"/>
      <c r="K51" s="152"/>
      <c r="L51" s="153"/>
      <c r="M51" s="152"/>
    </row>
    <row r="52" spans="1:13" s="54" customFormat="1" ht="15.75" x14ac:dyDescent="0.3">
      <c r="A52" s="147"/>
      <c r="B52" s="178" t="s">
        <v>62</v>
      </c>
      <c r="C52" s="147" t="s">
        <v>63</v>
      </c>
      <c r="D52" s="149" t="s">
        <v>43</v>
      </c>
      <c r="E52" s="152">
        <v>0.75</v>
      </c>
      <c r="F52" s="153">
        <f>F48*E52</f>
        <v>3.8699999999999998E-2</v>
      </c>
      <c r="G52" s="156"/>
      <c r="H52" s="155"/>
      <c r="I52" s="152"/>
      <c r="J52" s="153"/>
      <c r="K52" s="152"/>
      <c r="L52" s="153"/>
      <c r="M52" s="152"/>
    </row>
    <row r="53" spans="1:13" s="54" customFormat="1" ht="15.75" x14ac:dyDescent="0.3">
      <c r="A53" s="147"/>
      <c r="B53" s="149" t="s">
        <v>152</v>
      </c>
      <c r="C53" s="147" t="s">
        <v>126</v>
      </c>
      <c r="D53" s="149" t="s">
        <v>44</v>
      </c>
      <c r="E53" s="152">
        <v>1</v>
      </c>
      <c r="F53" s="151">
        <f>12*4.3/1000</f>
        <v>5.1599999999999993E-2</v>
      </c>
      <c r="G53" s="156"/>
      <c r="H53" s="155"/>
      <c r="I53" s="152"/>
      <c r="J53" s="153"/>
      <c r="K53" s="154"/>
      <c r="L53" s="155"/>
      <c r="M53" s="152"/>
    </row>
    <row r="54" spans="1:13" s="54" customFormat="1" ht="15.75" x14ac:dyDescent="0.3">
      <c r="A54" s="147"/>
      <c r="B54" s="149" t="s">
        <v>149</v>
      </c>
      <c r="C54" s="147" t="s">
        <v>64</v>
      </c>
      <c r="D54" s="149" t="s">
        <v>41</v>
      </c>
      <c r="E54" s="152">
        <v>0.6</v>
      </c>
      <c r="F54" s="153">
        <f>F48*E54</f>
        <v>3.0959999999999994E-2</v>
      </c>
      <c r="G54" s="156"/>
      <c r="H54" s="155"/>
      <c r="I54" s="152"/>
      <c r="J54" s="153"/>
      <c r="K54" s="154"/>
      <c r="L54" s="155"/>
      <c r="M54" s="152"/>
    </row>
    <row r="55" spans="1:13" s="54" customFormat="1" ht="15.75" x14ac:dyDescent="0.3">
      <c r="A55" s="147"/>
      <c r="B55" s="149" t="s">
        <v>149</v>
      </c>
      <c r="C55" s="147" t="s">
        <v>65</v>
      </c>
      <c r="D55" s="149" t="s">
        <v>41</v>
      </c>
      <c r="E55" s="152">
        <v>0.15</v>
      </c>
      <c r="F55" s="153">
        <f>F48*E55</f>
        <v>7.7399999999999986E-3</v>
      </c>
      <c r="G55" s="152"/>
      <c r="H55" s="153"/>
      <c r="I55" s="152"/>
      <c r="J55" s="153"/>
      <c r="K55" s="154"/>
      <c r="L55" s="155"/>
      <c r="M55" s="152"/>
    </row>
    <row r="56" spans="1:13" s="54" customFormat="1" ht="15.75" x14ac:dyDescent="0.3">
      <c r="A56" s="147"/>
      <c r="B56" s="166" t="s">
        <v>149</v>
      </c>
      <c r="C56" s="147" t="s">
        <v>51</v>
      </c>
      <c r="D56" s="149" t="s">
        <v>41</v>
      </c>
      <c r="E56" s="152">
        <v>2</v>
      </c>
      <c r="F56" s="153">
        <f>F48*E56</f>
        <v>0.10319999999999999</v>
      </c>
      <c r="G56" s="156"/>
      <c r="H56" s="155"/>
      <c r="I56" s="152"/>
      <c r="J56" s="153"/>
      <c r="K56" s="154"/>
      <c r="L56" s="155"/>
      <c r="M56" s="152"/>
    </row>
    <row r="57" spans="1:13" s="54" customFormat="1" ht="15.75" x14ac:dyDescent="0.3">
      <c r="A57" s="48"/>
      <c r="B57" s="51"/>
      <c r="C57" s="48" t="s">
        <v>25</v>
      </c>
      <c r="D57" s="51" t="s">
        <v>0</v>
      </c>
      <c r="E57" s="49">
        <v>2.78</v>
      </c>
      <c r="F57" s="50">
        <f>F48*E57</f>
        <v>0.14344799999999996</v>
      </c>
      <c r="G57" s="57"/>
      <c r="H57" s="179"/>
      <c r="I57" s="49"/>
      <c r="J57" s="50"/>
      <c r="K57" s="180"/>
      <c r="L57" s="179"/>
      <c r="M57" s="49"/>
    </row>
    <row r="58" spans="1:13" s="186" customFormat="1" ht="31.5" x14ac:dyDescent="0.25">
      <c r="A58" s="42">
        <v>8</v>
      </c>
      <c r="B58" s="42" t="s">
        <v>95</v>
      </c>
      <c r="C58" s="40" t="s">
        <v>96</v>
      </c>
      <c r="D58" s="181" t="s">
        <v>44</v>
      </c>
      <c r="E58" s="182"/>
      <c r="F58" s="183">
        <f>F48</f>
        <v>5.1599999999999993E-2</v>
      </c>
      <c r="G58" s="184"/>
      <c r="H58" s="185"/>
      <c r="I58" s="184"/>
      <c r="J58" s="185"/>
      <c r="K58" s="184"/>
      <c r="L58" s="185"/>
      <c r="M58" s="184"/>
    </row>
    <row r="59" spans="1:13" s="112" customFormat="1" x14ac:dyDescent="0.3">
      <c r="A59" s="147"/>
      <c r="B59" s="147"/>
      <c r="C59" s="147" t="s">
        <v>22</v>
      </c>
      <c r="D59" s="147" t="s">
        <v>23</v>
      </c>
      <c r="E59" s="150">
        <v>33.200000000000003</v>
      </c>
      <c r="F59" s="151">
        <f>F58*E59</f>
        <v>1.71312</v>
      </c>
      <c r="G59" s="152"/>
      <c r="H59" s="153"/>
      <c r="I59" s="154"/>
      <c r="J59" s="155"/>
      <c r="K59" s="154"/>
      <c r="L59" s="155"/>
      <c r="M59" s="152"/>
    </row>
    <row r="60" spans="1:13" s="112" customFormat="1" x14ac:dyDescent="0.3">
      <c r="A60" s="147"/>
      <c r="B60" s="149"/>
      <c r="C60" s="147" t="s">
        <v>24</v>
      </c>
      <c r="D60" s="149" t="s">
        <v>0</v>
      </c>
      <c r="E60" s="150">
        <v>9.61</v>
      </c>
      <c r="F60" s="151">
        <f>F58*E60</f>
        <v>0.49587599999999993</v>
      </c>
      <c r="G60" s="156"/>
      <c r="H60" s="155"/>
      <c r="I60" s="154"/>
      <c r="J60" s="155"/>
      <c r="K60" s="152"/>
      <c r="L60" s="153"/>
      <c r="M60" s="152"/>
    </row>
    <row r="61" spans="1:13" s="112" customFormat="1" x14ac:dyDescent="0.3">
      <c r="A61" s="147"/>
      <c r="B61" s="149" t="s">
        <v>149</v>
      </c>
      <c r="C61" s="147" t="s">
        <v>97</v>
      </c>
      <c r="D61" s="147" t="s">
        <v>98</v>
      </c>
      <c r="E61" s="150">
        <v>2</v>
      </c>
      <c r="F61" s="151">
        <f>F58*E61</f>
        <v>0.10319999999999999</v>
      </c>
      <c r="G61" s="156"/>
      <c r="H61" s="155"/>
      <c r="I61" s="152"/>
      <c r="J61" s="153"/>
      <c r="K61" s="154"/>
      <c r="L61" s="155"/>
      <c r="M61" s="152"/>
    </row>
    <row r="62" spans="1:13" s="112" customFormat="1" x14ac:dyDescent="0.3">
      <c r="A62" s="48"/>
      <c r="B62" s="51"/>
      <c r="C62" s="48" t="s">
        <v>25</v>
      </c>
      <c r="D62" s="51" t="s">
        <v>0</v>
      </c>
      <c r="E62" s="55">
        <v>0.09</v>
      </c>
      <c r="F62" s="56">
        <f>F58*E62</f>
        <v>4.6439999999999988E-3</v>
      </c>
      <c r="G62" s="57"/>
      <c r="H62" s="179"/>
      <c r="I62" s="49"/>
      <c r="J62" s="50"/>
      <c r="K62" s="180"/>
      <c r="L62" s="179"/>
      <c r="M62" s="49"/>
    </row>
    <row r="63" spans="1:13" s="149" customFormat="1" ht="15.75" x14ac:dyDescent="0.3">
      <c r="A63" s="147">
        <v>9</v>
      </c>
      <c r="B63" s="166" t="s">
        <v>99</v>
      </c>
      <c r="C63" s="147" t="s">
        <v>100</v>
      </c>
      <c r="D63" s="149" t="s">
        <v>26</v>
      </c>
      <c r="E63" s="152"/>
      <c r="F63" s="153">
        <v>12</v>
      </c>
      <c r="G63" s="156"/>
      <c r="H63" s="157"/>
      <c r="I63" s="152"/>
      <c r="K63" s="156"/>
      <c r="L63" s="157"/>
      <c r="M63" s="177"/>
    </row>
    <row r="64" spans="1:13" s="149" customFormat="1" ht="15.75" x14ac:dyDescent="0.3">
      <c r="A64" s="147"/>
      <c r="C64" s="147" t="s">
        <v>22</v>
      </c>
      <c r="D64" s="149" t="s">
        <v>23</v>
      </c>
      <c r="E64" s="152">
        <v>0.68</v>
      </c>
      <c r="F64" s="153">
        <f>F63*E64</f>
        <v>8.16</v>
      </c>
      <c r="G64" s="152"/>
      <c r="I64" s="156"/>
      <c r="J64" s="157"/>
      <c r="K64" s="156"/>
      <c r="L64" s="157"/>
      <c r="M64" s="152"/>
    </row>
    <row r="65" spans="1:13" s="149" customFormat="1" ht="15.75" x14ac:dyDescent="0.3">
      <c r="A65" s="147"/>
      <c r="C65" s="147" t="s">
        <v>24</v>
      </c>
      <c r="D65" s="149" t="s">
        <v>0</v>
      </c>
      <c r="E65" s="165">
        <f>0.03/100</f>
        <v>2.9999999999999997E-4</v>
      </c>
      <c r="F65" s="153">
        <f>F63*E65</f>
        <v>3.5999999999999999E-3</v>
      </c>
      <c r="G65" s="156"/>
      <c r="H65" s="157"/>
      <c r="I65" s="152"/>
      <c r="K65" s="152"/>
      <c r="L65" s="153"/>
      <c r="M65" s="152"/>
    </row>
    <row r="66" spans="1:13" s="149" customFormat="1" ht="15.75" x14ac:dyDescent="0.3">
      <c r="A66" s="147"/>
      <c r="B66" s="149" t="s">
        <v>149</v>
      </c>
      <c r="C66" s="147" t="s">
        <v>101</v>
      </c>
      <c r="D66" s="149" t="s">
        <v>41</v>
      </c>
      <c r="E66" s="150">
        <v>0.24399999999999999</v>
      </c>
      <c r="F66" s="153">
        <f>F63*E66</f>
        <v>2.9279999999999999</v>
      </c>
      <c r="G66" s="156"/>
      <c r="H66" s="157"/>
      <c r="I66" s="152"/>
      <c r="J66" s="153"/>
      <c r="K66" s="156"/>
      <c r="L66" s="157"/>
      <c r="M66" s="152"/>
    </row>
    <row r="67" spans="1:13" s="149" customFormat="1" ht="15.75" x14ac:dyDescent="0.3">
      <c r="A67" s="147"/>
      <c r="B67" s="149" t="s">
        <v>149</v>
      </c>
      <c r="C67" s="147" t="s">
        <v>102</v>
      </c>
      <c r="D67" s="149" t="s">
        <v>41</v>
      </c>
      <c r="E67" s="150">
        <v>2E-3</v>
      </c>
      <c r="F67" s="153">
        <f>F63*E67</f>
        <v>2.4E-2</v>
      </c>
      <c r="G67" s="156"/>
      <c r="H67" s="157"/>
      <c r="I67" s="152"/>
      <c r="J67" s="153"/>
      <c r="K67" s="156"/>
      <c r="L67" s="157"/>
      <c r="M67" s="152"/>
    </row>
    <row r="68" spans="1:13" s="149" customFormat="1" ht="15.75" x14ac:dyDescent="0.3">
      <c r="A68" s="147"/>
      <c r="B68" s="149" t="s">
        <v>149</v>
      </c>
      <c r="C68" s="147" t="s">
        <v>66</v>
      </c>
      <c r="D68" s="149" t="s">
        <v>41</v>
      </c>
      <c r="E68" s="150">
        <v>2.7E-2</v>
      </c>
      <c r="F68" s="153">
        <f>F63*E68</f>
        <v>0.32400000000000001</v>
      </c>
      <c r="G68" s="156"/>
      <c r="H68" s="157"/>
      <c r="I68" s="152"/>
      <c r="J68" s="153"/>
      <c r="K68" s="156"/>
      <c r="L68" s="157"/>
      <c r="M68" s="152"/>
    </row>
    <row r="69" spans="1:13" s="149" customFormat="1" ht="15.75" x14ac:dyDescent="0.3">
      <c r="A69" s="48"/>
      <c r="B69" s="51"/>
      <c r="C69" s="48" t="s">
        <v>25</v>
      </c>
      <c r="D69" s="51" t="s">
        <v>0</v>
      </c>
      <c r="E69" s="187">
        <v>1.9E-3</v>
      </c>
      <c r="F69" s="50">
        <f>F63*E69</f>
        <v>2.2800000000000001E-2</v>
      </c>
      <c r="G69" s="57"/>
      <c r="H69" s="58"/>
      <c r="I69" s="49"/>
      <c r="J69" s="50"/>
      <c r="K69" s="57"/>
      <c r="L69" s="58"/>
      <c r="M69" s="49"/>
    </row>
    <row r="70" spans="1:13" s="105" customFormat="1" x14ac:dyDescent="0.35">
      <c r="A70" s="99"/>
      <c r="B70" s="100"/>
      <c r="C70" s="101" t="s">
        <v>127</v>
      </c>
      <c r="D70" s="100"/>
      <c r="E70" s="102"/>
      <c r="F70" s="103"/>
      <c r="G70" s="104"/>
      <c r="H70" s="103"/>
      <c r="I70" s="104"/>
      <c r="J70" s="103"/>
      <c r="K70" s="104"/>
      <c r="L70" s="103"/>
      <c r="M70" s="104"/>
    </row>
    <row r="71" spans="1:13" s="47" customFormat="1" ht="15.75" x14ac:dyDescent="0.25">
      <c r="A71" s="42">
        <v>1</v>
      </c>
      <c r="B71" s="43" t="s">
        <v>45</v>
      </c>
      <c r="C71" s="40" t="s">
        <v>46</v>
      </c>
      <c r="D71" s="44" t="s">
        <v>58</v>
      </c>
      <c r="E71" s="45"/>
      <c r="F71" s="41">
        <v>2.9000000000000001E-2</v>
      </c>
      <c r="G71" s="40"/>
      <c r="H71" s="44"/>
      <c r="I71" s="40"/>
      <c r="J71" s="44"/>
      <c r="K71" s="46"/>
      <c r="L71" s="44"/>
      <c r="M71" s="40"/>
    </row>
    <row r="72" spans="1:13" s="54" customFormat="1" ht="15.75" x14ac:dyDescent="0.3">
      <c r="A72" s="48"/>
      <c r="B72" s="48"/>
      <c r="C72" s="48" t="s">
        <v>22</v>
      </c>
      <c r="D72" s="48" t="s">
        <v>23</v>
      </c>
      <c r="E72" s="49">
        <v>206</v>
      </c>
      <c r="F72" s="50">
        <f>F71*E72</f>
        <v>5.9740000000000002</v>
      </c>
      <c r="G72" s="49"/>
      <c r="H72" s="51"/>
      <c r="I72" s="52"/>
      <c r="J72" s="53"/>
      <c r="K72" s="52"/>
      <c r="L72" s="53"/>
      <c r="M72" s="49"/>
    </row>
    <row r="73" spans="1:13" s="47" customFormat="1" ht="31.5" x14ac:dyDescent="0.25">
      <c r="A73" s="40">
        <v>2</v>
      </c>
      <c r="B73" s="44" t="s">
        <v>47</v>
      </c>
      <c r="C73" s="40" t="s">
        <v>48</v>
      </c>
      <c r="D73" s="44" t="s">
        <v>36</v>
      </c>
      <c r="E73" s="59"/>
      <c r="F73" s="41">
        <v>2.9</v>
      </c>
      <c r="G73" s="45"/>
      <c r="H73" s="40"/>
      <c r="I73" s="40"/>
      <c r="J73" s="44"/>
      <c r="K73" s="40"/>
      <c r="L73" s="44"/>
      <c r="M73" s="40"/>
    </row>
    <row r="74" spans="1:13" s="54" customFormat="1" ht="15.75" x14ac:dyDescent="0.3">
      <c r="A74" s="48"/>
      <c r="B74" s="48"/>
      <c r="C74" s="48" t="s">
        <v>22</v>
      </c>
      <c r="D74" s="48" t="s">
        <v>23</v>
      </c>
      <c r="E74" s="55">
        <v>0.87</v>
      </c>
      <c r="F74" s="56">
        <f>F73*E74</f>
        <v>2.5230000000000001</v>
      </c>
      <c r="G74" s="49"/>
      <c r="H74" s="50"/>
      <c r="I74" s="57"/>
      <c r="J74" s="58"/>
      <c r="K74" s="57"/>
      <c r="L74" s="58"/>
      <c r="M74" s="49"/>
    </row>
    <row r="75" spans="1:13" s="47" customFormat="1" ht="27" x14ac:dyDescent="0.25">
      <c r="A75" s="60">
        <v>3</v>
      </c>
      <c r="B75" s="61" t="s">
        <v>148</v>
      </c>
      <c r="C75" s="60" t="s">
        <v>49</v>
      </c>
      <c r="D75" s="62" t="s">
        <v>44</v>
      </c>
      <c r="E75" s="63"/>
      <c r="F75" s="64">
        <f>F73*1.75</f>
        <v>5.0750000000000002</v>
      </c>
      <c r="G75" s="60"/>
      <c r="H75" s="62"/>
      <c r="I75" s="60"/>
      <c r="J75" s="62"/>
      <c r="K75" s="65"/>
      <c r="L75" s="62"/>
      <c r="M75" s="66"/>
    </row>
    <row r="76" spans="1:13" s="54" customFormat="1" ht="31.5" x14ac:dyDescent="0.3">
      <c r="A76" s="147">
        <v>4</v>
      </c>
      <c r="B76" s="147" t="s">
        <v>68</v>
      </c>
      <c r="C76" s="148" t="s">
        <v>109</v>
      </c>
      <c r="D76" s="149" t="s">
        <v>36</v>
      </c>
      <c r="E76" s="150"/>
      <c r="F76" s="151">
        <v>2.9</v>
      </c>
      <c r="G76" s="156"/>
      <c r="H76" s="157"/>
      <c r="I76" s="156"/>
      <c r="J76" s="157"/>
      <c r="K76" s="156"/>
      <c r="L76" s="157"/>
      <c r="M76" s="156"/>
    </row>
    <row r="77" spans="1:13" s="54" customFormat="1" ht="15.75" x14ac:dyDescent="0.3">
      <c r="A77" s="147"/>
      <c r="B77" s="159"/>
      <c r="C77" s="147" t="s">
        <v>22</v>
      </c>
      <c r="D77" s="147" t="s">
        <v>23</v>
      </c>
      <c r="E77" s="150">
        <v>0.89</v>
      </c>
      <c r="F77" s="151">
        <f>F76*E77</f>
        <v>2.581</v>
      </c>
      <c r="G77" s="152"/>
      <c r="H77" s="149"/>
      <c r="I77" s="156"/>
      <c r="J77" s="157"/>
      <c r="K77" s="156"/>
      <c r="L77" s="157"/>
      <c r="M77" s="152"/>
    </row>
    <row r="78" spans="1:13" s="54" customFormat="1" ht="15.75" x14ac:dyDescent="0.3">
      <c r="A78" s="147"/>
      <c r="B78" s="149"/>
      <c r="C78" s="147" t="s">
        <v>24</v>
      </c>
      <c r="D78" s="149" t="s">
        <v>0</v>
      </c>
      <c r="E78" s="150">
        <v>0.37</v>
      </c>
      <c r="F78" s="151">
        <f>F76*E78</f>
        <v>1.073</v>
      </c>
      <c r="G78" s="156"/>
      <c r="H78" s="157"/>
      <c r="I78" s="156"/>
      <c r="J78" s="157"/>
      <c r="K78" s="152"/>
      <c r="L78" s="149"/>
      <c r="M78" s="152"/>
    </row>
    <row r="79" spans="1:13" s="54" customFormat="1" ht="15.75" x14ac:dyDescent="0.3">
      <c r="A79" s="147"/>
      <c r="B79" s="149" t="s">
        <v>149</v>
      </c>
      <c r="C79" s="147" t="s">
        <v>69</v>
      </c>
      <c r="D79" s="149" t="s">
        <v>36</v>
      </c>
      <c r="E79" s="150">
        <v>1.1499999999999999</v>
      </c>
      <c r="F79" s="151">
        <f>F76*E79</f>
        <v>3.3349999999999995</v>
      </c>
      <c r="G79" s="156"/>
      <c r="H79" s="157"/>
      <c r="I79" s="152"/>
      <c r="J79" s="149"/>
      <c r="K79" s="156"/>
      <c r="L79" s="157"/>
      <c r="M79" s="152"/>
    </row>
    <row r="80" spans="1:13" s="54" customFormat="1" ht="15.75" x14ac:dyDescent="0.3">
      <c r="A80" s="48"/>
      <c r="B80" s="51"/>
      <c r="C80" s="48" t="s">
        <v>25</v>
      </c>
      <c r="D80" s="51" t="s">
        <v>0</v>
      </c>
      <c r="E80" s="55">
        <v>0.02</v>
      </c>
      <c r="F80" s="56">
        <f>F76*E80</f>
        <v>5.7999999999999996E-2</v>
      </c>
      <c r="G80" s="57"/>
      <c r="H80" s="58"/>
      <c r="I80" s="49"/>
      <c r="J80" s="51"/>
      <c r="K80" s="57"/>
      <c r="L80" s="58"/>
      <c r="M80" s="49"/>
    </row>
    <row r="81" spans="1:14" s="54" customFormat="1" ht="15.75" x14ac:dyDescent="0.3">
      <c r="A81" s="147">
        <v>5</v>
      </c>
      <c r="B81" s="147" t="s">
        <v>70</v>
      </c>
      <c r="C81" s="147" t="s">
        <v>78</v>
      </c>
      <c r="D81" s="149" t="s">
        <v>36</v>
      </c>
      <c r="E81" s="150"/>
      <c r="F81" s="153">
        <v>2.4</v>
      </c>
      <c r="G81" s="161"/>
      <c r="H81" s="162"/>
      <c r="I81" s="161"/>
      <c r="J81" s="162"/>
      <c r="K81" s="161"/>
      <c r="L81" s="162"/>
      <c r="M81" s="161"/>
    </row>
    <row r="82" spans="1:14" s="54" customFormat="1" ht="15.75" x14ac:dyDescent="0.3">
      <c r="A82" s="147"/>
      <c r="B82" s="159"/>
      <c r="C82" s="147" t="s">
        <v>22</v>
      </c>
      <c r="D82" s="147" t="s">
        <v>23</v>
      </c>
      <c r="E82" s="150">
        <v>13.9</v>
      </c>
      <c r="F82" s="153">
        <f>F81*E82</f>
        <v>33.36</v>
      </c>
      <c r="G82" s="152"/>
      <c r="H82" s="153"/>
      <c r="I82" s="163"/>
      <c r="J82" s="164"/>
      <c r="K82" s="163"/>
      <c r="L82" s="164"/>
      <c r="M82" s="152"/>
    </row>
    <row r="83" spans="1:14" s="54" customFormat="1" ht="15.75" x14ac:dyDescent="0.3">
      <c r="A83" s="147"/>
      <c r="B83" s="149"/>
      <c r="C83" s="147" t="s">
        <v>24</v>
      </c>
      <c r="D83" s="149" t="s">
        <v>0</v>
      </c>
      <c r="E83" s="150">
        <v>1.28</v>
      </c>
      <c r="F83" s="153">
        <f>F81*E83</f>
        <v>3.0720000000000001</v>
      </c>
      <c r="G83" s="161"/>
      <c r="H83" s="164"/>
      <c r="I83" s="163"/>
      <c r="J83" s="164"/>
      <c r="K83" s="152"/>
      <c r="L83" s="153"/>
      <c r="M83" s="152"/>
    </row>
    <row r="84" spans="1:14" s="54" customFormat="1" ht="15.75" x14ac:dyDescent="0.3">
      <c r="A84" s="147"/>
      <c r="B84" s="160" t="s">
        <v>150</v>
      </c>
      <c r="C84" s="147" t="s">
        <v>77</v>
      </c>
      <c r="D84" s="149" t="s">
        <v>36</v>
      </c>
      <c r="E84" s="150">
        <v>1.0149999999999999</v>
      </c>
      <c r="F84" s="153">
        <f>F81*E84</f>
        <v>2.4359999999999995</v>
      </c>
      <c r="G84" s="161"/>
      <c r="H84" s="164"/>
      <c r="I84" s="152"/>
      <c r="J84" s="153"/>
      <c r="K84" s="163"/>
      <c r="L84" s="164"/>
      <c r="M84" s="152"/>
    </row>
    <row r="85" spans="1:14" s="54" customFormat="1" ht="15.75" x14ac:dyDescent="0.3">
      <c r="A85" s="147"/>
      <c r="B85" s="160" t="s">
        <v>153</v>
      </c>
      <c r="C85" s="147" t="s">
        <v>38</v>
      </c>
      <c r="D85" s="149" t="s">
        <v>26</v>
      </c>
      <c r="E85" s="150">
        <v>2.29</v>
      </c>
      <c r="F85" s="153">
        <f>F81*E85</f>
        <v>5.4959999999999996</v>
      </c>
      <c r="G85" s="161"/>
      <c r="H85" s="164"/>
      <c r="I85" s="152"/>
      <c r="J85" s="153"/>
      <c r="K85" s="163"/>
      <c r="L85" s="164"/>
      <c r="M85" s="152"/>
    </row>
    <row r="86" spans="1:14" s="54" customFormat="1" ht="15.75" x14ac:dyDescent="0.3">
      <c r="A86" s="147"/>
      <c r="B86" s="149" t="s">
        <v>149</v>
      </c>
      <c r="C86" s="147" t="s">
        <v>71</v>
      </c>
      <c r="D86" s="149" t="s">
        <v>36</v>
      </c>
      <c r="E86" s="165">
        <v>1.4E-2</v>
      </c>
      <c r="F86" s="153">
        <f>F81*E86</f>
        <v>3.3599999999999998E-2</v>
      </c>
      <c r="G86" s="161"/>
      <c r="H86" s="164"/>
      <c r="I86" s="152"/>
      <c r="J86" s="153"/>
      <c r="K86" s="163"/>
      <c r="L86" s="164"/>
      <c r="M86" s="152"/>
    </row>
    <row r="87" spans="1:14" s="54" customFormat="1" ht="15.75" x14ac:dyDescent="0.3">
      <c r="A87" s="147"/>
      <c r="B87" s="149" t="s">
        <v>149</v>
      </c>
      <c r="C87" s="147" t="s">
        <v>72</v>
      </c>
      <c r="D87" s="149" t="s">
        <v>36</v>
      </c>
      <c r="E87" s="165">
        <v>4.2900000000000001E-2</v>
      </c>
      <c r="F87" s="153">
        <f>F81*E87</f>
        <v>0.10296</v>
      </c>
      <c r="G87" s="161"/>
      <c r="H87" s="164"/>
      <c r="I87" s="152"/>
      <c r="J87" s="153"/>
      <c r="K87" s="163"/>
      <c r="L87" s="164"/>
      <c r="M87" s="152"/>
    </row>
    <row r="88" spans="1:14" s="54" customFormat="1" ht="15.75" x14ac:dyDescent="0.3">
      <c r="A88" s="147"/>
      <c r="B88" s="149" t="s">
        <v>149</v>
      </c>
      <c r="C88" s="147" t="s">
        <v>39</v>
      </c>
      <c r="D88" s="149" t="s">
        <v>36</v>
      </c>
      <c r="E88" s="165">
        <v>2E-3</v>
      </c>
      <c r="F88" s="153">
        <f>F81*E88</f>
        <v>4.7999999999999996E-3</v>
      </c>
      <c r="G88" s="161"/>
      <c r="H88" s="164"/>
      <c r="I88" s="152"/>
      <c r="J88" s="153"/>
      <c r="K88" s="163"/>
      <c r="L88" s="164"/>
      <c r="M88" s="152"/>
    </row>
    <row r="89" spans="1:14" s="54" customFormat="1" ht="15.75" x14ac:dyDescent="0.3">
      <c r="A89" s="147"/>
      <c r="B89" s="149" t="s">
        <v>149</v>
      </c>
      <c r="C89" s="147" t="s">
        <v>51</v>
      </c>
      <c r="D89" s="149" t="s">
        <v>41</v>
      </c>
      <c r="E89" s="150">
        <v>2.5</v>
      </c>
      <c r="F89" s="153">
        <f>F81*E89</f>
        <v>6</v>
      </c>
      <c r="G89" s="161"/>
      <c r="H89" s="164"/>
      <c r="I89" s="152"/>
      <c r="J89" s="153"/>
      <c r="K89" s="163"/>
      <c r="L89" s="164"/>
      <c r="M89" s="152"/>
    </row>
    <row r="90" spans="1:14" s="54" customFormat="1" ht="15.75" x14ac:dyDescent="0.3">
      <c r="A90" s="147"/>
      <c r="B90" s="149" t="s">
        <v>149</v>
      </c>
      <c r="C90" s="147" t="s">
        <v>143</v>
      </c>
      <c r="D90" s="149" t="s">
        <v>44</v>
      </c>
      <c r="E90" s="167" t="s">
        <v>50</v>
      </c>
      <c r="F90" s="168">
        <v>0.17</v>
      </c>
      <c r="G90" s="161"/>
      <c r="H90" s="164"/>
      <c r="I90" s="152"/>
      <c r="J90" s="153"/>
      <c r="K90" s="163"/>
      <c r="L90" s="164"/>
      <c r="M90" s="152"/>
    </row>
    <row r="91" spans="1:14" s="54" customFormat="1" ht="15.75" x14ac:dyDescent="0.3">
      <c r="A91" s="48"/>
      <c r="B91" s="51"/>
      <c r="C91" s="48" t="s">
        <v>25</v>
      </c>
      <c r="D91" s="51" t="s">
        <v>0</v>
      </c>
      <c r="E91" s="55">
        <v>0.93</v>
      </c>
      <c r="F91" s="50">
        <f>F81*E91</f>
        <v>2.2320000000000002</v>
      </c>
      <c r="G91" s="169"/>
      <c r="H91" s="170"/>
      <c r="I91" s="49"/>
      <c r="J91" s="50"/>
      <c r="K91" s="171"/>
      <c r="L91" s="172"/>
      <c r="M91" s="49"/>
      <c r="N91" s="173"/>
    </row>
    <row r="92" spans="1:14" s="44" customFormat="1" ht="15.75" x14ac:dyDescent="0.25">
      <c r="A92" s="40">
        <v>6</v>
      </c>
      <c r="B92" s="174" t="s">
        <v>73</v>
      </c>
      <c r="C92" s="40" t="s">
        <v>79</v>
      </c>
      <c r="D92" s="44" t="s">
        <v>36</v>
      </c>
      <c r="E92" s="59"/>
      <c r="F92" s="41">
        <v>1.2</v>
      </c>
      <c r="G92" s="45"/>
      <c r="I92" s="175"/>
      <c r="J92" s="176"/>
      <c r="K92" s="175"/>
      <c r="L92" s="176"/>
      <c r="M92" s="45"/>
    </row>
    <row r="93" spans="1:14" s="149" customFormat="1" ht="15.75" x14ac:dyDescent="0.3">
      <c r="A93" s="147"/>
      <c r="B93" s="147"/>
      <c r="C93" s="147" t="s">
        <v>22</v>
      </c>
      <c r="D93" s="147" t="s">
        <v>23</v>
      </c>
      <c r="E93" s="150">
        <v>5.0999999999999996</v>
      </c>
      <c r="F93" s="151">
        <f>F92*E93</f>
        <v>6.1199999999999992</v>
      </c>
      <c r="G93" s="152"/>
      <c r="I93" s="156"/>
      <c r="J93" s="157"/>
      <c r="K93" s="156"/>
      <c r="L93" s="157"/>
      <c r="M93" s="152"/>
    </row>
    <row r="94" spans="1:14" s="149" customFormat="1" ht="15.75" x14ac:dyDescent="0.3">
      <c r="A94" s="147"/>
      <c r="C94" s="147" t="s">
        <v>24</v>
      </c>
      <c r="D94" s="149" t="s">
        <v>0</v>
      </c>
      <c r="E94" s="150">
        <v>0.98</v>
      </c>
      <c r="F94" s="151">
        <f>F92*E94</f>
        <v>1.1759999999999999</v>
      </c>
      <c r="G94" s="156"/>
      <c r="H94" s="157"/>
      <c r="I94" s="156"/>
      <c r="J94" s="157"/>
      <c r="K94" s="152"/>
      <c r="M94" s="152"/>
    </row>
    <row r="95" spans="1:14" s="149" customFormat="1" ht="15.75" x14ac:dyDescent="0.3">
      <c r="A95" s="147"/>
      <c r="B95" s="160" t="s">
        <v>150</v>
      </c>
      <c r="C95" s="147" t="s">
        <v>77</v>
      </c>
      <c r="D95" s="149" t="s">
        <v>36</v>
      </c>
      <c r="E95" s="150">
        <v>1.0149999999999999</v>
      </c>
      <c r="F95" s="151">
        <f>F92*E95</f>
        <v>1.2179999999999997</v>
      </c>
      <c r="G95" s="156"/>
      <c r="H95" s="157"/>
      <c r="I95" s="152"/>
      <c r="K95" s="156"/>
      <c r="L95" s="157"/>
      <c r="M95" s="177"/>
    </row>
    <row r="96" spans="1:14" s="149" customFormat="1" ht="15.75" x14ac:dyDescent="0.3">
      <c r="A96" s="147"/>
      <c r="B96" s="160" t="s">
        <v>153</v>
      </c>
      <c r="C96" s="147" t="s">
        <v>38</v>
      </c>
      <c r="D96" s="149" t="s">
        <v>26</v>
      </c>
      <c r="E96" s="150">
        <v>0.751</v>
      </c>
      <c r="F96" s="151">
        <f>F92*E96</f>
        <v>0.9012</v>
      </c>
      <c r="G96" s="156"/>
      <c r="H96" s="157"/>
      <c r="I96" s="152"/>
      <c r="K96" s="156"/>
      <c r="L96" s="157"/>
      <c r="M96" s="152"/>
    </row>
    <row r="97" spans="1:13" s="54" customFormat="1" ht="15.75" x14ac:dyDescent="0.3">
      <c r="A97" s="147"/>
      <c r="B97" s="149" t="s">
        <v>149</v>
      </c>
      <c r="C97" s="147" t="s">
        <v>74</v>
      </c>
      <c r="D97" s="149" t="s">
        <v>36</v>
      </c>
      <c r="E97" s="165">
        <v>1.2999999999999999E-3</v>
      </c>
      <c r="F97" s="151">
        <f>F92*E97</f>
        <v>1.56E-3</v>
      </c>
      <c r="G97" s="156"/>
      <c r="H97" s="155"/>
      <c r="I97" s="152"/>
      <c r="J97" s="153"/>
      <c r="K97" s="154"/>
      <c r="L97" s="155"/>
      <c r="M97" s="152"/>
    </row>
    <row r="98" spans="1:13" s="149" customFormat="1" ht="15.75" x14ac:dyDescent="0.3">
      <c r="A98" s="147"/>
      <c r="B98" s="149" t="s">
        <v>149</v>
      </c>
      <c r="C98" s="147" t="s">
        <v>75</v>
      </c>
      <c r="D98" s="149" t="s">
        <v>36</v>
      </c>
      <c r="E98" s="165">
        <v>1.9800000000000002E-2</v>
      </c>
      <c r="F98" s="151">
        <f>F92*E98</f>
        <v>2.376E-2</v>
      </c>
      <c r="G98" s="156"/>
      <c r="H98" s="157"/>
      <c r="I98" s="152"/>
      <c r="K98" s="156"/>
      <c r="L98" s="157"/>
      <c r="M98" s="177"/>
    </row>
    <row r="99" spans="1:13" s="149" customFormat="1" ht="15.75" x14ac:dyDescent="0.3">
      <c r="A99" s="147"/>
      <c r="B99" s="149" t="s">
        <v>149</v>
      </c>
      <c r="C99" s="147" t="s">
        <v>76</v>
      </c>
      <c r="D99" s="149" t="s">
        <v>41</v>
      </c>
      <c r="E99" s="150">
        <v>0.8</v>
      </c>
      <c r="F99" s="151">
        <f>F92*E99</f>
        <v>0.96</v>
      </c>
      <c r="G99" s="156"/>
      <c r="H99" s="157"/>
      <c r="I99" s="152"/>
      <c r="K99" s="156"/>
      <c r="L99" s="157"/>
      <c r="M99" s="152"/>
    </row>
    <row r="100" spans="1:13" s="54" customFormat="1" ht="15.75" x14ac:dyDescent="0.3">
      <c r="A100" s="147"/>
      <c r="B100" s="149" t="s">
        <v>149</v>
      </c>
      <c r="C100" s="147" t="s">
        <v>51</v>
      </c>
      <c r="D100" s="149" t="s">
        <v>41</v>
      </c>
      <c r="E100" s="150">
        <v>0.9</v>
      </c>
      <c r="F100" s="151">
        <f>F92*E100</f>
        <v>1.08</v>
      </c>
      <c r="G100" s="156"/>
      <c r="H100" s="155"/>
      <c r="I100" s="152"/>
      <c r="J100" s="153"/>
      <c r="K100" s="154"/>
      <c r="L100" s="155"/>
      <c r="M100" s="152"/>
    </row>
    <row r="101" spans="1:13" s="149" customFormat="1" ht="15.75" x14ac:dyDescent="0.3">
      <c r="A101" s="147"/>
      <c r="B101" s="149" t="s">
        <v>149</v>
      </c>
      <c r="C101" s="147" t="s">
        <v>146</v>
      </c>
      <c r="D101" s="149" t="s">
        <v>44</v>
      </c>
      <c r="E101" s="167" t="s">
        <v>50</v>
      </c>
      <c r="F101" s="151">
        <v>0.03</v>
      </c>
      <c r="G101" s="156"/>
      <c r="H101" s="155"/>
      <c r="I101" s="152"/>
      <c r="J101" s="153"/>
      <c r="K101" s="154"/>
      <c r="L101" s="155"/>
      <c r="M101" s="152"/>
    </row>
    <row r="102" spans="1:13" s="149" customFormat="1" ht="15.75" x14ac:dyDescent="0.3">
      <c r="A102" s="147"/>
      <c r="B102" s="149" t="s">
        <v>149</v>
      </c>
      <c r="C102" s="147" t="s">
        <v>140</v>
      </c>
      <c r="D102" s="149" t="s">
        <v>44</v>
      </c>
      <c r="E102" s="167" t="s">
        <v>50</v>
      </c>
      <c r="F102" s="151">
        <v>0.02</v>
      </c>
      <c r="G102" s="156"/>
      <c r="H102" s="155"/>
      <c r="I102" s="152"/>
      <c r="J102" s="153"/>
      <c r="K102" s="154"/>
      <c r="L102" s="155"/>
      <c r="M102" s="152"/>
    </row>
    <row r="103" spans="1:13" s="149" customFormat="1" ht="15.75" x14ac:dyDescent="0.3">
      <c r="A103" s="48"/>
      <c r="B103" s="51"/>
      <c r="C103" s="48" t="s">
        <v>25</v>
      </c>
      <c r="D103" s="51" t="s">
        <v>0</v>
      </c>
      <c r="E103" s="55">
        <v>0.25</v>
      </c>
      <c r="F103" s="56">
        <f>F92*E103</f>
        <v>0.3</v>
      </c>
      <c r="G103" s="57"/>
      <c r="H103" s="58"/>
      <c r="I103" s="49"/>
      <c r="J103" s="51"/>
      <c r="K103" s="57"/>
      <c r="L103" s="58"/>
      <c r="M103" s="158"/>
    </row>
    <row r="104" spans="1:13" s="47" customFormat="1" ht="31.5" x14ac:dyDescent="0.25">
      <c r="A104" s="40">
        <v>7</v>
      </c>
      <c r="B104" s="40" t="s">
        <v>59</v>
      </c>
      <c r="C104" s="40" t="s">
        <v>93</v>
      </c>
      <c r="D104" s="44" t="s">
        <v>44</v>
      </c>
      <c r="E104" s="45"/>
      <c r="F104" s="41">
        <f>F109</f>
        <v>7.3099999999999998E-2</v>
      </c>
      <c r="G104" s="175"/>
      <c r="H104" s="176"/>
      <c r="I104" s="175"/>
      <c r="J104" s="176"/>
      <c r="K104" s="45"/>
      <c r="L104" s="44"/>
      <c r="M104" s="45"/>
    </row>
    <row r="105" spans="1:13" s="54" customFormat="1" ht="15.75" x14ac:dyDescent="0.3">
      <c r="A105" s="147"/>
      <c r="C105" s="147" t="s">
        <v>22</v>
      </c>
      <c r="D105" s="147" t="s">
        <v>23</v>
      </c>
      <c r="E105" s="152">
        <v>9.15</v>
      </c>
      <c r="F105" s="153">
        <f>F104*E105</f>
        <v>0.66886500000000004</v>
      </c>
      <c r="G105" s="152"/>
      <c r="H105" s="153"/>
      <c r="I105" s="154"/>
      <c r="J105" s="155"/>
      <c r="K105" s="154"/>
      <c r="L105" s="155"/>
      <c r="M105" s="152"/>
    </row>
    <row r="106" spans="1:13" s="54" customFormat="1" ht="15.75" x14ac:dyDescent="0.3">
      <c r="A106" s="147"/>
      <c r="B106" s="149"/>
      <c r="C106" s="147" t="s">
        <v>24</v>
      </c>
      <c r="D106" s="149" t="s">
        <v>0</v>
      </c>
      <c r="E106" s="152">
        <v>1.92</v>
      </c>
      <c r="F106" s="153">
        <f>F104*E106</f>
        <v>0.140352</v>
      </c>
      <c r="G106" s="156"/>
      <c r="H106" s="155"/>
      <c r="I106" s="154"/>
      <c r="J106" s="155"/>
      <c r="K106" s="152"/>
      <c r="L106" s="153"/>
      <c r="M106" s="152"/>
    </row>
    <row r="107" spans="1:13" s="54" customFormat="1" ht="15.75" x14ac:dyDescent="0.3">
      <c r="A107" s="147"/>
      <c r="B107" s="178" t="s">
        <v>60</v>
      </c>
      <c r="C107" s="147" t="s">
        <v>61</v>
      </c>
      <c r="D107" s="149" t="s">
        <v>43</v>
      </c>
      <c r="E107" s="152">
        <v>0.6</v>
      </c>
      <c r="F107" s="153">
        <f>F104*E107</f>
        <v>4.3859999999999996E-2</v>
      </c>
      <c r="G107" s="156"/>
      <c r="H107" s="155"/>
      <c r="I107" s="152"/>
      <c r="J107" s="153"/>
      <c r="K107" s="152"/>
      <c r="L107" s="153"/>
      <c r="M107" s="152"/>
    </row>
    <row r="108" spans="1:13" s="54" customFormat="1" ht="15.75" x14ac:dyDescent="0.3">
      <c r="A108" s="147"/>
      <c r="B108" s="178" t="s">
        <v>62</v>
      </c>
      <c r="C108" s="147" t="s">
        <v>63</v>
      </c>
      <c r="D108" s="149" t="s">
        <v>43</v>
      </c>
      <c r="E108" s="152">
        <v>0.75</v>
      </c>
      <c r="F108" s="153">
        <f>F104*E108</f>
        <v>5.4824999999999999E-2</v>
      </c>
      <c r="G108" s="156"/>
      <c r="H108" s="155"/>
      <c r="I108" s="152"/>
      <c r="J108" s="153"/>
      <c r="K108" s="152"/>
      <c r="L108" s="153"/>
      <c r="M108" s="152"/>
    </row>
    <row r="109" spans="1:13" s="54" customFormat="1" ht="15.75" x14ac:dyDescent="0.3">
      <c r="A109" s="147"/>
      <c r="B109" s="149" t="s">
        <v>152</v>
      </c>
      <c r="C109" s="147" t="s">
        <v>128</v>
      </c>
      <c r="D109" s="149" t="s">
        <v>44</v>
      </c>
      <c r="E109" s="152">
        <v>1</v>
      </c>
      <c r="F109" s="151">
        <f>17*4.3/1000</f>
        <v>7.3099999999999998E-2</v>
      </c>
      <c r="G109" s="156"/>
      <c r="H109" s="155"/>
      <c r="I109" s="152"/>
      <c r="J109" s="153"/>
      <c r="K109" s="154"/>
      <c r="L109" s="155"/>
      <c r="M109" s="152"/>
    </row>
    <row r="110" spans="1:13" s="54" customFormat="1" ht="15.75" x14ac:dyDescent="0.3">
      <c r="A110" s="147"/>
      <c r="B110" s="149" t="s">
        <v>149</v>
      </c>
      <c r="C110" s="147" t="s">
        <v>64</v>
      </c>
      <c r="D110" s="149" t="s">
        <v>41</v>
      </c>
      <c r="E110" s="152">
        <v>0.6</v>
      </c>
      <c r="F110" s="153">
        <f>F104*E110</f>
        <v>4.3859999999999996E-2</v>
      </c>
      <c r="G110" s="156"/>
      <c r="H110" s="155"/>
      <c r="I110" s="152"/>
      <c r="J110" s="153"/>
      <c r="K110" s="154"/>
      <c r="L110" s="155"/>
      <c r="M110" s="152"/>
    </row>
    <row r="111" spans="1:13" s="54" customFormat="1" ht="15.75" x14ac:dyDescent="0.3">
      <c r="A111" s="147"/>
      <c r="B111" s="149" t="s">
        <v>149</v>
      </c>
      <c r="C111" s="147" t="s">
        <v>65</v>
      </c>
      <c r="D111" s="149" t="s">
        <v>41</v>
      </c>
      <c r="E111" s="152">
        <v>0.15</v>
      </c>
      <c r="F111" s="153">
        <f>F104*E111</f>
        <v>1.0964999999999999E-2</v>
      </c>
      <c r="G111" s="152"/>
      <c r="H111" s="153"/>
      <c r="I111" s="152"/>
      <c r="J111" s="153"/>
      <c r="K111" s="154"/>
      <c r="L111" s="155"/>
      <c r="M111" s="152"/>
    </row>
    <row r="112" spans="1:13" s="54" customFormat="1" ht="15.75" x14ac:dyDescent="0.3">
      <c r="A112" s="147"/>
      <c r="B112" s="166" t="s">
        <v>149</v>
      </c>
      <c r="C112" s="147" t="s">
        <v>51</v>
      </c>
      <c r="D112" s="149" t="s">
        <v>41</v>
      </c>
      <c r="E112" s="152">
        <v>2</v>
      </c>
      <c r="F112" s="153">
        <f>F104*E112</f>
        <v>0.1462</v>
      </c>
      <c r="G112" s="156"/>
      <c r="H112" s="155"/>
      <c r="I112" s="152"/>
      <c r="J112" s="153"/>
      <c r="K112" s="154"/>
      <c r="L112" s="155"/>
      <c r="M112" s="152"/>
    </row>
    <row r="113" spans="1:13" s="54" customFormat="1" ht="15.75" x14ac:dyDescent="0.3">
      <c r="A113" s="48"/>
      <c r="B113" s="51"/>
      <c r="C113" s="48" t="s">
        <v>25</v>
      </c>
      <c r="D113" s="51" t="s">
        <v>0</v>
      </c>
      <c r="E113" s="49">
        <v>2.78</v>
      </c>
      <c r="F113" s="50">
        <f>F104*E113</f>
        <v>0.20321799999999998</v>
      </c>
      <c r="G113" s="57"/>
      <c r="H113" s="179"/>
      <c r="I113" s="49"/>
      <c r="J113" s="50"/>
      <c r="K113" s="180"/>
      <c r="L113" s="179"/>
      <c r="M113" s="49"/>
    </row>
    <row r="114" spans="1:13" s="186" customFormat="1" ht="31.5" x14ac:dyDescent="0.25">
      <c r="A114" s="42">
        <v>8</v>
      </c>
      <c r="B114" s="42" t="s">
        <v>95</v>
      </c>
      <c r="C114" s="40" t="s">
        <v>96</v>
      </c>
      <c r="D114" s="181" t="s">
        <v>44</v>
      </c>
      <c r="E114" s="182"/>
      <c r="F114" s="183">
        <f>F104</f>
        <v>7.3099999999999998E-2</v>
      </c>
      <c r="G114" s="184"/>
      <c r="H114" s="185"/>
      <c r="I114" s="184"/>
      <c r="J114" s="185"/>
      <c r="K114" s="184"/>
      <c r="L114" s="185"/>
      <c r="M114" s="184"/>
    </row>
    <row r="115" spans="1:13" s="112" customFormat="1" x14ac:dyDescent="0.3">
      <c r="A115" s="147"/>
      <c r="B115" s="147"/>
      <c r="C115" s="147" t="s">
        <v>22</v>
      </c>
      <c r="D115" s="147" t="s">
        <v>23</v>
      </c>
      <c r="E115" s="150">
        <v>33.200000000000003</v>
      </c>
      <c r="F115" s="151">
        <f>F114*E115</f>
        <v>2.42692</v>
      </c>
      <c r="G115" s="152"/>
      <c r="H115" s="153"/>
      <c r="I115" s="154"/>
      <c r="J115" s="155"/>
      <c r="K115" s="154"/>
      <c r="L115" s="155"/>
      <c r="M115" s="152"/>
    </row>
    <row r="116" spans="1:13" s="112" customFormat="1" x14ac:dyDescent="0.3">
      <c r="A116" s="147"/>
      <c r="B116" s="149"/>
      <c r="C116" s="147" t="s">
        <v>24</v>
      </c>
      <c r="D116" s="149" t="s">
        <v>0</v>
      </c>
      <c r="E116" s="150">
        <v>9.61</v>
      </c>
      <c r="F116" s="151">
        <f>F114*E116</f>
        <v>0.70249099999999998</v>
      </c>
      <c r="G116" s="156"/>
      <c r="H116" s="155"/>
      <c r="I116" s="154"/>
      <c r="J116" s="155"/>
      <c r="K116" s="152"/>
      <c r="L116" s="153"/>
      <c r="M116" s="152"/>
    </row>
    <row r="117" spans="1:13" s="112" customFormat="1" x14ac:dyDescent="0.3">
      <c r="A117" s="147"/>
      <c r="B117" s="149" t="s">
        <v>149</v>
      </c>
      <c r="C117" s="147" t="s">
        <v>97</v>
      </c>
      <c r="D117" s="147" t="s">
        <v>98</v>
      </c>
      <c r="E117" s="150">
        <v>2</v>
      </c>
      <c r="F117" s="151">
        <f>F114*E117</f>
        <v>0.1462</v>
      </c>
      <c r="G117" s="156"/>
      <c r="H117" s="155"/>
      <c r="I117" s="152"/>
      <c r="J117" s="153"/>
      <c r="K117" s="154"/>
      <c r="L117" s="155"/>
      <c r="M117" s="152"/>
    </row>
    <row r="118" spans="1:13" s="112" customFormat="1" x14ac:dyDescent="0.3">
      <c r="A118" s="48"/>
      <c r="B118" s="51"/>
      <c r="C118" s="48" t="s">
        <v>25</v>
      </c>
      <c r="D118" s="51" t="s">
        <v>0</v>
      </c>
      <c r="E118" s="55">
        <v>0.09</v>
      </c>
      <c r="F118" s="56">
        <f>F114*E118</f>
        <v>6.5789999999999998E-3</v>
      </c>
      <c r="G118" s="57"/>
      <c r="H118" s="179"/>
      <c r="I118" s="49"/>
      <c r="J118" s="50"/>
      <c r="K118" s="180"/>
      <c r="L118" s="179"/>
      <c r="M118" s="49"/>
    </row>
    <row r="119" spans="1:13" s="149" customFormat="1" ht="15.75" x14ac:dyDescent="0.3">
      <c r="A119" s="147">
        <v>9</v>
      </c>
      <c r="B119" s="166" t="s">
        <v>99</v>
      </c>
      <c r="C119" s="147" t="s">
        <v>100</v>
      </c>
      <c r="D119" s="149" t="s">
        <v>26</v>
      </c>
      <c r="E119" s="152"/>
      <c r="F119" s="153">
        <v>17</v>
      </c>
      <c r="G119" s="156"/>
      <c r="H119" s="157"/>
      <c r="I119" s="152"/>
      <c r="K119" s="156"/>
      <c r="L119" s="157"/>
      <c r="M119" s="177"/>
    </row>
    <row r="120" spans="1:13" s="149" customFormat="1" ht="15.75" x14ac:dyDescent="0.3">
      <c r="A120" s="147"/>
      <c r="C120" s="147" t="s">
        <v>22</v>
      </c>
      <c r="D120" s="149" t="s">
        <v>23</v>
      </c>
      <c r="E120" s="152">
        <v>0.68</v>
      </c>
      <c r="F120" s="153">
        <f>F119*E120</f>
        <v>11.56</v>
      </c>
      <c r="G120" s="152"/>
      <c r="I120" s="156"/>
      <c r="J120" s="157"/>
      <c r="K120" s="156"/>
      <c r="L120" s="157"/>
      <c r="M120" s="152"/>
    </row>
    <row r="121" spans="1:13" s="149" customFormat="1" ht="15.75" x14ac:dyDescent="0.3">
      <c r="A121" s="147"/>
      <c r="C121" s="147" t="s">
        <v>24</v>
      </c>
      <c r="D121" s="149" t="s">
        <v>0</v>
      </c>
      <c r="E121" s="165">
        <f>0.03/100</f>
        <v>2.9999999999999997E-4</v>
      </c>
      <c r="F121" s="153">
        <f>F119*E121</f>
        <v>5.0999999999999995E-3</v>
      </c>
      <c r="G121" s="156"/>
      <c r="H121" s="157"/>
      <c r="I121" s="152"/>
      <c r="K121" s="152"/>
      <c r="L121" s="153"/>
      <c r="M121" s="152"/>
    </row>
    <row r="122" spans="1:13" s="149" customFormat="1" ht="15.75" x14ac:dyDescent="0.3">
      <c r="A122" s="147"/>
      <c r="B122" s="149" t="s">
        <v>149</v>
      </c>
      <c r="C122" s="147" t="s">
        <v>101</v>
      </c>
      <c r="D122" s="149" t="s">
        <v>41</v>
      </c>
      <c r="E122" s="150">
        <v>0.24399999999999999</v>
      </c>
      <c r="F122" s="153">
        <f>F119*E122</f>
        <v>4.1479999999999997</v>
      </c>
      <c r="G122" s="156"/>
      <c r="H122" s="157"/>
      <c r="I122" s="152"/>
      <c r="J122" s="153"/>
      <c r="K122" s="156"/>
      <c r="L122" s="157"/>
      <c r="M122" s="152"/>
    </row>
    <row r="123" spans="1:13" s="149" customFormat="1" ht="15.75" x14ac:dyDescent="0.3">
      <c r="A123" s="147"/>
      <c r="B123" s="149" t="s">
        <v>149</v>
      </c>
      <c r="C123" s="147" t="s">
        <v>102</v>
      </c>
      <c r="D123" s="149" t="s">
        <v>41</v>
      </c>
      <c r="E123" s="150">
        <v>2E-3</v>
      </c>
      <c r="F123" s="153">
        <f>F119*E123</f>
        <v>3.4000000000000002E-2</v>
      </c>
      <c r="G123" s="156"/>
      <c r="H123" s="157"/>
      <c r="I123" s="152"/>
      <c r="J123" s="153"/>
      <c r="K123" s="156"/>
      <c r="L123" s="157"/>
      <c r="M123" s="152"/>
    </row>
    <row r="124" spans="1:13" s="149" customFormat="1" ht="15.75" x14ac:dyDescent="0.3">
      <c r="A124" s="147"/>
      <c r="B124" s="149" t="s">
        <v>149</v>
      </c>
      <c r="C124" s="147" t="s">
        <v>66</v>
      </c>
      <c r="D124" s="149" t="s">
        <v>41</v>
      </c>
      <c r="E124" s="150">
        <v>2.7E-2</v>
      </c>
      <c r="F124" s="153">
        <f>F119*E124</f>
        <v>0.45900000000000002</v>
      </c>
      <c r="G124" s="156"/>
      <c r="H124" s="157"/>
      <c r="I124" s="152"/>
      <c r="J124" s="153"/>
      <c r="K124" s="156"/>
      <c r="L124" s="157"/>
      <c r="M124" s="152"/>
    </row>
    <row r="125" spans="1:13" s="149" customFormat="1" ht="15.75" x14ac:dyDescent="0.3">
      <c r="A125" s="48"/>
      <c r="B125" s="51"/>
      <c r="C125" s="48" t="s">
        <v>25</v>
      </c>
      <c r="D125" s="51" t="s">
        <v>0</v>
      </c>
      <c r="E125" s="187">
        <v>1.9E-3</v>
      </c>
      <c r="F125" s="50">
        <f>F119*E125</f>
        <v>3.2300000000000002E-2</v>
      </c>
      <c r="G125" s="57"/>
      <c r="H125" s="58"/>
      <c r="I125" s="49"/>
      <c r="J125" s="50"/>
      <c r="K125" s="57"/>
      <c r="L125" s="58"/>
      <c r="M125" s="49"/>
    </row>
    <row r="126" spans="1:13" s="105" customFormat="1" x14ac:dyDescent="0.35">
      <c r="A126" s="99"/>
      <c r="B126" s="100"/>
      <c r="C126" s="101" t="s">
        <v>129</v>
      </c>
      <c r="D126" s="100"/>
      <c r="E126" s="102"/>
      <c r="F126" s="103"/>
      <c r="G126" s="104"/>
      <c r="H126" s="103"/>
      <c r="I126" s="104"/>
      <c r="J126" s="103"/>
      <c r="K126" s="104"/>
      <c r="L126" s="103"/>
      <c r="M126" s="104"/>
    </row>
    <row r="127" spans="1:13" s="47" customFormat="1" ht="15.75" x14ac:dyDescent="0.25">
      <c r="A127" s="42">
        <v>1</v>
      </c>
      <c r="B127" s="43" t="s">
        <v>45</v>
      </c>
      <c r="C127" s="40" t="s">
        <v>46</v>
      </c>
      <c r="D127" s="44" t="s">
        <v>58</v>
      </c>
      <c r="E127" s="45"/>
      <c r="F127" s="41">
        <v>4.2999999999999997E-2</v>
      </c>
      <c r="G127" s="40"/>
      <c r="H127" s="44"/>
      <c r="I127" s="40"/>
      <c r="J127" s="44"/>
      <c r="K127" s="46"/>
      <c r="L127" s="44"/>
      <c r="M127" s="40"/>
    </row>
    <row r="128" spans="1:13" s="54" customFormat="1" ht="15.75" x14ac:dyDescent="0.3">
      <c r="A128" s="48"/>
      <c r="B128" s="48"/>
      <c r="C128" s="48" t="s">
        <v>22</v>
      </c>
      <c r="D128" s="48" t="s">
        <v>23</v>
      </c>
      <c r="E128" s="49">
        <v>206</v>
      </c>
      <c r="F128" s="50">
        <f>F127*E128</f>
        <v>8.8579999999999988</v>
      </c>
      <c r="G128" s="49"/>
      <c r="H128" s="51"/>
      <c r="I128" s="52"/>
      <c r="J128" s="53"/>
      <c r="K128" s="52"/>
      <c r="L128" s="53"/>
      <c r="M128" s="49"/>
    </row>
    <row r="129" spans="1:15" s="47" customFormat="1" ht="31.5" x14ac:dyDescent="0.25">
      <c r="A129" s="40">
        <v>2</v>
      </c>
      <c r="B129" s="44" t="s">
        <v>47</v>
      </c>
      <c r="C129" s="40" t="s">
        <v>48</v>
      </c>
      <c r="D129" s="44" t="s">
        <v>36</v>
      </c>
      <c r="E129" s="59"/>
      <c r="F129" s="41">
        <v>4.3</v>
      </c>
      <c r="G129" s="45"/>
      <c r="H129" s="40"/>
      <c r="I129" s="40"/>
      <c r="J129" s="44"/>
      <c r="K129" s="40"/>
      <c r="L129" s="44"/>
      <c r="M129" s="40"/>
    </row>
    <row r="130" spans="1:15" s="54" customFormat="1" ht="15.75" x14ac:dyDescent="0.3">
      <c r="A130" s="48"/>
      <c r="B130" s="48"/>
      <c r="C130" s="48" t="s">
        <v>22</v>
      </c>
      <c r="D130" s="48" t="s">
        <v>23</v>
      </c>
      <c r="E130" s="55">
        <v>0.87</v>
      </c>
      <c r="F130" s="56">
        <f>F129*E130</f>
        <v>3.7409999999999997</v>
      </c>
      <c r="G130" s="49"/>
      <c r="H130" s="50"/>
      <c r="I130" s="57"/>
      <c r="J130" s="58"/>
      <c r="K130" s="57"/>
      <c r="L130" s="58"/>
      <c r="M130" s="49"/>
    </row>
    <row r="131" spans="1:15" s="47" customFormat="1" ht="27" x14ac:dyDescent="0.25">
      <c r="A131" s="60">
        <v>3</v>
      </c>
      <c r="B131" s="61" t="s">
        <v>155</v>
      </c>
      <c r="C131" s="60" t="s">
        <v>49</v>
      </c>
      <c r="D131" s="62" t="s">
        <v>44</v>
      </c>
      <c r="E131" s="63"/>
      <c r="F131" s="64">
        <f>F129*1.75</f>
        <v>7.5249999999999995</v>
      </c>
      <c r="G131" s="60"/>
      <c r="H131" s="62"/>
      <c r="I131" s="60"/>
      <c r="J131" s="62"/>
      <c r="K131" s="65"/>
      <c r="L131" s="62"/>
      <c r="M131" s="66"/>
      <c r="O131" s="61"/>
    </row>
    <row r="132" spans="1:15" s="54" customFormat="1" ht="31.5" x14ac:dyDescent="0.3">
      <c r="A132" s="147">
        <v>4</v>
      </c>
      <c r="B132" s="147" t="s">
        <v>68</v>
      </c>
      <c r="C132" s="148" t="s">
        <v>109</v>
      </c>
      <c r="D132" s="149" t="s">
        <v>36</v>
      </c>
      <c r="E132" s="150"/>
      <c r="F132" s="151">
        <v>3.9</v>
      </c>
      <c r="G132" s="156"/>
      <c r="H132" s="157"/>
      <c r="I132" s="156"/>
      <c r="J132" s="157"/>
      <c r="K132" s="156"/>
      <c r="L132" s="157"/>
      <c r="M132" s="156"/>
    </row>
    <row r="133" spans="1:15" s="54" customFormat="1" ht="15.75" x14ac:dyDescent="0.3">
      <c r="A133" s="147"/>
      <c r="B133" s="159"/>
      <c r="C133" s="147" t="s">
        <v>22</v>
      </c>
      <c r="D133" s="147" t="s">
        <v>23</v>
      </c>
      <c r="E133" s="150">
        <v>0.89</v>
      </c>
      <c r="F133" s="151">
        <f>F132*E133</f>
        <v>3.4710000000000001</v>
      </c>
      <c r="G133" s="152"/>
      <c r="H133" s="149"/>
      <c r="I133" s="156"/>
      <c r="J133" s="157"/>
      <c r="K133" s="156"/>
      <c r="L133" s="157"/>
      <c r="M133" s="152"/>
    </row>
    <row r="134" spans="1:15" s="54" customFormat="1" ht="15.75" x14ac:dyDescent="0.3">
      <c r="A134" s="147"/>
      <c r="B134" s="149"/>
      <c r="C134" s="147" t="s">
        <v>24</v>
      </c>
      <c r="D134" s="149" t="s">
        <v>0</v>
      </c>
      <c r="E134" s="150">
        <v>0.37</v>
      </c>
      <c r="F134" s="151">
        <f>F132*E134</f>
        <v>1.4430000000000001</v>
      </c>
      <c r="G134" s="156"/>
      <c r="H134" s="157"/>
      <c r="I134" s="156"/>
      <c r="J134" s="157"/>
      <c r="K134" s="152"/>
      <c r="L134" s="149"/>
      <c r="M134" s="152"/>
    </row>
    <row r="135" spans="1:15" s="54" customFormat="1" ht="15.75" x14ac:dyDescent="0.3">
      <c r="A135" s="147"/>
      <c r="B135" s="149" t="s">
        <v>149</v>
      </c>
      <c r="C135" s="147" t="s">
        <v>69</v>
      </c>
      <c r="D135" s="149" t="s">
        <v>36</v>
      </c>
      <c r="E135" s="150">
        <v>1.1499999999999999</v>
      </c>
      <c r="F135" s="151">
        <f>F132*E135</f>
        <v>4.4849999999999994</v>
      </c>
      <c r="G135" s="156"/>
      <c r="H135" s="157"/>
      <c r="I135" s="152"/>
      <c r="J135" s="149"/>
      <c r="K135" s="156"/>
      <c r="L135" s="157"/>
      <c r="M135" s="152"/>
    </row>
    <row r="136" spans="1:15" s="54" customFormat="1" ht="15.75" x14ac:dyDescent="0.3">
      <c r="A136" s="48"/>
      <c r="B136" s="51"/>
      <c r="C136" s="48" t="s">
        <v>25</v>
      </c>
      <c r="D136" s="51" t="s">
        <v>0</v>
      </c>
      <c r="E136" s="55">
        <v>0.02</v>
      </c>
      <c r="F136" s="56">
        <f>F132*E136</f>
        <v>7.8E-2</v>
      </c>
      <c r="G136" s="57"/>
      <c r="H136" s="58"/>
      <c r="I136" s="49"/>
      <c r="J136" s="51"/>
      <c r="K136" s="57"/>
      <c r="L136" s="58"/>
      <c r="M136" s="49"/>
    </row>
    <row r="137" spans="1:15" s="54" customFormat="1" ht="15.75" x14ac:dyDescent="0.3">
      <c r="A137" s="147">
        <v>5</v>
      </c>
      <c r="B137" s="147" t="s">
        <v>70</v>
      </c>
      <c r="C137" s="147" t="s">
        <v>78</v>
      </c>
      <c r="D137" s="149" t="s">
        <v>36</v>
      </c>
      <c r="E137" s="150"/>
      <c r="F137" s="153">
        <v>3.3</v>
      </c>
      <c r="G137" s="161"/>
      <c r="H137" s="162"/>
      <c r="I137" s="161"/>
      <c r="J137" s="162"/>
      <c r="K137" s="161"/>
      <c r="L137" s="162"/>
      <c r="M137" s="161"/>
    </row>
    <row r="138" spans="1:15" s="54" customFormat="1" ht="15.75" x14ac:dyDescent="0.3">
      <c r="A138" s="147"/>
      <c r="B138" s="159"/>
      <c r="C138" s="147" t="s">
        <v>22</v>
      </c>
      <c r="D138" s="147" t="s">
        <v>23</v>
      </c>
      <c r="E138" s="150">
        <v>13.9</v>
      </c>
      <c r="F138" s="153">
        <f>F137*E138</f>
        <v>45.87</v>
      </c>
      <c r="G138" s="152"/>
      <c r="H138" s="153"/>
      <c r="I138" s="163"/>
      <c r="J138" s="164"/>
      <c r="K138" s="163"/>
      <c r="L138" s="164"/>
      <c r="M138" s="152"/>
    </row>
    <row r="139" spans="1:15" s="54" customFormat="1" ht="15.75" x14ac:dyDescent="0.3">
      <c r="A139" s="147"/>
      <c r="B139" s="149"/>
      <c r="C139" s="147" t="s">
        <v>24</v>
      </c>
      <c r="D139" s="149" t="s">
        <v>0</v>
      </c>
      <c r="E139" s="150">
        <v>1.28</v>
      </c>
      <c r="F139" s="153">
        <f>F137*E139</f>
        <v>4.2240000000000002</v>
      </c>
      <c r="G139" s="161"/>
      <c r="H139" s="164"/>
      <c r="I139" s="163"/>
      <c r="J139" s="164"/>
      <c r="K139" s="152"/>
      <c r="L139" s="153"/>
      <c r="M139" s="152"/>
    </row>
    <row r="140" spans="1:15" s="54" customFormat="1" ht="15.75" x14ac:dyDescent="0.3">
      <c r="A140" s="147"/>
      <c r="B140" s="160" t="s">
        <v>150</v>
      </c>
      <c r="C140" s="147" t="s">
        <v>77</v>
      </c>
      <c r="D140" s="149" t="s">
        <v>36</v>
      </c>
      <c r="E140" s="150">
        <v>1.0149999999999999</v>
      </c>
      <c r="F140" s="153">
        <f>F137*E140</f>
        <v>3.3494999999999995</v>
      </c>
      <c r="G140" s="161"/>
      <c r="H140" s="164"/>
      <c r="I140" s="152"/>
      <c r="J140" s="153"/>
      <c r="K140" s="163"/>
      <c r="L140" s="164"/>
      <c r="M140" s="152"/>
    </row>
    <row r="141" spans="1:15" s="54" customFormat="1" ht="15.75" x14ac:dyDescent="0.3">
      <c r="A141" s="147"/>
      <c r="B141" s="160" t="s">
        <v>153</v>
      </c>
      <c r="C141" s="147" t="s">
        <v>38</v>
      </c>
      <c r="D141" s="149" t="s">
        <v>26</v>
      </c>
      <c r="E141" s="150">
        <v>2.29</v>
      </c>
      <c r="F141" s="153">
        <f>F137*E141</f>
        <v>7.5569999999999995</v>
      </c>
      <c r="G141" s="161"/>
      <c r="H141" s="164"/>
      <c r="I141" s="152"/>
      <c r="J141" s="153"/>
      <c r="K141" s="163"/>
      <c r="L141" s="164"/>
      <c r="M141" s="152"/>
    </row>
    <row r="142" spans="1:15" s="54" customFormat="1" ht="15.75" x14ac:dyDescent="0.3">
      <c r="A142" s="147"/>
      <c r="B142" s="149" t="s">
        <v>149</v>
      </c>
      <c r="C142" s="147" t="s">
        <v>71</v>
      </c>
      <c r="D142" s="149" t="s">
        <v>36</v>
      </c>
      <c r="E142" s="165">
        <v>1.4E-2</v>
      </c>
      <c r="F142" s="153">
        <f>F137*E142</f>
        <v>4.6199999999999998E-2</v>
      </c>
      <c r="G142" s="161"/>
      <c r="H142" s="164"/>
      <c r="I142" s="152"/>
      <c r="J142" s="153"/>
      <c r="K142" s="163"/>
      <c r="L142" s="164"/>
      <c r="M142" s="152"/>
    </row>
    <row r="143" spans="1:15" s="54" customFormat="1" ht="15.75" x14ac:dyDescent="0.3">
      <c r="A143" s="147"/>
      <c r="B143" s="149" t="s">
        <v>149</v>
      </c>
      <c r="C143" s="147" t="s">
        <v>72</v>
      </c>
      <c r="D143" s="149" t="s">
        <v>36</v>
      </c>
      <c r="E143" s="165">
        <v>4.2900000000000001E-2</v>
      </c>
      <c r="F143" s="153">
        <f>F137*E143</f>
        <v>0.14157</v>
      </c>
      <c r="G143" s="161"/>
      <c r="H143" s="164"/>
      <c r="I143" s="152"/>
      <c r="J143" s="153"/>
      <c r="K143" s="163"/>
      <c r="L143" s="164"/>
      <c r="M143" s="152"/>
    </row>
    <row r="144" spans="1:15" s="54" customFormat="1" ht="15.75" x14ac:dyDescent="0.3">
      <c r="A144" s="147"/>
      <c r="B144" s="149" t="s">
        <v>149</v>
      </c>
      <c r="C144" s="147" t="s">
        <v>39</v>
      </c>
      <c r="D144" s="149" t="s">
        <v>36</v>
      </c>
      <c r="E144" s="165">
        <v>2E-3</v>
      </c>
      <c r="F144" s="153">
        <f>F137*E144</f>
        <v>6.6E-3</v>
      </c>
      <c r="G144" s="161"/>
      <c r="H144" s="164"/>
      <c r="I144" s="152"/>
      <c r="J144" s="153"/>
      <c r="K144" s="163"/>
      <c r="L144" s="164"/>
      <c r="M144" s="152"/>
    </row>
    <row r="145" spans="1:14" s="54" customFormat="1" ht="15.75" x14ac:dyDescent="0.3">
      <c r="A145" s="147"/>
      <c r="B145" s="149" t="s">
        <v>149</v>
      </c>
      <c r="C145" s="147" t="s">
        <v>51</v>
      </c>
      <c r="D145" s="149" t="s">
        <v>41</v>
      </c>
      <c r="E145" s="150">
        <v>2.5</v>
      </c>
      <c r="F145" s="153">
        <f>F137*E145</f>
        <v>8.25</v>
      </c>
      <c r="G145" s="161"/>
      <c r="H145" s="164"/>
      <c r="I145" s="152"/>
      <c r="J145" s="153"/>
      <c r="K145" s="163"/>
      <c r="L145" s="164"/>
      <c r="M145" s="152"/>
    </row>
    <row r="146" spans="1:14" s="54" customFormat="1" ht="15.75" x14ac:dyDescent="0.3">
      <c r="A146" s="147"/>
      <c r="B146" s="149" t="s">
        <v>149</v>
      </c>
      <c r="C146" s="147" t="s">
        <v>142</v>
      </c>
      <c r="D146" s="149" t="s">
        <v>44</v>
      </c>
      <c r="E146" s="167" t="s">
        <v>50</v>
      </c>
      <c r="F146" s="168">
        <v>0.24</v>
      </c>
      <c r="G146" s="161"/>
      <c r="H146" s="164"/>
      <c r="I146" s="152"/>
      <c r="J146" s="153"/>
      <c r="K146" s="163"/>
      <c r="L146" s="164"/>
      <c r="M146" s="152"/>
    </row>
    <row r="147" spans="1:14" s="54" customFormat="1" ht="15.75" x14ac:dyDescent="0.3">
      <c r="A147" s="48"/>
      <c r="B147" s="51"/>
      <c r="C147" s="48" t="s">
        <v>25</v>
      </c>
      <c r="D147" s="51" t="s">
        <v>0</v>
      </c>
      <c r="E147" s="55">
        <v>0.93</v>
      </c>
      <c r="F147" s="50">
        <f>F137*E147</f>
        <v>3.069</v>
      </c>
      <c r="G147" s="169"/>
      <c r="H147" s="170"/>
      <c r="I147" s="49"/>
      <c r="J147" s="50"/>
      <c r="K147" s="171"/>
      <c r="L147" s="172"/>
      <c r="M147" s="49"/>
      <c r="N147" s="173"/>
    </row>
    <row r="148" spans="1:14" s="44" customFormat="1" ht="15.75" x14ac:dyDescent="0.25">
      <c r="A148" s="40">
        <v>6</v>
      </c>
      <c r="B148" s="174" t="s">
        <v>73</v>
      </c>
      <c r="C148" s="40" t="s">
        <v>79</v>
      </c>
      <c r="D148" s="44" t="s">
        <v>36</v>
      </c>
      <c r="E148" s="59"/>
      <c r="F148" s="41">
        <v>1.9</v>
      </c>
      <c r="G148" s="45"/>
      <c r="I148" s="175"/>
      <c r="J148" s="176"/>
      <c r="K148" s="175"/>
      <c r="L148" s="176"/>
      <c r="M148" s="45"/>
    </row>
    <row r="149" spans="1:14" s="149" customFormat="1" ht="15.75" x14ac:dyDescent="0.3">
      <c r="A149" s="147"/>
      <c r="B149" s="147"/>
      <c r="C149" s="147" t="s">
        <v>22</v>
      </c>
      <c r="D149" s="147" t="s">
        <v>23</v>
      </c>
      <c r="E149" s="150">
        <v>5.0999999999999996</v>
      </c>
      <c r="F149" s="151">
        <f>F148*E149</f>
        <v>9.69</v>
      </c>
      <c r="G149" s="152"/>
      <c r="I149" s="156"/>
      <c r="J149" s="157"/>
      <c r="K149" s="156"/>
      <c r="L149" s="157"/>
      <c r="M149" s="152"/>
    </row>
    <row r="150" spans="1:14" s="149" customFormat="1" ht="15.75" x14ac:dyDescent="0.3">
      <c r="A150" s="147"/>
      <c r="C150" s="147" t="s">
        <v>24</v>
      </c>
      <c r="D150" s="149" t="s">
        <v>0</v>
      </c>
      <c r="E150" s="150">
        <v>0.98</v>
      </c>
      <c r="F150" s="151">
        <f>F148*E150</f>
        <v>1.8619999999999999</v>
      </c>
      <c r="G150" s="156"/>
      <c r="H150" s="157"/>
      <c r="I150" s="156"/>
      <c r="J150" s="157"/>
      <c r="K150" s="152"/>
      <c r="M150" s="152"/>
    </row>
    <row r="151" spans="1:14" s="149" customFormat="1" ht="15.75" x14ac:dyDescent="0.3">
      <c r="A151" s="147"/>
      <c r="B151" s="160" t="s">
        <v>150</v>
      </c>
      <c r="C151" s="147" t="s">
        <v>77</v>
      </c>
      <c r="D151" s="149" t="s">
        <v>36</v>
      </c>
      <c r="E151" s="150">
        <v>1.0149999999999999</v>
      </c>
      <c r="F151" s="151">
        <f>F148*E151</f>
        <v>1.9284999999999997</v>
      </c>
      <c r="G151" s="156"/>
      <c r="H151" s="157"/>
      <c r="I151" s="152"/>
      <c r="K151" s="156"/>
      <c r="L151" s="157"/>
      <c r="M151" s="177"/>
    </row>
    <row r="152" spans="1:14" s="149" customFormat="1" ht="15.75" x14ac:dyDescent="0.3">
      <c r="A152" s="147"/>
      <c r="B152" s="160" t="s">
        <v>153</v>
      </c>
      <c r="C152" s="147" t="s">
        <v>38</v>
      </c>
      <c r="D152" s="149" t="s">
        <v>26</v>
      </c>
      <c r="E152" s="150">
        <v>0.751</v>
      </c>
      <c r="F152" s="151">
        <f>F148*E152</f>
        <v>1.4268999999999998</v>
      </c>
      <c r="G152" s="156"/>
      <c r="H152" s="157"/>
      <c r="I152" s="152"/>
      <c r="K152" s="156"/>
      <c r="L152" s="157"/>
      <c r="M152" s="152"/>
    </row>
    <row r="153" spans="1:14" s="54" customFormat="1" ht="15.75" x14ac:dyDescent="0.3">
      <c r="A153" s="147"/>
      <c r="B153" s="149" t="s">
        <v>149</v>
      </c>
      <c r="C153" s="147" t="s">
        <v>74</v>
      </c>
      <c r="D153" s="149" t="s">
        <v>36</v>
      </c>
      <c r="E153" s="165">
        <v>1.2999999999999999E-3</v>
      </c>
      <c r="F153" s="151">
        <f>F148*E153</f>
        <v>2.47E-3</v>
      </c>
      <c r="G153" s="156"/>
      <c r="H153" s="155"/>
      <c r="I153" s="152"/>
      <c r="J153" s="153"/>
      <c r="K153" s="154"/>
      <c r="L153" s="155"/>
      <c r="M153" s="152"/>
    </row>
    <row r="154" spans="1:14" s="149" customFormat="1" ht="15.75" x14ac:dyDescent="0.3">
      <c r="A154" s="147"/>
      <c r="B154" s="149" t="s">
        <v>149</v>
      </c>
      <c r="C154" s="147" t="s">
        <v>75</v>
      </c>
      <c r="D154" s="149" t="s">
        <v>36</v>
      </c>
      <c r="E154" s="165">
        <v>1.9800000000000002E-2</v>
      </c>
      <c r="F154" s="151">
        <f>F148*E154</f>
        <v>3.7620000000000001E-2</v>
      </c>
      <c r="G154" s="156"/>
      <c r="H154" s="157"/>
      <c r="I154" s="152"/>
      <c r="K154" s="156"/>
      <c r="L154" s="157"/>
      <c r="M154" s="177"/>
    </row>
    <row r="155" spans="1:14" s="149" customFormat="1" ht="15.75" x14ac:dyDescent="0.3">
      <c r="A155" s="147"/>
      <c r="B155" s="149" t="s">
        <v>149</v>
      </c>
      <c r="C155" s="147" t="s">
        <v>76</v>
      </c>
      <c r="D155" s="149" t="s">
        <v>41</v>
      </c>
      <c r="E155" s="150">
        <v>0.8</v>
      </c>
      <c r="F155" s="151">
        <f>F148*E155</f>
        <v>1.52</v>
      </c>
      <c r="G155" s="156"/>
      <c r="H155" s="157"/>
      <c r="I155" s="152"/>
      <c r="K155" s="156"/>
      <c r="L155" s="157"/>
      <c r="M155" s="152"/>
    </row>
    <row r="156" spans="1:14" s="54" customFormat="1" ht="15.75" x14ac:dyDescent="0.3">
      <c r="A156" s="147"/>
      <c r="B156" s="149" t="s">
        <v>149</v>
      </c>
      <c r="C156" s="147" t="s">
        <v>51</v>
      </c>
      <c r="D156" s="149" t="s">
        <v>41</v>
      </c>
      <c r="E156" s="150">
        <v>0.9</v>
      </c>
      <c r="F156" s="151">
        <f>F148*E156</f>
        <v>1.71</v>
      </c>
      <c r="G156" s="156"/>
      <c r="H156" s="155"/>
      <c r="I156" s="152"/>
      <c r="J156" s="153"/>
      <c r="K156" s="154"/>
      <c r="L156" s="155"/>
      <c r="M156" s="152"/>
    </row>
    <row r="157" spans="1:14" s="149" customFormat="1" ht="15.75" x14ac:dyDescent="0.3">
      <c r="A157" s="147"/>
      <c r="B157" s="149" t="s">
        <v>149</v>
      </c>
      <c r="C157" s="147" t="s">
        <v>142</v>
      </c>
      <c r="D157" s="149" t="s">
        <v>44</v>
      </c>
      <c r="E157" s="167" t="s">
        <v>50</v>
      </c>
      <c r="F157" s="151">
        <v>0.04</v>
      </c>
      <c r="G157" s="156"/>
      <c r="H157" s="155"/>
      <c r="I157" s="152"/>
      <c r="J157" s="153"/>
      <c r="K157" s="154"/>
      <c r="L157" s="155"/>
      <c r="M157" s="152"/>
    </row>
    <row r="158" spans="1:14" s="149" customFormat="1" ht="15.75" x14ac:dyDescent="0.3">
      <c r="A158" s="147"/>
      <c r="B158" s="149" t="s">
        <v>149</v>
      </c>
      <c r="C158" s="147" t="s">
        <v>141</v>
      </c>
      <c r="D158" s="149" t="s">
        <v>44</v>
      </c>
      <c r="E158" s="167" t="s">
        <v>50</v>
      </c>
      <c r="F158" s="151">
        <v>0.04</v>
      </c>
      <c r="G158" s="156"/>
      <c r="H158" s="155"/>
      <c r="I158" s="152"/>
      <c r="J158" s="153"/>
      <c r="K158" s="154"/>
      <c r="L158" s="155"/>
      <c r="M158" s="152"/>
    </row>
    <row r="159" spans="1:14" s="149" customFormat="1" ht="15.75" x14ac:dyDescent="0.3">
      <c r="A159" s="48"/>
      <c r="B159" s="51"/>
      <c r="C159" s="48" t="s">
        <v>25</v>
      </c>
      <c r="D159" s="51" t="s">
        <v>0</v>
      </c>
      <c r="E159" s="55">
        <v>0.25</v>
      </c>
      <c r="F159" s="56">
        <f>F148*E159</f>
        <v>0.47499999999999998</v>
      </c>
      <c r="G159" s="57"/>
      <c r="H159" s="58"/>
      <c r="I159" s="49"/>
      <c r="J159" s="51"/>
      <c r="K159" s="57"/>
      <c r="L159" s="58"/>
      <c r="M159" s="158"/>
    </row>
    <row r="160" spans="1:14" s="47" customFormat="1" ht="31.5" x14ac:dyDescent="0.25">
      <c r="A160" s="40">
        <v>7</v>
      </c>
      <c r="B160" s="40" t="s">
        <v>59</v>
      </c>
      <c r="C160" s="40" t="s">
        <v>93</v>
      </c>
      <c r="D160" s="44" t="s">
        <v>44</v>
      </c>
      <c r="E160" s="45"/>
      <c r="F160" s="41">
        <f>F165</f>
        <v>9.8899999999999988E-2</v>
      </c>
      <c r="G160" s="175"/>
      <c r="H160" s="176"/>
      <c r="I160" s="175"/>
      <c r="J160" s="176"/>
      <c r="K160" s="45"/>
      <c r="L160" s="44"/>
      <c r="M160" s="45"/>
    </row>
    <row r="161" spans="1:13" s="54" customFormat="1" ht="15.75" x14ac:dyDescent="0.3">
      <c r="A161" s="147"/>
      <c r="C161" s="147" t="s">
        <v>22</v>
      </c>
      <c r="D161" s="147" t="s">
        <v>23</v>
      </c>
      <c r="E161" s="152">
        <v>9.15</v>
      </c>
      <c r="F161" s="153">
        <f>F160*E161</f>
        <v>0.90493499999999993</v>
      </c>
      <c r="G161" s="152"/>
      <c r="H161" s="153"/>
      <c r="I161" s="154"/>
      <c r="J161" s="155"/>
      <c r="K161" s="154"/>
      <c r="L161" s="155"/>
      <c r="M161" s="152"/>
    </row>
    <row r="162" spans="1:13" s="54" customFormat="1" ht="15.75" x14ac:dyDescent="0.3">
      <c r="A162" s="147"/>
      <c r="B162" s="149"/>
      <c r="C162" s="147" t="s">
        <v>24</v>
      </c>
      <c r="D162" s="149" t="s">
        <v>0</v>
      </c>
      <c r="E162" s="152">
        <v>1.92</v>
      </c>
      <c r="F162" s="153">
        <f>F160*E162</f>
        <v>0.18988799999999997</v>
      </c>
      <c r="G162" s="156"/>
      <c r="H162" s="155"/>
      <c r="I162" s="154"/>
      <c r="J162" s="155"/>
      <c r="K162" s="152"/>
      <c r="L162" s="153"/>
      <c r="M162" s="152"/>
    </row>
    <row r="163" spans="1:13" s="54" customFormat="1" ht="15.75" x14ac:dyDescent="0.3">
      <c r="A163" s="147"/>
      <c r="B163" s="178" t="s">
        <v>60</v>
      </c>
      <c r="C163" s="147" t="s">
        <v>61</v>
      </c>
      <c r="D163" s="149" t="s">
        <v>43</v>
      </c>
      <c r="E163" s="152">
        <v>0.6</v>
      </c>
      <c r="F163" s="153">
        <f>F160*E163</f>
        <v>5.933999999999999E-2</v>
      </c>
      <c r="G163" s="156"/>
      <c r="H163" s="155"/>
      <c r="I163" s="152"/>
      <c r="J163" s="153"/>
      <c r="K163" s="152"/>
      <c r="L163" s="153"/>
      <c r="M163" s="152"/>
    </row>
    <row r="164" spans="1:13" s="54" customFormat="1" ht="15.75" x14ac:dyDescent="0.3">
      <c r="A164" s="147"/>
      <c r="B164" s="178" t="s">
        <v>62</v>
      </c>
      <c r="C164" s="147" t="s">
        <v>63</v>
      </c>
      <c r="D164" s="149" t="s">
        <v>43</v>
      </c>
      <c r="E164" s="152">
        <v>0.75</v>
      </c>
      <c r="F164" s="153">
        <f>F160*E164</f>
        <v>7.4174999999999991E-2</v>
      </c>
      <c r="G164" s="156"/>
      <c r="H164" s="155"/>
      <c r="I164" s="152"/>
      <c r="J164" s="153"/>
      <c r="K164" s="152"/>
      <c r="L164" s="153"/>
      <c r="M164" s="152"/>
    </row>
    <row r="165" spans="1:13" s="54" customFormat="1" ht="15.75" x14ac:dyDescent="0.3">
      <c r="A165" s="147"/>
      <c r="B165" s="149" t="s">
        <v>152</v>
      </c>
      <c r="C165" s="147" t="s">
        <v>130</v>
      </c>
      <c r="D165" s="149" t="s">
        <v>44</v>
      </c>
      <c r="E165" s="152">
        <v>1</v>
      </c>
      <c r="F165" s="151">
        <f>23*4.3/1000</f>
        <v>9.8899999999999988E-2</v>
      </c>
      <c r="G165" s="156"/>
      <c r="H165" s="155"/>
      <c r="I165" s="152"/>
      <c r="J165" s="153"/>
      <c r="K165" s="154"/>
      <c r="L165" s="155"/>
      <c r="M165" s="152"/>
    </row>
    <row r="166" spans="1:13" s="54" customFormat="1" ht="15.75" x14ac:dyDescent="0.3">
      <c r="A166" s="147"/>
      <c r="B166" s="149" t="s">
        <v>149</v>
      </c>
      <c r="C166" s="147" t="s">
        <v>64</v>
      </c>
      <c r="D166" s="149" t="s">
        <v>41</v>
      </c>
      <c r="E166" s="152">
        <v>0.6</v>
      </c>
      <c r="F166" s="153">
        <f>F160*E166</f>
        <v>5.933999999999999E-2</v>
      </c>
      <c r="G166" s="156"/>
      <c r="H166" s="155"/>
      <c r="I166" s="152"/>
      <c r="J166" s="153"/>
      <c r="K166" s="154"/>
      <c r="L166" s="155"/>
      <c r="M166" s="152"/>
    </row>
    <row r="167" spans="1:13" s="54" customFormat="1" ht="15.75" x14ac:dyDescent="0.3">
      <c r="A167" s="147"/>
      <c r="B167" s="149" t="s">
        <v>149</v>
      </c>
      <c r="C167" s="147" t="s">
        <v>65</v>
      </c>
      <c r="D167" s="149" t="s">
        <v>41</v>
      </c>
      <c r="E167" s="152">
        <v>0.15</v>
      </c>
      <c r="F167" s="153">
        <f>F160*E167</f>
        <v>1.4834999999999997E-2</v>
      </c>
      <c r="G167" s="152"/>
      <c r="H167" s="153"/>
      <c r="I167" s="152"/>
      <c r="J167" s="153"/>
      <c r="K167" s="154"/>
      <c r="L167" s="155"/>
      <c r="M167" s="152"/>
    </row>
    <row r="168" spans="1:13" s="54" customFormat="1" ht="15.75" x14ac:dyDescent="0.3">
      <c r="A168" s="147"/>
      <c r="B168" s="166" t="s">
        <v>149</v>
      </c>
      <c r="C168" s="147" t="s">
        <v>51</v>
      </c>
      <c r="D168" s="149" t="s">
        <v>41</v>
      </c>
      <c r="E168" s="152">
        <v>2</v>
      </c>
      <c r="F168" s="153">
        <f>F160*E168</f>
        <v>0.19779999999999998</v>
      </c>
      <c r="G168" s="156"/>
      <c r="H168" s="155"/>
      <c r="I168" s="152"/>
      <c r="J168" s="153"/>
      <c r="K168" s="154"/>
      <c r="L168" s="155"/>
      <c r="M168" s="152"/>
    </row>
    <row r="169" spans="1:13" s="54" customFormat="1" ht="15.75" x14ac:dyDescent="0.3">
      <c r="A169" s="48"/>
      <c r="B169" s="51"/>
      <c r="C169" s="48" t="s">
        <v>25</v>
      </c>
      <c r="D169" s="51" t="s">
        <v>0</v>
      </c>
      <c r="E169" s="49">
        <v>2.78</v>
      </c>
      <c r="F169" s="50">
        <f>F160*E169</f>
        <v>0.27494199999999996</v>
      </c>
      <c r="G169" s="57"/>
      <c r="H169" s="179"/>
      <c r="I169" s="49"/>
      <c r="J169" s="50"/>
      <c r="K169" s="180"/>
      <c r="L169" s="179"/>
      <c r="M169" s="49"/>
    </row>
    <row r="170" spans="1:13" s="186" customFormat="1" ht="31.5" x14ac:dyDescent="0.25">
      <c r="A170" s="42">
        <v>8</v>
      </c>
      <c r="B170" s="42" t="s">
        <v>95</v>
      </c>
      <c r="C170" s="40" t="s">
        <v>96</v>
      </c>
      <c r="D170" s="181" t="s">
        <v>44</v>
      </c>
      <c r="E170" s="182"/>
      <c r="F170" s="183">
        <f>F160</f>
        <v>9.8899999999999988E-2</v>
      </c>
      <c r="G170" s="184"/>
      <c r="H170" s="185"/>
      <c r="I170" s="184"/>
      <c r="J170" s="185"/>
      <c r="K170" s="184"/>
      <c r="L170" s="185"/>
      <c r="M170" s="184"/>
    </row>
    <row r="171" spans="1:13" s="112" customFormat="1" x14ac:dyDescent="0.3">
      <c r="A171" s="147"/>
      <c r="B171" s="147"/>
      <c r="C171" s="147" t="s">
        <v>22</v>
      </c>
      <c r="D171" s="147" t="s">
        <v>23</v>
      </c>
      <c r="E171" s="150">
        <v>33.200000000000003</v>
      </c>
      <c r="F171" s="151">
        <f>F170*E171</f>
        <v>3.28348</v>
      </c>
      <c r="G171" s="152"/>
      <c r="H171" s="153"/>
      <c r="I171" s="154"/>
      <c r="J171" s="155"/>
      <c r="K171" s="154"/>
      <c r="L171" s="155"/>
      <c r="M171" s="152"/>
    </row>
    <row r="172" spans="1:13" s="112" customFormat="1" x14ac:dyDescent="0.3">
      <c r="A172" s="147"/>
      <c r="B172" s="149"/>
      <c r="C172" s="147" t="s">
        <v>24</v>
      </c>
      <c r="D172" s="149" t="s">
        <v>0</v>
      </c>
      <c r="E172" s="150">
        <v>9.61</v>
      </c>
      <c r="F172" s="151">
        <f>F170*E172</f>
        <v>0.95042899999999986</v>
      </c>
      <c r="G172" s="156"/>
      <c r="H172" s="155"/>
      <c r="I172" s="154"/>
      <c r="J172" s="155"/>
      <c r="K172" s="152"/>
      <c r="L172" s="153"/>
      <c r="M172" s="152"/>
    </row>
    <row r="173" spans="1:13" s="112" customFormat="1" x14ac:dyDescent="0.3">
      <c r="A173" s="147"/>
      <c r="B173" s="149" t="s">
        <v>149</v>
      </c>
      <c r="C173" s="147" t="s">
        <v>97</v>
      </c>
      <c r="D173" s="147" t="s">
        <v>98</v>
      </c>
      <c r="E173" s="150">
        <v>2</v>
      </c>
      <c r="F173" s="151">
        <f>F170*E173</f>
        <v>0.19779999999999998</v>
      </c>
      <c r="G173" s="156"/>
      <c r="H173" s="155"/>
      <c r="I173" s="152"/>
      <c r="J173" s="153"/>
      <c r="K173" s="154"/>
      <c r="L173" s="155"/>
      <c r="M173" s="152"/>
    </row>
    <row r="174" spans="1:13" s="112" customFormat="1" x14ac:dyDescent="0.3">
      <c r="A174" s="48"/>
      <c r="B174" s="51"/>
      <c r="C174" s="48" t="s">
        <v>25</v>
      </c>
      <c r="D174" s="51" t="s">
        <v>0</v>
      </c>
      <c r="E174" s="55">
        <v>0.09</v>
      </c>
      <c r="F174" s="56">
        <f>F170*E174</f>
        <v>8.9009999999999992E-3</v>
      </c>
      <c r="G174" s="57"/>
      <c r="H174" s="179"/>
      <c r="I174" s="49"/>
      <c r="J174" s="50"/>
      <c r="K174" s="180"/>
      <c r="L174" s="179"/>
      <c r="M174" s="49"/>
    </row>
    <row r="175" spans="1:13" s="149" customFormat="1" ht="15.75" x14ac:dyDescent="0.3">
      <c r="A175" s="147">
        <v>9</v>
      </c>
      <c r="B175" s="166" t="s">
        <v>99</v>
      </c>
      <c r="C175" s="147" t="s">
        <v>100</v>
      </c>
      <c r="D175" s="149" t="s">
        <v>26</v>
      </c>
      <c r="E175" s="152"/>
      <c r="F175" s="153">
        <v>23</v>
      </c>
      <c r="G175" s="156"/>
      <c r="H175" s="157"/>
      <c r="I175" s="152"/>
      <c r="K175" s="156"/>
      <c r="L175" s="157"/>
      <c r="M175" s="177"/>
    </row>
    <row r="176" spans="1:13" s="149" customFormat="1" ht="15.75" x14ac:dyDescent="0.3">
      <c r="A176" s="147"/>
      <c r="C176" s="147" t="s">
        <v>22</v>
      </c>
      <c r="D176" s="149" t="s">
        <v>23</v>
      </c>
      <c r="E176" s="152">
        <v>0.68</v>
      </c>
      <c r="F176" s="153">
        <f>F175*E176</f>
        <v>15.64</v>
      </c>
      <c r="G176" s="152"/>
      <c r="I176" s="156"/>
      <c r="J176" s="157"/>
      <c r="K176" s="156"/>
      <c r="L176" s="157"/>
      <c r="M176" s="152"/>
    </row>
    <row r="177" spans="1:13" s="149" customFormat="1" ht="15.75" x14ac:dyDescent="0.3">
      <c r="A177" s="147"/>
      <c r="C177" s="147" t="s">
        <v>24</v>
      </c>
      <c r="D177" s="149" t="s">
        <v>0</v>
      </c>
      <c r="E177" s="165">
        <f>0.03/100</f>
        <v>2.9999999999999997E-4</v>
      </c>
      <c r="F177" s="153">
        <f>F175*E177</f>
        <v>6.899999999999999E-3</v>
      </c>
      <c r="G177" s="156"/>
      <c r="H177" s="157"/>
      <c r="I177" s="152"/>
      <c r="K177" s="152"/>
      <c r="L177" s="153"/>
      <c r="M177" s="152"/>
    </row>
    <row r="178" spans="1:13" s="149" customFormat="1" ht="15.75" x14ac:dyDescent="0.3">
      <c r="A178" s="147"/>
      <c r="B178" s="149" t="s">
        <v>149</v>
      </c>
      <c r="C178" s="147" t="s">
        <v>101</v>
      </c>
      <c r="D178" s="149" t="s">
        <v>41</v>
      </c>
      <c r="E178" s="150">
        <v>0.24399999999999999</v>
      </c>
      <c r="F178" s="153">
        <f>F175*E178</f>
        <v>5.6120000000000001</v>
      </c>
      <c r="G178" s="156"/>
      <c r="H178" s="157"/>
      <c r="I178" s="152"/>
      <c r="J178" s="153"/>
      <c r="K178" s="156"/>
      <c r="L178" s="157"/>
      <c r="M178" s="152"/>
    </row>
    <row r="179" spans="1:13" s="149" customFormat="1" ht="15.75" x14ac:dyDescent="0.3">
      <c r="A179" s="147"/>
      <c r="B179" s="149" t="s">
        <v>149</v>
      </c>
      <c r="C179" s="147" t="s">
        <v>102</v>
      </c>
      <c r="D179" s="149" t="s">
        <v>41</v>
      </c>
      <c r="E179" s="150">
        <v>2E-3</v>
      </c>
      <c r="F179" s="153">
        <f>F175*E179</f>
        <v>4.5999999999999999E-2</v>
      </c>
      <c r="G179" s="156"/>
      <c r="H179" s="157"/>
      <c r="I179" s="152"/>
      <c r="J179" s="153"/>
      <c r="K179" s="156"/>
      <c r="L179" s="157"/>
      <c r="M179" s="152"/>
    </row>
    <row r="180" spans="1:13" s="149" customFormat="1" ht="15.75" x14ac:dyDescent="0.3">
      <c r="A180" s="147"/>
      <c r="B180" s="149" t="s">
        <v>149</v>
      </c>
      <c r="C180" s="147" t="s">
        <v>66</v>
      </c>
      <c r="D180" s="149" t="s">
        <v>41</v>
      </c>
      <c r="E180" s="150">
        <v>2.7E-2</v>
      </c>
      <c r="F180" s="153">
        <f>F175*E180</f>
        <v>0.621</v>
      </c>
      <c r="G180" s="156"/>
      <c r="H180" s="157"/>
      <c r="I180" s="152"/>
      <c r="J180" s="153"/>
      <c r="K180" s="156"/>
      <c r="L180" s="157"/>
      <c r="M180" s="152"/>
    </row>
    <row r="181" spans="1:13" s="149" customFormat="1" ht="15.75" x14ac:dyDescent="0.3">
      <c r="A181" s="48"/>
      <c r="B181" s="51"/>
      <c r="C181" s="48" t="s">
        <v>25</v>
      </c>
      <c r="D181" s="51" t="s">
        <v>0</v>
      </c>
      <c r="E181" s="187">
        <v>1.9E-3</v>
      </c>
      <c r="F181" s="50">
        <f>F175*E181</f>
        <v>4.3700000000000003E-2</v>
      </c>
      <c r="G181" s="57"/>
      <c r="H181" s="58"/>
      <c r="I181" s="49"/>
      <c r="J181" s="50"/>
      <c r="K181" s="57"/>
      <c r="L181" s="58"/>
      <c r="M181" s="49"/>
    </row>
    <row r="182" spans="1:13" s="190" customFormat="1" ht="16.5" customHeight="1" x14ac:dyDescent="0.35">
      <c r="A182" s="188"/>
      <c r="B182" s="188"/>
      <c r="C182" s="188" t="s">
        <v>27</v>
      </c>
      <c r="D182" s="188"/>
      <c r="E182" s="188"/>
      <c r="F182" s="188"/>
      <c r="G182" s="188"/>
      <c r="H182" s="189"/>
      <c r="I182" s="189"/>
      <c r="J182" s="189"/>
      <c r="K182" s="189"/>
      <c r="L182" s="189"/>
      <c r="M182" s="189"/>
    </row>
    <row r="183" spans="1:13" s="197" customFormat="1" x14ac:dyDescent="0.3">
      <c r="A183" s="191"/>
      <c r="B183" s="191"/>
      <c r="C183" s="192" t="s">
        <v>167</v>
      </c>
      <c r="D183" s="193">
        <v>0.1</v>
      </c>
      <c r="E183" s="194"/>
      <c r="F183" s="194"/>
      <c r="G183" s="195"/>
      <c r="H183" s="196"/>
      <c r="I183" s="196"/>
      <c r="J183" s="196"/>
      <c r="K183" s="196"/>
      <c r="L183" s="196"/>
      <c r="M183" s="196"/>
    </row>
    <row r="184" spans="1:13" s="190" customFormat="1" ht="16.5" customHeight="1" x14ac:dyDescent="0.35">
      <c r="A184" s="188"/>
      <c r="B184" s="188"/>
      <c r="C184" s="188" t="s">
        <v>27</v>
      </c>
      <c r="D184" s="188"/>
      <c r="E184" s="188"/>
      <c r="F184" s="188"/>
      <c r="G184" s="188"/>
      <c r="H184" s="189"/>
      <c r="I184" s="189"/>
      <c r="J184" s="198"/>
      <c r="K184" s="189"/>
      <c r="L184" s="189"/>
      <c r="M184" s="199"/>
    </row>
    <row r="185" spans="1:13" s="197" customFormat="1" ht="33" x14ac:dyDescent="0.3">
      <c r="A185" s="191"/>
      <c r="B185" s="191"/>
      <c r="C185" s="192" t="s">
        <v>163</v>
      </c>
      <c r="D185" s="193">
        <v>0.08</v>
      </c>
      <c r="E185" s="194"/>
      <c r="F185" s="194"/>
      <c r="G185" s="195"/>
      <c r="H185" s="196"/>
      <c r="I185" s="196"/>
      <c r="J185" s="196"/>
      <c r="K185" s="196"/>
      <c r="L185" s="196"/>
      <c r="M185" s="196"/>
    </row>
    <row r="186" spans="1:13" s="207" customFormat="1" x14ac:dyDescent="0.35">
      <c r="A186" s="200"/>
      <c r="B186" s="200"/>
      <c r="C186" s="201" t="s">
        <v>8</v>
      </c>
      <c r="D186" s="201"/>
      <c r="E186" s="202"/>
      <c r="F186" s="203"/>
      <c r="G186" s="204"/>
      <c r="H186" s="205"/>
      <c r="I186" s="205"/>
      <c r="J186" s="206"/>
      <c r="K186" s="205"/>
      <c r="L186" s="205"/>
      <c r="M186" s="206"/>
    </row>
    <row r="188" spans="1:13" s="209" customFormat="1" ht="11.25" customHeight="1" x14ac:dyDescent="0.3">
      <c r="A188" s="208"/>
      <c r="B188" s="208"/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</row>
    <row r="189" spans="1:13" s="209" customFormat="1" ht="11.25" customHeight="1" x14ac:dyDescent="0.3">
      <c r="A189" s="208"/>
      <c r="B189" s="208"/>
      <c r="C189" s="208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</row>
    <row r="190" spans="1:13" s="209" customFormat="1" ht="15.75" customHeight="1" x14ac:dyDescent="0.3">
      <c r="A190" s="208"/>
      <c r="B190" s="208"/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</row>
    <row r="191" spans="1:13" s="190" customFormat="1" ht="15.75" x14ac:dyDescent="0.3">
      <c r="A191" s="210"/>
      <c r="B191" s="211"/>
      <c r="C191" s="210"/>
      <c r="D191" s="210"/>
      <c r="E191" s="212"/>
      <c r="F191" s="212"/>
      <c r="G191" s="213"/>
      <c r="H191" s="210"/>
      <c r="I191" s="214"/>
      <c r="J191" s="210"/>
      <c r="K191" s="214"/>
      <c r="L191" s="210"/>
      <c r="M191" s="215"/>
    </row>
    <row r="192" spans="1:13" s="190" customFormat="1" ht="15.75" x14ac:dyDescent="0.3">
      <c r="A192" s="210"/>
      <c r="B192" s="210"/>
      <c r="C192" s="210"/>
      <c r="D192" s="210"/>
      <c r="E192" s="212"/>
      <c r="F192" s="212"/>
      <c r="G192" s="213"/>
      <c r="H192" s="214"/>
      <c r="I192" s="214"/>
      <c r="J192" s="214"/>
      <c r="K192" s="214"/>
      <c r="L192" s="214"/>
      <c r="M192" s="214"/>
    </row>
    <row r="193" spans="1:13" s="190" customFormat="1" ht="15.75" x14ac:dyDescent="0.3">
      <c r="A193" s="210"/>
      <c r="B193" s="211"/>
      <c r="C193" s="210"/>
      <c r="D193" s="210"/>
      <c r="E193" s="212"/>
      <c r="F193" s="212"/>
      <c r="G193" s="213"/>
      <c r="H193" s="210"/>
      <c r="I193" s="214"/>
      <c r="J193" s="210"/>
      <c r="K193" s="214"/>
      <c r="L193" s="210"/>
      <c r="M193" s="215"/>
    </row>
    <row r="194" spans="1:13" s="190" customFormat="1" ht="15.75" x14ac:dyDescent="0.3">
      <c r="A194" s="210"/>
      <c r="B194" s="210"/>
      <c r="C194" s="210"/>
      <c r="D194" s="210"/>
      <c r="E194" s="212"/>
      <c r="F194" s="212"/>
      <c r="G194" s="213"/>
      <c r="H194" s="214"/>
      <c r="I194" s="214"/>
      <c r="J194" s="214"/>
      <c r="K194" s="214"/>
      <c r="L194" s="214"/>
      <c r="M194" s="214"/>
    </row>
    <row r="195" spans="1:13" s="190" customFormat="1" ht="15.75" x14ac:dyDescent="0.3">
      <c r="A195" s="210"/>
      <c r="B195" s="211"/>
      <c r="C195" s="210"/>
      <c r="D195" s="210"/>
      <c r="E195" s="212"/>
      <c r="F195" s="212"/>
      <c r="G195" s="213"/>
      <c r="H195" s="210"/>
      <c r="I195" s="214"/>
      <c r="J195" s="210"/>
      <c r="K195" s="214"/>
      <c r="L195" s="210"/>
      <c r="M195" s="215"/>
    </row>
    <row r="196" spans="1:13" s="190" customFormat="1" ht="15.75" x14ac:dyDescent="0.3">
      <c r="A196" s="210"/>
      <c r="B196" s="210"/>
      <c r="C196" s="210"/>
      <c r="D196" s="210"/>
      <c r="E196" s="212"/>
      <c r="F196" s="212"/>
      <c r="G196" s="213"/>
      <c r="H196" s="214"/>
      <c r="I196" s="214"/>
      <c r="J196" s="214"/>
      <c r="K196" s="214"/>
      <c r="L196" s="214"/>
      <c r="M196" s="214"/>
    </row>
    <row r="197" spans="1:13" s="190" customFormat="1" ht="15.75" x14ac:dyDescent="0.3">
      <c r="A197" s="210"/>
      <c r="B197" s="211"/>
      <c r="C197" s="210"/>
      <c r="D197" s="210"/>
      <c r="E197" s="212"/>
      <c r="F197" s="212"/>
      <c r="G197" s="213"/>
      <c r="H197" s="210"/>
      <c r="I197" s="214"/>
      <c r="J197" s="210"/>
      <c r="K197" s="214"/>
      <c r="L197" s="210"/>
      <c r="M197" s="215"/>
    </row>
    <row r="198" spans="1:13" s="190" customFormat="1" ht="15.75" x14ac:dyDescent="0.3">
      <c r="A198" s="210"/>
      <c r="B198" s="210"/>
      <c r="C198" s="210"/>
      <c r="D198" s="210"/>
      <c r="E198" s="212"/>
      <c r="F198" s="212"/>
      <c r="G198" s="213"/>
      <c r="H198" s="214"/>
      <c r="I198" s="214"/>
      <c r="J198" s="214"/>
      <c r="K198" s="214"/>
      <c r="L198" s="214"/>
      <c r="M198" s="214"/>
    </row>
    <row r="199" spans="1:13" s="190" customFormat="1" ht="15.75" x14ac:dyDescent="0.3">
      <c r="A199" s="210"/>
      <c r="B199" s="211"/>
      <c r="C199" s="210"/>
      <c r="D199" s="210"/>
      <c r="E199" s="212"/>
      <c r="F199" s="212"/>
      <c r="G199" s="213"/>
      <c r="H199" s="210"/>
      <c r="I199" s="214"/>
      <c r="J199" s="210"/>
      <c r="K199" s="214"/>
      <c r="L199" s="210"/>
      <c r="M199" s="215"/>
    </row>
    <row r="200" spans="1:13" s="190" customFormat="1" ht="15.75" x14ac:dyDescent="0.3">
      <c r="A200" s="210"/>
      <c r="B200" s="210"/>
      <c r="C200" s="210"/>
      <c r="D200" s="210"/>
      <c r="E200" s="212"/>
      <c r="F200" s="212"/>
      <c r="G200" s="213"/>
      <c r="H200" s="214"/>
      <c r="I200" s="214"/>
      <c r="J200" s="214"/>
      <c r="K200" s="214"/>
      <c r="L200" s="214"/>
      <c r="M200" s="214"/>
    </row>
    <row r="201" spans="1:13" s="190" customFormat="1" ht="15.75" x14ac:dyDescent="0.3">
      <c r="A201" s="210"/>
      <c r="B201" s="211"/>
      <c r="C201" s="210"/>
      <c r="D201" s="210"/>
      <c r="E201" s="212"/>
      <c r="F201" s="212"/>
      <c r="G201" s="213"/>
      <c r="H201" s="215"/>
      <c r="I201" s="213"/>
      <c r="J201" s="210"/>
      <c r="K201" s="214"/>
      <c r="L201" s="214"/>
      <c r="M201" s="216"/>
    </row>
    <row r="202" spans="1:13" s="190" customFormat="1" ht="15.75" x14ac:dyDescent="0.3">
      <c r="A202" s="210"/>
      <c r="B202" s="210"/>
      <c r="C202" s="210"/>
      <c r="D202" s="210"/>
      <c r="E202" s="212"/>
      <c r="F202" s="212"/>
      <c r="G202" s="213"/>
      <c r="H202" s="214"/>
      <c r="I202" s="214"/>
      <c r="J202" s="214"/>
      <c r="K202" s="214"/>
      <c r="L202" s="214"/>
      <c r="M202" s="214"/>
    </row>
    <row r="203" spans="1:13" s="190" customFormat="1" ht="15.75" x14ac:dyDescent="0.3">
      <c r="A203" s="210"/>
      <c r="B203" s="211"/>
      <c r="C203" s="217"/>
      <c r="D203" s="210"/>
      <c r="E203" s="212"/>
      <c r="F203" s="212"/>
      <c r="G203" s="213"/>
      <c r="H203" s="210"/>
      <c r="I203" s="214"/>
      <c r="J203" s="210"/>
      <c r="K203" s="214"/>
      <c r="L203" s="210"/>
      <c r="M203" s="215"/>
    </row>
    <row r="204" spans="1:13" s="190" customFormat="1" ht="15.75" x14ac:dyDescent="0.3">
      <c r="A204" s="210"/>
      <c r="B204" s="210"/>
      <c r="C204" s="210"/>
      <c r="D204" s="210"/>
      <c r="E204" s="212"/>
      <c r="F204" s="212"/>
      <c r="G204" s="213"/>
      <c r="H204" s="214"/>
      <c r="I204" s="214"/>
      <c r="J204" s="214"/>
      <c r="K204" s="214"/>
      <c r="L204" s="214"/>
      <c r="M204" s="214"/>
    </row>
    <row r="205" spans="1:13" s="219" customFormat="1" x14ac:dyDescent="0.3">
      <c r="A205" s="218"/>
      <c r="B205" s="218"/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</row>
    <row r="206" spans="1:13" s="190" customFormat="1" ht="15.75" x14ac:dyDescent="0.3">
      <c r="A206" s="210"/>
      <c r="B206" s="211"/>
      <c r="C206" s="217"/>
      <c r="D206" s="210"/>
      <c r="E206" s="212"/>
      <c r="F206" s="212"/>
      <c r="G206" s="213"/>
      <c r="H206" s="210"/>
      <c r="I206" s="214"/>
      <c r="J206" s="210"/>
      <c r="K206" s="214"/>
      <c r="L206" s="210"/>
      <c r="M206" s="215"/>
    </row>
    <row r="207" spans="1:13" s="190" customFormat="1" ht="15.75" x14ac:dyDescent="0.3">
      <c r="A207" s="210"/>
      <c r="B207" s="210"/>
      <c r="C207" s="210"/>
      <c r="D207" s="210"/>
      <c r="E207" s="212"/>
      <c r="F207" s="212"/>
      <c r="G207" s="213"/>
      <c r="H207" s="214"/>
      <c r="I207" s="214"/>
      <c r="J207" s="214"/>
      <c r="K207" s="214"/>
      <c r="L207" s="214"/>
      <c r="M207" s="214"/>
    </row>
    <row r="208" spans="1:13" s="190" customFormat="1" ht="15.75" x14ac:dyDescent="0.3">
      <c r="A208" s="210"/>
      <c r="B208" s="211"/>
      <c r="C208" s="217"/>
      <c r="D208" s="210"/>
      <c r="E208" s="212"/>
      <c r="F208" s="212"/>
      <c r="G208" s="213"/>
      <c r="H208" s="210"/>
      <c r="I208" s="214"/>
      <c r="J208" s="210"/>
      <c r="K208" s="214"/>
      <c r="L208" s="210"/>
      <c r="M208" s="215"/>
    </row>
    <row r="209" spans="1:13" s="190" customFormat="1" ht="15.75" x14ac:dyDescent="0.3">
      <c r="A209" s="210"/>
      <c r="B209" s="210"/>
      <c r="C209" s="210"/>
      <c r="D209" s="210"/>
      <c r="E209" s="212"/>
      <c r="F209" s="212"/>
      <c r="G209" s="213"/>
      <c r="H209" s="214"/>
      <c r="I209" s="214"/>
      <c r="J209" s="214"/>
      <c r="K209" s="214"/>
      <c r="L209" s="214"/>
      <c r="M209" s="214"/>
    </row>
    <row r="210" spans="1:13" s="190" customFormat="1" ht="15.75" x14ac:dyDescent="0.3">
      <c r="A210" s="210"/>
      <c r="B210" s="210"/>
      <c r="C210" s="217"/>
      <c r="D210" s="210"/>
      <c r="E210" s="212"/>
      <c r="F210" s="212"/>
      <c r="G210" s="213"/>
      <c r="H210" s="210"/>
      <c r="I210" s="214"/>
      <c r="J210" s="210"/>
      <c r="K210" s="214"/>
      <c r="L210" s="210"/>
      <c r="M210" s="215"/>
    </row>
    <row r="211" spans="1:13" s="190" customFormat="1" ht="15.75" x14ac:dyDescent="0.3">
      <c r="A211" s="210"/>
      <c r="B211" s="210"/>
      <c r="C211" s="210"/>
      <c r="D211" s="210"/>
      <c r="E211" s="212"/>
      <c r="F211" s="212"/>
      <c r="G211" s="213"/>
      <c r="H211" s="214"/>
      <c r="I211" s="214"/>
      <c r="J211" s="214"/>
      <c r="K211" s="214"/>
      <c r="L211" s="214"/>
      <c r="M211" s="214"/>
    </row>
    <row r="212" spans="1:13" s="190" customFormat="1" ht="15.75" x14ac:dyDescent="0.3">
      <c r="A212" s="210"/>
      <c r="B212" s="211"/>
      <c r="C212" s="217"/>
      <c r="D212" s="210"/>
      <c r="E212" s="212"/>
      <c r="F212" s="212"/>
      <c r="G212" s="213"/>
      <c r="H212" s="210"/>
      <c r="I212" s="214"/>
      <c r="J212" s="210"/>
      <c r="K212" s="214"/>
      <c r="L212" s="210"/>
      <c r="M212" s="215"/>
    </row>
    <row r="213" spans="1:13" s="190" customFormat="1" ht="15.75" x14ac:dyDescent="0.3">
      <c r="A213" s="210"/>
      <c r="B213" s="210"/>
      <c r="C213" s="210"/>
      <c r="D213" s="210"/>
      <c r="E213" s="212"/>
      <c r="F213" s="212"/>
      <c r="G213" s="213"/>
      <c r="H213" s="214"/>
      <c r="I213" s="214"/>
      <c r="J213" s="214"/>
      <c r="K213" s="214"/>
      <c r="L213" s="214"/>
      <c r="M213" s="214"/>
    </row>
    <row r="214" spans="1:13" s="190" customFormat="1" ht="15.75" x14ac:dyDescent="0.3">
      <c r="A214" s="210"/>
      <c r="B214" s="210"/>
      <c r="C214" s="217"/>
      <c r="D214" s="210"/>
      <c r="E214" s="212"/>
      <c r="F214" s="212"/>
      <c r="G214" s="213"/>
      <c r="H214" s="210"/>
      <c r="I214" s="214"/>
      <c r="J214" s="210"/>
      <c r="K214" s="214"/>
      <c r="L214" s="210"/>
      <c r="M214" s="215"/>
    </row>
    <row r="215" spans="1:13" s="190" customFormat="1" ht="15.75" x14ac:dyDescent="0.3">
      <c r="A215" s="210"/>
      <c r="B215" s="210"/>
      <c r="C215" s="210"/>
      <c r="D215" s="210"/>
      <c r="E215" s="212"/>
      <c r="F215" s="212"/>
      <c r="G215" s="213"/>
      <c r="H215" s="214"/>
      <c r="I215" s="214"/>
      <c r="J215" s="214"/>
      <c r="K215" s="214"/>
      <c r="L215" s="214"/>
      <c r="M215" s="214"/>
    </row>
    <row r="216" spans="1:13" s="190" customFormat="1" ht="15.75" x14ac:dyDescent="0.3">
      <c r="A216" s="210"/>
      <c r="B216" s="210"/>
      <c r="C216" s="217"/>
      <c r="D216" s="210"/>
      <c r="E216" s="212"/>
      <c r="F216" s="212"/>
      <c r="G216" s="213"/>
      <c r="H216" s="210"/>
      <c r="I216" s="214"/>
      <c r="J216" s="210"/>
      <c r="K216" s="214"/>
      <c r="L216" s="210"/>
      <c r="M216" s="215"/>
    </row>
    <row r="217" spans="1:13" s="190" customFormat="1" ht="15.75" x14ac:dyDescent="0.3">
      <c r="A217" s="210"/>
      <c r="B217" s="210"/>
      <c r="C217" s="210"/>
      <c r="D217" s="210"/>
      <c r="E217" s="212"/>
      <c r="F217" s="212"/>
      <c r="G217" s="213"/>
      <c r="H217" s="214"/>
      <c r="I217" s="214"/>
      <c r="J217" s="214"/>
      <c r="K217" s="214"/>
      <c r="L217" s="214"/>
      <c r="M217" s="214"/>
    </row>
    <row r="218" spans="1:13" s="190" customFormat="1" ht="15.75" x14ac:dyDescent="0.3">
      <c r="A218" s="210"/>
      <c r="B218" s="210"/>
      <c r="C218" s="217"/>
      <c r="D218" s="210"/>
      <c r="E218" s="212"/>
      <c r="F218" s="212"/>
      <c r="G218" s="213"/>
      <c r="H218" s="210"/>
      <c r="I218" s="214"/>
      <c r="J218" s="210"/>
      <c r="K218" s="214"/>
      <c r="L218" s="210"/>
      <c r="M218" s="215"/>
    </row>
    <row r="219" spans="1:13" s="190" customFormat="1" ht="15.75" x14ac:dyDescent="0.3">
      <c r="A219" s="210"/>
      <c r="B219" s="210"/>
      <c r="C219" s="210"/>
      <c r="D219" s="210"/>
      <c r="E219" s="212"/>
      <c r="F219" s="212"/>
      <c r="G219" s="213"/>
      <c r="H219" s="214"/>
      <c r="I219" s="214"/>
      <c r="J219" s="214"/>
      <c r="K219" s="214"/>
      <c r="L219" s="214"/>
      <c r="M219" s="214"/>
    </row>
    <row r="220" spans="1:13" s="190" customFormat="1" ht="15.75" x14ac:dyDescent="0.3">
      <c r="A220" s="210"/>
      <c r="B220" s="210"/>
      <c r="C220" s="217"/>
      <c r="D220" s="210"/>
      <c r="E220" s="212"/>
      <c r="F220" s="212"/>
      <c r="G220" s="213"/>
      <c r="H220" s="210"/>
      <c r="I220" s="214"/>
      <c r="J220" s="210"/>
      <c r="K220" s="214"/>
      <c r="L220" s="210"/>
      <c r="M220" s="215"/>
    </row>
    <row r="221" spans="1:13" s="190" customFormat="1" ht="15.75" x14ac:dyDescent="0.3">
      <c r="A221" s="210"/>
      <c r="B221" s="210"/>
      <c r="C221" s="210"/>
      <c r="D221" s="210"/>
      <c r="E221" s="212"/>
      <c r="F221" s="212"/>
      <c r="G221" s="213"/>
      <c r="H221" s="214"/>
      <c r="I221" s="214"/>
      <c r="J221" s="214"/>
      <c r="K221" s="214"/>
      <c r="L221" s="214"/>
      <c r="M221" s="214"/>
    </row>
    <row r="222" spans="1:13" s="219" customFormat="1" x14ac:dyDescent="0.3">
      <c r="A222" s="210"/>
      <c r="B222" s="210"/>
      <c r="C222" s="217"/>
      <c r="D222" s="210"/>
      <c r="E222" s="210"/>
      <c r="F222" s="210"/>
      <c r="G222" s="213"/>
      <c r="H222" s="210"/>
      <c r="I222" s="214"/>
      <c r="J222" s="214"/>
      <c r="K222" s="214"/>
      <c r="L222" s="214"/>
      <c r="M222" s="214"/>
    </row>
    <row r="223" spans="1:13" s="219" customFormat="1" x14ac:dyDescent="0.3">
      <c r="A223" s="210"/>
      <c r="B223" s="210"/>
      <c r="C223" s="210"/>
      <c r="D223" s="210"/>
      <c r="E223" s="212"/>
      <c r="F223" s="212"/>
      <c r="G223" s="213"/>
      <c r="H223" s="210"/>
      <c r="I223" s="214"/>
      <c r="J223" s="214"/>
      <c r="K223" s="214"/>
      <c r="L223" s="214"/>
      <c r="M223" s="215"/>
    </row>
    <row r="224" spans="1:13" s="219" customFormat="1" x14ac:dyDescent="0.3">
      <c r="A224" s="210"/>
      <c r="B224" s="210"/>
      <c r="C224" s="210"/>
      <c r="D224" s="210"/>
      <c r="E224" s="212"/>
      <c r="F224" s="212"/>
      <c r="G224" s="213"/>
      <c r="H224" s="215"/>
      <c r="I224" s="213"/>
      <c r="J224" s="210"/>
      <c r="K224" s="213"/>
      <c r="L224" s="210"/>
      <c r="M224" s="213"/>
    </row>
    <row r="225" spans="1:13" s="219" customFormat="1" x14ac:dyDescent="0.3">
      <c r="A225" s="210"/>
      <c r="B225" s="210"/>
      <c r="C225" s="210"/>
      <c r="D225" s="210"/>
      <c r="E225" s="213"/>
      <c r="F225" s="212"/>
      <c r="G225" s="213"/>
      <c r="H225" s="215"/>
      <c r="I225" s="220"/>
      <c r="J225" s="210"/>
      <c r="K225" s="214"/>
      <c r="L225" s="214"/>
      <c r="M225" s="215"/>
    </row>
    <row r="226" spans="1:13" s="219" customFormat="1" x14ac:dyDescent="0.3">
      <c r="A226" s="210"/>
      <c r="B226" s="210"/>
      <c r="C226" s="210"/>
      <c r="D226" s="210"/>
      <c r="E226" s="212"/>
      <c r="F226" s="212"/>
      <c r="G226" s="213"/>
      <c r="H226" s="221"/>
      <c r="I226" s="220"/>
      <c r="J226" s="210"/>
      <c r="K226" s="214"/>
      <c r="L226" s="214"/>
      <c r="M226" s="215"/>
    </row>
    <row r="227" spans="1:13" s="219" customFormat="1" x14ac:dyDescent="0.3">
      <c r="A227" s="210"/>
      <c r="B227" s="210"/>
      <c r="C227" s="210"/>
      <c r="D227" s="210"/>
      <c r="E227" s="212"/>
      <c r="F227" s="212"/>
      <c r="G227" s="213"/>
      <c r="H227" s="215"/>
      <c r="I227" s="220"/>
      <c r="J227" s="210"/>
      <c r="K227" s="214"/>
      <c r="L227" s="214"/>
      <c r="M227" s="215"/>
    </row>
    <row r="228" spans="1:13" s="190" customFormat="1" ht="15.75" x14ac:dyDescent="0.3">
      <c r="A228" s="210"/>
      <c r="B228" s="210"/>
      <c r="C228" s="210"/>
      <c r="D228" s="210"/>
      <c r="E228" s="212"/>
      <c r="F228" s="212"/>
      <c r="G228" s="213"/>
      <c r="H228" s="214"/>
      <c r="I228" s="214"/>
      <c r="J228" s="214"/>
      <c r="K228" s="214"/>
      <c r="L228" s="214"/>
      <c r="M228" s="214"/>
    </row>
    <row r="229" spans="1:13" s="219" customFormat="1" x14ac:dyDescent="0.3">
      <c r="A229" s="210"/>
      <c r="B229" s="210"/>
      <c r="C229" s="217"/>
      <c r="D229" s="210"/>
      <c r="E229" s="210"/>
      <c r="F229" s="210"/>
      <c r="G229" s="213"/>
      <c r="H229" s="210"/>
      <c r="I229" s="214"/>
      <c r="J229" s="214"/>
      <c r="K229" s="214"/>
      <c r="L229" s="214"/>
      <c r="M229" s="214"/>
    </row>
    <row r="230" spans="1:13" s="219" customFormat="1" x14ac:dyDescent="0.3">
      <c r="A230" s="210"/>
      <c r="B230" s="210"/>
      <c r="C230" s="210"/>
      <c r="D230" s="210"/>
      <c r="E230" s="212"/>
      <c r="F230" s="212"/>
      <c r="G230" s="213"/>
      <c r="H230" s="210"/>
      <c r="I230" s="214"/>
      <c r="J230" s="214"/>
      <c r="K230" s="214"/>
      <c r="L230" s="214"/>
      <c r="M230" s="215"/>
    </row>
    <row r="231" spans="1:13" s="219" customFormat="1" x14ac:dyDescent="0.3">
      <c r="A231" s="210"/>
      <c r="B231" s="210"/>
      <c r="C231" s="210"/>
      <c r="D231" s="210"/>
      <c r="E231" s="222"/>
      <c r="F231" s="212"/>
      <c r="G231" s="213"/>
      <c r="H231" s="215"/>
      <c r="I231" s="213"/>
      <c r="J231" s="210"/>
      <c r="K231" s="213"/>
      <c r="L231" s="210"/>
      <c r="M231" s="213"/>
    </row>
    <row r="232" spans="1:13" s="219" customFormat="1" x14ac:dyDescent="0.3">
      <c r="A232" s="210"/>
      <c r="B232" s="210"/>
      <c r="C232" s="210"/>
      <c r="D232" s="210"/>
      <c r="E232" s="213"/>
      <c r="F232" s="212"/>
      <c r="G232" s="213"/>
      <c r="H232" s="215"/>
      <c r="I232" s="220"/>
      <c r="J232" s="210"/>
      <c r="K232" s="214"/>
      <c r="L232" s="214"/>
      <c r="M232" s="215"/>
    </row>
    <row r="233" spans="1:13" s="219" customFormat="1" x14ac:dyDescent="0.3">
      <c r="A233" s="210"/>
      <c r="B233" s="210"/>
      <c r="C233" s="210"/>
      <c r="D233" s="210"/>
      <c r="E233" s="222"/>
      <c r="F233" s="212"/>
      <c r="G233" s="213"/>
      <c r="H233" s="215"/>
      <c r="I233" s="220"/>
      <c r="J233" s="210"/>
      <c r="K233" s="214"/>
      <c r="L233" s="214"/>
      <c r="M233" s="215"/>
    </row>
    <row r="234" spans="1:13" s="190" customFormat="1" ht="15.75" x14ac:dyDescent="0.3">
      <c r="A234" s="210"/>
      <c r="B234" s="210"/>
      <c r="C234" s="210"/>
      <c r="D234" s="210"/>
      <c r="E234" s="212"/>
      <c r="F234" s="212"/>
      <c r="G234" s="213"/>
      <c r="H234" s="214"/>
      <c r="I234" s="214"/>
      <c r="J234" s="214"/>
      <c r="K234" s="214"/>
      <c r="L234" s="214"/>
      <c r="M234" s="214"/>
    </row>
    <row r="235" spans="1:13" s="219" customFormat="1" x14ac:dyDescent="0.3">
      <c r="A235" s="218"/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</row>
    <row r="236" spans="1:13" s="219" customFormat="1" x14ac:dyDescent="0.3">
      <c r="A236" s="210"/>
      <c r="B236" s="210"/>
      <c r="C236" s="217"/>
      <c r="D236" s="210"/>
      <c r="E236" s="210"/>
      <c r="F236" s="210"/>
      <c r="G236" s="213"/>
      <c r="H236" s="210"/>
      <c r="I236" s="214"/>
      <c r="J236" s="214"/>
      <c r="K236" s="214"/>
      <c r="L236" s="214"/>
      <c r="M236" s="214"/>
    </row>
    <row r="237" spans="1:13" s="219" customFormat="1" x14ac:dyDescent="0.3">
      <c r="A237" s="210"/>
      <c r="B237" s="210"/>
      <c r="C237" s="210"/>
      <c r="D237" s="210"/>
      <c r="E237" s="212"/>
      <c r="F237" s="212"/>
      <c r="G237" s="213"/>
      <c r="H237" s="210"/>
      <c r="I237" s="214"/>
      <c r="J237" s="214"/>
      <c r="K237" s="214"/>
      <c r="L237" s="214"/>
      <c r="M237" s="215"/>
    </row>
    <row r="238" spans="1:13" s="219" customFormat="1" x14ac:dyDescent="0.3">
      <c r="A238" s="210"/>
      <c r="B238" s="210"/>
      <c r="C238" s="210"/>
      <c r="D238" s="210"/>
      <c r="E238" s="222"/>
      <c r="F238" s="212"/>
      <c r="G238" s="213"/>
      <c r="H238" s="215"/>
      <c r="I238" s="213"/>
      <c r="J238" s="210"/>
      <c r="K238" s="213"/>
      <c r="L238" s="210"/>
      <c r="M238" s="213"/>
    </row>
    <row r="239" spans="1:13" s="219" customFormat="1" x14ac:dyDescent="0.3">
      <c r="A239" s="210"/>
      <c r="B239" s="210"/>
      <c r="C239" s="210"/>
      <c r="D239" s="210"/>
      <c r="E239" s="213"/>
      <c r="F239" s="212"/>
      <c r="G239" s="213"/>
      <c r="H239" s="215"/>
      <c r="I239" s="220"/>
      <c r="J239" s="210"/>
      <c r="K239" s="214"/>
      <c r="L239" s="214"/>
      <c r="M239" s="215"/>
    </row>
    <row r="240" spans="1:13" s="219" customFormat="1" x14ac:dyDescent="0.3">
      <c r="A240" s="210"/>
      <c r="B240" s="210"/>
      <c r="C240" s="210"/>
      <c r="D240" s="210"/>
      <c r="E240" s="222"/>
      <c r="F240" s="212"/>
      <c r="G240" s="213"/>
      <c r="H240" s="215"/>
      <c r="I240" s="220"/>
      <c r="J240" s="210"/>
      <c r="K240" s="214"/>
      <c r="L240" s="214"/>
      <c r="M240" s="215"/>
    </row>
    <row r="241" spans="1:13" s="190" customFormat="1" ht="15.75" x14ac:dyDescent="0.3">
      <c r="A241" s="210"/>
      <c r="B241" s="210"/>
      <c r="C241" s="210"/>
      <c r="D241" s="210"/>
      <c r="E241" s="212"/>
      <c r="F241" s="212"/>
      <c r="G241" s="213"/>
      <c r="H241" s="214"/>
      <c r="I241" s="214"/>
      <c r="J241" s="214"/>
      <c r="K241" s="214"/>
      <c r="L241" s="214"/>
      <c r="M241" s="214"/>
    </row>
    <row r="242" spans="1:13" s="219" customFormat="1" x14ac:dyDescent="0.3">
      <c r="A242" s="210"/>
      <c r="B242" s="210"/>
      <c r="C242" s="217"/>
      <c r="D242" s="210"/>
      <c r="E242" s="210"/>
      <c r="F242" s="210"/>
      <c r="G242" s="213"/>
      <c r="H242" s="210"/>
      <c r="I242" s="214"/>
      <c r="J242" s="214"/>
      <c r="K242" s="214"/>
      <c r="L242" s="214"/>
      <c r="M242" s="214"/>
    </row>
    <row r="243" spans="1:13" s="219" customFormat="1" x14ac:dyDescent="0.3">
      <c r="A243" s="210"/>
      <c r="B243" s="210"/>
      <c r="C243" s="210"/>
      <c r="D243" s="210"/>
      <c r="E243" s="212"/>
      <c r="F243" s="212"/>
      <c r="G243" s="213"/>
      <c r="H243" s="210"/>
      <c r="I243" s="214"/>
      <c r="J243" s="214"/>
      <c r="K243" s="214"/>
      <c r="L243" s="214"/>
      <c r="M243" s="215"/>
    </row>
    <row r="244" spans="1:13" s="219" customFormat="1" x14ac:dyDescent="0.3">
      <c r="A244" s="210"/>
      <c r="B244" s="210"/>
      <c r="C244" s="210"/>
      <c r="D244" s="210"/>
      <c r="E244" s="222"/>
      <c r="F244" s="212"/>
      <c r="G244" s="213"/>
      <c r="H244" s="215"/>
      <c r="I244" s="213"/>
      <c r="J244" s="210"/>
      <c r="K244" s="213"/>
      <c r="L244" s="210"/>
      <c r="M244" s="213"/>
    </row>
    <row r="245" spans="1:13" s="219" customFormat="1" x14ac:dyDescent="0.3">
      <c r="A245" s="210"/>
      <c r="B245" s="210"/>
      <c r="C245" s="210"/>
      <c r="D245" s="210"/>
      <c r="E245" s="213"/>
      <c r="F245" s="212"/>
      <c r="G245" s="213"/>
      <c r="H245" s="215"/>
      <c r="I245" s="220"/>
      <c r="J245" s="210"/>
      <c r="K245" s="214"/>
      <c r="L245" s="214"/>
      <c r="M245" s="215"/>
    </row>
    <row r="246" spans="1:13" s="219" customFormat="1" x14ac:dyDescent="0.3">
      <c r="A246" s="210"/>
      <c r="B246" s="210"/>
      <c r="C246" s="210"/>
      <c r="D246" s="210"/>
      <c r="E246" s="222"/>
      <c r="F246" s="212"/>
      <c r="G246" s="213"/>
      <c r="H246" s="215"/>
      <c r="I246" s="220"/>
      <c r="J246" s="210"/>
      <c r="K246" s="214"/>
      <c r="L246" s="214"/>
      <c r="M246" s="215"/>
    </row>
    <row r="247" spans="1:13" s="190" customFormat="1" ht="15.75" x14ac:dyDescent="0.3">
      <c r="A247" s="210"/>
      <c r="B247" s="210"/>
      <c r="C247" s="210"/>
      <c r="D247" s="210"/>
      <c r="E247" s="212"/>
      <c r="F247" s="212"/>
      <c r="G247" s="213"/>
      <c r="H247" s="214"/>
      <c r="I247" s="214"/>
      <c r="J247" s="214"/>
      <c r="K247" s="214"/>
      <c r="L247" s="214"/>
      <c r="M247" s="214"/>
    </row>
    <row r="248" spans="1:13" s="219" customFormat="1" x14ac:dyDescent="0.3">
      <c r="A248" s="210"/>
      <c r="B248" s="210"/>
      <c r="C248" s="217"/>
      <c r="D248" s="210"/>
      <c r="E248" s="210"/>
      <c r="F248" s="210"/>
      <c r="G248" s="213"/>
      <c r="H248" s="210"/>
      <c r="I248" s="214"/>
      <c r="J248" s="214"/>
      <c r="K248" s="214"/>
      <c r="L248" s="214"/>
      <c r="M248" s="214"/>
    </row>
    <row r="249" spans="1:13" s="219" customFormat="1" x14ac:dyDescent="0.3">
      <c r="A249" s="210"/>
      <c r="B249" s="210"/>
      <c r="C249" s="210"/>
      <c r="D249" s="210"/>
      <c r="E249" s="212"/>
      <c r="F249" s="212"/>
      <c r="G249" s="213"/>
      <c r="H249" s="210"/>
      <c r="I249" s="214"/>
      <c r="J249" s="214"/>
      <c r="K249" s="214"/>
      <c r="L249" s="214"/>
      <c r="M249" s="215"/>
    </row>
    <row r="250" spans="1:13" s="219" customFormat="1" x14ac:dyDescent="0.3">
      <c r="A250" s="210"/>
      <c r="B250" s="210"/>
      <c r="C250" s="210"/>
      <c r="D250" s="210"/>
      <c r="E250" s="222"/>
      <c r="F250" s="212"/>
      <c r="G250" s="213"/>
      <c r="H250" s="215"/>
      <c r="I250" s="213"/>
      <c r="J250" s="210"/>
      <c r="K250" s="213"/>
      <c r="L250" s="210"/>
      <c r="M250" s="213"/>
    </row>
    <row r="251" spans="1:13" s="219" customFormat="1" x14ac:dyDescent="0.3">
      <c r="A251" s="210"/>
      <c r="B251" s="210"/>
      <c r="C251" s="210"/>
      <c r="D251" s="210"/>
      <c r="E251" s="213"/>
      <c r="F251" s="212"/>
      <c r="G251" s="213"/>
      <c r="H251" s="215"/>
      <c r="I251" s="220"/>
      <c r="J251" s="210"/>
      <c r="K251" s="214"/>
      <c r="L251" s="214"/>
      <c r="M251" s="215"/>
    </row>
    <row r="252" spans="1:13" s="219" customFormat="1" x14ac:dyDescent="0.3">
      <c r="A252" s="210"/>
      <c r="B252" s="210"/>
      <c r="C252" s="210"/>
      <c r="D252" s="210"/>
      <c r="E252" s="222"/>
      <c r="F252" s="212"/>
      <c r="G252" s="213"/>
      <c r="H252" s="215"/>
      <c r="I252" s="220"/>
      <c r="J252" s="210"/>
      <c r="K252" s="214"/>
      <c r="L252" s="214"/>
      <c r="M252" s="215"/>
    </row>
    <row r="253" spans="1:13" s="190" customFormat="1" ht="15.75" x14ac:dyDescent="0.3">
      <c r="A253" s="210"/>
      <c r="B253" s="210"/>
      <c r="C253" s="210"/>
      <c r="D253" s="210"/>
      <c r="E253" s="212"/>
      <c r="F253" s="212"/>
      <c r="G253" s="213"/>
      <c r="H253" s="214"/>
      <c r="I253" s="214"/>
      <c r="J253" s="214"/>
      <c r="K253" s="214"/>
      <c r="L253" s="214"/>
      <c r="M253" s="214"/>
    </row>
    <row r="254" spans="1:13" s="219" customFormat="1" x14ac:dyDescent="0.3">
      <c r="A254" s="210"/>
      <c r="B254" s="210"/>
      <c r="C254" s="217"/>
      <c r="D254" s="210"/>
      <c r="E254" s="210"/>
      <c r="F254" s="210"/>
      <c r="G254" s="213"/>
      <c r="H254" s="210"/>
      <c r="I254" s="214"/>
      <c r="J254" s="214"/>
      <c r="K254" s="214"/>
      <c r="L254" s="214"/>
      <c r="M254" s="214"/>
    </row>
    <row r="255" spans="1:13" s="219" customFormat="1" x14ac:dyDescent="0.3">
      <c r="A255" s="210"/>
      <c r="B255" s="210"/>
      <c r="C255" s="210"/>
      <c r="D255" s="210"/>
      <c r="E255" s="212"/>
      <c r="F255" s="212"/>
      <c r="G255" s="213"/>
      <c r="H255" s="210"/>
      <c r="I255" s="214"/>
      <c r="J255" s="214"/>
      <c r="K255" s="214"/>
      <c r="L255" s="214"/>
      <c r="M255" s="215"/>
    </row>
    <row r="256" spans="1:13" s="219" customFormat="1" x14ac:dyDescent="0.3">
      <c r="A256" s="210"/>
      <c r="B256" s="210"/>
      <c r="C256" s="210"/>
      <c r="D256" s="210"/>
      <c r="E256" s="222"/>
      <c r="F256" s="212"/>
      <c r="G256" s="213"/>
      <c r="H256" s="215"/>
      <c r="I256" s="213"/>
      <c r="J256" s="210"/>
      <c r="K256" s="213"/>
      <c r="L256" s="210"/>
      <c r="M256" s="213"/>
    </row>
    <row r="257" spans="1:13" s="219" customFormat="1" x14ac:dyDescent="0.3">
      <c r="A257" s="210"/>
      <c r="B257" s="210"/>
      <c r="C257" s="210"/>
      <c r="D257" s="210"/>
      <c r="E257" s="213"/>
      <c r="F257" s="212"/>
      <c r="G257" s="213"/>
      <c r="H257" s="215"/>
      <c r="I257" s="220"/>
      <c r="J257" s="210"/>
      <c r="K257" s="214"/>
      <c r="L257" s="214"/>
      <c r="M257" s="215"/>
    </row>
    <row r="258" spans="1:13" s="219" customFormat="1" x14ac:dyDescent="0.3">
      <c r="A258" s="210"/>
      <c r="B258" s="210"/>
      <c r="C258" s="210"/>
      <c r="D258" s="210"/>
      <c r="E258" s="222"/>
      <c r="F258" s="212"/>
      <c r="G258" s="213"/>
      <c r="H258" s="215"/>
      <c r="I258" s="220"/>
      <c r="J258" s="210"/>
      <c r="K258" s="214"/>
      <c r="L258" s="214"/>
      <c r="M258" s="215"/>
    </row>
    <row r="259" spans="1:13" s="190" customFormat="1" ht="15.75" x14ac:dyDescent="0.3">
      <c r="A259" s="210"/>
      <c r="B259" s="210"/>
      <c r="C259" s="210"/>
      <c r="D259" s="210"/>
      <c r="E259" s="212"/>
      <c r="F259" s="212"/>
      <c r="G259" s="213"/>
      <c r="H259" s="214"/>
      <c r="I259" s="214"/>
      <c r="J259" s="214"/>
      <c r="K259" s="214"/>
      <c r="L259" s="214"/>
      <c r="M259" s="214"/>
    </row>
    <row r="260" spans="1:13" s="219" customFormat="1" x14ac:dyDescent="0.3">
      <c r="A260" s="210"/>
      <c r="B260" s="210"/>
      <c r="C260" s="217"/>
      <c r="D260" s="210"/>
      <c r="E260" s="210"/>
      <c r="F260" s="210"/>
      <c r="G260" s="213"/>
      <c r="H260" s="210"/>
      <c r="I260" s="214"/>
      <c r="J260" s="214"/>
      <c r="K260" s="214"/>
      <c r="L260" s="214"/>
      <c r="M260" s="214"/>
    </row>
    <row r="261" spans="1:13" s="219" customFormat="1" x14ac:dyDescent="0.3">
      <c r="A261" s="210"/>
      <c r="B261" s="210"/>
      <c r="C261" s="210"/>
      <c r="D261" s="210"/>
      <c r="E261" s="212"/>
      <c r="F261" s="212"/>
      <c r="G261" s="213"/>
      <c r="H261" s="210"/>
      <c r="I261" s="214"/>
      <c r="J261" s="214"/>
      <c r="K261" s="214"/>
      <c r="L261" s="214"/>
      <c r="M261" s="215"/>
    </row>
    <row r="262" spans="1:13" s="219" customFormat="1" x14ac:dyDescent="0.3">
      <c r="A262" s="210"/>
      <c r="B262" s="210"/>
      <c r="C262" s="210"/>
      <c r="D262" s="210"/>
      <c r="E262" s="222"/>
      <c r="F262" s="212"/>
      <c r="G262" s="213"/>
      <c r="H262" s="215"/>
      <c r="I262" s="213"/>
      <c r="J262" s="210"/>
      <c r="K262" s="213"/>
      <c r="L262" s="210"/>
      <c r="M262" s="213"/>
    </row>
    <row r="263" spans="1:13" s="219" customFormat="1" x14ac:dyDescent="0.3">
      <c r="A263" s="210"/>
      <c r="B263" s="210"/>
      <c r="C263" s="210"/>
      <c r="D263" s="210"/>
      <c r="E263" s="213"/>
      <c r="F263" s="212"/>
      <c r="G263" s="213"/>
      <c r="H263" s="215"/>
      <c r="I263" s="220"/>
      <c r="J263" s="210"/>
      <c r="K263" s="214"/>
      <c r="L263" s="214"/>
      <c r="M263" s="215"/>
    </row>
    <row r="264" spans="1:13" s="219" customFormat="1" x14ac:dyDescent="0.3">
      <c r="A264" s="210"/>
      <c r="B264" s="210"/>
      <c r="C264" s="210"/>
      <c r="D264" s="210"/>
      <c r="E264" s="222"/>
      <c r="F264" s="212"/>
      <c r="G264" s="213"/>
      <c r="H264" s="215"/>
      <c r="I264" s="220"/>
      <c r="J264" s="210"/>
      <c r="K264" s="214"/>
      <c r="L264" s="214"/>
      <c r="M264" s="215"/>
    </row>
    <row r="265" spans="1:13" s="190" customFormat="1" ht="15.75" x14ac:dyDescent="0.3">
      <c r="A265" s="210"/>
      <c r="B265" s="210"/>
      <c r="C265" s="210"/>
      <c r="D265" s="210"/>
      <c r="E265" s="212"/>
      <c r="F265" s="212"/>
      <c r="G265" s="213"/>
      <c r="H265" s="214"/>
      <c r="I265" s="214"/>
      <c r="J265" s="214"/>
      <c r="K265" s="214"/>
      <c r="L265" s="214"/>
      <c r="M265" s="214"/>
    </row>
    <row r="266" spans="1:13" s="190" customFormat="1" ht="15.75" x14ac:dyDescent="0.3">
      <c r="A266" s="210"/>
      <c r="B266" s="210"/>
      <c r="C266" s="210"/>
      <c r="D266" s="210"/>
      <c r="E266" s="210"/>
      <c r="F266" s="210"/>
      <c r="G266" s="213"/>
      <c r="H266" s="210"/>
      <c r="I266" s="214"/>
      <c r="J266" s="214"/>
      <c r="K266" s="214"/>
      <c r="L266" s="214"/>
      <c r="M266" s="214"/>
    </row>
    <row r="267" spans="1:13" s="190" customFormat="1" ht="15.75" x14ac:dyDescent="0.3">
      <c r="A267" s="210"/>
      <c r="B267" s="210"/>
      <c r="C267" s="210"/>
      <c r="D267" s="210"/>
      <c r="E267" s="212"/>
      <c r="F267" s="212"/>
      <c r="G267" s="213"/>
      <c r="H267" s="210"/>
      <c r="I267" s="214"/>
      <c r="J267" s="214"/>
      <c r="K267" s="214"/>
      <c r="L267" s="214"/>
      <c r="M267" s="215"/>
    </row>
    <row r="268" spans="1:13" s="190" customFormat="1" ht="15.75" x14ac:dyDescent="0.3">
      <c r="A268" s="210"/>
      <c r="B268" s="210"/>
      <c r="C268" s="210"/>
      <c r="D268" s="210"/>
      <c r="E268" s="222"/>
      <c r="F268" s="212"/>
      <c r="G268" s="213"/>
      <c r="H268" s="215"/>
      <c r="I268" s="213"/>
      <c r="J268" s="210"/>
      <c r="K268" s="213"/>
      <c r="L268" s="210"/>
      <c r="M268" s="213"/>
    </row>
    <row r="269" spans="1:13" s="219" customFormat="1" x14ac:dyDescent="0.3">
      <c r="A269" s="218"/>
      <c r="B269" s="218"/>
      <c r="C269" s="218"/>
      <c r="D269" s="218"/>
      <c r="E269" s="218"/>
      <c r="F269" s="218"/>
      <c r="G269" s="218"/>
      <c r="H269" s="218"/>
      <c r="I269" s="218"/>
      <c r="J269" s="218"/>
      <c r="K269" s="218"/>
      <c r="L269" s="218"/>
      <c r="M269" s="218"/>
    </row>
    <row r="270" spans="1:13" s="190" customFormat="1" x14ac:dyDescent="0.3">
      <c r="A270" s="210"/>
      <c r="B270" s="210"/>
      <c r="C270" s="210"/>
      <c r="D270" s="210"/>
      <c r="E270" s="213"/>
      <c r="F270" s="212"/>
      <c r="G270" s="213"/>
      <c r="H270" s="215"/>
      <c r="I270" s="220"/>
      <c r="J270" s="210"/>
      <c r="K270" s="214"/>
      <c r="L270" s="214"/>
      <c r="M270" s="215"/>
    </row>
    <row r="271" spans="1:13" s="190" customFormat="1" x14ac:dyDescent="0.3">
      <c r="A271" s="210"/>
      <c r="B271" s="210"/>
      <c r="C271" s="210"/>
      <c r="D271" s="210"/>
      <c r="E271" s="212"/>
      <c r="F271" s="212"/>
      <c r="G271" s="213"/>
      <c r="H271" s="215"/>
      <c r="I271" s="220"/>
      <c r="J271" s="210"/>
      <c r="K271" s="214"/>
      <c r="L271" s="214"/>
      <c r="M271" s="215"/>
    </row>
    <row r="272" spans="1:13" s="190" customFormat="1" x14ac:dyDescent="0.3">
      <c r="A272" s="210"/>
      <c r="B272" s="210"/>
      <c r="C272" s="210"/>
      <c r="D272" s="210"/>
      <c r="E272" s="222"/>
      <c r="F272" s="212"/>
      <c r="G272" s="213"/>
      <c r="H272" s="215"/>
      <c r="I272" s="220"/>
      <c r="J272" s="210"/>
      <c r="K272" s="214"/>
      <c r="L272" s="214"/>
      <c r="M272" s="215"/>
    </row>
    <row r="273" spans="1:13" s="190" customFormat="1" ht="15.75" x14ac:dyDescent="0.3">
      <c r="A273" s="210"/>
      <c r="B273" s="210"/>
      <c r="C273" s="210"/>
      <c r="D273" s="210"/>
      <c r="E273" s="212"/>
      <c r="F273" s="212"/>
      <c r="G273" s="213"/>
      <c r="H273" s="214"/>
      <c r="I273" s="214"/>
      <c r="J273" s="214"/>
      <c r="K273" s="214"/>
      <c r="L273" s="214"/>
      <c r="M273" s="214"/>
    </row>
    <row r="274" spans="1:13" s="219" customFormat="1" x14ac:dyDescent="0.3">
      <c r="A274" s="210"/>
      <c r="B274" s="210"/>
      <c r="C274" s="217"/>
      <c r="D274" s="210"/>
      <c r="E274" s="210"/>
      <c r="F274" s="210"/>
      <c r="G274" s="213"/>
      <c r="H274" s="210"/>
      <c r="I274" s="214"/>
      <c r="J274" s="214"/>
      <c r="K274" s="214"/>
      <c r="L274" s="214"/>
      <c r="M274" s="214"/>
    </row>
  </sheetData>
  <autoFilter ref="A7:BK186"/>
  <mergeCells count="4">
    <mergeCell ref="A1:F1"/>
    <mergeCell ref="A2:D2"/>
    <mergeCell ref="G4:H4"/>
    <mergeCell ref="I4:J4"/>
  </mergeCells>
  <pageMargins left="0.15748031496062992" right="0.27559055118110237" top="0.31496062992125984" bottom="0.43307086614173229" header="0.11811023622047245" footer="0.15748031496062992"/>
  <pageSetup paperSize="9" scale="99" orientation="landscape" r:id="rId1"/>
  <headerFooter alignWithMargins="0">
    <oddFooter>&amp;C
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65"/>
  <sheetViews>
    <sheetView tabSelected="1" view="pageBreakPreview" topLeftCell="A13" zoomScale="89" zoomScaleNormal="89" zoomScaleSheetLayoutView="89" workbookViewId="0">
      <selection activeCell="C76" sqref="C76"/>
    </sheetView>
  </sheetViews>
  <sheetFormatPr defaultRowHeight="16.5" x14ac:dyDescent="0.3"/>
  <cols>
    <col min="1" max="1" width="3.85546875" style="223" customWidth="1"/>
    <col min="2" max="2" width="11.140625" style="223" customWidth="1"/>
    <col min="3" max="3" width="38" style="223" customWidth="1"/>
    <col min="4" max="4" width="9.140625" style="223" customWidth="1"/>
    <col min="5" max="5" width="8.28515625" style="223" customWidth="1"/>
    <col min="6" max="6" width="10.5703125" style="223" customWidth="1"/>
    <col min="7" max="7" width="7.140625" style="223" customWidth="1"/>
    <col min="8" max="8" width="9.140625" style="223" customWidth="1"/>
    <col min="9" max="9" width="9.42578125" style="223" customWidth="1"/>
    <col min="10" max="10" width="10.28515625" style="223" customWidth="1"/>
    <col min="11" max="11" width="7" style="223" customWidth="1"/>
    <col min="12" max="12" width="9.42578125" style="223" customWidth="1"/>
    <col min="13" max="13" width="10.5703125" style="223" customWidth="1"/>
    <col min="14" max="16384" width="9.140625" style="115"/>
  </cols>
  <sheetData>
    <row r="1" spans="1:63" ht="15" customHeight="1" x14ac:dyDescent="0.3">
      <c r="A1" s="248"/>
      <c r="B1" s="248"/>
      <c r="C1" s="248"/>
      <c r="D1" s="248"/>
      <c r="E1" s="248"/>
      <c r="F1" s="248"/>
      <c r="G1" s="112"/>
      <c r="H1" s="112"/>
      <c r="I1" s="113"/>
      <c r="J1" s="113"/>
      <c r="K1" s="113"/>
      <c r="L1" s="113"/>
      <c r="M1" s="11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</row>
    <row r="2" spans="1:63" ht="20.25" customHeight="1" x14ac:dyDescent="0.3">
      <c r="A2" s="249" t="s">
        <v>171</v>
      </c>
      <c r="B2" s="249"/>
      <c r="C2" s="249"/>
      <c r="D2" s="249"/>
      <c r="E2" s="116"/>
      <c r="F2" s="116"/>
      <c r="G2" s="116"/>
      <c r="H2" s="116"/>
      <c r="I2" s="117"/>
      <c r="J2" s="117" t="s">
        <v>172</v>
      </c>
      <c r="K2" s="117"/>
      <c r="L2" s="117"/>
      <c r="M2" s="117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</row>
    <row r="3" spans="1:63" ht="15" customHeight="1" x14ac:dyDescent="0.3">
      <c r="A3" s="116"/>
      <c r="B3" s="116"/>
      <c r="C3" s="118"/>
      <c r="D3" s="116"/>
      <c r="E3" s="116"/>
      <c r="F3" s="116"/>
      <c r="G3" s="116"/>
      <c r="H3" s="116"/>
      <c r="I3" s="117"/>
      <c r="J3" s="117"/>
      <c r="K3" s="117"/>
      <c r="L3" s="117"/>
      <c r="M3" s="117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</row>
    <row r="4" spans="1:63" s="129" customFormat="1" ht="30" customHeight="1" x14ac:dyDescent="0.3">
      <c r="A4" s="130"/>
      <c r="B4" s="131"/>
      <c r="C4" s="132" t="s">
        <v>1</v>
      </c>
      <c r="D4" s="133"/>
      <c r="E4" s="134" t="s">
        <v>29</v>
      </c>
      <c r="F4" s="135"/>
      <c r="G4" s="254" t="s">
        <v>164</v>
      </c>
      <c r="H4" s="255"/>
      <c r="I4" s="256" t="s">
        <v>165</v>
      </c>
      <c r="J4" s="257"/>
      <c r="K4" s="136" t="s">
        <v>2</v>
      </c>
      <c r="L4" s="137"/>
      <c r="M4" s="131" t="s">
        <v>3</v>
      </c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</row>
    <row r="5" spans="1:63" s="129" customFormat="1" x14ac:dyDescent="0.3">
      <c r="A5" s="138" t="s">
        <v>4</v>
      </c>
      <c r="B5" s="139" t="s">
        <v>5</v>
      </c>
      <c r="C5" s="116" t="s">
        <v>6</v>
      </c>
      <c r="D5" s="139" t="s">
        <v>30</v>
      </c>
      <c r="E5" s="139" t="s">
        <v>7</v>
      </c>
      <c r="F5" s="124" t="s">
        <v>8</v>
      </c>
      <c r="G5" s="139" t="s">
        <v>31</v>
      </c>
      <c r="H5" s="124" t="s">
        <v>8</v>
      </c>
      <c r="I5" s="139" t="s">
        <v>31</v>
      </c>
      <c r="J5" s="124" t="s">
        <v>8</v>
      </c>
      <c r="K5" s="139" t="s">
        <v>31</v>
      </c>
      <c r="L5" s="124" t="s">
        <v>8</v>
      </c>
      <c r="M5" s="139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</row>
    <row r="6" spans="1:63" s="129" customFormat="1" x14ac:dyDescent="0.3">
      <c r="A6" s="140"/>
      <c r="B6" s="141"/>
      <c r="C6" s="142"/>
      <c r="D6" s="143"/>
      <c r="E6" s="141"/>
      <c r="F6" s="142"/>
      <c r="G6" s="141" t="s">
        <v>32</v>
      </c>
      <c r="H6" s="142"/>
      <c r="I6" s="141" t="s">
        <v>32</v>
      </c>
      <c r="J6" s="142"/>
      <c r="K6" s="141" t="s">
        <v>32</v>
      </c>
      <c r="L6" s="142"/>
      <c r="M6" s="141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</row>
    <row r="7" spans="1:63" s="129" customFormat="1" x14ac:dyDescent="0.3">
      <c r="A7" s="134" t="s">
        <v>9</v>
      </c>
      <c r="B7" s="144" t="s">
        <v>10</v>
      </c>
      <c r="C7" s="145" t="s">
        <v>11</v>
      </c>
      <c r="D7" s="134" t="s">
        <v>12</v>
      </c>
      <c r="E7" s="144" t="s">
        <v>13</v>
      </c>
      <c r="F7" s="146" t="s">
        <v>14</v>
      </c>
      <c r="G7" s="145" t="s">
        <v>15</v>
      </c>
      <c r="H7" s="134" t="s">
        <v>16</v>
      </c>
      <c r="I7" s="144" t="s">
        <v>17</v>
      </c>
      <c r="J7" s="145" t="s">
        <v>18</v>
      </c>
      <c r="K7" s="144" t="s">
        <v>19</v>
      </c>
      <c r="L7" s="134" t="s">
        <v>20</v>
      </c>
      <c r="M7" s="144" t="s">
        <v>21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</row>
    <row r="8" spans="1:63" s="105" customFormat="1" x14ac:dyDescent="0.35">
      <c r="A8" s="99"/>
      <c r="B8" s="100"/>
      <c r="C8" s="101" t="s">
        <v>124</v>
      </c>
      <c r="D8" s="100"/>
      <c r="E8" s="102"/>
      <c r="F8" s="103"/>
      <c r="G8" s="104"/>
      <c r="H8" s="103"/>
      <c r="I8" s="104"/>
      <c r="J8" s="103"/>
      <c r="K8" s="104"/>
      <c r="L8" s="103"/>
      <c r="M8" s="104"/>
    </row>
    <row r="9" spans="1:63" s="149" customFormat="1" ht="31.5" x14ac:dyDescent="0.3">
      <c r="A9" s="147">
        <v>1</v>
      </c>
      <c r="B9" s="147" t="s">
        <v>119</v>
      </c>
      <c r="C9" s="148" t="s">
        <v>133</v>
      </c>
      <c r="D9" s="149" t="s">
        <v>36</v>
      </c>
      <c r="E9" s="150"/>
      <c r="F9" s="151">
        <v>11.4</v>
      </c>
      <c r="G9" s="147"/>
      <c r="I9" s="147"/>
      <c r="K9" s="147"/>
      <c r="M9" s="147"/>
    </row>
    <row r="10" spans="1:63" s="149" customFormat="1" ht="15.75" x14ac:dyDescent="0.3">
      <c r="A10" s="147"/>
      <c r="C10" s="147" t="s">
        <v>22</v>
      </c>
      <c r="D10" s="147" t="s">
        <v>23</v>
      </c>
      <c r="E10" s="150">
        <v>7.3</v>
      </c>
      <c r="F10" s="151">
        <f>F9*E10</f>
        <v>83.22</v>
      </c>
      <c r="G10" s="152"/>
      <c r="H10" s="153"/>
      <c r="I10" s="154"/>
      <c r="J10" s="155"/>
      <c r="K10" s="154"/>
      <c r="L10" s="155"/>
      <c r="M10" s="152"/>
    </row>
    <row r="11" spans="1:63" s="149" customFormat="1" ht="15.75" x14ac:dyDescent="0.3">
      <c r="A11" s="48"/>
      <c r="B11" s="51"/>
      <c r="C11" s="48" t="s">
        <v>24</v>
      </c>
      <c r="D11" s="51" t="s">
        <v>0</v>
      </c>
      <c r="E11" s="55">
        <v>2.9</v>
      </c>
      <c r="F11" s="56">
        <f>F9*E11</f>
        <v>33.06</v>
      </c>
      <c r="G11" s="49"/>
      <c r="H11" s="50"/>
      <c r="I11" s="49"/>
      <c r="J11" s="50"/>
      <c r="K11" s="49"/>
      <c r="L11" s="50"/>
      <c r="M11" s="49"/>
    </row>
    <row r="12" spans="1:63" s="54" customFormat="1" ht="15.75" x14ac:dyDescent="0.3">
      <c r="A12" s="147">
        <v>2</v>
      </c>
      <c r="B12" s="149" t="s">
        <v>120</v>
      </c>
      <c r="C12" s="147" t="s">
        <v>134</v>
      </c>
      <c r="D12" s="149" t="s">
        <v>42</v>
      </c>
      <c r="E12" s="150"/>
      <c r="F12" s="151">
        <v>8.68</v>
      </c>
      <c r="G12" s="156"/>
      <c r="H12" s="157"/>
      <c r="I12" s="152"/>
      <c r="J12" s="149"/>
      <c r="K12" s="156"/>
      <c r="L12" s="157"/>
      <c r="M12" s="152"/>
    </row>
    <row r="13" spans="1:63" s="149" customFormat="1" ht="15.75" x14ac:dyDescent="0.3">
      <c r="A13" s="48"/>
      <c r="B13" s="48"/>
      <c r="C13" s="48" t="s">
        <v>22</v>
      </c>
      <c r="D13" s="48" t="s">
        <v>23</v>
      </c>
      <c r="E13" s="55">
        <v>0.10199999999999999</v>
      </c>
      <c r="F13" s="56">
        <f>F12*E13</f>
        <v>0.88535999999999992</v>
      </c>
      <c r="G13" s="49"/>
      <c r="H13" s="51"/>
      <c r="I13" s="57"/>
      <c r="J13" s="58"/>
      <c r="K13" s="57"/>
      <c r="L13" s="58"/>
      <c r="M13" s="158"/>
    </row>
    <row r="14" spans="1:63" s="149" customFormat="1" ht="15.75" x14ac:dyDescent="0.3">
      <c r="A14" s="147">
        <v>3</v>
      </c>
      <c r="B14" s="147" t="s">
        <v>135</v>
      </c>
      <c r="C14" s="147" t="s">
        <v>136</v>
      </c>
      <c r="D14" s="149" t="s">
        <v>36</v>
      </c>
      <c r="E14" s="150"/>
      <c r="F14" s="151">
        <v>0.24</v>
      </c>
      <c r="G14" s="147"/>
      <c r="I14" s="156"/>
      <c r="J14" s="157"/>
      <c r="K14" s="156"/>
      <c r="L14" s="157"/>
      <c r="M14" s="152"/>
    </row>
    <row r="15" spans="1:63" s="54" customFormat="1" ht="15.75" x14ac:dyDescent="0.3">
      <c r="A15" s="147"/>
      <c r="C15" s="147" t="s">
        <v>22</v>
      </c>
      <c r="D15" s="147" t="s">
        <v>23</v>
      </c>
      <c r="E15" s="150">
        <v>4.8</v>
      </c>
      <c r="F15" s="151">
        <f>F14*E15</f>
        <v>1.1519999999999999</v>
      </c>
      <c r="G15" s="152"/>
      <c r="H15" s="153"/>
      <c r="I15" s="154"/>
      <c r="J15" s="155"/>
      <c r="K15" s="154"/>
      <c r="L15" s="155"/>
      <c r="M15" s="152"/>
    </row>
    <row r="16" spans="1:63" s="54" customFormat="1" ht="15.75" x14ac:dyDescent="0.3">
      <c r="A16" s="48"/>
      <c r="B16" s="51"/>
      <c r="C16" s="48" t="s">
        <v>24</v>
      </c>
      <c r="D16" s="51" t="s">
        <v>0</v>
      </c>
      <c r="E16" s="55">
        <v>1.1000000000000001</v>
      </c>
      <c r="F16" s="56">
        <f>F14*E16</f>
        <v>0.26400000000000001</v>
      </c>
      <c r="G16" s="49"/>
      <c r="H16" s="50"/>
      <c r="I16" s="49"/>
      <c r="J16" s="50"/>
      <c r="K16" s="49"/>
      <c r="L16" s="50"/>
      <c r="M16" s="49"/>
    </row>
    <row r="17" spans="1:13" s="105" customFormat="1" x14ac:dyDescent="0.35">
      <c r="A17" s="99"/>
      <c r="B17" s="100"/>
      <c r="C17" s="101" t="s">
        <v>137</v>
      </c>
      <c r="D17" s="100"/>
      <c r="E17" s="102"/>
      <c r="F17" s="103"/>
      <c r="G17" s="104"/>
      <c r="H17" s="103"/>
      <c r="I17" s="104"/>
      <c r="J17" s="103"/>
      <c r="K17" s="104"/>
      <c r="L17" s="103"/>
      <c r="M17" s="104"/>
    </row>
    <row r="18" spans="1:13" s="47" customFormat="1" ht="15.75" x14ac:dyDescent="0.25">
      <c r="A18" s="42">
        <v>1</v>
      </c>
      <c r="B18" s="43" t="s">
        <v>45</v>
      </c>
      <c r="C18" s="40" t="s">
        <v>46</v>
      </c>
      <c r="D18" s="44" t="s">
        <v>58</v>
      </c>
      <c r="E18" s="45"/>
      <c r="F18" s="41">
        <v>0.125</v>
      </c>
      <c r="G18" s="40"/>
      <c r="H18" s="44"/>
      <c r="I18" s="40"/>
      <c r="J18" s="44"/>
      <c r="K18" s="46"/>
      <c r="L18" s="44"/>
      <c r="M18" s="40"/>
    </row>
    <row r="19" spans="1:13" s="54" customFormat="1" ht="15.75" x14ac:dyDescent="0.3">
      <c r="A19" s="48"/>
      <c r="B19" s="48"/>
      <c r="C19" s="48" t="s">
        <v>22</v>
      </c>
      <c r="D19" s="48" t="s">
        <v>23</v>
      </c>
      <c r="E19" s="49">
        <v>206</v>
      </c>
      <c r="F19" s="50">
        <f>F18*E19</f>
        <v>25.75</v>
      </c>
      <c r="G19" s="49"/>
      <c r="H19" s="51"/>
      <c r="I19" s="52"/>
      <c r="J19" s="53"/>
      <c r="K19" s="52"/>
      <c r="L19" s="53"/>
      <c r="M19" s="49"/>
    </row>
    <row r="20" spans="1:13" s="47" customFormat="1" ht="31.5" x14ac:dyDescent="0.25">
      <c r="A20" s="40">
        <v>2</v>
      </c>
      <c r="B20" s="44" t="s">
        <v>47</v>
      </c>
      <c r="C20" s="40" t="s">
        <v>48</v>
      </c>
      <c r="D20" s="44" t="s">
        <v>36</v>
      </c>
      <c r="E20" s="59"/>
      <c r="F20" s="41">
        <v>12.5</v>
      </c>
      <c r="G20" s="45"/>
      <c r="H20" s="40"/>
      <c r="I20" s="40"/>
      <c r="J20" s="44"/>
      <c r="K20" s="40"/>
      <c r="L20" s="44"/>
      <c r="M20" s="40"/>
    </row>
    <row r="21" spans="1:13" s="54" customFormat="1" ht="15.75" x14ac:dyDescent="0.3">
      <c r="A21" s="48"/>
      <c r="B21" s="48"/>
      <c r="C21" s="48" t="s">
        <v>22</v>
      </c>
      <c r="D21" s="48" t="s">
        <v>23</v>
      </c>
      <c r="E21" s="55">
        <v>0.87</v>
      </c>
      <c r="F21" s="56">
        <f>F20*E21</f>
        <v>10.875</v>
      </c>
      <c r="G21" s="49"/>
      <c r="H21" s="50"/>
      <c r="I21" s="57"/>
      <c r="J21" s="58"/>
      <c r="K21" s="57"/>
      <c r="L21" s="58"/>
      <c r="M21" s="49"/>
    </row>
    <row r="22" spans="1:13" s="47" customFormat="1" ht="27" x14ac:dyDescent="0.25">
      <c r="A22" s="60">
        <v>3</v>
      </c>
      <c r="B22" s="61" t="s">
        <v>148</v>
      </c>
      <c r="C22" s="60" t="s">
        <v>49</v>
      </c>
      <c r="D22" s="62" t="s">
        <v>44</v>
      </c>
      <c r="E22" s="63"/>
      <c r="F22" s="64">
        <f>F20*1.75</f>
        <v>21.875</v>
      </c>
      <c r="G22" s="60"/>
      <c r="H22" s="62"/>
      <c r="I22" s="60"/>
      <c r="J22" s="62"/>
      <c r="K22" s="65"/>
      <c r="L22" s="62"/>
      <c r="M22" s="66"/>
    </row>
    <row r="23" spans="1:13" s="54" customFormat="1" ht="31.5" x14ac:dyDescent="0.3">
      <c r="A23" s="147">
        <v>4</v>
      </c>
      <c r="B23" s="147" t="s">
        <v>68</v>
      </c>
      <c r="C23" s="148" t="s">
        <v>109</v>
      </c>
      <c r="D23" s="149" t="s">
        <v>36</v>
      </c>
      <c r="E23" s="150"/>
      <c r="F23" s="151">
        <v>11.2</v>
      </c>
      <c r="G23" s="156"/>
      <c r="H23" s="157"/>
      <c r="I23" s="156"/>
      <c r="J23" s="157"/>
      <c r="K23" s="156"/>
      <c r="L23" s="157"/>
      <c r="M23" s="156"/>
    </row>
    <row r="24" spans="1:13" s="54" customFormat="1" ht="15.75" x14ac:dyDescent="0.3">
      <c r="A24" s="147"/>
      <c r="B24" s="159"/>
      <c r="C24" s="147" t="s">
        <v>22</v>
      </c>
      <c r="D24" s="147" t="s">
        <v>23</v>
      </c>
      <c r="E24" s="150">
        <v>0.89</v>
      </c>
      <c r="F24" s="151">
        <f>F23*E24</f>
        <v>9.968</v>
      </c>
      <c r="G24" s="152"/>
      <c r="H24" s="149"/>
      <c r="I24" s="156"/>
      <c r="J24" s="157"/>
      <c r="K24" s="156"/>
      <c r="L24" s="157"/>
      <c r="M24" s="152"/>
    </row>
    <row r="25" spans="1:13" s="54" customFormat="1" ht="15.75" x14ac:dyDescent="0.3">
      <c r="A25" s="147"/>
      <c r="B25" s="149"/>
      <c r="C25" s="147" t="s">
        <v>24</v>
      </c>
      <c r="D25" s="149" t="s">
        <v>0</v>
      </c>
      <c r="E25" s="150">
        <v>0.37</v>
      </c>
      <c r="F25" s="151">
        <f>F23*E25</f>
        <v>4.1440000000000001</v>
      </c>
      <c r="G25" s="156"/>
      <c r="H25" s="157"/>
      <c r="I25" s="156"/>
      <c r="J25" s="157"/>
      <c r="K25" s="152"/>
      <c r="L25" s="149"/>
      <c r="M25" s="152"/>
    </row>
    <row r="26" spans="1:13" s="54" customFormat="1" ht="15.75" x14ac:dyDescent="0.3">
      <c r="A26" s="147"/>
      <c r="B26" s="160" t="s">
        <v>149</v>
      </c>
      <c r="C26" s="147" t="s">
        <v>69</v>
      </c>
      <c r="D26" s="149" t="s">
        <v>36</v>
      </c>
      <c r="E26" s="150">
        <v>1.1499999999999999</v>
      </c>
      <c r="F26" s="151">
        <f>F23*E26</f>
        <v>12.879999999999999</v>
      </c>
      <c r="G26" s="156"/>
      <c r="H26" s="157"/>
      <c r="I26" s="152"/>
      <c r="J26" s="149"/>
      <c r="K26" s="156"/>
      <c r="L26" s="157"/>
      <c r="M26" s="152"/>
    </row>
    <row r="27" spans="1:13" s="54" customFormat="1" ht="15.75" x14ac:dyDescent="0.3">
      <c r="A27" s="48"/>
      <c r="B27" s="51"/>
      <c r="C27" s="48" t="s">
        <v>25</v>
      </c>
      <c r="D27" s="51" t="s">
        <v>0</v>
      </c>
      <c r="E27" s="55">
        <v>0.02</v>
      </c>
      <c r="F27" s="56">
        <f>F23*E27</f>
        <v>0.22399999999999998</v>
      </c>
      <c r="G27" s="57"/>
      <c r="H27" s="58"/>
      <c r="I27" s="49"/>
      <c r="J27" s="51"/>
      <c r="K27" s="57"/>
      <c r="L27" s="58"/>
      <c r="M27" s="49"/>
    </row>
    <row r="28" spans="1:13" s="54" customFormat="1" ht="15.75" x14ac:dyDescent="0.3">
      <c r="A28" s="147">
        <v>5</v>
      </c>
      <c r="B28" s="147" t="s">
        <v>70</v>
      </c>
      <c r="C28" s="147" t="s">
        <v>78</v>
      </c>
      <c r="D28" s="149" t="s">
        <v>36</v>
      </c>
      <c r="E28" s="150"/>
      <c r="F28" s="153">
        <v>11.1</v>
      </c>
      <c r="G28" s="161"/>
      <c r="H28" s="162"/>
      <c r="I28" s="161"/>
      <c r="J28" s="162"/>
      <c r="K28" s="161"/>
      <c r="L28" s="162"/>
      <c r="M28" s="161"/>
    </row>
    <row r="29" spans="1:13" s="54" customFormat="1" ht="15.75" x14ac:dyDescent="0.3">
      <c r="A29" s="147"/>
      <c r="B29" s="159"/>
      <c r="C29" s="147" t="s">
        <v>22</v>
      </c>
      <c r="D29" s="147" t="s">
        <v>23</v>
      </c>
      <c r="E29" s="150">
        <v>13.9</v>
      </c>
      <c r="F29" s="153">
        <f>F28*E29</f>
        <v>154.29</v>
      </c>
      <c r="G29" s="152"/>
      <c r="H29" s="153"/>
      <c r="I29" s="163"/>
      <c r="J29" s="164"/>
      <c r="K29" s="163"/>
      <c r="L29" s="164"/>
      <c r="M29" s="152"/>
    </row>
    <row r="30" spans="1:13" s="54" customFormat="1" ht="15.75" x14ac:dyDescent="0.3">
      <c r="A30" s="147"/>
      <c r="B30" s="149"/>
      <c r="C30" s="147" t="s">
        <v>24</v>
      </c>
      <c r="D30" s="149" t="s">
        <v>0</v>
      </c>
      <c r="E30" s="150">
        <v>1.28</v>
      </c>
      <c r="F30" s="153">
        <f>F28*E30</f>
        <v>14.208</v>
      </c>
      <c r="G30" s="161"/>
      <c r="H30" s="164"/>
      <c r="I30" s="163"/>
      <c r="J30" s="164"/>
      <c r="K30" s="152"/>
      <c r="L30" s="153"/>
      <c r="M30" s="152"/>
    </row>
    <row r="31" spans="1:13" s="54" customFormat="1" ht="15.75" x14ac:dyDescent="0.3">
      <c r="A31" s="147"/>
      <c r="B31" s="160" t="s">
        <v>150</v>
      </c>
      <c r="C31" s="147" t="s">
        <v>77</v>
      </c>
      <c r="D31" s="149" t="s">
        <v>36</v>
      </c>
      <c r="E31" s="150">
        <v>1.0149999999999999</v>
      </c>
      <c r="F31" s="153">
        <f>F28*E31</f>
        <v>11.266499999999999</v>
      </c>
      <c r="G31" s="161"/>
      <c r="H31" s="164"/>
      <c r="I31" s="152"/>
      <c r="J31" s="153"/>
      <c r="K31" s="163"/>
      <c r="L31" s="164"/>
      <c r="M31" s="152"/>
    </row>
    <row r="32" spans="1:13" s="54" customFormat="1" ht="15.75" x14ac:dyDescent="0.3">
      <c r="A32" s="147"/>
      <c r="B32" s="149" t="s">
        <v>153</v>
      </c>
      <c r="C32" s="147" t="s">
        <v>38</v>
      </c>
      <c r="D32" s="149" t="s">
        <v>26</v>
      </c>
      <c r="E32" s="150">
        <v>2.29</v>
      </c>
      <c r="F32" s="153">
        <f>F28*E32</f>
        <v>25.419</v>
      </c>
      <c r="G32" s="161"/>
      <c r="H32" s="164"/>
      <c r="I32" s="152"/>
      <c r="J32" s="153"/>
      <c r="K32" s="163"/>
      <c r="L32" s="164"/>
      <c r="M32" s="152"/>
    </row>
    <row r="33" spans="1:14" s="54" customFormat="1" ht="15.75" x14ac:dyDescent="0.3">
      <c r="A33" s="147"/>
      <c r="B33" s="149" t="s">
        <v>149</v>
      </c>
      <c r="C33" s="147" t="s">
        <v>71</v>
      </c>
      <c r="D33" s="149" t="s">
        <v>36</v>
      </c>
      <c r="E33" s="165">
        <v>1.4E-2</v>
      </c>
      <c r="F33" s="153">
        <f>F28*E33</f>
        <v>0.15540000000000001</v>
      </c>
      <c r="G33" s="161"/>
      <c r="H33" s="164"/>
      <c r="I33" s="152"/>
      <c r="J33" s="153"/>
      <c r="K33" s="163"/>
      <c r="L33" s="164"/>
      <c r="M33" s="152"/>
    </row>
    <row r="34" spans="1:14" s="54" customFormat="1" ht="15.75" x14ac:dyDescent="0.3">
      <c r="A34" s="147"/>
      <c r="B34" s="149" t="s">
        <v>149</v>
      </c>
      <c r="C34" s="147" t="s">
        <v>72</v>
      </c>
      <c r="D34" s="149" t="s">
        <v>36</v>
      </c>
      <c r="E34" s="165">
        <v>4.2900000000000001E-2</v>
      </c>
      <c r="F34" s="153">
        <f>F28*E34</f>
        <v>0.47619</v>
      </c>
      <c r="G34" s="161"/>
      <c r="H34" s="164"/>
      <c r="I34" s="152"/>
      <c r="J34" s="153"/>
      <c r="K34" s="163"/>
      <c r="L34" s="164"/>
      <c r="M34" s="152"/>
    </row>
    <row r="35" spans="1:14" s="54" customFormat="1" ht="15.75" x14ac:dyDescent="0.3">
      <c r="A35" s="147"/>
      <c r="B35" s="149" t="s">
        <v>149</v>
      </c>
      <c r="C35" s="147" t="s">
        <v>39</v>
      </c>
      <c r="D35" s="149" t="s">
        <v>36</v>
      </c>
      <c r="E35" s="165">
        <v>2E-3</v>
      </c>
      <c r="F35" s="153">
        <f>F28*E35</f>
        <v>2.2200000000000001E-2</v>
      </c>
      <c r="G35" s="161"/>
      <c r="H35" s="164"/>
      <c r="I35" s="152"/>
      <c r="J35" s="153"/>
      <c r="K35" s="163"/>
      <c r="L35" s="164"/>
      <c r="M35" s="152"/>
    </row>
    <row r="36" spans="1:14" s="54" customFormat="1" ht="15.75" x14ac:dyDescent="0.3">
      <c r="A36" s="147"/>
      <c r="B36" s="166" t="s">
        <v>149</v>
      </c>
      <c r="C36" s="147" t="s">
        <v>51</v>
      </c>
      <c r="D36" s="149" t="s">
        <v>41</v>
      </c>
      <c r="E36" s="150">
        <v>2.5</v>
      </c>
      <c r="F36" s="153">
        <f>F28*E36</f>
        <v>27.75</v>
      </c>
      <c r="G36" s="161"/>
      <c r="H36" s="164"/>
      <c r="I36" s="152"/>
      <c r="J36" s="153"/>
      <c r="K36" s="163"/>
      <c r="L36" s="164"/>
      <c r="M36" s="152"/>
    </row>
    <row r="37" spans="1:14" s="54" customFormat="1" ht="15.75" x14ac:dyDescent="0.3">
      <c r="A37" s="147"/>
      <c r="B37" s="149" t="s">
        <v>149</v>
      </c>
      <c r="C37" s="147" t="s">
        <v>117</v>
      </c>
      <c r="D37" s="149" t="s">
        <v>44</v>
      </c>
      <c r="E37" s="167" t="s">
        <v>50</v>
      </c>
      <c r="F37" s="168">
        <v>0.81</v>
      </c>
      <c r="G37" s="161"/>
      <c r="H37" s="164"/>
      <c r="I37" s="152"/>
      <c r="J37" s="153"/>
      <c r="K37" s="163"/>
      <c r="L37" s="164"/>
      <c r="M37" s="152"/>
    </row>
    <row r="38" spans="1:14" s="54" customFormat="1" ht="15.75" x14ac:dyDescent="0.3">
      <c r="A38" s="48"/>
      <c r="B38" s="51"/>
      <c r="C38" s="48" t="s">
        <v>25</v>
      </c>
      <c r="D38" s="51" t="s">
        <v>0</v>
      </c>
      <c r="E38" s="55">
        <v>0.93</v>
      </c>
      <c r="F38" s="50">
        <f>F28*E38</f>
        <v>10.323</v>
      </c>
      <c r="G38" s="169"/>
      <c r="H38" s="170"/>
      <c r="I38" s="49"/>
      <c r="J38" s="50"/>
      <c r="K38" s="171"/>
      <c r="L38" s="172"/>
      <c r="M38" s="49"/>
      <c r="N38" s="173"/>
    </row>
    <row r="39" spans="1:14" s="44" customFormat="1" ht="15.75" x14ac:dyDescent="0.25">
      <c r="A39" s="40">
        <v>6</v>
      </c>
      <c r="B39" s="174" t="s">
        <v>73</v>
      </c>
      <c r="C39" s="40" t="s">
        <v>79</v>
      </c>
      <c r="D39" s="44" t="s">
        <v>36</v>
      </c>
      <c r="E39" s="59"/>
      <c r="F39" s="41">
        <v>0.4</v>
      </c>
      <c r="G39" s="45"/>
      <c r="I39" s="175"/>
      <c r="J39" s="176"/>
      <c r="K39" s="175"/>
      <c r="L39" s="176"/>
      <c r="M39" s="45"/>
    </row>
    <row r="40" spans="1:14" s="149" customFormat="1" ht="15.75" x14ac:dyDescent="0.3">
      <c r="A40" s="147"/>
      <c r="B40" s="147"/>
      <c r="C40" s="147" t="s">
        <v>22</v>
      </c>
      <c r="D40" s="147" t="s">
        <v>23</v>
      </c>
      <c r="E40" s="150">
        <v>5.0999999999999996</v>
      </c>
      <c r="F40" s="151">
        <f>F39*E40</f>
        <v>2.04</v>
      </c>
      <c r="G40" s="152"/>
      <c r="I40" s="156"/>
      <c r="J40" s="157"/>
      <c r="K40" s="156"/>
      <c r="L40" s="157"/>
      <c r="M40" s="152"/>
    </row>
    <row r="41" spans="1:14" s="149" customFormat="1" ht="15.75" x14ac:dyDescent="0.3">
      <c r="A41" s="147"/>
      <c r="C41" s="147" t="s">
        <v>24</v>
      </c>
      <c r="D41" s="149" t="s">
        <v>0</v>
      </c>
      <c r="E41" s="150">
        <v>0.98</v>
      </c>
      <c r="F41" s="151">
        <f>F39*E41</f>
        <v>0.39200000000000002</v>
      </c>
      <c r="G41" s="156"/>
      <c r="H41" s="157"/>
      <c r="I41" s="156"/>
      <c r="J41" s="157"/>
      <c r="K41" s="152"/>
      <c r="M41" s="152"/>
    </row>
    <row r="42" spans="1:14" s="149" customFormat="1" ht="15.75" x14ac:dyDescent="0.3">
      <c r="A42" s="147"/>
      <c r="B42" s="160" t="s">
        <v>150</v>
      </c>
      <c r="C42" s="147" t="s">
        <v>77</v>
      </c>
      <c r="D42" s="149" t="s">
        <v>36</v>
      </c>
      <c r="E42" s="150">
        <v>1.0149999999999999</v>
      </c>
      <c r="F42" s="151">
        <f>F39*E42</f>
        <v>0.40599999999999997</v>
      </c>
      <c r="G42" s="156"/>
      <c r="H42" s="157"/>
      <c r="I42" s="152"/>
      <c r="K42" s="156"/>
      <c r="L42" s="157"/>
      <c r="M42" s="177"/>
    </row>
    <row r="43" spans="1:14" s="149" customFormat="1" ht="15.75" x14ac:dyDescent="0.3">
      <c r="A43" s="147"/>
      <c r="B43" s="149" t="s">
        <v>153</v>
      </c>
      <c r="C43" s="147" t="s">
        <v>38</v>
      </c>
      <c r="D43" s="149" t="s">
        <v>26</v>
      </c>
      <c r="E43" s="150">
        <v>0.751</v>
      </c>
      <c r="F43" s="151">
        <f>F39*E43</f>
        <v>0.3004</v>
      </c>
      <c r="G43" s="156"/>
      <c r="H43" s="157"/>
      <c r="I43" s="152"/>
      <c r="K43" s="156"/>
      <c r="L43" s="157"/>
      <c r="M43" s="152"/>
    </row>
    <row r="44" spans="1:14" s="54" customFormat="1" ht="15.75" x14ac:dyDescent="0.3">
      <c r="A44" s="147"/>
      <c r="B44" s="149" t="s">
        <v>149</v>
      </c>
      <c r="C44" s="147" t="s">
        <v>74</v>
      </c>
      <c r="D44" s="149" t="s">
        <v>36</v>
      </c>
      <c r="E44" s="165">
        <v>1.2999999999999999E-3</v>
      </c>
      <c r="F44" s="151">
        <f>F39*E44</f>
        <v>5.1999999999999995E-4</v>
      </c>
      <c r="G44" s="156"/>
      <c r="H44" s="155"/>
      <c r="I44" s="152"/>
      <c r="J44" s="153"/>
      <c r="K44" s="154"/>
      <c r="L44" s="155"/>
      <c r="M44" s="152"/>
    </row>
    <row r="45" spans="1:14" s="149" customFormat="1" ht="15.75" x14ac:dyDescent="0.3">
      <c r="A45" s="147"/>
      <c r="B45" s="149" t="s">
        <v>149</v>
      </c>
      <c r="C45" s="147" t="s">
        <v>75</v>
      </c>
      <c r="D45" s="149" t="s">
        <v>36</v>
      </c>
      <c r="E45" s="165">
        <v>1.9800000000000002E-2</v>
      </c>
      <c r="F45" s="151">
        <f>F39*E45</f>
        <v>7.9200000000000017E-3</v>
      </c>
      <c r="G45" s="156"/>
      <c r="H45" s="157"/>
      <c r="I45" s="152"/>
      <c r="K45" s="156"/>
      <c r="L45" s="157"/>
      <c r="M45" s="177"/>
    </row>
    <row r="46" spans="1:14" s="149" customFormat="1" ht="15.75" x14ac:dyDescent="0.3">
      <c r="A46" s="147"/>
      <c r="B46" s="149" t="s">
        <v>149</v>
      </c>
      <c r="C46" s="147" t="s">
        <v>76</v>
      </c>
      <c r="D46" s="149" t="s">
        <v>41</v>
      </c>
      <c r="E46" s="150">
        <v>0.8</v>
      </c>
      <c r="F46" s="151">
        <f>F39*E46</f>
        <v>0.32000000000000006</v>
      </c>
      <c r="G46" s="156"/>
      <c r="H46" s="157"/>
      <c r="I46" s="152"/>
      <c r="K46" s="156"/>
      <c r="L46" s="157"/>
      <c r="M46" s="152"/>
    </row>
    <row r="47" spans="1:14" s="54" customFormat="1" ht="15.75" x14ac:dyDescent="0.3">
      <c r="A47" s="147"/>
      <c r="B47" s="166" t="s">
        <v>149</v>
      </c>
      <c r="C47" s="147" t="s">
        <v>51</v>
      </c>
      <c r="D47" s="149" t="s">
        <v>41</v>
      </c>
      <c r="E47" s="150">
        <v>0.9</v>
      </c>
      <c r="F47" s="151">
        <f>F39*E47</f>
        <v>0.36000000000000004</v>
      </c>
      <c r="G47" s="156"/>
      <c r="H47" s="155"/>
      <c r="I47" s="152"/>
      <c r="J47" s="153"/>
      <c r="K47" s="154"/>
      <c r="L47" s="155"/>
      <c r="M47" s="152"/>
    </row>
    <row r="48" spans="1:14" s="149" customFormat="1" ht="15.75" x14ac:dyDescent="0.3">
      <c r="A48" s="147"/>
      <c r="B48" s="149" t="s">
        <v>149</v>
      </c>
      <c r="C48" s="147" t="s">
        <v>117</v>
      </c>
      <c r="D48" s="149" t="s">
        <v>44</v>
      </c>
      <c r="E48" s="167" t="s">
        <v>50</v>
      </c>
      <c r="F48" s="151">
        <v>0.03</v>
      </c>
      <c r="G48" s="156"/>
      <c r="H48" s="155"/>
      <c r="I48" s="152"/>
      <c r="J48" s="153"/>
      <c r="K48" s="154"/>
      <c r="L48" s="155"/>
      <c r="M48" s="152"/>
    </row>
    <row r="49" spans="1:13" s="149" customFormat="1" ht="15.75" x14ac:dyDescent="0.3">
      <c r="A49" s="147"/>
      <c r="B49" s="149" t="s">
        <v>154</v>
      </c>
      <c r="C49" s="147" t="s">
        <v>118</v>
      </c>
      <c r="D49" s="149" t="s">
        <v>44</v>
      </c>
      <c r="E49" s="167" t="s">
        <v>50</v>
      </c>
      <c r="F49" s="151">
        <v>0.01</v>
      </c>
      <c r="G49" s="156"/>
      <c r="H49" s="155"/>
      <c r="I49" s="152"/>
      <c r="J49" s="153"/>
      <c r="K49" s="154"/>
      <c r="L49" s="155"/>
      <c r="M49" s="152"/>
    </row>
    <row r="50" spans="1:13" s="149" customFormat="1" ht="15.75" x14ac:dyDescent="0.3">
      <c r="A50" s="48"/>
      <c r="B50" s="51"/>
      <c r="C50" s="48" t="s">
        <v>25</v>
      </c>
      <c r="D50" s="51" t="s">
        <v>0</v>
      </c>
      <c r="E50" s="55">
        <v>0.25</v>
      </c>
      <c r="F50" s="56">
        <f>F39*E50</f>
        <v>0.1</v>
      </c>
      <c r="G50" s="57"/>
      <c r="H50" s="58"/>
      <c r="I50" s="49"/>
      <c r="J50" s="51"/>
      <c r="K50" s="57"/>
      <c r="L50" s="58"/>
      <c r="M50" s="158"/>
    </row>
    <row r="51" spans="1:13" s="47" customFormat="1" ht="31.5" x14ac:dyDescent="0.25">
      <c r="A51" s="40">
        <v>7</v>
      </c>
      <c r="B51" s="40" t="s">
        <v>59</v>
      </c>
      <c r="C51" s="40" t="s">
        <v>93</v>
      </c>
      <c r="D51" s="44" t="s">
        <v>44</v>
      </c>
      <c r="E51" s="45"/>
      <c r="F51" s="41">
        <f>F56</f>
        <v>0.4214</v>
      </c>
      <c r="G51" s="175"/>
      <c r="H51" s="176"/>
      <c r="I51" s="175"/>
      <c r="J51" s="176"/>
      <c r="K51" s="45"/>
      <c r="L51" s="44"/>
      <c r="M51" s="45"/>
    </row>
    <row r="52" spans="1:13" s="54" customFormat="1" ht="15.75" x14ac:dyDescent="0.3">
      <c r="A52" s="147"/>
      <c r="C52" s="147" t="s">
        <v>22</v>
      </c>
      <c r="D52" s="147" t="s">
        <v>23</v>
      </c>
      <c r="E52" s="152">
        <v>9.15</v>
      </c>
      <c r="F52" s="153">
        <f>F51*E52</f>
        <v>3.85581</v>
      </c>
      <c r="G52" s="152"/>
      <c r="H52" s="153"/>
      <c r="I52" s="154"/>
      <c r="J52" s="155"/>
      <c r="K52" s="154"/>
      <c r="L52" s="155"/>
      <c r="M52" s="152"/>
    </row>
    <row r="53" spans="1:13" s="54" customFormat="1" ht="15.75" x14ac:dyDescent="0.3">
      <c r="A53" s="147"/>
      <c r="B53" s="149"/>
      <c r="C53" s="147" t="s">
        <v>24</v>
      </c>
      <c r="D53" s="149" t="s">
        <v>0</v>
      </c>
      <c r="E53" s="152">
        <v>1.92</v>
      </c>
      <c r="F53" s="153">
        <f>F51*E53</f>
        <v>0.80908799999999992</v>
      </c>
      <c r="G53" s="156"/>
      <c r="H53" s="155"/>
      <c r="I53" s="154"/>
      <c r="J53" s="155"/>
      <c r="K53" s="152"/>
      <c r="L53" s="153"/>
      <c r="M53" s="152"/>
    </row>
    <row r="54" spans="1:13" s="54" customFormat="1" ht="15.75" x14ac:dyDescent="0.3">
      <c r="A54" s="147"/>
      <c r="B54" s="178" t="s">
        <v>60</v>
      </c>
      <c r="C54" s="147" t="s">
        <v>61</v>
      </c>
      <c r="D54" s="149" t="s">
        <v>43</v>
      </c>
      <c r="E54" s="152">
        <v>0.6</v>
      </c>
      <c r="F54" s="153">
        <f>F51*E54</f>
        <v>0.25284000000000001</v>
      </c>
      <c r="G54" s="156"/>
      <c r="H54" s="155"/>
      <c r="I54" s="152"/>
      <c r="J54" s="153"/>
      <c r="K54" s="152"/>
      <c r="L54" s="153"/>
      <c r="M54" s="152"/>
    </row>
    <row r="55" spans="1:13" s="54" customFormat="1" ht="15.75" x14ac:dyDescent="0.3">
      <c r="A55" s="147"/>
      <c r="B55" s="178" t="s">
        <v>62</v>
      </c>
      <c r="C55" s="147" t="s">
        <v>63</v>
      </c>
      <c r="D55" s="149" t="s">
        <v>43</v>
      </c>
      <c r="E55" s="152">
        <v>0.75</v>
      </c>
      <c r="F55" s="153">
        <f>F51*E55</f>
        <v>0.31605</v>
      </c>
      <c r="G55" s="156"/>
      <c r="H55" s="155"/>
      <c r="I55" s="152"/>
      <c r="J55" s="153"/>
      <c r="K55" s="152"/>
      <c r="L55" s="153"/>
      <c r="M55" s="152"/>
    </row>
    <row r="56" spans="1:13" s="54" customFormat="1" ht="15.75" x14ac:dyDescent="0.3">
      <c r="A56" s="147"/>
      <c r="B56" s="149" t="s">
        <v>152</v>
      </c>
      <c r="C56" s="147" t="s">
        <v>138</v>
      </c>
      <c r="D56" s="149" t="s">
        <v>44</v>
      </c>
      <c r="E56" s="152">
        <v>1</v>
      </c>
      <c r="F56" s="151">
        <f>98*4.3/1000</f>
        <v>0.4214</v>
      </c>
      <c r="G56" s="156"/>
      <c r="H56" s="155"/>
      <c r="I56" s="152"/>
      <c r="J56" s="153"/>
      <c r="K56" s="154"/>
      <c r="L56" s="155"/>
      <c r="M56" s="152"/>
    </row>
    <row r="57" spans="1:13" s="54" customFormat="1" ht="15.75" x14ac:dyDescent="0.3">
      <c r="A57" s="147"/>
      <c r="B57" s="149" t="s">
        <v>149</v>
      </c>
      <c r="C57" s="147" t="s">
        <v>64</v>
      </c>
      <c r="D57" s="149" t="s">
        <v>41</v>
      </c>
      <c r="E57" s="152">
        <v>0.6</v>
      </c>
      <c r="F57" s="153">
        <f>F51*E57</f>
        <v>0.25284000000000001</v>
      </c>
      <c r="G57" s="156"/>
      <c r="H57" s="155"/>
      <c r="I57" s="152"/>
      <c r="J57" s="153"/>
      <c r="K57" s="154"/>
      <c r="L57" s="155"/>
      <c r="M57" s="152"/>
    </row>
    <row r="58" spans="1:13" s="54" customFormat="1" ht="15.75" x14ac:dyDescent="0.3">
      <c r="A58" s="147"/>
      <c r="B58" s="149" t="s">
        <v>149</v>
      </c>
      <c r="C58" s="147" t="s">
        <v>65</v>
      </c>
      <c r="D58" s="149" t="s">
        <v>41</v>
      </c>
      <c r="E58" s="152">
        <v>0.15</v>
      </c>
      <c r="F58" s="153">
        <f>F51*E58</f>
        <v>6.3210000000000002E-2</v>
      </c>
      <c r="G58" s="152"/>
      <c r="H58" s="153"/>
      <c r="I58" s="152"/>
      <c r="J58" s="153"/>
      <c r="K58" s="154"/>
      <c r="L58" s="155"/>
      <c r="M58" s="152"/>
    </row>
    <row r="59" spans="1:13" s="54" customFormat="1" ht="15.75" x14ac:dyDescent="0.3">
      <c r="A59" s="147"/>
      <c r="B59" s="166" t="s">
        <v>149</v>
      </c>
      <c r="C59" s="147" t="s">
        <v>51</v>
      </c>
      <c r="D59" s="149" t="s">
        <v>41</v>
      </c>
      <c r="E59" s="152">
        <v>2</v>
      </c>
      <c r="F59" s="153">
        <f>F51*E59</f>
        <v>0.84279999999999999</v>
      </c>
      <c r="G59" s="156"/>
      <c r="H59" s="155"/>
      <c r="I59" s="152"/>
      <c r="J59" s="153"/>
      <c r="K59" s="154"/>
      <c r="L59" s="155"/>
      <c r="M59" s="152"/>
    </row>
    <row r="60" spans="1:13" s="54" customFormat="1" ht="15.75" x14ac:dyDescent="0.3">
      <c r="A60" s="48"/>
      <c r="B60" s="51"/>
      <c r="C60" s="48" t="s">
        <v>25</v>
      </c>
      <c r="D60" s="51" t="s">
        <v>0</v>
      </c>
      <c r="E60" s="49">
        <v>2.78</v>
      </c>
      <c r="F60" s="50">
        <f>F51*E60</f>
        <v>1.171492</v>
      </c>
      <c r="G60" s="57"/>
      <c r="H60" s="179"/>
      <c r="I60" s="49"/>
      <c r="J60" s="50"/>
      <c r="K60" s="180"/>
      <c r="L60" s="179"/>
      <c r="M60" s="49"/>
    </row>
    <row r="61" spans="1:13" s="186" customFormat="1" ht="31.5" x14ac:dyDescent="0.25">
      <c r="A61" s="42">
        <v>8</v>
      </c>
      <c r="B61" s="42" t="s">
        <v>95</v>
      </c>
      <c r="C61" s="40" t="s">
        <v>96</v>
      </c>
      <c r="D61" s="181" t="s">
        <v>44</v>
      </c>
      <c r="E61" s="182"/>
      <c r="F61" s="183">
        <f>F51</f>
        <v>0.4214</v>
      </c>
      <c r="G61" s="184"/>
      <c r="H61" s="185"/>
      <c r="I61" s="184"/>
      <c r="J61" s="185"/>
      <c r="K61" s="184"/>
      <c r="L61" s="185"/>
      <c r="M61" s="184"/>
    </row>
    <row r="62" spans="1:13" s="112" customFormat="1" x14ac:dyDescent="0.3">
      <c r="A62" s="147"/>
      <c r="B62" s="147"/>
      <c r="C62" s="147" t="s">
        <v>22</v>
      </c>
      <c r="D62" s="147" t="s">
        <v>23</v>
      </c>
      <c r="E62" s="150">
        <v>33.200000000000003</v>
      </c>
      <c r="F62" s="151">
        <f>F61*E62</f>
        <v>13.990480000000002</v>
      </c>
      <c r="G62" s="152"/>
      <c r="H62" s="153"/>
      <c r="I62" s="154"/>
      <c r="J62" s="155"/>
      <c r="K62" s="154"/>
      <c r="L62" s="155"/>
      <c r="M62" s="152"/>
    </row>
    <row r="63" spans="1:13" s="112" customFormat="1" x14ac:dyDescent="0.3">
      <c r="A63" s="147"/>
      <c r="B63" s="149"/>
      <c r="C63" s="147" t="s">
        <v>24</v>
      </c>
      <c r="D63" s="149" t="s">
        <v>0</v>
      </c>
      <c r="E63" s="150">
        <v>9.61</v>
      </c>
      <c r="F63" s="151">
        <f>F61*E63</f>
        <v>4.0496539999999994</v>
      </c>
      <c r="G63" s="156"/>
      <c r="H63" s="155"/>
      <c r="I63" s="154"/>
      <c r="J63" s="155"/>
      <c r="K63" s="152"/>
      <c r="L63" s="153"/>
      <c r="M63" s="152"/>
    </row>
    <row r="64" spans="1:13" s="112" customFormat="1" x14ac:dyDescent="0.3">
      <c r="A64" s="147"/>
      <c r="B64" s="149" t="s">
        <v>149</v>
      </c>
      <c r="C64" s="147" t="s">
        <v>97</v>
      </c>
      <c r="D64" s="147" t="s">
        <v>98</v>
      </c>
      <c r="E64" s="150">
        <v>2</v>
      </c>
      <c r="F64" s="151">
        <f>F61*E64</f>
        <v>0.84279999999999999</v>
      </c>
      <c r="G64" s="156"/>
      <c r="H64" s="155"/>
      <c r="I64" s="152"/>
      <c r="J64" s="153"/>
      <c r="K64" s="154"/>
      <c r="L64" s="155"/>
      <c r="M64" s="152"/>
    </row>
    <row r="65" spans="1:13" s="112" customFormat="1" x14ac:dyDescent="0.3">
      <c r="A65" s="48"/>
      <c r="B65" s="51"/>
      <c r="C65" s="48" t="s">
        <v>25</v>
      </c>
      <c r="D65" s="51" t="s">
        <v>0</v>
      </c>
      <c r="E65" s="55">
        <v>0.09</v>
      </c>
      <c r="F65" s="56">
        <f>F61*E65</f>
        <v>3.7926000000000001E-2</v>
      </c>
      <c r="G65" s="57"/>
      <c r="H65" s="179"/>
      <c r="I65" s="49"/>
      <c r="J65" s="50"/>
      <c r="K65" s="180"/>
      <c r="L65" s="179"/>
      <c r="M65" s="49"/>
    </row>
    <row r="66" spans="1:13" s="149" customFormat="1" ht="15.75" x14ac:dyDescent="0.3">
      <c r="A66" s="147">
        <v>9</v>
      </c>
      <c r="B66" s="166" t="s">
        <v>99</v>
      </c>
      <c r="C66" s="147" t="s">
        <v>100</v>
      </c>
      <c r="D66" s="149" t="s">
        <v>26</v>
      </c>
      <c r="E66" s="152"/>
      <c r="F66" s="153">
        <v>98</v>
      </c>
      <c r="G66" s="156"/>
      <c r="H66" s="157"/>
      <c r="I66" s="152"/>
      <c r="K66" s="156"/>
      <c r="L66" s="157"/>
      <c r="M66" s="177"/>
    </row>
    <row r="67" spans="1:13" s="149" customFormat="1" ht="15.75" x14ac:dyDescent="0.3">
      <c r="A67" s="147"/>
      <c r="C67" s="147" t="s">
        <v>22</v>
      </c>
      <c r="D67" s="149" t="s">
        <v>23</v>
      </c>
      <c r="E67" s="152">
        <v>0.68</v>
      </c>
      <c r="F67" s="153">
        <f>F66*E67</f>
        <v>66.64</v>
      </c>
      <c r="G67" s="152"/>
      <c r="I67" s="156"/>
      <c r="J67" s="157"/>
      <c r="K67" s="156"/>
      <c r="L67" s="157"/>
      <c r="M67" s="152"/>
    </row>
    <row r="68" spans="1:13" s="149" customFormat="1" ht="15.75" x14ac:dyDescent="0.3">
      <c r="A68" s="147"/>
      <c r="C68" s="147" t="s">
        <v>24</v>
      </c>
      <c r="D68" s="149" t="s">
        <v>0</v>
      </c>
      <c r="E68" s="165">
        <f>0.03/100</f>
        <v>2.9999999999999997E-4</v>
      </c>
      <c r="F68" s="153">
        <f>F66*E68</f>
        <v>2.9399999999999999E-2</v>
      </c>
      <c r="G68" s="156"/>
      <c r="H68" s="157"/>
      <c r="I68" s="152"/>
      <c r="K68" s="152"/>
      <c r="L68" s="153"/>
      <c r="M68" s="152"/>
    </row>
    <row r="69" spans="1:13" s="149" customFormat="1" ht="15.75" x14ac:dyDescent="0.3">
      <c r="A69" s="147"/>
      <c r="B69" s="149" t="s">
        <v>149</v>
      </c>
      <c r="C69" s="147" t="s">
        <v>101</v>
      </c>
      <c r="D69" s="149" t="s">
        <v>41</v>
      </c>
      <c r="E69" s="150">
        <v>0.24399999999999999</v>
      </c>
      <c r="F69" s="153">
        <f>F66*E69</f>
        <v>23.911999999999999</v>
      </c>
      <c r="G69" s="156"/>
      <c r="H69" s="157"/>
      <c r="I69" s="152"/>
      <c r="J69" s="153"/>
      <c r="K69" s="156"/>
      <c r="L69" s="157"/>
      <c r="M69" s="152"/>
    </row>
    <row r="70" spans="1:13" s="149" customFormat="1" ht="15.75" x14ac:dyDescent="0.3">
      <c r="A70" s="147"/>
      <c r="B70" s="149" t="s">
        <v>149</v>
      </c>
      <c r="C70" s="147" t="s">
        <v>102</v>
      </c>
      <c r="D70" s="149" t="s">
        <v>41</v>
      </c>
      <c r="E70" s="150">
        <v>2E-3</v>
      </c>
      <c r="F70" s="153">
        <f>F66*E70</f>
        <v>0.19600000000000001</v>
      </c>
      <c r="G70" s="156"/>
      <c r="H70" s="157"/>
      <c r="I70" s="152"/>
      <c r="J70" s="153"/>
      <c r="K70" s="156"/>
      <c r="L70" s="157"/>
      <c r="M70" s="152"/>
    </row>
    <row r="71" spans="1:13" s="149" customFormat="1" ht="15.75" x14ac:dyDescent="0.3">
      <c r="A71" s="147"/>
      <c r="B71" s="166" t="s">
        <v>149</v>
      </c>
      <c r="C71" s="147" t="s">
        <v>66</v>
      </c>
      <c r="D71" s="149" t="s">
        <v>41</v>
      </c>
      <c r="E71" s="150">
        <v>2.7E-2</v>
      </c>
      <c r="F71" s="153">
        <f>F66*E71</f>
        <v>2.6459999999999999</v>
      </c>
      <c r="G71" s="156"/>
      <c r="H71" s="157"/>
      <c r="I71" s="152"/>
      <c r="J71" s="153"/>
      <c r="K71" s="156"/>
      <c r="L71" s="157"/>
      <c r="M71" s="152"/>
    </row>
    <row r="72" spans="1:13" s="149" customFormat="1" ht="15.75" x14ac:dyDescent="0.3">
      <c r="A72" s="48"/>
      <c r="B72" s="51"/>
      <c r="C72" s="48" t="s">
        <v>25</v>
      </c>
      <c r="D72" s="51" t="s">
        <v>0</v>
      </c>
      <c r="E72" s="187">
        <v>1.9E-3</v>
      </c>
      <c r="F72" s="50">
        <f>F66*E72</f>
        <v>0.1862</v>
      </c>
      <c r="G72" s="57"/>
      <c r="H72" s="58"/>
      <c r="I72" s="49"/>
      <c r="J72" s="50"/>
      <c r="K72" s="57"/>
      <c r="L72" s="58"/>
      <c r="M72" s="49"/>
    </row>
    <row r="73" spans="1:13" s="190" customFormat="1" ht="16.5" customHeight="1" x14ac:dyDescent="0.35">
      <c r="A73" s="188"/>
      <c r="B73" s="188"/>
      <c r="C73" s="188" t="s">
        <v>27</v>
      </c>
      <c r="D73" s="188"/>
      <c r="E73" s="188"/>
      <c r="F73" s="188"/>
      <c r="G73" s="188"/>
      <c r="H73" s="189"/>
      <c r="I73" s="189"/>
      <c r="J73" s="189"/>
      <c r="K73" s="189"/>
      <c r="L73" s="189"/>
      <c r="M73" s="189"/>
    </row>
    <row r="74" spans="1:13" s="197" customFormat="1" x14ac:dyDescent="0.3">
      <c r="A74" s="191"/>
      <c r="B74" s="191"/>
      <c r="C74" s="192" t="s">
        <v>167</v>
      </c>
      <c r="D74" s="193">
        <v>0.1</v>
      </c>
      <c r="E74" s="194"/>
      <c r="F74" s="194"/>
      <c r="G74" s="195"/>
      <c r="H74" s="196"/>
      <c r="I74" s="196"/>
      <c r="J74" s="196"/>
      <c r="K74" s="196"/>
      <c r="L74" s="196"/>
      <c r="M74" s="196"/>
    </row>
    <row r="75" spans="1:13" s="190" customFormat="1" ht="16.5" customHeight="1" x14ac:dyDescent="0.35">
      <c r="A75" s="188"/>
      <c r="B75" s="188"/>
      <c r="C75" s="188" t="s">
        <v>27</v>
      </c>
      <c r="D75" s="188"/>
      <c r="E75" s="188"/>
      <c r="F75" s="188"/>
      <c r="G75" s="188"/>
      <c r="H75" s="189"/>
      <c r="I75" s="189"/>
      <c r="J75" s="198"/>
      <c r="K75" s="189"/>
      <c r="L75" s="189"/>
      <c r="M75" s="199"/>
    </row>
    <row r="76" spans="1:13" s="197" customFormat="1" ht="33" x14ac:dyDescent="0.3">
      <c r="A76" s="191"/>
      <c r="B76" s="191"/>
      <c r="C76" s="192" t="s">
        <v>163</v>
      </c>
      <c r="D76" s="193">
        <v>0.08</v>
      </c>
      <c r="E76" s="194"/>
      <c r="F76" s="194"/>
      <c r="G76" s="195"/>
      <c r="H76" s="196"/>
      <c r="I76" s="196"/>
      <c r="J76" s="196"/>
      <c r="K76" s="196"/>
      <c r="L76" s="196"/>
      <c r="M76" s="196"/>
    </row>
    <row r="77" spans="1:13" s="207" customFormat="1" x14ac:dyDescent="0.35">
      <c r="A77" s="200"/>
      <c r="B77" s="200"/>
      <c r="C77" s="201" t="s">
        <v>8</v>
      </c>
      <c r="D77" s="201"/>
      <c r="E77" s="202"/>
      <c r="F77" s="203"/>
      <c r="G77" s="204"/>
      <c r="H77" s="205"/>
      <c r="I77" s="205"/>
      <c r="J77" s="206"/>
      <c r="K77" s="205"/>
      <c r="L77" s="205"/>
      <c r="M77" s="206"/>
    </row>
    <row r="79" spans="1:13" s="209" customFormat="1" ht="11.25" customHeight="1" x14ac:dyDescent="0.3">
      <c r="A79" s="208"/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</row>
    <row r="80" spans="1:13" s="209" customFormat="1" ht="11.25" customHeight="1" x14ac:dyDescent="0.3">
      <c r="A80" s="208"/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</row>
    <row r="81" spans="1:13" s="209" customFormat="1" ht="15.75" customHeight="1" x14ac:dyDescent="0.3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</row>
    <row r="82" spans="1:13" s="190" customFormat="1" ht="15.75" x14ac:dyDescent="0.3">
      <c r="A82" s="210"/>
      <c r="B82" s="211"/>
      <c r="C82" s="210"/>
      <c r="D82" s="210"/>
      <c r="E82" s="212"/>
      <c r="F82" s="212"/>
      <c r="G82" s="213"/>
      <c r="H82" s="210"/>
      <c r="I82" s="214"/>
      <c r="J82" s="210"/>
      <c r="K82" s="214"/>
      <c r="L82" s="210"/>
      <c r="M82" s="215"/>
    </row>
    <row r="83" spans="1:13" s="190" customFormat="1" ht="15.75" x14ac:dyDescent="0.3">
      <c r="A83" s="210"/>
      <c r="B83" s="210"/>
      <c r="C83" s="210"/>
      <c r="D83" s="210"/>
      <c r="E83" s="212"/>
      <c r="F83" s="212"/>
      <c r="G83" s="213"/>
      <c r="H83" s="214"/>
      <c r="I83" s="214"/>
      <c r="J83" s="214"/>
      <c r="K83" s="214"/>
      <c r="L83" s="214"/>
      <c r="M83" s="214"/>
    </row>
    <row r="84" spans="1:13" s="190" customFormat="1" ht="15.75" x14ac:dyDescent="0.3">
      <c r="A84" s="210"/>
      <c r="B84" s="211"/>
      <c r="C84" s="210"/>
      <c r="D84" s="210"/>
      <c r="E84" s="212"/>
      <c r="F84" s="212"/>
      <c r="G84" s="213"/>
      <c r="H84" s="210"/>
      <c r="I84" s="214"/>
      <c r="J84" s="210"/>
      <c r="K84" s="214"/>
      <c r="L84" s="210"/>
      <c r="M84" s="215"/>
    </row>
    <row r="85" spans="1:13" s="190" customFormat="1" ht="15.75" x14ac:dyDescent="0.3">
      <c r="A85" s="210"/>
      <c r="B85" s="210"/>
      <c r="C85" s="210"/>
      <c r="D85" s="210"/>
      <c r="E85" s="212"/>
      <c r="F85" s="212"/>
      <c r="G85" s="213"/>
      <c r="H85" s="214"/>
      <c r="I85" s="214"/>
      <c r="J85" s="214"/>
      <c r="K85" s="214"/>
      <c r="L85" s="214"/>
      <c r="M85" s="214"/>
    </row>
    <row r="86" spans="1:13" s="190" customFormat="1" ht="15.75" x14ac:dyDescent="0.3">
      <c r="A86" s="210"/>
      <c r="B86" s="211"/>
      <c r="C86" s="210"/>
      <c r="D86" s="210"/>
      <c r="E86" s="212"/>
      <c r="F86" s="212"/>
      <c r="G86" s="213"/>
      <c r="H86" s="210"/>
      <c r="I86" s="214"/>
      <c r="J86" s="210"/>
      <c r="K86" s="214"/>
      <c r="L86" s="210"/>
      <c r="M86" s="215"/>
    </row>
    <row r="87" spans="1:13" s="190" customFormat="1" ht="15.75" x14ac:dyDescent="0.3">
      <c r="A87" s="210"/>
      <c r="B87" s="210"/>
      <c r="C87" s="210"/>
      <c r="D87" s="210"/>
      <c r="E87" s="212"/>
      <c r="F87" s="212"/>
      <c r="G87" s="213"/>
      <c r="H87" s="214"/>
      <c r="I87" s="214"/>
      <c r="J87" s="214"/>
      <c r="K87" s="214"/>
      <c r="L87" s="214"/>
      <c r="M87" s="214"/>
    </row>
    <row r="88" spans="1:13" s="190" customFormat="1" ht="15.75" x14ac:dyDescent="0.3">
      <c r="A88" s="210"/>
      <c r="B88" s="211"/>
      <c r="C88" s="210"/>
      <c r="D88" s="210"/>
      <c r="E88" s="212"/>
      <c r="F88" s="212"/>
      <c r="G88" s="213"/>
      <c r="H88" s="210"/>
      <c r="I88" s="214"/>
      <c r="J88" s="210"/>
      <c r="K88" s="214"/>
      <c r="L88" s="210"/>
      <c r="M88" s="215"/>
    </row>
    <row r="89" spans="1:13" s="190" customFormat="1" ht="15.75" x14ac:dyDescent="0.3">
      <c r="A89" s="210"/>
      <c r="B89" s="210"/>
      <c r="C89" s="210"/>
      <c r="D89" s="210"/>
      <c r="E89" s="212"/>
      <c r="F89" s="212"/>
      <c r="G89" s="213"/>
      <c r="H89" s="214"/>
      <c r="I89" s="214"/>
      <c r="J89" s="214"/>
      <c r="K89" s="214"/>
      <c r="L89" s="214"/>
      <c r="M89" s="214"/>
    </row>
    <row r="90" spans="1:13" s="190" customFormat="1" ht="15.75" x14ac:dyDescent="0.3">
      <c r="A90" s="210"/>
      <c r="B90" s="211"/>
      <c r="C90" s="210"/>
      <c r="D90" s="210"/>
      <c r="E90" s="212"/>
      <c r="F90" s="212"/>
      <c r="G90" s="213"/>
      <c r="H90" s="210"/>
      <c r="I90" s="214"/>
      <c r="J90" s="210"/>
      <c r="K90" s="214"/>
      <c r="L90" s="210"/>
      <c r="M90" s="215"/>
    </row>
    <row r="91" spans="1:13" s="190" customFormat="1" ht="15.75" x14ac:dyDescent="0.3">
      <c r="A91" s="210"/>
      <c r="B91" s="210"/>
      <c r="C91" s="210"/>
      <c r="D91" s="210"/>
      <c r="E91" s="212"/>
      <c r="F91" s="212"/>
      <c r="G91" s="213"/>
      <c r="H91" s="214"/>
      <c r="I91" s="214"/>
      <c r="J91" s="214"/>
      <c r="K91" s="214"/>
      <c r="L91" s="214"/>
      <c r="M91" s="214"/>
    </row>
    <row r="92" spans="1:13" s="190" customFormat="1" ht="15.75" x14ac:dyDescent="0.3">
      <c r="A92" s="210"/>
      <c r="B92" s="211"/>
      <c r="C92" s="210"/>
      <c r="D92" s="210"/>
      <c r="E92" s="212"/>
      <c r="F92" s="212"/>
      <c r="G92" s="213"/>
      <c r="H92" s="215"/>
      <c r="I92" s="213"/>
      <c r="J92" s="210"/>
      <c r="K92" s="214"/>
      <c r="L92" s="214"/>
      <c r="M92" s="216"/>
    </row>
    <row r="93" spans="1:13" s="190" customFormat="1" ht="15.75" x14ac:dyDescent="0.3">
      <c r="A93" s="210"/>
      <c r="B93" s="210"/>
      <c r="C93" s="210"/>
      <c r="D93" s="210"/>
      <c r="E93" s="212"/>
      <c r="F93" s="212"/>
      <c r="G93" s="213"/>
      <c r="H93" s="214"/>
      <c r="I93" s="214"/>
      <c r="J93" s="214"/>
      <c r="K93" s="214"/>
      <c r="L93" s="214"/>
      <c r="M93" s="214"/>
    </row>
    <row r="94" spans="1:13" s="190" customFormat="1" ht="15.75" x14ac:dyDescent="0.3">
      <c r="A94" s="210"/>
      <c r="B94" s="211"/>
      <c r="C94" s="217"/>
      <c r="D94" s="210"/>
      <c r="E94" s="212"/>
      <c r="F94" s="212"/>
      <c r="G94" s="213"/>
      <c r="H94" s="210"/>
      <c r="I94" s="214"/>
      <c r="J94" s="210"/>
      <c r="K94" s="214"/>
      <c r="L94" s="210"/>
      <c r="M94" s="215"/>
    </row>
    <row r="95" spans="1:13" s="190" customFormat="1" ht="15.75" x14ac:dyDescent="0.3">
      <c r="A95" s="210"/>
      <c r="B95" s="210"/>
      <c r="C95" s="210"/>
      <c r="D95" s="210"/>
      <c r="E95" s="212"/>
      <c r="F95" s="212"/>
      <c r="G95" s="213"/>
      <c r="H95" s="214"/>
      <c r="I95" s="214"/>
      <c r="J95" s="214"/>
      <c r="K95" s="214"/>
      <c r="L95" s="214"/>
      <c r="M95" s="214"/>
    </row>
    <row r="96" spans="1:13" s="219" customFormat="1" x14ac:dyDescent="0.3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</row>
    <row r="97" spans="1:13" s="190" customFormat="1" ht="15.75" x14ac:dyDescent="0.3">
      <c r="A97" s="210"/>
      <c r="B97" s="211"/>
      <c r="C97" s="217"/>
      <c r="D97" s="210"/>
      <c r="E97" s="212"/>
      <c r="F97" s="212"/>
      <c r="G97" s="213"/>
      <c r="H97" s="210"/>
      <c r="I97" s="214"/>
      <c r="J97" s="210"/>
      <c r="K97" s="214"/>
      <c r="L97" s="210"/>
      <c r="M97" s="215"/>
    </row>
    <row r="98" spans="1:13" s="190" customFormat="1" ht="15.75" x14ac:dyDescent="0.3">
      <c r="A98" s="210"/>
      <c r="B98" s="210"/>
      <c r="C98" s="210"/>
      <c r="D98" s="210"/>
      <c r="E98" s="212"/>
      <c r="F98" s="212"/>
      <c r="G98" s="213"/>
      <c r="H98" s="214"/>
      <c r="I98" s="214"/>
      <c r="J98" s="214"/>
      <c r="K98" s="214"/>
      <c r="L98" s="214"/>
      <c r="M98" s="214"/>
    </row>
    <row r="99" spans="1:13" s="190" customFormat="1" ht="15.75" x14ac:dyDescent="0.3">
      <c r="A99" s="210"/>
      <c r="B99" s="211"/>
      <c r="C99" s="217"/>
      <c r="D99" s="210"/>
      <c r="E99" s="212"/>
      <c r="F99" s="212"/>
      <c r="G99" s="213"/>
      <c r="H99" s="210"/>
      <c r="I99" s="214"/>
      <c r="J99" s="210"/>
      <c r="K99" s="214"/>
      <c r="L99" s="210"/>
      <c r="M99" s="215"/>
    </row>
    <row r="100" spans="1:13" s="190" customFormat="1" ht="15.75" x14ac:dyDescent="0.3">
      <c r="A100" s="210"/>
      <c r="B100" s="210"/>
      <c r="C100" s="210"/>
      <c r="D100" s="210"/>
      <c r="E100" s="212"/>
      <c r="F100" s="212"/>
      <c r="G100" s="213"/>
      <c r="H100" s="214"/>
      <c r="I100" s="214"/>
      <c r="J100" s="214"/>
      <c r="K100" s="214"/>
      <c r="L100" s="214"/>
      <c r="M100" s="214"/>
    </row>
    <row r="101" spans="1:13" s="190" customFormat="1" ht="15.75" x14ac:dyDescent="0.3">
      <c r="A101" s="210"/>
      <c r="B101" s="210"/>
      <c r="C101" s="217"/>
      <c r="D101" s="210"/>
      <c r="E101" s="212"/>
      <c r="F101" s="212"/>
      <c r="G101" s="213"/>
      <c r="H101" s="210"/>
      <c r="I101" s="214"/>
      <c r="J101" s="210"/>
      <c r="K101" s="214"/>
      <c r="L101" s="210"/>
      <c r="M101" s="215"/>
    </row>
    <row r="102" spans="1:13" s="190" customFormat="1" ht="15.75" x14ac:dyDescent="0.3">
      <c r="A102" s="210"/>
      <c r="B102" s="210"/>
      <c r="C102" s="210"/>
      <c r="D102" s="210"/>
      <c r="E102" s="212"/>
      <c r="F102" s="212"/>
      <c r="G102" s="213"/>
      <c r="H102" s="214"/>
      <c r="I102" s="214"/>
      <c r="J102" s="214"/>
      <c r="K102" s="214"/>
      <c r="L102" s="214"/>
      <c r="M102" s="214"/>
    </row>
    <row r="103" spans="1:13" s="190" customFormat="1" ht="15.75" x14ac:dyDescent="0.3">
      <c r="A103" s="210"/>
      <c r="B103" s="211"/>
      <c r="C103" s="217"/>
      <c r="D103" s="210"/>
      <c r="E103" s="212"/>
      <c r="F103" s="212"/>
      <c r="G103" s="213"/>
      <c r="H103" s="210"/>
      <c r="I103" s="214"/>
      <c r="J103" s="210"/>
      <c r="K103" s="214"/>
      <c r="L103" s="210"/>
      <c r="M103" s="215"/>
    </row>
    <row r="104" spans="1:13" s="190" customFormat="1" ht="15.75" x14ac:dyDescent="0.3">
      <c r="A104" s="210"/>
      <c r="B104" s="210"/>
      <c r="C104" s="210"/>
      <c r="D104" s="210"/>
      <c r="E104" s="212"/>
      <c r="F104" s="212"/>
      <c r="G104" s="213"/>
      <c r="H104" s="214"/>
      <c r="I104" s="214"/>
      <c r="J104" s="214"/>
      <c r="K104" s="214"/>
      <c r="L104" s="214"/>
      <c r="M104" s="214"/>
    </row>
    <row r="105" spans="1:13" s="190" customFormat="1" ht="15.75" x14ac:dyDescent="0.3">
      <c r="A105" s="210"/>
      <c r="B105" s="210"/>
      <c r="C105" s="217"/>
      <c r="D105" s="210"/>
      <c r="E105" s="212"/>
      <c r="F105" s="212"/>
      <c r="G105" s="213"/>
      <c r="H105" s="210"/>
      <c r="I105" s="214"/>
      <c r="J105" s="210"/>
      <c r="K105" s="214"/>
      <c r="L105" s="210"/>
      <c r="M105" s="215"/>
    </row>
    <row r="106" spans="1:13" s="190" customFormat="1" ht="15.75" x14ac:dyDescent="0.3">
      <c r="A106" s="210"/>
      <c r="B106" s="210"/>
      <c r="C106" s="210"/>
      <c r="D106" s="210"/>
      <c r="E106" s="212"/>
      <c r="F106" s="212"/>
      <c r="G106" s="213"/>
      <c r="H106" s="214"/>
      <c r="I106" s="214"/>
      <c r="J106" s="214"/>
      <c r="K106" s="214"/>
      <c r="L106" s="214"/>
      <c r="M106" s="214"/>
    </row>
    <row r="107" spans="1:13" s="190" customFormat="1" ht="15.75" x14ac:dyDescent="0.3">
      <c r="A107" s="210"/>
      <c r="B107" s="210"/>
      <c r="C107" s="217"/>
      <c r="D107" s="210"/>
      <c r="E107" s="212"/>
      <c r="F107" s="212"/>
      <c r="G107" s="213"/>
      <c r="H107" s="210"/>
      <c r="I107" s="214"/>
      <c r="J107" s="210"/>
      <c r="K107" s="214"/>
      <c r="L107" s="210"/>
      <c r="M107" s="215"/>
    </row>
    <row r="108" spans="1:13" s="190" customFormat="1" ht="15.75" x14ac:dyDescent="0.3">
      <c r="A108" s="210"/>
      <c r="B108" s="210"/>
      <c r="C108" s="210"/>
      <c r="D108" s="210"/>
      <c r="E108" s="212"/>
      <c r="F108" s="212"/>
      <c r="G108" s="213"/>
      <c r="H108" s="214"/>
      <c r="I108" s="214"/>
      <c r="J108" s="214"/>
      <c r="K108" s="214"/>
      <c r="L108" s="214"/>
      <c r="M108" s="214"/>
    </row>
    <row r="109" spans="1:13" s="190" customFormat="1" ht="15.75" x14ac:dyDescent="0.3">
      <c r="A109" s="210"/>
      <c r="B109" s="210"/>
      <c r="C109" s="217"/>
      <c r="D109" s="210"/>
      <c r="E109" s="212"/>
      <c r="F109" s="212"/>
      <c r="G109" s="213"/>
      <c r="H109" s="210"/>
      <c r="I109" s="214"/>
      <c r="J109" s="210"/>
      <c r="K109" s="214"/>
      <c r="L109" s="210"/>
      <c r="M109" s="215"/>
    </row>
    <row r="110" spans="1:13" s="190" customFormat="1" ht="15.75" x14ac:dyDescent="0.3">
      <c r="A110" s="210"/>
      <c r="B110" s="210"/>
      <c r="C110" s="210"/>
      <c r="D110" s="210"/>
      <c r="E110" s="212"/>
      <c r="F110" s="212"/>
      <c r="G110" s="213"/>
      <c r="H110" s="214"/>
      <c r="I110" s="214"/>
      <c r="J110" s="214"/>
      <c r="K110" s="214"/>
      <c r="L110" s="214"/>
      <c r="M110" s="214"/>
    </row>
    <row r="111" spans="1:13" s="190" customFormat="1" ht="15.75" x14ac:dyDescent="0.3">
      <c r="A111" s="210"/>
      <c r="B111" s="210"/>
      <c r="C111" s="217"/>
      <c r="D111" s="210"/>
      <c r="E111" s="212"/>
      <c r="F111" s="212"/>
      <c r="G111" s="213"/>
      <c r="H111" s="210"/>
      <c r="I111" s="214"/>
      <c r="J111" s="210"/>
      <c r="K111" s="214"/>
      <c r="L111" s="210"/>
      <c r="M111" s="215"/>
    </row>
    <row r="112" spans="1:13" s="190" customFormat="1" ht="15.75" x14ac:dyDescent="0.3">
      <c r="A112" s="210"/>
      <c r="B112" s="210"/>
      <c r="C112" s="210"/>
      <c r="D112" s="210"/>
      <c r="E112" s="212"/>
      <c r="F112" s="212"/>
      <c r="G112" s="213"/>
      <c r="H112" s="214"/>
      <c r="I112" s="214"/>
      <c r="J112" s="214"/>
      <c r="K112" s="214"/>
      <c r="L112" s="214"/>
      <c r="M112" s="214"/>
    </row>
    <row r="113" spans="1:13" s="219" customFormat="1" x14ac:dyDescent="0.3">
      <c r="A113" s="210"/>
      <c r="B113" s="210"/>
      <c r="C113" s="217"/>
      <c r="D113" s="210"/>
      <c r="E113" s="210"/>
      <c r="F113" s="210"/>
      <c r="G113" s="213"/>
      <c r="H113" s="210"/>
      <c r="I113" s="214"/>
      <c r="J113" s="214"/>
      <c r="K113" s="214"/>
      <c r="L113" s="214"/>
      <c r="M113" s="214"/>
    </row>
    <row r="114" spans="1:13" s="219" customFormat="1" x14ac:dyDescent="0.3">
      <c r="A114" s="210"/>
      <c r="B114" s="210"/>
      <c r="C114" s="210"/>
      <c r="D114" s="210"/>
      <c r="E114" s="212"/>
      <c r="F114" s="212"/>
      <c r="G114" s="213"/>
      <c r="H114" s="210"/>
      <c r="I114" s="214"/>
      <c r="J114" s="214"/>
      <c r="K114" s="214"/>
      <c r="L114" s="214"/>
      <c r="M114" s="215"/>
    </row>
    <row r="115" spans="1:13" s="219" customFormat="1" x14ac:dyDescent="0.3">
      <c r="A115" s="210"/>
      <c r="B115" s="210"/>
      <c r="C115" s="210"/>
      <c r="D115" s="210"/>
      <c r="E115" s="212"/>
      <c r="F115" s="212"/>
      <c r="G115" s="213"/>
      <c r="H115" s="215"/>
      <c r="I115" s="213"/>
      <c r="J115" s="210"/>
      <c r="K115" s="213"/>
      <c r="L115" s="210"/>
      <c r="M115" s="213"/>
    </row>
    <row r="116" spans="1:13" s="219" customFormat="1" x14ac:dyDescent="0.3">
      <c r="A116" s="210"/>
      <c r="B116" s="210"/>
      <c r="C116" s="210"/>
      <c r="D116" s="210"/>
      <c r="E116" s="213"/>
      <c r="F116" s="212"/>
      <c r="G116" s="213"/>
      <c r="H116" s="215"/>
      <c r="I116" s="220"/>
      <c r="J116" s="210"/>
      <c r="K116" s="214"/>
      <c r="L116" s="214"/>
      <c r="M116" s="215"/>
    </row>
    <row r="117" spans="1:13" s="219" customFormat="1" x14ac:dyDescent="0.3">
      <c r="A117" s="210"/>
      <c r="B117" s="210"/>
      <c r="C117" s="210"/>
      <c r="D117" s="210"/>
      <c r="E117" s="212"/>
      <c r="F117" s="212"/>
      <c r="G117" s="213"/>
      <c r="H117" s="221"/>
      <c r="I117" s="220"/>
      <c r="J117" s="210"/>
      <c r="K117" s="214"/>
      <c r="L117" s="214"/>
      <c r="M117" s="215"/>
    </row>
    <row r="118" spans="1:13" s="219" customFormat="1" x14ac:dyDescent="0.3">
      <c r="A118" s="210"/>
      <c r="B118" s="210"/>
      <c r="C118" s="210"/>
      <c r="D118" s="210"/>
      <c r="E118" s="212"/>
      <c r="F118" s="212"/>
      <c r="G118" s="213"/>
      <c r="H118" s="215"/>
      <c r="I118" s="220"/>
      <c r="J118" s="210"/>
      <c r="K118" s="214"/>
      <c r="L118" s="214"/>
      <c r="M118" s="215"/>
    </row>
    <row r="119" spans="1:13" s="190" customFormat="1" ht="15.75" x14ac:dyDescent="0.3">
      <c r="A119" s="210"/>
      <c r="B119" s="210"/>
      <c r="C119" s="210"/>
      <c r="D119" s="210"/>
      <c r="E119" s="212"/>
      <c r="F119" s="212"/>
      <c r="G119" s="213"/>
      <c r="H119" s="214"/>
      <c r="I119" s="214"/>
      <c r="J119" s="214"/>
      <c r="K119" s="214"/>
      <c r="L119" s="214"/>
      <c r="M119" s="214"/>
    </row>
    <row r="120" spans="1:13" s="219" customFormat="1" x14ac:dyDescent="0.3">
      <c r="A120" s="210"/>
      <c r="B120" s="210"/>
      <c r="C120" s="217"/>
      <c r="D120" s="210"/>
      <c r="E120" s="210"/>
      <c r="F120" s="210"/>
      <c r="G120" s="213"/>
      <c r="H120" s="210"/>
      <c r="I120" s="214"/>
      <c r="J120" s="214"/>
      <c r="K120" s="214"/>
      <c r="L120" s="214"/>
      <c r="M120" s="214"/>
    </row>
    <row r="121" spans="1:13" s="219" customFormat="1" x14ac:dyDescent="0.3">
      <c r="A121" s="210"/>
      <c r="B121" s="210"/>
      <c r="C121" s="210"/>
      <c r="D121" s="210"/>
      <c r="E121" s="212"/>
      <c r="F121" s="212"/>
      <c r="G121" s="213"/>
      <c r="H121" s="210"/>
      <c r="I121" s="214"/>
      <c r="J121" s="214"/>
      <c r="K121" s="214"/>
      <c r="L121" s="214"/>
      <c r="M121" s="215"/>
    </row>
    <row r="122" spans="1:13" s="219" customFormat="1" x14ac:dyDescent="0.3">
      <c r="A122" s="210"/>
      <c r="B122" s="210"/>
      <c r="C122" s="210"/>
      <c r="D122" s="210"/>
      <c r="E122" s="222"/>
      <c r="F122" s="212"/>
      <c r="G122" s="213"/>
      <c r="H122" s="215"/>
      <c r="I122" s="213"/>
      <c r="J122" s="210"/>
      <c r="K122" s="213"/>
      <c r="L122" s="210"/>
      <c r="M122" s="213"/>
    </row>
    <row r="123" spans="1:13" s="219" customFormat="1" x14ac:dyDescent="0.3">
      <c r="A123" s="210"/>
      <c r="B123" s="210"/>
      <c r="C123" s="210"/>
      <c r="D123" s="210"/>
      <c r="E123" s="213"/>
      <c r="F123" s="212"/>
      <c r="G123" s="213"/>
      <c r="H123" s="215"/>
      <c r="I123" s="220"/>
      <c r="J123" s="210"/>
      <c r="K123" s="214"/>
      <c r="L123" s="214"/>
      <c r="M123" s="215"/>
    </row>
    <row r="124" spans="1:13" s="219" customFormat="1" x14ac:dyDescent="0.3">
      <c r="A124" s="210"/>
      <c r="B124" s="210"/>
      <c r="C124" s="210"/>
      <c r="D124" s="210"/>
      <c r="E124" s="222"/>
      <c r="F124" s="212"/>
      <c r="G124" s="213"/>
      <c r="H124" s="215"/>
      <c r="I124" s="220"/>
      <c r="J124" s="210"/>
      <c r="K124" s="214"/>
      <c r="L124" s="214"/>
      <c r="M124" s="215"/>
    </row>
    <row r="125" spans="1:13" s="190" customFormat="1" ht="15.75" x14ac:dyDescent="0.3">
      <c r="A125" s="210"/>
      <c r="B125" s="210"/>
      <c r="C125" s="210"/>
      <c r="D125" s="210"/>
      <c r="E125" s="212"/>
      <c r="F125" s="212"/>
      <c r="G125" s="213"/>
      <c r="H125" s="214"/>
      <c r="I125" s="214"/>
      <c r="J125" s="214"/>
      <c r="K125" s="214"/>
      <c r="L125" s="214"/>
      <c r="M125" s="214"/>
    </row>
    <row r="126" spans="1:13" s="219" customFormat="1" x14ac:dyDescent="0.3">
      <c r="A126" s="218"/>
      <c r="B126" s="218"/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</row>
    <row r="127" spans="1:13" s="219" customFormat="1" x14ac:dyDescent="0.3">
      <c r="A127" s="210"/>
      <c r="B127" s="210"/>
      <c r="C127" s="217"/>
      <c r="D127" s="210"/>
      <c r="E127" s="210"/>
      <c r="F127" s="210"/>
      <c r="G127" s="213"/>
      <c r="H127" s="210"/>
      <c r="I127" s="214"/>
      <c r="J127" s="214"/>
      <c r="K127" s="214"/>
      <c r="L127" s="214"/>
      <c r="M127" s="214"/>
    </row>
    <row r="128" spans="1:13" s="219" customFormat="1" x14ac:dyDescent="0.3">
      <c r="A128" s="210"/>
      <c r="B128" s="210"/>
      <c r="C128" s="210"/>
      <c r="D128" s="210"/>
      <c r="E128" s="212"/>
      <c r="F128" s="212"/>
      <c r="G128" s="213"/>
      <c r="H128" s="210"/>
      <c r="I128" s="214"/>
      <c r="J128" s="214"/>
      <c r="K128" s="214"/>
      <c r="L128" s="214"/>
      <c r="M128" s="215"/>
    </row>
    <row r="129" spans="1:13" s="219" customFormat="1" x14ac:dyDescent="0.3">
      <c r="A129" s="210"/>
      <c r="B129" s="210"/>
      <c r="C129" s="210"/>
      <c r="D129" s="210"/>
      <c r="E129" s="222"/>
      <c r="F129" s="212"/>
      <c r="G129" s="213"/>
      <c r="H129" s="215"/>
      <c r="I129" s="213"/>
      <c r="J129" s="210"/>
      <c r="K129" s="213"/>
      <c r="L129" s="210"/>
      <c r="M129" s="213"/>
    </row>
    <row r="130" spans="1:13" s="219" customFormat="1" x14ac:dyDescent="0.3">
      <c r="A130" s="210"/>
      <c r="B130" s="210"/>
      <c r="C130" s="210"/>
      <c r="D130" s="210"/>
      <c r="E130" s="213"/>
      <c r="F130" s="212"/>
      <c r="G130" s="213"/>
      <c r="H130" s="215"/>
      <c r="I130" s="220"/>
      <c r="J130" s="210"/>
      <c r="K130" s="214"/>
      <c r="L130" s="214"/>
      <c r="M130" s="215"/>
    </row>
    <row r="131" spans="1:13" s="219" customFormat="1" x14ac:dyDescent="0.3">
      <c r="A131" s="210"/>
      <c r="B131" s="210"/>
      <c r="C131" s="210"/>
      <c r="D131" s="210"/>
      <c r="E131" s="222"/>
      <c r="F131" s="212"/>
      <c r="G131" s="213"/>
      <c r="H131" s="215"/>
      <c r="I131" s="220"/>
      <c r="J131" s="210"/>
      <c r="K131" s="214"/>
      <c r="L131" s="214"/>
      <c r="M131" s="215"/>
    </row>
    <row r="132" spans="1:13" s="190" customFormat="1" ht="15.75" x14ac:dyDescent="0.3">
      <c r="A132" s="210"/>
      <c r="B132" s="210"/>
      <c r="C132" s="210"/>
      <c r="D132" s="210"/>
      <c r="E132" s="212"/>
      <c r="F132" s="212"/>
      <c r="G132" s="213"/>
      <c r="H132" s="214"/>
      <c r="I132" s="214"/>
      <c r="J132" s="214"/>
      <c r="K132" s="214"/>
      <c r="L132" s="214"/>
      <c r="M132" s="214"/>
    </row>
    <row r="133" spans="1:13" s="219" customFormat="1" x14ac:dyDescent="0.3">
      <c r="A133" s="210"/>
      <c r="B133" s="210"/>
      <c r="C133" s="217"/>
      <c r="D133" s="210"/>
      <c r="E133" s="210"/>
      <c r="F133" s="210"/>
      <c r="G133" s="213"/>
      <c r="H133" s="210"/>
      <c r="I133" s="214"/>
      <c r="J133" s="214"/>
      <c r="K133" s="214"/>
      <c r="L133" s="214"/>
      <c r="M133" s="214"/>
    </row>
    <row r="134" spans="1:13" s="219" customFormat="1" x14ac:dyDescent="0.3">
      <c r="A134" s="210"/>
      <c r="B134" s="210"/>
      <c r="C134" s="210"/>
      <c r="D134" s="210"/>
      <c r="E134" s="212"/>
      <c r="F134" s="212"/>
      <c r="G134" s="213"/>
      <c r="H134" s="210"/>
      <c r="I134" s="214"/>
      <c r="J134" s="214"/>
      <c r="K134" s="214"/>
      <c r="L134" s="214"/>
      <c r="M134" s="215"/>
    </row>
    <row r="135" spans="1:13" s="219" customFormat="1" x14ac:dyDescent="0.3">
      <c r="A135" s="210"/>
      <c r="B135" s="210"/>
      <c r="C135" s="210"/>
      <c r="D135" s="210"/>
      <c r="E135" s="222"/>
      <c r="F135" s="212"/>
      <c r="G135" s="213"/>
      <c r="H135" s="215"/>
      <c r="I135" s="213"/>
      <c r="J135" s="210"/>
      <c r="K135" s="213"/>
      <c r="L135" s="210"/>
      <c r="M135" s="213"/>
    </row>
    <row r="136" spans="1:13" s="219" customFormat="1" x14ac:dyDescent="0.3">
      <c r="A136" s="210"/>
      <c r="B136" s="210"/>
      <c r="C136" s="210"/>
      <c r="D136" s="210"/>
      <c r="E136" s="213"/>
      <c r="F136" s="212"/>
      <c r="G136" s="213"/>
      <c r="H136" s="215"/>
      <c r="I136" s="220"/>
      <c r="J136" s="210"/>
      <c r="K136" s="214"/>
      <c r="L136" s="214"/>
      <c r="M136" s="215"/>
    </row>
    <row r="137" spans="1:13" s="219" customFormat="1" x14ac:dyDescent="0.3">
      <c r="A137" s="210"/>
      <c r="B137" s="210"/>
      <c r="C137" s="210"/>
      <c r="D137" s="210"/>
      <c r="E137" s="222"/>
      <c r="F137" s="212"/>
      <c r="G137" s="213"/>
      <c r="H137" s="215"/>
      <c r="I137" s="220"/>
      <c r="J137" s="210"/>
      <c r="K137" s="214"/>
      <c r="L137" s="214"/>
      <c r="M137" s="215"/>
    </row>
    <row r="138" spans="1:13" s="190" customFormat="1" ht="15.75" x14ac:dyDescent="0.3">
      <c r="A138" s="210"/>
      <c r="B138" s="210"/>
      <c r="C138" s="210"/>
      <c r="D138" s="210"/>
      <c r="E138" s="212"/>
      <c r="F138" s="212"/>
      <c r="G138" s="213"/>
      <c r="H138" s="214"/>
      <c r="I138" s="214"/>
      <c r="J138" s="214"/>
      <c r="K138" s="214"/>
      <c r="L138" s="214"/>
      <c r="M138" s="214"/>
    </row>
    <row r="139" spans="1:13" s="219" customFormat="1" x14ac:dyDescent="0.3">
      <c r="A139" s="210"/>
      <c r="B139" s="210"/>
      <c r="C139" s="217"/>
      <c r="D139" s="210"/>
      <c r="E139" s="210"/>
      <c r="F139" s="210"/>
      <c r="G139" s="213"/>
      <c r="H139" s="210"/>
      <c r="I139" s="214"/>
      <c r="J139" s="214"/>
      <c r="K139" s="214"/>
      <c r="L139" s="214"/>
      <c r="M139" s="214"/>
    </row>
    <row r="140" spans="1:13" s="219" customFormat="1" x14ac:dyDescent="0.3">
      <c r="A140" s="210"/>
      <c r="B140" s="210"/>
      <c r="C140" s="210"/>
      <c r="D140" s="210"/>
      <c r="E140" s="212"/>
      <c r="F140" s="212"/>
      <c r="G140" s="213"/>
      <c r="H140" s="210"/>
      <c r="I140" s="214"/>
      <c r="J140" s="214"/>
      <c r="K140" s="214"/>
      <c r="L140" s="214"/>
      <c r="M140" s="215"/>
    </row>
    <row r="141" spans="1:13" s="219" customFormat="1" x14ac:dyDescent="0.3">
      <c r="A141" s="210"/>
      <c r="B141" s="210"/>
      <c r="C141" s="210"/>
      <c r="D141" s="210"/>
      <c r="E141" s="222"/>
      <c r="F141" s="212"/>
      <c r="G141" s="213"/>
      <c r="H141" s="215"/>
      <c r="I141" s="213"/>
      <c r="J141" s="210"/>
      <c r="K141" s="213"/>
      <c r="L141" s="210"/>
      <c r="M141" s="213"/>
    </row>
    <row r="142" spans="1:13" s="219" customFormat="1" x14ac:dyDescent="0.3">
      <c r="A142" s="210"/>
      <c r="B142" s="210"/>
      <c r="C142" s="210"/>
      <c r="D142" s="210"/>
      <c r="E142" s="213"/>
      <c r="F142" s="212"/>
      <c r="G142" s="213"/>
      <c r="H142" s="215"/>
      <c r="I142" s="220"/>
      <c r="J142" s="210"/>
      <c r="K142" s="214"/>
      <c r="L142" s="214"/>
      <c r="M142" s="215"/>
    </row>
    <row r="143" spans="1:13" s="219" customFormat="1" x14ac:dyDescent="0.3">
      <c r="A143" s="210"/>
      <c r="B143" s="210"/>
      <c r="C143" s="210"/>
      <c r="D143" s="210"/>
      <c r="E143" s="222"/>
      <c r="F143" s="212"/>
      <c r="G143" s="213"/>
      <c r="H143" s="215"/>
      <c r="I143" s="220"/>
      <c r="J143" s="210"/>
      <c r="K143" s="214"/>
      <c r="L143" s="214"/>
      <c r="M143" s="215"/>
    </row>
    <row r="144" spans="1:13" s="190" customFormat="1" ht="15.75" x14ac:dyDescent="0.3">
      <c r="A144" s="210"/>
      <c r="B144" s="210"/>
      <c r="C144" s="210"/>
      <c r="D144" s="210"/>
      <c r="E144" s="212"/>
      <c r="F144" s="212"/>
      <c r="G144" s="213"/>
      <c r="H144" s="214"/>
      <c r="I144" s="214"/>
      <c r="J144" s="214"/>
      <c r="K144" s="214"/>
      <c r="L144" s="214"/>
      <c r="M144" s="214"/>
    </row>
    <row r="145" spans="1:13" s="219" customFormat="1" x14ac:dyDescent="0.3">
      <c r="A145" s="210"/>
      <c r="B145" s="210"/>
      <c r="C145" s="217"/>
      <c r="D145" s="210"/>
      <c r="E145" s="210"/>
      <c r="F145" s="210"/>
      <c r="G145" s="213"/>
      <c r="H145" s="210"/>
      <c r="I145" s="214"/>
      <c r="J145" s="214"/>
      <c r="K145" s="214"/>
      <c r="L145" s="214"/>
      <c r="M145" s="214"/>
    </row>
    <row r="146" spans="1:13" s="219" customFormat="1" x14ac:dyDescent="0.3">
      <c r="A146" s="210"/>
      <c r="B146" s="210"/>
      <c r="C146" s="210"/>
      <c r="D146" s="210"/>
      <c r="E146" s="212"/>
      <c r="F146" s="212"/>
      <c r="G146" s="213"/>
      <c r="H146" s="210"/>
      <c r="I146" s="214"/>
      <c r="J146" s="214"/>
      <c r="K146" s="214"/>
      <c r="L146" s="214"/>
      <c r="M146" s="215"/>
    </row>
    <row r="147" spans="1:13" s="219" customFormat="1" x14ac:dyDescent="0.3">
      <c r="A147" s="210"/>
      <c r="B147" s="210"/>
      <c r="C147" s="210"/>
      <c r="D147" s="210"/>
      <c r="E147" s="222"/>
      <c r="F147" s="212"/>
      <c r="G147" s="213"/>
      <c r="H147" s="215"/>
      <c r="I147" s="213"/>
      <c r="J147" s="210"/>
      <c r="K147" s="213"/>
      <c r="L147" s="210"/>
      <c r="M147" s="213"/>
    </row>
    <row r="148" spans="1:13" s="219" customFormat="1" x14ac:dyDescent="0.3">
      <c r="A148" s="210"/>
      <c r="B148" s="210"/>
      <c r="C148" s="210"/>
      <c r="D148" s="210"/>
      <c r="E148" s="213"/>
      <c r="F148" s="212"/>
      <c r="G148" s="213"/>
      <c r="H148" s="215"/>
      <c r="I148" s="220"/>
      <c r="J148" s="210"/>
      <c r="K148" s="214"/>
      <c r="L148" s="214"/>
      <c r="M148" s="215"/>
    </row>
    <row r="149" spans="1:13" s="219" customFormat="1" x14ac:dyDescent="0.3">
      <c r="A149" s="210"/>
      <c r="B149" s="210"/>
      <c r="C149" s="210"/>
      <c r="D149" s="210"/>
      <c r="E149" s="222"/>
      <c r="F149" s="212"/>
      <c r="G149" s="213"/>
      <c r="H149" s="215"/>
      <c r="I149" s="220"/>
      <c r="J149" s="210"/>
      <c r="K149" s="214"/>
      <c r="L149" s="214"/>
      <c r="M149" s="215"/>
    </row>
    <row r="150" spans="1:13" s="190" customFormat="1" ht="15.75" x14ac:dyDescent="0.3">
      <c r="A150" s="210"/>
      <c r="B150" s="210"/>
      <c r="C150" s="210"/>
      <c r="D150" s="210"/>
      <c r="E150" s="212"/>
      <c r="F150" s="212"/>
      <c r="G150" s="213"/>
      <c r="H150" s="214"/>
      <c r="I150" s="214"/>
      <c r="J150" s="214"/>
      <c r="K150" s="214"/>
      <c r="L150" s="214"/>
      <c r="M150" s="214"/>
    </row>
    <row r="151" spans="1:13" s="219" customFormat="1" x14ac:dyDescent="0.3">
      <c r="A151" s="210"/>
      <c r="B151" s="210"/>
      <c r="C151" s="217"/>
      <c r="D151" s="210"/>
      <c r="E151" s="210"/>
      <c r="F151" s="210"/>
      <c r="G151" s="213"/>
      <c r="H151" s="210"/>
      <c r="I151" s="214"/>
      <c r="J151" s="214"/>
      <c r="K151" s="214"/>
      <c r="L151" s="214"/>
      <c r="M151" s="214"/>
    </row>
    <row r="152" spans="1:13" s="219" customFormat="1" x14ac:dyDescent="0.3">
      <c r="A152" s="210"/>
      <c r="B152" s="210"/>
      <c r="C152" s="210"/>
      <c r="D152" s="210"/>
      <c r="E152" s="212"/>
      <c r="F152" s="212"/>
      <c r="G152" s="213"/>
      <c r="H152" s="210"/>
      <c r="I152" s="214"/>
      <c r="J152" s="214"/>
      <c r="K152" s="214"/>
      <c r="L152" s="214"/>
      <c r="M152" s="215"/>
    </row>
    <row r="153" spans="1:13" s="219" customFormat="1" x14ac:dyDescent="0.3">
      <c r="A153" s="210"/>
      <c r="B153" s="210"/>
      <c r="C153" s="210"/>
      <c r="D153" s="210"/>
      <c r="E153" s="222"/>
      <c r="F153" s="212"/>
      <c r="G153" s="213"/>
      <c r="H153" s="215"/>
      <c r="I153" s="213"/>
      <c r="J153" s="210"/>
      <c r="K153" s="213"/>
      <c r="L153" s="210"/>
      <c r="M153" s="213"/>
    </row>
    <row r="154" spans="1:13" s="219" customFormat="1" x14ac:dyDescent="0.3">
      <c r="A154" s="210"/>
      <c r="B154" s="210"/>
      <c r="C154" s="210"/>
      <c r="D154" s="210"/>
      <c r="E154" s="213"/>
      <c r="F154" s="212"/>
      <c r="G154" s="213"/>
      <c r="H154" s="215"/>
      <c r="I154" s="220"/>
      <c r="J154" s="210"/>
      <c r="K154" s="214"/>
      <c r="L154" s="214"/>
      <c r="M154" s="215"/>
    </row>
    <row r="155" spans="1:13" s="219" customFormat="1" x14ac:dyDescent="0.3">
      <c r="A155" s="210"/>
      <c r="B155" s="210"/>
      <c r="C155" s="210"/>
      <c r="D155" s="210"/>
      <c r="E155" s="222"/>
      <c r="F155" s="212"/>
      <c r="G155" s="213"/>
      <c r="H155" s="215"/>
      <c r="I155" s="220"/>
      <c r="J155" s="210"/>
      <c r="K155" s="214"/>
      <c r="L155" s="214"/>
      <c r="M155" s="215"/>
    </row>
    <row r="156" spans="1:13" s="190" customFormat="1" ht="15.75" x14ac:dyDescent="0.3">
      <c r="A156" s="210"/>
      <c r="B156" s="210"/>
      <c r="C156" s="210"/>
      <c r="D156" s="210"/>
      <c r="E156" s="212"/>
      <c r="F156" s="212"/>
      <c r="G156" s="213"/>
      <c r="H156" s="214"/>
      <c r="I156" s="214"/>
      <c r="J156" s="214"/>
      <c r="K156" s="214"/>
      <c r="L156" s="214"/>
      <c r="M156" s="214"/>
    </row>
    <row r="157" spans="1:13" s="190" customFormat="1" ht="15.75" x14ac:dyDescent="0.3">
      <c r="A157" s="210"/>
      <c r="B157" s="210"/>
      <c r="C157" s="210"/>
      <c r="D157" s="210"/>
      <c r="E157" s="210"/>
      <c r="F157" s="210"/>
      <c r="G157" s="213"/>
      <c r="H157" s="210"/>
      <c r="I157" s="214"/>
      <c r="J157" s="214"/>
      <c r="K157" s="214"/>
      <c r="L157" s="214"/>
      <c r="M157" s="214"/>
    </row>
    <row r="158" spans="1:13" s="190" customFormat="1" ht="15.75" x14ac:dyDescent="0.3">
      <c r="A158" s="210"/>
      <c r="B158" s="210"/>
      <c r="C158" s="210"/>
      <c r="D158" s="210"/>
      <c r="E158" s="212"/>
      <c r="F158" s="212"/>
      <c r="G158" s="213"/>
      <c r="H158" s="210"/>
      <c r="I158" s="214"/>
      <c r="J158" s="214"/>
      <c r="K158" s="214"/>
      <c r="L158" s="214"/>
      <c r="M158" s="215"/>
    </row>
    <row r="159" spans="1:13" s="190" customFormat="1" ht="15.75" x14ac:dyDescent="0.3">
      <c r="A159" s="210"/>
      <c r="B159" s="210"/>
      <c r="C159" s="210"/>
      <c r="D159" s="210"/>
      <c r="E159" s="222"/>
      <c r="F159" s="212"/>
      <c r="G159" s="213"/>
      <c r="H159" s="215"/>
      <c r="I159" s="213"/>
      <c r="J159" s="210"/>
      <c r="K159" s="213"/>
      <c r="L159" s="210"/>
      <c r="M159" s="213"/>
    </row>
    <row r="160" spans="1:13" s="219" customFormat="1" x14ac:dyDescent="0.3">
      <c r="A160" s="218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</row>
    <row r="161" spans="1:13" s="190" customFormat="1" x14ac:dyDescent="0.3">
      <c r="A161" s="210"/>
      <c r="B161" s="210"/>
      <c r="C161" s="210"/>
      <c r="D161" s="210"/>
      <c r="E161" s="213"/>
      <c r="F161" s="212"/>
      <c r="G161" s="213"/>
      <c r="H161" s="215"/>
      <c r="I161" s="220"/>
      <c r="J161" s="210"/>
      <c r="K161" s="214"/>
      <c r="L161" s="214"/>
      <c r="M161" s="215"/>
    </row>
    <row r="162" spans="1:13" s="190" customFormat="1" x14ac:dyDescent="0.3">
      <c r="A162" s="210"/>
      <c r="B162" s="210"/>
      <c r="C162" s="210"/>
      <c r="D162" s="210"/>
      <c r="E162" s="212"/>
      <c r="F162" s="212"/>
      <c r="G162" s="213"/>
      <c r="H162" s="215"/>
      <c r="I162" s="220"/>
      <c r="J162" s="210"/>
      <c r="K162" s="214"/>
      <c r="L162" s="214"/>
      <c r="M162" s="215"/>
    </row>
    <row r="163" spans="1:13" s="190" customFormat="1" x14ac:dyDescent="0.3">
      <c r="A163" s="210"/>
      <c r="B163" s="210"/>
      <c r="C163" s="210"/>
      <c r="D163" s="210"/>
      <c r="E163" s="222"/>
      <c r="F163" s="212"/>
      <c r="G163" s="213"/>
      <c r="H163" s="215"/>
      <c r="I163" s="220"/>
      <c r="J163" s="210"/>
      <c r="K163" s="214"/>
      <c r="L163" s="214"/>
      <c r="M163" s="215"/>
    </row>
    <row r="164" spans="1:13" s="190" customFormat="1" ht="15.75" x14ac:dyDescent="0.3">
      <c r="A164" s="210"/>
      <c r="B164" s="210"/>
      <c r="C164" s="210"/>
      <c r="D164" s="210"/>
      <c r="E164" s="212"/>
      <c r="F164" s="212"/>
      <c r="G164" s="213"/>
      <c r="H164" s="214"/>
      <c r="I164" s="214"/>
      <c r="J164" s="214"/>
      <c r="K164" s="214"/>
      <c r="L164" s="214"/>
      <c r="M164" s="214"/>
    </row>
    <row r="165" spans="1:13" s="219" customFormat="1" x14ac:dyDescent="0.3">
      <c r="A165" s="210"/>
      <c r="B165" s="210"/>
      <c r="C165" s="217"/>
      <c r="D165" s="210"/>
      <c r="E165" s="210"/>
      <c r="F165" s="210"/>
      <c r="G165" s="213"/>
      <c r="H165" s="210"/>
      <c r="I165" s="214"/>
      <c r="J165" s="214"/>
      <c r="K165" s="214"/>
      <c r="L165" s="214"/>
      <c r="M165" s="214"/>
    </row>
  </sheetData>
  <mergeCells count="4">
    <mergeCell ref="A1:F1"/>
    <mergeCell ref="A2:D2"/>
    <mergeCell ref="G4:H4"/>
    <mergeCell ref="I4:J4"/>
  </mergeCells>
  <pageMargins left="0.15748031496062992" right="0.27559055118110237" top="0.31496062992125984" bottom="0.43307086614173229" header="0.11811023622047245" footer="0.15748031496062992"/>
  <pageSetup paperSize="9" scale="98" orientation="landscape" r:id="rId1"/>
  <headerFooter alignWithMargins="0">
    <oddFooter>&amp;C
&amp;R&amp;P</oddFooter>
  </headerFooter>
  <rowBreaks count="1" manualBreakCount="1">
    <brk id="5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საერთო</vt:lpstr>
      <vt:lpstr>დანართი 1.1</vt:lpstr>
      <vt:lpstr>დანართი 1.2</vt:lpstr>
      <vt:lpstr>დანართი 1.3</vt:lpstr>
      <vt:lpstr>დანართი 1.4</vt:lpstr>
      <vt:lpstr>დანართი 1.5</vt:lpstr>
      <vt:lpstr>'დანართი 1.1'!Print_Area</vt:lpstr>
      <vt:lpstr>'დანართი 1.2'!Print_Area</vt:lpstr>
      <vt:lpstr>'დანართი 1.3'!Print_Area</vt:lpstr>
      <vt:lpstr>'დანართი 1.4'!Print_Area</vt:lpstr>
      <vt:lpstr>'დანართი 1.5'!Print_Area</vt:lpstr>
      <vt:lpstr>'დანართი 1.1'!Print_Titles</vt:lpstr>
      <vt:lpstr>'დანართი 1.2'!Print_Titles</vt:lpstr>
      <vt:lpstr>'დანართი 1.3'!Print_Titles</vt:lpstr>
      <vt:lpstr>'დანართი 1.4'!Print_Titles</vt:lpstr>
      <vt:lpstr>'დანართი 1.5'!Print_Titles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2021-03-22T09:31:01Z</dcterms:modified>
</cp:coreProperties>
</file>