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2D844C5-AB70-4183-AE8B-6E1D07B44C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კრებსითი" sheetId="3" r:id="rId1"/>
    <sheet name="1" sheetId="6" r:id="rId2"/>
    <sheet name="2" sheetId="5" r:id="rId3"/>
    <sheet name="3" sheetId="7" r:id="rId4"/>
    <sheet name="4" sheetId="8" r:id="rId5"/>
  </sheets>
  <definedNames>
    <definedName name="_xlnm.Print_Area" localSheetId="1">'1'!$A$1:$F$99</definedName>
    <definedName name="_xlnm.Print_Area" localSheetId="2">'2'!$A$1:$F$99</definedName>
    <definedName name="_xlnm.Print_Area" localSheetId="3">'3'!$A$1:$F$99</definedName>
    <definedName name="_xlnm.Print_Area" localSheetId="4">'4'!$A$1:$F$99</definedName>
  </definedNames>
  <calcPr calcId="191029"/>
</workbook>
</file>

<file path=xl/calcChain.xml><?xml version="1.0" encoding="utf-8"?>
<calcChain xmlns="http://schemas.openxmlformats.org/spreadsheetml/2006/main">
  <c r="A90" i="8" l="1"/>
  <c r="I81" i="8"/>
  <c r="I80" i="8"/>
  <c r="H80" i="8"/>
  <c r="I79" i="8"/>
  <c r="H79" i="8"/>
  <c r="I78" i="8"/>
  <c r="I77" i="8"/>
  <c r="A74" i="8"/>
  <c r="A75" i="8" s="1"/>
  <c r="A76" i="8" s="1"/>
  <c r="A83" i="8" s="1"/>
  <c r="A87" i="8" s="1"/>
  <c r="I69" i="8"/>
  <c r="I68" i="8"/>
  <c r="I67" i="8"/>
  <c r="I63" i="8"/>
  <c r="I62" i="8"/>
  <c r="A60" i="8"/>
  <c r="A61" i="8" s="1"/>
  <c r="A66" i="8" s="1"/>
  <c r="A71" i="8" s="1"/>
  <c r="A52" i="8"/>
  <c r="A53" i="8" s="1"/>
  <c r="A55" i="8" s="1"/>
  <c r="A57" i="8" s="1"/>
  <c r="I45" i="8"/>
  <c r="I44" i="8"/>
  <c r="I40" i="8"/>
  <c r="I34" i="8"/>
  <c r="H34" i="8"/>
  <c r="I33" i="8"/>
  <c r="H33" i="8"/>
  <c r="I32" i="8"/>
  <c r="H32" i="8"/>
  <c r="I31" i="8"/>
  <c r="H31" i="8"/>
  <c r="I30" i="8"/>
  <c r="H30" i="8"/>
  <c r="I29" i="8"/>
  <c r="H29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90" i="7"/>
  <c r="I81" i="7"/>
  <c r="I80" i="7"/>
  <c r="H80" i="7"/>
  <c r="I79" i="7"/>
  <c r="H79" i="7"/>
  <c r="I78" i="7"/>
  <c r="I77" i="7"/>
  <c r="A74" i="7"/>
  <c r="A75" i="7" s="1"/>
  <c r="A76" i="7" s="1"/>
  <c r="A83" i="7" s="1"/>
  <c r="A87" i="7" s="1"/>
  <c r="I69" i="7"/>
  <c r="I68" i="7"/>
  <c r="I67" i="7"/>
  <c r="I63" i="7"/>
  <c r="I62" i="7"/>
  <c r="A60" i="7"/>
  <c r="A61" i="7" s="1"/>
  <c r="A66" i="7" s="1"/>
  <c r="A71" i="7" s="1"/>
  <c r="A52" i="7"/>
  <c r="A53" i="7" s="1"/>
  <c r="A55" i="7" s="1"/>
  <c r="A57" i="7" s="1"/>
  <c r="I45" i="7"/>
  <c r="I44" i="7"/>
  <c r="I40" i="7"/>
  <c r="I34" i="7"/>
  <c r="H34" i="7"/>
  <c r="I33" i="7"/>
  <c r="H33" i="7"/>
  <c r="I32" i="7"/>
  <c r="H32" i="7"/>
  <c r="I31" i="7"/>
  <c r="H31" i="7"/>
  <c r="I30" i="7"/>
  <c r="H30" i="7"/>
  <c r="I29" i="7"/>
  <c r="H29" i="7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90" i="6"/>
  <c r="I81" i="6"/>
  <c r="I80" i="6"/>
  <c r="H80" i="6"/>
  <c r="I79" i="6"/>
  <c r="H79" i="6"/>
  <c r="I78" i="6"/>
  <c r="I77" i="6"/>
  <c r="A74" i="6"/>
  <c r="A75" i="6" s="1"/>
  <c r="A76" i="6" s="1"/>
  <c r="A83" i="6" s="1"/>
  <c r="A87" i="6" s="1"/>
  <c r="I69" i="6"/>
  <c r="I68" i="6"/>
  <c r="I67" i="6"/>
  <c r="I63" i="6"/>
  <c r="I62" i="6"/>
  <c r="A60" i="6"/>
  <c r="A61" i="6" s="1"/>
  <c r="A66" i="6" s="1"/>
  <c r="A71" i="6" s="1"/>
  <c r="A52" i="6"/>
  <c r="A53" i="6" s="1"/>
  <c r="A55" i="6" s="1"/>
  <c r="A57" i="6" s="1"/>
  <c r="I45" i="6"/>
  <c r="I44" i="6"/>
  <c r="I40" i="6"/>
  <c r="I34" i="6"/>
  <c r="H34" i="6"/>
  <c r="I33" i="6"/>
  <c r="H33" i="6"/>
  <c r="I32" i="6"/>
  <c r="H32" i="6"/>
  <c r="I31" i="6"/>
  <c r="H31" i="6"/>
  <c r="I30" i="6"/>
  <c r="H30" i="6"/>
  <c r="I29" i="6"/>
  <c r="H29" i="6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H29" i="5"/>
  <c r="I29" i="5"/>
  <c r="H30" i="5"/>
  <c r="I30" i="5"/>
  <c r="H31" i="5"/>
  <c r="I31" i="5"/>
  <c r="H32" i="5"/>
  <c r="I32" i="5"/>
  <c r="H33" i="5"/>
  <c r="I33" i="5"/>
  <c r="H34" i="5"/>
  <c r="I34" i="5"/>
  <c r="I40" i="5"/>
  <c r="I44" i="5"/>
  <c r="I45" i="5"/>
  <c r="A52" i="5"/>
  <c r="A53" i="5" s="1"/>
  <c r="A55" i="5" s="1"/>
  <c r="A57" i="5" s="1"/>
  <c r="A60" i="5"/>
  <c r="A61" i="5" s="1"/>
  <c r="A66" i="5" s="1"/>
  <c r="A71" i="5" s="1"/>
  <c r="I62" i="5"/>
  <c r="I63" i="5"/>
  <c r="I67" i="5"/>
  <c r="I68" i="5"/>
  <c r="I69" i="5"/>
  <c r="A74" i="5"/>
  <c r="A75" i="5" s="1"/>
  <c r="A76" i="5" s="1"/>
  <c r="A83" i="5" s="1"/>
  <c r="A87" i="5" s="1"/>
  <c r="I77" i="5"/>
  <c r="I78" i="5"/>
  <c r="H79" i="5"/>
  <c r="I79" i="5"/>
  <c r="H80" i="5"/>
  <c r="I80" i="5"/>
  <c r="I81" i="5"/>
  <c r="A90" i="5"/>
  <c r="I70" i="8" l="1"/>
  <c r="I87" i="7"/>
  <c r="I70" i="7"/>
  <c r="I49" i="7"/>
  <c r="I70" i="5"/>
  <c r="I49" i="5"/>
  <c r="I70" i="6"/>
  <c r="I87" i="5"/>
  <c r="I49" i="8"/>
  <c r="I87" i="8"/>
  <c r="I49" i="6"/>
  <c r="I87" i="6"/>
</calcChain>
</file>

<file path=xl/sharedStrings.xml><?xml version="1.0" encoding="utf-8"?>
<sst xmlns="http://schemas.openxmlformats.org/spreadsheetml/2006/main" count="770" uniqueCount="139">
  <si>
    <t>ჯამი</t>
  </si>
  <si>
    <t>დღგ 18%</t>
  </si>
  <si>
    <t>სულ</t>
  </si>
  <si>
    <t>#</t>
  </si>
  <si>
    <t>samuSaos CamonaTvali</t>
  </si>
  <si>
    <t>ganz. erT</t>
  </si>
  <si>
    <t>raod</t>
  </si>
  <si>
    <t>erT. fasi</t>
  </si>
  <si>
    <t>Gjami</t>
  </si>
  <si>
    <t>1</t>
  </si>
  <si>
    <t>arsebuli liTonis konstruqciebis demontaJi (sportuli inventaris da a.S.)</t>
  </si>
  <si>
    <t>ტ</t>
  </si>
  <si>
    <t>3</t>
  </si>
  <si>
    <t xml:space="preserve">teritoriis dasufTaveba </t>
  </si>
  <si>
    <t>samSeneblo nagvis transportireba 10 km. manZilze</t>
  </si>
  <si>
    <t>t</t>
  </si>
  <si>
    <t>saproeqto teritoriis moWra da gadaadgileba</t>
  </si>
  <si>
    <t>m3</t>
  </si>
  <si>
    <t>mosworebuli gruntis datkepna vibro satkepniT</t>
  </si>
  <si>
    <t xml:space="preserve"> III kaktegoris gruntis damuSaveba eqskavatoriT Robis saZirkvlis tranSeis mosawyobad</t>
  </si>
  <si>
    <t>III kategoriis gruntis damuSaveba xeliT Robis saZirkvlis tranSeis mosawyobad</t>
  </si>
  <si>
    <t>III kategoriis gruntis damuSaveba xeliT Robis wertilovani saZirkvlis mosawyobad</t>
  </si>
  <si>
    <t>III kategoriis gruntis damuSaveba xeliT ganaTebis qselis tranSeis mosawyobad</t>
  </si>
  <si>
    <t xml:space="preserve">III kategoriis gruntis damuSaveba xeliT ganaTebis boZis wertilovani saZirkvlebisTvis </t>
  </si>
  <si>
    <t>III kategoriis gruntis damuSaveba xeliT ganaTebis boZis damiwebisTvis</t>
  </si>
  <si>
    <t xml:space="preserve">III kategoriis gruntis damuSaveba xeliT sport. inventaris wertilovani saZirkvlebisTvis </t>
  </si>
  <si>
    <t>gruntis ukuCayra xeliT</t>
  </si>
  <si>
    <t>gruntis datvirTva eqskavatoriT</t>
  </si>
  <si>
    <t xml:space="preserve">gruntis gatana 10 km manZilze </t>
  </si>
  <si>
    <t>tona</t>
  </si>
  <si>
    <t xml:space="preserve">saZirkvlebis qveS fuZis (baliSis) mowyoba qviSa-xreSovani nareviT da etapobrivi datkepna fena-fena </t>
  </si>
  <si>
    <t>2</t>
  </si>
  <si>
    <r>
      <t xml:space="preserve">Robis saZirkvlis mowyoba monoliTuri rk.betoniT </t>
    </r>
    <r>
      <rPr>
        <b/>
        <sz val="9"/>
        <color theme="1"/>
        <rFont val="Calibri"/>
        <family val="2"/>
        <charset val="204"/>
      </rPr>
      <t>B</t>
    </r>
    <r>
      <rPr>
        <b/>
        <sz val="9"/>
        <color theme="1"/>
        <rFont val="AcadNusx"/>
      </rPr>
      <t>-22.5 (qargilebisa da samontaJo masalebis gaTvaliswinebiT)</t>
    </r>
  </si>
  <si>
    <r>
      <t>armatura A</t>
    </r>
    <r>
      <rPr>
        <sz val="9"/>
        <color theme="1"/>
        <rFont val="Arial"/>
        <family val="2"/>
        <charset val="204"/>
      </rPr>
      <t>A­I</t>
    </r>
  </si>
  <si>
    <r>
      <t>armatura A</t>
    </r>
    <r>
      <rPr>
        <sz val="9"/>
        <color theme="1"/>
        <rFont val="Arial"/>
        <family val="2"/>
        <charset val="204"/>
      </rPr>
      <t>A­III</t>
    </r>
  </si>
  <si>
    <t xml:space="preserve">SemoRobvis liTonis konstruqciis mowyoba  vertikaluri da horizontaluri  kavSirebiT, damzadeba da montaJi </t>
  </si>
  <si>
    <t>kvadratuli mili 80X80X4</t>
  </si>
  <si>
    <t>grZ.m</t>
  </si>
  <si>
    <t>kvadratuli mili 40X80X4</t>
  </si>
  <si>
    <t>kvadratuli mili 40X40X3</t>
  </si>
  <si>
    <t>kuTxovana 40X40X3</t>
  </si>
  <si>
    <t>kuTxovana 20X20X3</t>
  </si>
  <si>
    <t>liTonis furceli 3 mm</t>
  </si>
  <si>
    <t>kv.m.</t>
  </si>
  <si>
    <t xml:space="preserve">moednis SemoRobva plastamasis garsiT izolirebuli 4mm-iani liTonis mavTulbadiT. xamuTebi, samagrebi </t>
  </si>
  <si>
    <r>
      <rPr>
        <sz val="10"/>
        <color theme="1"/>
        <rFont val="Sylfaen"/>
        <family val="1"/>
        <charset val="204"/>
      </rPr>
      <t>PVC</t>
    </r>
    <r>
      <rPr>
        <sz val="10"/>
        <color theme="1"/>
        <rFont val="AcadNusx"/>
      </rPr>
      <t>PPgarsiT izolirebuli 4mm-iani( d=2.7mm) liTonis mavTulbade 45X45</t>
    </r>
  </si>
  <si>
    <t>mavTulbadis damWeri bagiri 6 mm (izolaciiT)</t>
  </si>
  <si>
    <t>m</t>
  </si>
  <si>
    <t>bagiris damWimi</t>
  </si>
  <si>
    <t>kompl.</t>
  </si>
  <si>
    <t>zolovana 30X3</t>
  </si>
  <si>
    <t>kuTxovana 40X40X3 (kuTxeebSi)</t>
  </si>
  <si>
    <t>gare kedlebis maRalxarisxovani SebaTqaSeba</t>
  </si>
  <si>
    <t>kv</t>
  </si>
  <si>
    <t>gare kedlebis maRalxarisxovani daSxefva SeRebva orjer wyalmedegi saRebaviT</t>
  </si>
  <si>
    <t>liTonis karis mowyoba (zomiT 100X192sm) 2cali</t>
  </si>
  <si>
    <t>kvadratuli mili 30X30X2</t>
  </si>
  <si>
    <t>anjama</t>
  </si>
  <si>
    <t>c</t>
  </si>
  <si>
    <t>saketi (saxeluriT)</t>
  </si>
  <si>
    <t>saketi (fiqsatoriT)</t>
  </si>
  <si>
    <t>liTonis konstruqciebis SeRebva antikoroziuli saRebaviT 2-jer</t>
  </si>
  <si>
    <r>
      <t>m</t>
    </r>
    <r>
      <rPr>
        <b/>
        <vertAlign val="superscript"/>
        <sz val="10"/>
        <color theme="1"/>
        <rFont val="AcadNusx"/>
      </rPr>
      <t>2</t>
    </r>
  </si>
  <si>
    <t>safuZvlismowyoba qviSa RorRovani narevisagan saS. sisqiT 20sm etapobrivi fenebaT datkepnviT</t>
  </si>
  <si>
    <t>kubm</t>
  </si>
  <si>
    <t xml:space="preserve">safuZvlis zeda fenis mowyoba qviSa RorRovani narevisagan sisqiT 10sm </t>
  </si>
  <si>
    <t>safaris qveda fenis mowyoba msxvilmarcvlovani, mkvrivi, RorRovani asfaltobetonis cxeli nareviT sisqiT 5 sm</t>
  </si>
  <si>
    <t>m2</t>
  </si>
  <si>
    <t>bitumis emulsia moxsma asvaltis pirveli fenis qveS</t>
  </si>
  <si>
    <t>safaris zeda fenis mowyoba wvrilmarcvlovani, mkvrivi, RorRovani asfaltobetonis cxeli nareviT sisqiT 3 sm</t>
  </si>
  <si>
    <t>bitumis emulsia moxsma asvaltis pirveli fenis zemoT</t>
  </si>
  <si>
    <t>moednis moniSvna TeTri nitroemaliT, gaumjobesebuli Suqdambrunebeli minis burTulakebiT.</t>
  </si>
  <si>
    <r>
      <t xml:space="preserve">wertilovani saZirkvlis mowyoba klasiT </t>
    </r>
    <r>
      <rPr>
        <b/>
        <sz val="9"/>
        <color theme="1"/>
        <rFont val="Arial Cyr"/>
        <charset val="204"/>
      </rPr>
      <t>B</t>
    </r>
    <r>
      <rPr>
        <b/>
        <sz val="9"/>
        <color theme="1"/>
        <rFont val="AcadNusx"/>
      </rPr>
      <t xml:space="preserve">25(damxmare masalebis gamoyenebiT </t>
    </r>
  </si>
  <si>
    <t>mini fexburTis karebis kompleqti badiT (2 cali)</t>
  </si>
  <si>
    <t>liTonis mili 76X3</t>
  </si>
  <si>
    <t>liTonis mili 89X4</t>
  </si>
  <si>
    <t>glinula 6.5 mm</t>
  </si>
  <si>
    <t>kg</t>
  </si>
  <si>
    <t>bade</t>
  </si>
  <si>
    <t>kvm</t>
  </si>
  <si>
    <t>kalaTburTis faris mowyoba, eskozis mixedviT  (2 cali)</t>
  </si>
  <si>
    <t>kvadratuli mili 150X150X5</t>
  </si>
  <si>
    <t>liTonis furceli 10mm</t>
  </si>
  <si>
    <t>liTonis furceli 5 mm</t>
  </si>
  <si>
    <t>kalaTburTis fari kalaTiT</t>
  </si>
  <si>
    <t>safeni da safari Sris mowyoba wvrilmarcvlovani qviSiT</t>
  </si>
  <si>
    <r>
      <t xml:space="preserve">wertilovani saZirkvlis mowyoba klasiT </t>
    </r>
    <r>
      <rPr>
        <b/>
        <sz val="9"/>
        <color theme="1"/>
        <rFont val="Arial Cyr"/>
        <charset val="204"/>
      </rPr>
      <t>B</t>
    </r>
    <r>
      <rPr>
        <b/>
        <sz val="9"/>
        <color theme="1"/>
        <rFont val="AcadNusx"/>
      </rPr>
      <t xml:space="preserve">25damxmare masalebis gaTvaliswinebiT </t>
    </r>
  </si>
  <si>
    <t>ganaTebis liTonis boZis mowyoba 4cali</t>
  </si>
  <si>
    <t>liTonis mili 152X5mm</t>
  </si>
  <si>
    <t xml:space="preserve">grZ.m </t>
  </si>
  <si>
    <t>liTonis mili 114X4 (Sesabamis flianeciT)</t>
  </si>
  <si>
    <t>kvadratuli mili 40X60X3</t>
  </si>
  <si>
    <t>samagri kroSteini</t>
  </si>
  <si>
    <t>cali</t>
  </si>
  <si>
    <t>makavSirebeli detali</t>
  </si>
  <si>
    <t>damiwebis konturis mowyoba 4cali</t>
  </si>
  <si>
    <r>
      <t xml:space="preserve">armatura </t>
    </r>
    <r>
      <rPr>
        <sz val="9"/>
        <color theme="1"/>
        <rFont val="Calibri"/>
        <family val="2"/>
      </rPr>
      <t>Ø-8</t>
    </r>
    <r>
      <rPr>
        <sz val="9"/>
        <color theme="1"/>
        <rFont val="AcadNusx"/>
      </rPr>
      <t>mm</t>
    </r>
  </si>
  <si>
    <r>
      <t xml:space="preserve">glinula </t>
    </r>
    <r>
      <rPr>
        <sz val="9"/>
        <color theme="1"/>
        <rFont val="Calibri"/>
        <family val="2"/>
      </rPr>
      <t>Ø-8</t>
    </r>
    <r>
      <rPr>
        <sz val="9"/>
        <color theme="1"/>
        <rFont val="AcadNusx"/>
      </rPr>
      <t>mm</t>
    </r>
  </si>
  <si>
    <t>liTonis konstruqciebis damuSaveba zumfariT da SeRebva  antikoroziuli saRebaviT 2-jer</t>
  </si>
  <si>
    <t>sanaTebis montaJi(ix naxazi)</t>
  </si>
  <si>
    <t xml:space="preserve"> el. sadenebis gayvana</t>
  </si>
  <si>
    <r>
      <t xml:space="preserve">TviTmzidi kabeli 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AcadNusx"/>
      </rPr>
      <t>2X16</t>
    </r>
  </si>
  <si>
    <t xml:space="preserve">spilenZis el. sadeni  5X6 </t>
  </si>
  <si>
    <t xml:space="preserve">spilenZis el. sadeni  3X2.5 </t>
  </si>
  <si>
    <t>sasignalo lenti</t>
  </si>
  <si>
    <t>gofrirebuli mili</t>
  </si>
  <si>
    <t>salte SesakraviT sigrZiT 50sm</t>
  </si>
  <si>
    <t>ankeruli momWimi</t>
  </si>
  <si>
    <r>
      <t xml:space="preserve">germetuli momWeri </t>
    </r>
    <r>
      <rPr>
        <sz val="10"/>
        <color theme="1"/>
        <rFont val="Calibri"/>
        <family val="2"/>
      </rPr>
      <t>Ø</t>
    </r>
    <r>
      <rPr>
        <sz val="10"/>
        <color theme="1"/>
        <rFont val="AcadNusx"/>
      </rPr>
      <t>10-95</t>
    </r>
  </si>
  <si>
    <t xml:space="preserve"> jami</t>
  </si>
  <si>
    <t>Tavi IV. moednis safaris mowyoba</t>
  </si>
  <si>
    <t>Tavi I. demontaJis samuSaoebi</t>
  </si>
  <si>
    <t>Tavi II. gruntis samuSaoebi</t>
  </si>
  <si>
    <t>Tavi III. moednis SemoRobva</t>
  </si>
  <si>
    <t>Tavi V. sportuli inventari</t>
  </si>
  <si>
    <t>Tavi VI. ganaTebis boZis safuZvlisa da konstruqciis  mowyoba</t>
  </si>
  <si>
    <t xml:space="preserve">Tavi VII. el. samontaJo samuSaoebi </t>
  </si>
  <si>
    <t>liTonis konstruqciebis transportireba 10 km. manZilze (Semsyidvelis mier miTiTebul adgilze)</t>
  </si>
  <si>
    <t>სოლომონ მე-2 ქუჩა, N48-50-წინ (ყოფილი პავილიონის ტერიტორია) სპორტული მოედნების მოწყობის ხარჯთაღრიცხვა</t>
  </si>
  <si>
    <t>კ. გამსახურდიას მე-3 შესახვევში სპორტული მოედნების მოწყობის ხარჯთაღრიცხვა</t>
  </si>
  <si>
    <t>თავი I. demontaJis samuSaoebi</t>
  </si>
  <si>
    <t>თავი II. gruntis samuSaoebi</t>
  </si>
  <si>
    <t>თავი III. moednis SemoRobva</t>
  </si>
  <si>
    <t>თავი IV. moednis safaris mowyoba</t>
  </si>
  <si>
    <t>თავი V. sportuli inventari</t>
  </si>
  <si>
    <t>თავი VI. ganaTebis boZis safuZvlisa da konstruqciis  mowyoba</t>
  </si>
  <si>
    <t xml:space="preserve">თავი VII. el. samontaJo samuSaoebi </t>
  </si>
  <si>
    <t>ლ.ასათიანის 119/6 ის მიმდებარედ სპორტული მოედნების მოწყობის ხარჯთაღრიცხვა</t>
  </si>
  <si>
    <t>liTonis konstruqciebis transportireba 10 km. manZilze  (Semsyidvelis mier miTiTebul adgilze)</t>
  </si>
  <si>
    <t>თამა მეფის ქუჩა N105-ის მიმდებარედ სპორტული მოედნების მოწყობის ხარჯთაღრიცხვა</t>
  </si>
  <si>
    <t>შენიშვნა: ერთი სპორტული მოედნის მოწყობის  ღირებულება არ უნდა აღემატებოდეს 66 415 ლარს</t>
  </si>
  <si>
    <t>ობიექტის დასახელება</t>
  </si>
  <si>
    <t>ღირებულება ₾</t>
  </si>
  <si>
    <t>სოლომონ მე-2 ქუჩა, N48-50-წინ (ყოფილი პავილიონის ტერიტორია) სპორტული მოედნის მოწყობა</t>
  </si>
  <si>
    <t>კ. გამსახურდიას მე-3 შესახვევში სპორტული მოედნის მოწყობა</t>
  </si>
  <si>
    <t>ლ.ასათიანის 119/6 ის მიმდებარედ სპორტული მოედნის მოწყობა</t>
  </si>
  <si>
    <t>თამა მეფის ქუჩა N105 სპორტული მოედნის მოწყობა</t>
  </si>
  <si>
    <t>გაუთვალისიწებელი ხარჯი 3%</t>
  </si>
  <si>
    <t>კრებსითი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</si>
</sst>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00"/>
    <numFmt numFmtId="166" formatCode="#,##0.0_);\-#,##0.0"/>
  </numFmts>
  <fonts count="27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cadNusx"/>
    </font>
    <font>
      <sz val="10"/>
      <color theme="1"/>
      <name val="AcadNusx"/>
    </font>
    <font>
      <b/>
      <sz val="10"/>
      <color theme="1"/>
      <name val="AcadNusx"/>
    </font>
    <font>
      <b/>
      <sz val="9"/>
      <color theme="1"/>
      <name val="AcadNusx"/>
    </font>
    <font>
      <sz val="9"/>
      <color theme="1"/>
      <name val="AcadNusx"/>
    </font>
    <font>
      <sz val="11"/>
      <color theme="1"/>
      <name val="AcadNusx"/>
    </font>
    <font>
      <sz val="10"/>
      <name val="Arial Cyr"/>
      <charset val="204"/>
    </font>
    <font>
      <b/>
      <sz val="9"/>
      <color theme="1"/>
      <name val="Calibri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cadNusx"/>
      <family val="1"/>
      <charset val="204"/>
    </font>
    <font>
      <sz val="10"/>
      <color theme="1"/>
      <name val="Sylfaen"/>
      <family val="1"/>
      <charset val="204"/>
    </font>
    <font>
      <b/>
      <vertAlign val="superscript"/>
      <sz val="10"/>
      <color theme="1"/>
      <name val="AcadNusx"/>
    </font>
    <font>
      <b/>
      <sz val="9"/>
      <color theme="1"/>
      <name val="Arial Cyr"/>
      <charset val="204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cad Nusx Geo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  <charset val="204"/>
    </font>
    <font>
      <b/>
      <u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</cellStyleXfs>
  <cellXfs count="146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3" fontId="0" fillId="0" borderId="1" xfId="1" applyFon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3" fillId="0" borderId="1" xfId="1" applyNumberFormat="1" applyFont="1" applyFill="1" applyBorder="1" applyAlignment="1">
      <alignment vertical="center" wrapText="1"/>
    </xf>
    <xf numFmtId="0" fontId="0" fillId="0" borderId="1" xfId="0" applyBorder="1"/>
    <xf numFmtId="0" fontId="7" fillId="2" borderId="1" xfId="2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/>
    </xf>
    <xf numFmtId="1" fontId="7" fillId="0" borderId="1" xfId="3" applyNumberFormat="1" applyFont="1" applyFill="1" applyBorder="1" applyAlignment="1">
      <alignment horizontal="center" vertical="center"/>
    </xf>
    <xf numFmtId="0" fontId="7" fillId="0" borderId="1" xfId="4" applyFont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center" vertical="center"/>
    </xf>
    <xf numFmtId="164" fontId="6" fillId="2" borderId="1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0" fontId="6" fillId="0" borderId="0" xfId="5" applyFont="1"/>
    <xf numFmtId="0" fontId="6" fillId="2" borderId="0" xfId="5" applyFont="1" applyFill="1"/>
    <xf numFmtId="2" fontId="6" fillId="0" borderId="1" xfId="5" applyNumberFormat="1" applyFont="1" applyBorder="1" applyAlignment="1">
      <alignment horizontal="center" vertical="center"/>
    </xf>
    <xf numFmtId="2" fontId="6" fillId="2" borderId="1" xfId="5" applyNumberFormat="1" applyFont="1" applyFill="1" applyBorder="1" applyAlignment="1">
      <alignment horizontal="center" vertical="center"/>
    </xf>
    <xf numFmtId="0" fontId="6" fillId="0" borderId="1" xfId="5" applyFont="1" applyBorder="1" applyAlignment="1">
      <alignment horizontal="center" vertical="center"/>
    </xf>
    <xf numFmtId="2" fontId="6" fillId="0" borderId="1" xfId="5" applyNumberFormat="1" applyFont="1" applyBorder="1" applyAlignment="1">
      <alignment horizontal="center" vertical="center" wrapText="1"/>
    </xf>
    <xf numFmtId="2" fontId="6" fillId="2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1" fontId="7" fillId="4" borderId="1" xfId="5" applyNumberFormat="1" applyFont="1" applyFill="1" applyBorder="1" applyAlignment="1">
      <alignment horizontal="center" vertical="center"/>
    </xf>
    <xf numFmtId="2" fontId="6" fillId="0" borderId="0" xfId="5" applyNumberFormat="1" applyFont="1"/>
    <xf numFmtId="1" fontId="6" fillId="0" borderId="10" xfId="5" applyNumberFormat="1" applyFont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2" fontId="7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2" fontId="7" fillId="2" borderId="1" xfId="5" applyNumberFormat="1" applyFont="1" applyFill="1" applyBorder="1" applyAlignment="1">
      <alignment horizontal="center" vertical="center" wrapText="1"/>
    </xf>
    <xf numFmtId="43" fontId="7" fillId="0" borderId="1" xfId="6" applyFont="1" applyBorder="1" applyAlignment="1">
      <alignment horizontal="center" vertical="center" wrapText="1"/>
    </xf>
    <xf numFmtId="164" fontId="7" fillId="0" borderId="1" xfId="5" applyNumberFormat="1" applyFont="1" applyFill="1" applyBorder="1" applyAlignment="1">
      <alignment horizontal="center" vertical="center" wrapText="1"/>
    </xf>
    <xf numFmtId="1" fontId="8" fillId="0" borderId="1" xfId="5" applyNumberFormat="1" applyFont="1" applyBorder="1" applyAlignment="1">
      <alignment horizontal="center" vertical="center" wrapText="1"/>
    </xf>
    <xf numFmtId="2" fontId="6" fillId="2" borderId="1" xfId="6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166" fontId="6" fillId="2" borderId="13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 wrapText="1"/>
    </xf>
    <xf numFmtId="1" fontId="6" fillId="2" borderId="12" xfId="5" applyNumberFormat="1" applyFont="1" applyFill="1" applyBorder="1" applyAlignment="1">
      <alignment horizontal="center" vertical="center" wrapText="1"/>
    </xf>
    <xf numFmtId="166" fontId="6" fillId="2" borderId="11" xfId="5" applyNumberFormat="1" applyFont="1" applyFill="1" applyBorder="1" applyAlignment="1">
      <alignment horizontal="center" vertical="center" wrapText="1"/>
    </xf>
    <xf numFmtId="1" fontId="6" fillId="2" borderId="1" xfId="5" applyNumberFormat="1" applyFont="1" applyFill="1" applyBorder="1" applyAlignment="1">
      <alignment horizontal="center" vertical="center" wrapText="1"/>
    </xf>
    <xf numFmtId="0" fontId="7" fillId="2" borderId="1" xfId="5" applyFont="1" applyFill="1" applyBorder="1" applyAlignment="1">
      <alignment horizontal="center" vertical="center" wrapText="1"/>
    </xf>
    <xf numFmtId="1" fontId="7" fillId="2" borderId="1" xfId="5" applyNumberFormat="1" applyFont="1" applyFill="1" applyBorder="1" applyAlignment="1">
      <alignment horizontal="center" vertical="center" wrapText="1"/>
    </xf>
    <xf numFmtId="2" fontId="6" fillId="2" borderId="0" xfId="5" applyNumberFormat="1" applyFont="1" applyFill="1"/>
    <xf numFmtId="2" fontId="9" fillId="2" borderId="1" xfId="5" applyNumberFormat="1" applyFont="1" applyFill="1" applyBorder="1" applyAlignment="1">
      <alignment horizontal="center" vertical="center" wrapText="1"/>
    </xf>
    <xf numFmtId="1" fontId="6" fillId="0" borderId="1" xfId="5" applyNumberFormat="1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/>
    </xf>
    <xf numFmtId="43" fontId="7" fillId="2" borderId="1" xfId="6" applyFont="1" applyFill="1" applyBorder="1" applyAlignment="1">
      <alignment horizontal="center" vertical="center" wrapText="1"/>
    </xf>
    <xf numFmtId="2" fontId="13" fillId="0" borderId="1" xfId="5" applyNumberFormat="1" applyFont="1" applyBorder="1" applyAlignment="1">
      <alignment horizontal="center" vertical="center"/>
    </xf>
    <xf numFmtId="2" fontId="8" fillId="2" borderId="1" xfId="5" applyNumberFormat="1" applyFont="1" applyFill="1" applyBorder="1" applyAlignment="1">
      <alignment horizontal="center" vertical="center" wrapText="1"/>
    </xf>
    <xf numFmtId="2" fontId="6" fillId="2" borderId="1" xfId="5" applyNumberFormat="1" applyFont="1" applyFill="1" applyBorder="1" applyAlignment="1" applyProtection="1">
      <alignment horizontal="center" vertical="center"/>
      <protection locked="0"/>
    </xf>
    <xf numFmtId="2" fontId="7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5" applyNumberFormat="1" applyFont="1" applyFill="1" applyBorder="1" applyAlignment="1">
      <alignment horizontal="center" vertical="center" wrapText="1"/>
    </xf>
    <xf numFmtId="1" fontId="8" fillId="2" borderId="1" xfId="5" applyNumberFormat="1" applyFont="1" applyFill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/>
    </xf>
    <xf numFmtId="1" fontId="7" fillId="0" borderId="1" xfId="5" applyNumberFormat="1" applyFont="1" applyBorder="1" applyAlignment="1">
      <alignment horizontal="center" vertical="center"/>
    </xf>
    <xf numFmtId="164" fontId="6" fillId="0" borderId="1" xfId="5" applyNumberFormat="1" applyFont="1" applyBorder="1" applyAlignment="1">
      <alignment horizontal="center" vertical="center" wrapText="1"/>
    </xf>
    <xf numFmtId="165" fontId="6" fillId="2" borderId="1" xfId="5" applyNumberFormat="1" applyFont="1" applyFill="1" applyBorder="1" applyAlignment="1">
      <alignment horizontal="center" vertical="center" wrapText="1"/>
    </xf>
    <xf numFmtId="2" fontId="9" fillId="0" borderId="1" xfId="5" applyNumberFormat="1" applyFont="1" applyBorder="1" applyAlignment="1">
      <alignment horizontal="center" vertical="center" wrapText="1"/>
    </xf>
    <xf numFmtId="164" fontId="9" fillId="2" borderId="1" xfId="5" applyNumberFormat="1" applyFont="1" applyFill="1" applyBorder="1" applyAlignment="1">
      <alignment horizontal="center" vertical="center" wrapText="1"/>
    </xf>
    <xf numFmtId="164" fontId="8" fillId="0" borderId="1" xfId="5" applyNumberFormat="1" applyFont="1" applyBorder="1" applyAlignment="1">
      <alignment horizontal="center" vertical="center" wrapText="1"/>
    </xf>
    <xf numFmtId="49" fontId="7" fillId="0" borderId="1" xfId="5" applyNumberFormat="1" applyFont="1" applyBorder="1" applyAlignment="1">
      <alignment horizontal="center" vertical="center"/>
    </xf>
    <xf numFmtId="49" fontId="8" fillId="2" borderId="1" xfId="5" applyNumberFormat="1" applyFont="1" applyFill="1" applyBorder="1" applyAlignment="1">
      <alignment horizontal="center" vertical="center" wrapText="1"/>
    </xf>
    <xf numFmtId="0" fontId="6" fillId="0" borderId="1" xfId="5" applyFont="1" applyBorder="1" applyAlignment="1" applyProtection="1">
      <alignment horizontal="center" vertical="center"/>
      <protection locked="0"/>
    </xf>
    <xf numFmtId="0" fontId="7" fillId="0" borderId="1" xfId="5" applyFont="1" applyBorder="1" applyAlignment="1">
      <alignment horizontal="center" vertical="center"/>
    </xf>
    <xf numFmtId="165" fontId="7" fillId="0" borderId="1" xfId="5" applyNumberFormat="1" applyFont="1" applyFill="1" applyBorder="1" applyAlignment="1">
      <alignment horizontal="center" vertical="center" wrapText="1"/>
    </xf>
    <xf numFmtId="2" fontId="6" fillId="0" borderId="1" xfId="5" applyNumberFormat="1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/>
    </xf>
    <xf numFmtId="2" fontId="7" fillId="0" borderId="1" xfId="5" applyNumberFormat="1" applyFont="1" applyFill="1" applyBorder="1" applyAlignment="1">
      <alignment horizontal="center" vertical="center" wrapText="1"/>
    </xf>
    <xf numFmtId="164" fontId="6" fillId="0" borderId="1" xfId="5" applyNumberFormat="1" applyFont="1" applyFill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/>
    </xf>
    <xf numFmtId="165" fontId="6" fillId="2" borderId="1" xfId="5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5" applyNumberFormat="1" applyFont="1" applyBorder="1" applyAlignment="1">
      <alignment horizontal="center" vertical="center" wrapText="1"/>
    </xf>
    <xf numFmtId="1" fontId="7" fillId="0" borderId="1" xfId="5" applyNumberFormat="1" applyFont="1" applyBorder="1" applyAlignment="1">
      <alignment horizontal="center" vertical="center" wrapText="1"/>
    </xf>
    <xf numFmtId="1" fontId="7" fillId="0" borderId="10" xfId="5" applyNumberFormat="1" applyFont="1" applyBorder="1" applyAlignment="1">
      <alignment horizontal="center" vertical="center" wrapText="1"/>
    </xf>
    <xf numFmtId="2" fontId="10" fillId="0" borderId="1" xfId="5" applyNumberFormat="1" applyFont="1" applyBorder="1" applyAlignment="1">
      <alignment horizontal="center" vertical="center" wrapText="1"/>
    </xf>
    <xf numFmtId="2" fontId="10" fillId="2" borderId="1" xfId="5" applyNumberFormat="1" applyFont="1" applyFill="1" applyBorder="1" applyAlignment="1">
      <alignment horizontal="center" vertical="center" wrapText="1"/>
    </xf>
    <xf numFmtId="0" fontId="4" fillId="0" borderId="9" xfId="5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 wrapText="1"/>
    </xf>
    <xf numFmtId="0" fontId="9" fillId="0" borderId="8" xfId="5" applyFont="1" applyBorder="1" applyAlignment="1">
      <alignment horizontal="center" vertical="center" wrapText="1"/>
    </xf>
    <xf numFmtId="0" fontId="9" fillId="2" borderId="8" xfId="5" applyFont="1" applyFill="1" applyBorder="1" applyAlignment="1">
      <alignment horizontal="center" vertical="center" wrapText="1"/>
    </xf>
    <xf numFmtId="0" fontId="9" fillId="2" borderId="7" xfId="5" applyFont="1" applyFill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7" fillId="0" borderId="3" xfId="5" applyFont="1" applyBorder="1" applyAlignment="1">
      <alignment horizontal="center" vertical="center" wrapText="1"/>
    </xf>
    <xf numFmtId="0" fontId="8" fillId="0" borderId="4" xfId="5" applyFont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2" borderId="5" xfId="5" applyFont="1" applyFill="1" applyBorder="1" applyAlignment="1">
      <alignment horizontal="center" vertical="center" wrapText="1"/>
    </xf>
    <xf numFmtId="0" fontId="8" fillId="2" borderId="6" xfId="5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5" fillId="0" borderId="0" xfId="5" applyFont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center" vertical="center" wrapText="1"/>
    </xf>
    <xf numFmtId="2" fontId="6" fillId="3" borderId="1" xfId="5" applyNumberFormat="1" applyFont="1" applyFill="1" applyBorder="1" applyAlignment="1">
      <alignment horizontal="center" vertical="center" wrapText="1"/>
    </xf>
    <xf numFmtId="2" fontId="10" fillId="3" borderId="1" xfId="5" applyNumberFormat="1" applyFont="1" applyFill="1" applyBorder="1" applyAlignment="1">
      <alignment horizontal="center" vertical="center" wrapText="1"/>
    </xf>
    <xf numFmtId="0" fontId="23" fillId="0" borderId="2" xfId="5" applyFont="1" applyBorder="1" applyAlignment="1">
      <alignment horizontal="center" vertical="center" wrapText="1"/>
    </xf>
    <xf numFmtId="0" fontId="20" fillId="4" borderId="0" xfId="5" applyFont="1" applyFill="1" applyAlignment="1">
      <alignment vertical="center"/>
    </xf>
    <xf numFmtId="0" fontId="20" fillId="2" borderId="0" xfId="5" applyFont="1" applyFill="1" applyAlignment="1">
      <alignment vertical="center"/>
    </xf>
    <xf numFmtId="0" fontId="1" fillId="3" borderId="9" xfId="5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7" fillId="0" borderId="1" xfId="5" quotePrefix="1" applyFont="1" applyFill="1" applyBorder="1" applyAlignment="1">
      <alignment horizontal="center" vertical="center" wrapText="1"/>
    </xf>
    <xf numFmtId="164" fontId="7" fillId="2" borderId="1" xfId="5" applyNumberFormat="1" applyFont="1" applyFill="1" applyBorder="1" applyAlignment="1">
      <alignment horizontal="center" vertical="center" wrapText="1"/>
    </xf>
    <xf numFmtId="2" fontId="8" fillId="0" borderId="10" xfId="5" applyNumberFormat="1" applyFont="1" applyBorder="1" applyAlignment="1">
      <alignment horizontal="center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1" fillId="0" borderId="0" xfId="5" applyFont="1"/>
    <xf numFmtId="0" fontId="7" fillId="0" borderId="0" xfId="5" applyFont="1" applyAlignment="1">
      <alignment horizontal="center" vertical="center"/>
    </xf>
    <xf numFmtId="165" fontId="9" fillId="0" borderId="1" xfId="5" applyNumberFormat="1" applyFont="1" applyBorder="1" applyAlignment="1">
      <alignment horizontal="center" vertical="center" wrapText="1"/>
    </xf>
    <xf numFmtId="0" fontId="24" fillId="4" borderId="0" xfId="5" applyFont="1" applyFill="1" applyAlignment="1">
      <alignment vertical="center"/>
    </xf>
    <xf numFmtId="0" fontId="24" fillId="0" borderId="0" xfId="5" applyFont="1" applyAlignment="1">
      <alignment vertical="center"/>
    </xf>
    <xf numFmtId="0" fontId="6" fillId="0" borderId="14" xfId="5" applyFont="1" applyBorder="1"/>
    <xf numFmtId="2" fontId="7" fillId="0" borderId="0" xfId="5" applyNumberFormat="1" applyFont="1" applyAlignment="1">
      <alignment horizontal="center" vertical="center"/>
    </xf>
    <xf numFmtId="1" fontId="6" fillId="0" borderId="1" xfId="5" applyNumberFormat="1" applyFont="1" applyBorder="1" applyAlignment="1">
      <alignment horizontal="center" vertical="center" wrapText="1"/>
    </xf>
    <xf numFmtId="1" fontId="7" fillId="2" borderId="1" xfId="3" applyNumberFormat="1" applyFont="1" applyFill="1" applyBorder="1" applyAlignment="1">
      <alignment horizontal="center" vertical="center" wrapText="1"/>
    </xf>
    <xf numFmtId="0" fontId="7" fillId="0" borderId="0" xfId="5" applyFont="1"/>
    <xf numFmtId="2" fontId="7" fillId="0" borderId="1" xfId="5" applyNumberFormat="1" applyFont="1" applyFill="1" applyBorder="1" applyAlignment="1">
      <alignment horizontal="center" vertical="center"/>
    </xf>
    <xf numFmtId="0" fontId="7" fillId="0" borderId="0" xfId="5" applyFont="1" applyFill="1" applyAlignment="1">
      <alignment horizontal="center" vertical="center"/>
    </xf>
    <xf numFmtId="0" fontId="6" fillId="0" borderId="0" xfId="5" applyFont="1" applyFill="1"/>
    <xf numFmtId="1" fontId="7" fillId="2" borderId="1" xfId="3" applyNumberFormat="1" applyFont="1" applyFill="1" applyBorder="1" applyAlignment="1">
      <alignment horizontal="center" vertical="center"/>
    </xf>
    <xf numFmtId="2" fontId="7" fillId="0" borderId="0" xfId="5" applyNumberFormat="1" applyFont="1"/>
    <xf numFmtId="0" fontId="1" fillId="3" borderId="1" xfId="5" applyFont="1" applyFill="1" applyBorder="1" applyAlignment="1">
      <alignment horizontal="center" vertical="center" wrapText="1"/>
    </xf>
    <xf numFmtId="2" fontId="8" fillId="0" borderId="1" xfId="5" applyNumberFormat="1" applyFont="1" applyFill="1" applyBorder="1" applyAlignment="1">
      <alignment horizontal="center" vertical="center" wrapText="1"/>
    </xf>
    <xf numFmtId="0" fontId="25" fillId="2" borderId="0" xfId="5" applyFont="1" applyFill="1" applyAlignment="1">
      <alignment horizontal="center" vertical="center"/>
    </xf>
    <xf numFmtId="2" fontId="7" fillId="2" borderId="10" xfId="5" applyNumberFormat="1" applyFont="1" applyFill="1" applyBorder="1" applyAlignment="1">
      <alignment horizontal="center" vertical="center" wrapText="1"/>
    </xf>
    <xf numFmtId="1" fontId="7" fillId="0" borderId="1" xfId="5" applyNumberFormat="1" applyFont="1" applyFill="1" applyBorder="1" applyAlignment="1">
      <alignment horizontal="center" vertical="center" wrapText="1"/>
    </xf>
    <xf numFmtId="1" fontId="6" fillId="2" borderId="10" xfId="5" applyNumberFormat="1" applyFont="1" applyFill="1" applyBorder="1" applyAlignment="1">
      <alignment horizontal="center" vertical="center" wrapText="1"/>
    </xf>
    <xf numFmtId="1" fontId="7" fillId="2" borderId="10" xfId="5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</cellXfs>
  <cellStyles count="7">
    <cellStyle name="Comma" xfId="1" builtinId="3"/>
    <cellStyle name="Comma 2" xfId="6" xr:uid="{00000000-0005-0000-0000-000001000000}"/>
    <cellStyle name="Normal" xfId="0" builtinId="0"/>
    <cellStyle name="Normal 2" xfId="5" xr:uid="{00000000-0005-0000-0000-000003000000}"/>
    <cellStyle name="Обычный 2 2" xfId="4" xr:uid="{00000000-0005-0000-0000-000004000000}"/>
    <cellStyle name="Обычный_Лист1" xfId="3" xr:uid="{00000000-0005-0000-0000-000005000000}"/>
    <cellStyle name="Обычный_დემონტაჟი" xfId="2" xr:uid="{00000000-0005-0000-0000-000006000000}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zoomScale="90" zoomScaleNormal="90" workbookViewId="0">
      <selection activeCell="B6" sqref="B6"/>
    </sheetView>
  </sheetViews>
  <sheetFormatPr defaultColWidth="14.42578125" defaultRowHeight="24.95" customHeight="1"/>
  <cols>
    <col min="1" max="1" width="10.140625" style="2" customWidth="1"/>
    <col min="2" max="2" width="99.7109375" style="1" customWidth="1"/>
    <col min="3" max="3" width="21.7109375" style="5" customWidth="1"/>
    <col min="4" max="16384" width="14.42578125" style="3"/>
  </cols>
  <sheetData>
    <row r="1" spans="1:4" ht="39.75" customHeight="1">
      <c r="A1" s="99" t="s">
        <v>138</v>
      </c>
      <c r="B1" s="99"/>
      <c r="C1" s="99"/>
    </row>
    <row r="2" spans="1:4" ht="39" customHeight="1">
      <c r="A2" s="145" t="s">
        <v>3</v>
      </c>
      <c r="B2" s="145" t="s">
        <v>131</v>
      </c>
      <c r="C2" s="145" t="s">
        <v>132</v>
      </c>
    </row>
    <row r="3" spans="1:4" ht="24.95" customHeight="1">
      <c r="A3" s="97">
        <v>1</v>
      </c>
      <c r="B3" s="6" t="s">
        <v>133</v>
      </c>
      <c r="C3" s="4"/>
      <c r="D3" s="1"/>
    </row>
    <row r="4" spans="1:4" ht="24.95" customHeight="1">
      <c r="A4" s="97">
        <v>2</v>
      </c>
      <c r="B4" s="6" t="s">
        <v>134</v>
      </c>
      <c r="C4" s="4"/>
      <c r="D4" s="1"/>
    </row>
    <row r="5" spans="1:4" ht="24.95" customHeight="1">
      <c r="A5" s="97">
        <v>3</v>
      </c>
      <c r="B5" s="6" t="s">
        <v>135</v>
      </c>
      <c r="C5" s="4"/>
      <c r="D5" s="1"/>
    </row>
    <row r="6" spans="1:4" ht="24.95" customHeight="1">
      <c r="A6" s="97">
        <v>4</v>
      </c>
      <c r="B6" s="6" t="s">
        <v>136</v>
      </c>
      <c r="C6" s="4"/>
      <c r="D6" s="1"/>
    </row>
    <row r="7" spans="1:4" ht="24.95" customHeight="1">
      <c r="A7" s="144"/>
      <c r="B7" s="96" t="s">
        <v>0</v>
      </c>
      <c r="C7" s="4"/>
    </row>
    <row r="8" spans="1:4" ht="24.95" customHeight="1">
      <c r="A8" s="144"/>
      <c r="B8" s="96" t="s">
        <v>137</v>
      </c>
      <c r="C8" s="7"/>
    </row>
    <row r="9" spans="1:4" ht="24.95" customHeight="1">
      <c r="A9" s="144"/>
      <c r="B9" s="96" t="s">
        <v>0</v>
      </c>
      <c r="C9" s="7"/>
    </row>
    <row r="10" spans="1:4" ht="24.95" customHeight="1">
      <c r="A10" s="144"/>
      <c r="B10" s="96" t="s">
        <v>1</v>
      </c>
      <c r="C10" s="7"/>
    </row>
    <row r="11" spans="1:4" ht="24.95" customHeight="1">
      <c r="A11" s="144"/>
      <c r="B11" s="96" t="s">
        <v>2</v>
      </c>
      <c r="C11" s="7"/>
    </row>
    <row r="13" spans="1:4" ht="24.95" customHeight="1">
      <c r="A13" s="143" t="s">
        <v>130</v>
      </c>
      <c r="B13" s="143"/>
      <c r="C13" s="143"/>
    </row>
  </sheetData>
  <mergeCells count="2">
    <mergeCell ref="A1:C1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S99"/>
  <sheetViews>
    <sheetView zoomScale="90" zoomScaleNormal="90" zoomScaleSheetLayoutView="90" workbookViewId="0">
      <selection activeCell="D12" sqref="D12"/>
    </sheetView>
  </sheetViews>
  <sheetFormatPr defaultRowHeight="13.5"/>
  <cols>
    <col min="1" max="1" width="8.7109375" style="25" customWidth="1"/>
    <col min="2" max="2" width="57.5703125" style="25" customWidth="1"/>
    <col min="3" max="3" width="14.7109375" style="25" customWidth="1"/>
    <col min="4" max="4" width="11.7109375" style="25" customWidth="1"/>
    <col min="5" max="5" width="10.42578125" style="26" customWidth="1"/>
    <col min="6" max="6" width="13.42578125" style="25" customWidth="1"/>
    <col min="7" max="7" width="11.85546875" style="25" hidden="1" customWidth="1"/>
    <col min="8" max="8" width="13.5703125" style="25" hidden="1" customWidth="1"/>
    <col min="9" max="10" width="10.42578125" style="25" hidden="1" customWidth="1"/>
    <col min="11" max="11" width="10.7109375" style="25" customWidth="1"/>
    <col min="12" max="16" width="10.42578125" style="25" customWidth="1"/>
    <col min="17" max="247" width="9.140625" style="25"/>
    <col min="248" max="248" width="4.28515625" style="25" customWidth="1"/>
    <col min="249" max="249" width="11.28515625" style="25" customWidth="1"/>
    <col min="250" max="250" width="43.5703125" style="25" customWidth="1"/>
    <col min="251" max="251" width="9.140625" style="25"/>
    <col min="252" max="252" width="8.85546875" style="25" customWidth="1"/>
    <col min="253" max="254" width="10.5703125" style="25" customWidth="1"/>
    <col min="255" max="255" width="12.7109375" style="25" customWidth="1"/>
    <col min="256" max="259" width="10.5703125" style="25" customWidth="1"/>
    <col min="260" max="260" width="12.85546875" style="25" customWidth="1"/>
    <col min="261" max="503" width="9.140625" style="25"/>
    <col min="504" max="504" width="4.28515625" style="25" customWidth="1"/>
    <col min="505" max="505" width="11.28515625" style="25" customWidth="1"/>
    <col min="506" max="506" width="43.5703125" style="25" customWidth="1"/>
    <col min="507" max="507" width="9.140625" style="25"/>
    <col min="508" max="508" width="8.85546875" style="25" customWidth="1"/>
    <col min="509" max="510" width="10.5703125" style="25" customWidth="1"/>
    <col min="511" max="511" width="12.7109375" style="25" customWidth="1"/>
    <col min="512" max="515" width="10.5703125" style="25" customWidth="1"/>
    <col min="516" max="516" width="12.85546875" style="25" customWidth="1"/>
    <col min="517" max="759" width="9.140625" style="25"/>
    <col min="760" max="760" width="4.28515625" style="25" customWidth="1"/>
    <col min="761" max="761" width="11.28515625" style="25" customWidth="1"/>
    <col min="762" max="762" width="43.5703125" style="25" customWidth="1"/>
    <col min="763" max="763" width="9.140625" style="25"/>
    <col min="764" max="764" width="8.85546875" style="25" customWidth="1"/>
    <col min="765" max="766" width="10.5703125" style="25" customWidth="1"/>
    <col min="767" max="767" width="12.7109375" style="25" customWidth="1"/>
    <col min="768" max="771" width="10.5703125" style="25" customWidth="1"/>
    <col min="772" max="772" width="12.85546875" style="25" customWidth="1"/>
    <col min="773" max="1015" width="9.140625" style="25"/>
    <col min="1016" max="1016" width="4.28515625" style="25" customWidth="1"/>
    <col min="1017" max="1017" width="11.28515625" style="25" customWidth="1"/>
    <col min="1018" max="1018" width="43.5703125" style="25" customWidth="1"/>
    <col min="1019" max="1019" width="9.140625" style="25"/>
    <col min="1020" max="1020" width="8.85546875" style="25" customWidth="1"/>
    <col min="1021" max="1022" width="10.5703125" style="25" customWidth="1"/>
    <col min="1023" max="1023" width="12.7109375" style="25" customWidth="1"/>
    <col min="1024" max="1027" width="10.5703125" style="25" customWidth="1"/>
    <col min="1028" max="1028" width="12.85546875" style="25" customWidth="1"/>
    <col min="1029" max="1271" width="9.140625" style="25"/>
    <col min="1272" max="1272" width="4.28515625" style="25" customWidth="1"/>
    <col min="1273" max="1273" width="11.28515625" style="25" customWidth="1"/>
    <col min="1274" max="1274" width="43.5703125" style="25" customWidth="1"/>
    <col min="1275" max="1275" width="9.140625" style="25"/>
    <col min="1276" max="1276" width="8.85546875" style="25" customWidth="1"/>
    <col min="1277" max="1278" width="10.5703125" style="25" customWidth="1"/>
    <col min="1279" max="1279" width="12.7109375" style="25" customWidth="1"/>
    <col min="1280" max="1283" width="10.5703125" style="25" customWidth="1"/>
    <col min="1284" max="1284" width="12.85546875" style="25" customWidth="1"/>
    <col min="1285" max="1527" width="9.140625" style="25"/>
    <col min="1528" max="1528" width="4.28515625" style="25" customWidth="1"/>
    <col min="1529" max="1529" width="11.28515625" style="25" customWidth="1"/>
    <col min="1530" max="1530" width="43.5703125" style="25" customWidth="1"/>
    <col min="1531" max="1531" width="9.140625" style="25"/>
    <col min="1532" max="1532" width="8.85546875" style="25" customWidth="1"/>
    <col min="1533" max="1534" width="10.5703125" style="25" customWidth="1"/>
    <col min="1535" max="1535" width="12.7109375" style="25" customWidth="1"/>
    <col min="1536" max="1539" width="10.5703125" style="25" customWidth="1"/>
    <col min="1540" max="1540" width="12.85546875" style="25" customWidth="1"/>
    <col min="1541" max="1783" width="9.140625" style="25"/>
    <col min="1784" max="1784" width="4.28515625" style="25" customWidth="1"/>
    <col min="1785" max="1785" width="11.28515625" style="25" customWidth="1"/>
    <col min="1786" max="1786" width="43.5703125" style="25" customWidth="1"/>
    <col min="1787" max="1787" width="9.140625" style="25"/>
    <col min="1788" max="1788" width="8.85546875" style="25" customWidth="1"/>
    <col min="1789" max="1790" width="10.5703125" style="25" customWidth="1"/>
    <col min="1791" max="1791" width="12.7109375" style="25" customWidth="1"/>
    <col min="1792" max="1795" width="10.5703125" style="25" customWidth="1"/>
    <col min="1796" max="1796" width="12.85546875" style="25" customWidth="1"/>
    <col min="1797" max="2039" width="9.140625" style="25"/>
    <col min="2040" max="2040" width="4.28515625" style="25" customWidth="1"/>
    <col min="2041" max="2041" width="11.28515625" style="25" customWidth="1"/>
    <col min="2042" max="2042" width="43.5703125" style="25" customWidth="1"/>
    <col min="2043" max="2043" width="9.140625" style="25"/>
    <col min="2044" max="2044" width="8.85546875" style="25" customWidth="1"/>
    <col min="2045" max="2046" width="10.5703125" style="25" customWidth="1"/>
    <col min="2047" max="2047" width="12.7109375" style="25" customWidth="1"/>
    <col min="2048" max="2051" width="10.5703125" style="25" customWidth="1"/>
    <col min="2052" max="2052" width="12.85546875" style="25" customWidth="1"/>
    <col min="2053" max="2295" width="9.140625" style="25"/>
    <col min="2296" max="2296" width="4.28515625" style="25" customWidth="1"/>
    <col min="2297" max="2297" width="11.28515625" style="25" customWidth="1"/>
    <col min="2298" max="2298" width="43.5703125" style="25" customWidth="1"/>
    <col min="2299" max="2299" width="9.140625" style="25"/>
    <col min="2300" max="2300" width="8.85546875" style="25" customWidth="1"/>
    <col min="2301" max="2302" width="10.5703125" style="25" customWidth="1"/>
    <col min="2303" max="2303" width="12.7109375" style="25" customWidth="1"/>
    <col min="2304" max="2307" width="10.5703125" style="25" customWidth="1"/>
    <col min="2308" max="2308" width="12.85546875" style="25" customWidth="1"/>
    <col min="2309" max="2551" width="9.140625" style="25"/>
    <col min="2552" max="2552" width="4.28515625" style="25" customWidth="1"/>
    <col min="2553" max="2553" width="11.28515625" style="25" customWidth="1"/>
    <col min="2554" max="2554" width="43.5703125" style="25" customWidth="1"/>
    <col min="2555" max="2555" width="9.140625" style="25"/>
    <col min="2556" max="2556" width="8.85546875" style="25" customWidth="1"/>
    <col min="2557" max="2558" width="10.5703125" style="25" customWidth="1"/>
    <col min="2559" max="2559" width="12.7109375" style="25" customWidth="1"/>
    <col min="2560" max="2563" width="10.5703125" style="25" customWidth="1"/>
    <col min="2564" max="2564" width="12.85546875" style="25" customWidth="1"/>
    <col min="2565" max="2807" width="9.140625" style="25"/>
    <col min="2808" max="2808" width="4.28515625" style="25" customWidth="1"/>
    <col min="2809" max="2809" width="11.28515625" style="25" customWidth="1"/>
    <col min="2810" max="2810" width="43.5703125" style="25" customWidth="1"/>
    <col min="2811" max="2811" width="9.140625" style="25"/>
    <col min="2812" max="2812" width="8.85546875" style="25" customWidth="1"/>
    <col min="2813" max="2814" width="10.5703125" style="25" customWidth="1"/>
    <col min="2815" max="2815" width="12.7109375" style="25" customWidth="1"/>
    <col min="2816" max="2819" width="10.5703125" style="25" customWidth="1"/>
    <col min="2820" max="2820" width="12.85546875" style="25" customWidth="1"/>
    <col min="2821" max="3063" width="9.140625" style="25"/>
    <col min="3064" max="3064" width="4.28515625" style="25" customWidth="1"/>
    <col min="3065" max="3065" width="11.28515625" style="25" customWidth="1"/>
    <col min="3066" max="3066" width="43.5703125" style="25" customWidth="1"/>
    <col min="3067" max="3067" width="9.140625" style="25"/>
    <col min="3068" max="3068" width="8.85546875" style="25" customWidth="1"/>
    <col min="3069" max="3070" width="10.5703125" style="25" customWidth="1"/>
    <col min="3071" max="3071" width="12.7109375" style="25" customWidth="1"/>
    <col min="3072" max="3075" width="10.5703125" style="25" customWidth="1"/>
    <col min="3076" max="3076" width="12.85546875" style="25" customWidth="1"/>
    <col min="3077" max="3319" width="9.140625" style="25"/>
    <col min="3320" max="3320" width="4.28515625" style="25" customWidth="1"/>
    <col min="3321" max="3321" width="11.28515625" style="25" customWidth="1"/>
    <col min="3322" max="3322" width="43.5703125" style="25" customWidth="1"/>
    <col min="3323" max="3323" width="9.140625" style="25"/>
    <col min="3324" max="3324" width="8.85546875" style="25" customWidth="1"/>
    <col min="3325" max="3326" width="10.5703125" style="25" customWidth="1"/>
    <col min="3327" max="3327" width="12.7109375" style="25" customWidth="1"/>
    <col min="3328" max="3331" width="10.5703125" style="25" customWidth="1"/>
    <col min="3332" max="3332" width="12.85546875" style="25" customWidth="1"/>
    <col min="3333" max="3575" width="9.140625" style="25"/>
    <col min="3576" max="3576" width="4.28515625" style="25" customWidth="1"/>
    <col min="3577" max="3577" width="11.28515625" style="25" customWidth="1"/>
    <col min="3578" max="3578" width="43.5703125" style="25" customWidth="1"/>
    <col min="3579" max="3579" width="9.140625" style="25"/>
    <col min="3580" max="3580" width="8.85546875" style="25" customWidth="1"/>
    <col min="3581" max="3582" width="10.5703125" style="25" customWidth="1"/>
    <col min="3583" max="3583" width="12.7109375" style="25" customWidth="1"/>
    <col min="3584" max="3587" width="10.5703125" style="25" customWidth="1"/>
    <col min="3588" max="3588" width="12.85546875" style="25" customWidth="1"/>
    <col min="3589" max="3831" width="9.140625" style="25"/>
    <col min="3832" max="3832" width="4.28515625" style="25" customWidth="1"/>
    <col min="3833" max="3833" width="11.28515625" style="25" customWidth="1"/>
    <col min="3834" max="3834" width="43.5703125" style="25" customWidth="1"/>
    <col min="3835" max="3835" width="9.140625" style="25"/>
    <col min="3836" max="3836" width="8.85546875" style="25" customWidth="1"/>
    <col min="3837" max="3838" width="10.5703125" style="25" customWidth="1"/>
    <col min="3839" max="3839" width="12.7109375" style="25" customWidth="1"/>
    <col min="3840" max="3843" width="10.5703125" style="25" customWidth="1"/>
    <col min="3844" max="3844" width="12.85546875" style="25" customWidth="1"/>
    <col min="3845" max="4087" width="9.140625" style="25"/>
    <col min="4088" max="4088" width="4.28515625" style="25" customWidth="1"/>
    <col min="4089" max="4089" width="11.28515625" style="25" customWidth="1"/>
    <col min="4090" max="4090" width="43.5703125" style="25" customWidth="1"/>
    <col min="4091" max="4091" width="9.140625" style="25"/>
    <col min="4092" max="4092" width="8.85546875" style="25" customWidth="1"/>
    <col min="4093" max="4094" width="10.5703125" style="25" customWidth="1"/>
    <col min="4095" max="4095" width="12.7109375" style="25" customWidth="1"/>
    <col min="4096" max="4099" width="10.5703125" style="25" customWidth="1"/>
    <col min="4100" max="4100" width="12.85546875" style="25" customWidth="1"/>
    <col min="4101" max="4343" width="9.140625" style="25"/>
    <col min="4344" max="4344" width="4.28515625" style="25" customWidth="1"/>
    <col min="4345" max="4345" width="11.28515625" style="25" customWidth="1"/>
    <col min="4346" max="4346" width="43.5703125" style="25" customWidth="1"/>
    <col min="4347" max="4347" width="9.140625" style="25"/>
    <col min="4348" max="4348" width="8.85546875" style="25" customWidth="1"/>
    <col min="4349" max="4350" width="10.5703125" style="25" customWidth="1"/>
    <col min="4351" max="4351" width="12.7109375" style="25" customWidth="1"/>
    <col min="4352" max="4355" width="10.5703125" style="25" customWidth="1"/>
    <col min="4356" max="4356" width="12.85546875" style="25" customWidth="1"/>
    <col min="4357" max="4599" width="9.140625" style="25"/>
    <col min="4600" max="4600" width="4.28515625" style="25" customWidth="1"/>
    <col min="4601" max="4601" width="11.28515625" style="25" customWidth="1"/>
    <col min="4602" max="4602" width="43.5703125" style="25" customWidth="1"/>
    <col min="4603" max="4603" width="9.140625" style="25"/>
    <col min="4604" max="4604" width="8.85546875" style="25" customWidth="1"/>
    <col min="4605" max="4606" width="10.5703125" style="25" customWidth="1"/>
    <col min="4607" max="4607" width="12.7109375" style="25" customWidth="1"/>
    <col min="4608" max="4611" width="10.5703125" style="25" customWidth="1"/>
    <col min="4612" max="4612" width="12.85546875" style="25" customWidth="1"/>
    <col min="4613" max="4855" width="9.140625" style="25"/>
    <col min="4856" max="4856" width="4.28515625" style="25" customWidth="1"/>
    <col min="4857" max="4857" width="11.28515625" style="25" customWidth="1"/>
    <col min="4858" max="4858" width="43.5703125" style="25" customWidth="1"/>
    <col min="4859" max="4859" width="9.140625" style="25"/>
    <col min="4860" max="4860" width="8.85546875" style="25" customWidth="1"/>
    <col min="4861" max="4862" width="10.5703125" style="25" customWidth="1"/>
    <col min="4863" max="4863" width="12.7109375" style="25" customWidth="1"/>
    <col min="4864" max="4867" width="10.5703125" style="25" customWidth="1"/>
    <col min="4868" max="4868" width="12.85546875" style="25" customWidth="1"/>
    <col min="4869" max="5111" width="9.140625" style="25"/>
    <col min="5112" max="5112" width="4.28515625" style="25" customWidth="1"/>
    <col min="5113" max="5113" width="11.28515625" style="25" customWidth="1"/>
    <col min="5114" max="5114" width="43.5703125" style="25" customWidth="1"/>
    <col min="5115" max="5115" width="9.140625" style="25"/>
    <col min="5116" max="5116" width="8.85546875" style="25" customWidth="1"/>
    <col min="5117" max="5118" width="10.5703125" style="25" customWidth="1"/>
    <col min="5119" max="5119" width="12.7109375" style="25" customWidth="1"/>
    <col min="5120" max="5123" width="10.5703125" style="25" customWidth="1"/>
    <col min="5124" max="5124" width="12.85546875" style="25" customWidth="1"/>
    <col min="5125" max="5367" width="9.140625" style="25"/>
    <col min="5368" max="5368" width="4.28515625" style="25" customWidth="1"/>
    <col min="5369" max="5369" width="11.28515625" style="25" customWidth="1"/>
    <col min="5370" max="5370" width="43.5703125" style="25" customWidth="1"/>
    <col min="5371" max="5371" width="9.140625" style="25"/>
    <col min="5372" max="5372" width="8.85546875" style="25" customWidth="1"/>
    <col min="5373" max="5374" width="10.5703125" style="25" customWidth="1"/>
    <col min="5375" max="5375" width="12.7109375" style="25" customWidth="1"/>
    <col min="5376" max="5379" width="10.5703125" style="25" customWidth="1"/>
    <col min="5380" max="5380" width="12.85546875" style="25" customWidth="1"/>
    <col min="5381" max="5623" width="9.140625" style="25"/>
    <col min="5624" max="5624" width="4.28515625" style="25" customWidth="1"/>
    <col min="5625" max="5625" width="11.28515625" style="25" customWidth="1"/>
    <col min="5626" max="5626" width="43.5703125" style="25" customWidth="1"/>
    <col min="5627" max="5627" width="9.140625" style="25"/>
    <col min="5628" max="5628" width="8.85546875" style="25" customWidth="1"/>
    <col min="5629" max="5630" width="10.5703125" style="25" customWidth="1"/>
    <col min="5631" max="5631" width="12.7109375" style="25" customWidth="1"/>
    <col min="5632" max="5635" width="10.5703125" style="25" customWidth="1"/>
    <col min="5636" max="5636" width="12.85546875" style="25" customWidth="1"/>
    <col min="5637" max="5879" width="9.140625" style="25"/>
    <col min="5880" max="5880" width="4.28515625" style="25" customWidth="1"/>
    <col min="5881" max="5881" width="11.28515625" style="25" customWidth="1"/>
    <col min="5882" max="5882" width="43.5703125" style="25" customWidth="1"/>
    <col min="5883" max="5883" width="9.140625" style="25"/>
    <col min="5884" max="5884" width="8.85546875" style="25" customWidth="1"/>
    <col min="5885" max="5886" width="10.5703125" style="25" customWidth="1"/>
    <col min="5887" max="5887" width="12.7109375" style="25" customWidth="1"/>
    <col min="5888" max="5891" width="10.5703125" style="25" customWidth="1"/>
    <col min="5892" max="5892" width="12.85546875" style="25" customWidth="1"/>
    <col min="5893" max="6135" width="9.140625" style="25"/>
    <col min="6136" max="6136" width="4.28515625" style="25" customWidth="1"/>
    <col min="6137" max="6137" width="11.28515625" style="25" customWidth="1"/>
    <col min="6138" max="6138" width="43.5703125" style="25" customWidth="1"/>
    <col min="6139" max="6139" width="9.140625" style="25"/>
    <col min="6140" max="6140" width="8.85546875" style="25" customWidth="1"/>
    <col min="6141" max="6142" width="10.5703125" style="25" customWidth="1"/>
    <col min="6143" max="6143" width="12.7109375" style="25" customWidth="1"/>
    <col min="6144" max="6147" width="10.5703125" style="25" customWidth="1"/>
    <col min="6148" max="6148" width="12.85546875" style="25" customWidth="1"/>
    <col min="6149" max="6391" width="9.140625" style="25"/>
    <col min="6392" max="6392" width="4.28515625" style="25" customWidth="1"/>
    <col min="6393" max="6393" width="11.28515625" style="25" customWidth="1"/>
    <col min="6394" max="6394" width="43.5703125" style="25" customWidth="1"/>
    <col min="6395" max="6395" width="9.140625" style="25"/>
    <col min="6396" max="6396" width="8.85546875" style="25" customWidth="1"/>
    <col min="6397" max="6398" width="10.5703125" style="25" customWidth="1"/>
    <col min="6399" max="6399" width="12.7109375" style="25" customWidth="1"/>
    <col min="6400" max="6403" width="10.5703125" style="25" customWidth="1"/>
    <col min="6404" max="6404" width="12.85546875" style="25" customWidth="1"/>
    <col min="6405" max="6647" width="9.140625" style="25"/>
    <col min="6648" max="6648" width="4.28515625" style="25" customWidth="1"/>
    <col min="6649" max="6649" width="11.28515625" style="25" customWidth="1"/>
    <col min="6650" max="6650" width="43.5703125" style="25" customWidth="1"/>
    <col min="6651" max="6651" width="9.140625" style="25"/>
    <col min="6652" max="6652" width="8.85546875" style="25" customWidth="1"/>
    <col min="6653" max="6654" width="10.5703125" style="25" customWidth="1"/>
    <col min="6655" max="6655" width="12.7109375" style="25" customWidth="1"/>
    <col min="6656" max="6659" width="10.5703125" style="25" customWidth="1"/>
    <col min="6660" max="6660" width="12.85546875" style="25" customWidth="1"/>
    <col min="6661" max="6903" width="9.140625" style="25"/>
    <col min="6904" max="6904" width="4.28515625" style="25" customWidth="1"/>
    <col min="6905" max="6905" width="11.28515625" style="25" customWidth="1"/>
    <col min="6906" max="6906" width="43.5703125" style="25" customWidth="1"/>
    <col min="6907" max="6907" width="9.140625" style="25"/>
    <col min="6908" max="6908" width="8.85546875" style="25" customWidth="1"/>
    <col min="6909" max="6910" width="10.5703125" style="25" customWidth="1"/>
    <col min="6911" max="6911" width="12.7109375" style="25" customWidth="1"/>
    <col min="6912" max="6915" width="10.5703125" style="25" customWidth="1"/>
    <col min="6916" max="6916" width="12.85546875" style="25" customWidth="1"/>
    <col min="6917" max="7159" width="9.140625" style="25"/>
    <col min="7160" max="7160" width="4.28515625" style="25" customWidth="1"/>
    <col min="7161" max="7161" width="11.28515625" style="25" customWidth="1"/>
    <col min="7162" max="7162" width="43.5703125" style="25" customWidth="1"/>
    <col min="7163" max="7163" width="9.140625" style="25"/>
    <col min="7164" max="7164" width="8.85546875" style="25" customWidth="1"/>
    <col min="7165" max="7166" width="10.5703125" style="25" customWidth="1"/>
    <col min="7167" max="7167" width="12.7109375" style="25" customWidth="1"/>
    <col min="7168" max="7171" width="10.5703125" style="25" customWidth="1"/>
    <col min="7172" max="7172" width="12.85546875" style="25" customWidth="1"/>
    <col min="7173" max="7415" width="9.140625" style="25"/>
    <col min="7416" max="7416" width="4.28515625" style="25" customWidth="1"/>
    <col min="7417" max="7417" width="11.28515625" style="25" customWidth="1"/>
    <col min="7418" max="7418" width="43.5703125" style="25" customWidth="1"/>
    <col min="7419" max="7419" width="9.140625" style="25"/>
    <col min="7420" max="7420" width="8.85546875" style="25" customWidth="1"/>
    <col min="7421" max="7422" width="10.5703125" style="25" customWidth="1"/>
    <col min="7423" max="7423" width="12.7109375" style="25" customWidth="1"/>
    <col min="7424" max="7427" width="10.5703125" style="25" customWidth="1"/>
    <col min="7428" max="7428" width="12.85546875" style="25" customWidth="1"/>
    <col min="7429" max="7671" width="9.140625" style="25"/>
    <col min="7672" max="7672" width="4.28515625" style="25" customWidth="1"/>
    <col min="7673" max="7673" width="11.28515625" style="25" customWidth="1"/>
    <col min="7674" max="7674" width="43.5703125" style="25" customWidth="1"/>
    <col min="7675" max="7675" width="9.140625" style="25"/>
    <col min="7676" max="7676" width="8.85546875" style="25" customWidth="1"/>
    <col min="7677" max="7678" width="10.5703125" style="25" customWidth="1"/>
    <col min="7679" max="7679" width="12.7109375" style="25" customWidth="1"/>
    <col min="7680" max="7683" width="10.5703125" style="25" customWidth="1"/>
    <col min="7684" max="7684" width="12.85546875" style="25" customWidth="1"/>
    <col min="7685" max="7927" width="9.140625" style="25"/>
    <col min="7928" max="7928" width="4.28515625" style="25" customWidth="1"/>
    <col min="7929" max="7929" width="11.28515625" style="25" customWidth="1"/>
    <col min="7930" max="7930" width="43.5703125" style="25" customWidth="1"/>
    <col min="7931" max="7931" width="9.140625" style="25"/>
    <col min="7932" max="7932" width="8.85546875" style="25" customWidth="1"/>
    <col min="7933" max="7934" width="10.5703125" style="25" customWidth="1"/>
    <col min="7935" max="7935" width="12.7109375" style="25" customWidth="1"/>
    <col min="7936" max="7939" width="10.5703125" style="25" customWidth="1"/>
    <col min="7940" max="7940" width="12.85546875" style="25" customWidth="1"/>
    <col min="7941" max="8183" width="9.140625" style="25"/>
    <col min="8184" max="8184" width="4.28515625" style="25" customWidth="1"/>
    <col min="8185" max="8185" width="11.28515625" style="25" customWidth="1"/>
    <col min="8186" max="8186" width="43.5703125" style="25" customWidth="1"/>
    <col min="8187" max="8187" width="9.140625" style="25"/>
    <col min="8188" max="8188" width="8.85546875" style="25" customWidth="1"/>
    <col min="8189" max="8190" width="10.5703125" style="25" customWidth="1"/>
    <col min="8191" max="8191" width="12.7109375" style="25" customWidth="1"/>
    <col min="8192" max="8195" width="10.5703125" style="25" customWidth="1"/>
    <col min="8196" max="8196" width="12.85546875" style="25" customWidth="1"/>
    <col min="8197" max="8439" width="9.140625" style="25"/>
    <col min="8440" max="8440" width="4.28515625" style="25" customWidth="1"/>
    <col min="8441" max="8441" width="11.28515625" style="25" customWidth="1"/>
    <col min="8442" max="8442" width="43.5703125" style="25" customWidth="1"/>
    <col min="8443" max="8443" width="9.140625" style="25"/>
    <col min="8444" max="8444" width="8.85546875" style="25" customWidth="1"/>
    <col min="8445" max="8446" width="10.5703125" style="25" customWidth="1"/>
    <col min="8447" max="8447" width="12.7109375" style="25" customWidth="1"/>
    <col min="8448" max="8451" width="10.5703125" style="25" customWidth="1"/>
    <col min="8452" max="8452" width="12.85546875" style="25" customWidth="1"/>
    <col min="8453" max="8695" width="9.140625" style="25"/>
    <col min="8696" max="8696" width="4.28515625" style="25" customWidth="1"/>
    <col min="8697" max="8697" width="11.28515625" style="25" customWidth="1"/>
    <col min="8698" max="8698" width="43.5703125" style="25" customWidth="1"/>
    <col min="8699" max="8699" width="9.140625" style="25"/>
    <col min="8700" max="8700" width="8.85546875" style="25" customWidth="1"/>
    <col min="8701" max="8702" width="10.5703125" style="25" customWidth="1"/>
    <col min="8703" max="8703" width="12.7109375" style="25" customWidth="1"/>
    <col min="8704" max="8707" width="10.5703125" style="25" customWidth="1"/>
    <col min="8708" max="8708" width="12.85546875" style="25" customWidth="1"/>
    <col min="8709" max="8951" width="9.140625" style="25"/>
    <col min="8952" max="8952" width="4.28515625" style="25" customWidth="1"/>
    <col min="8953" max="8953" width="11.28515625" style="25" customWidth="1"/>
    <col min="8954" max="8954" width="43.5703125" style="25" customWidth="1"/>
    <col min="8955" max="8955" width="9.140625" style="25"/>
    <col min="8956" max="8956" width="8.85546875" style="25" customWidth="1"/>
    <col min="8957" max="8958" width="10.5703125" style="25" customWidth="1"/>
    <col min="8959" max="8959" width="12.7109375" style="25" customWidth="1"/>
    <col min="8960" max="8963" width="10.5703125" style="25" customWidth="1"/>
    <col min="8964" max="8964" width="12.85546875" style="25" customWidth="1"/>
    <col min="8965" max="9207" width="9.140625" style="25"/>
    <col min="9208" max="9208" width="4.28515625" style="25" customWidth="1"/>
    <col min="9209" max="9209" width="11.28515625" style="25" customWidth="1"/>
    <col min="9210" max="9210" width="43.5703125" style="25" customWidth="1"/>
    <col min="9211" max="9211" width="9.140625" style="25"/>
    <col min="9212" max="9212" width="8.85546875" style="25" customWidth="1"/>
    <col min="9213" max="9214" width="10.5703125" style="25" customWidth="1"/>
    <col min="9215" max="9215" width="12.7109375" style="25" customWidth="1"/>
    <col min="9216" max="9219" width="10.5703125" style="25" customWidth="1"/>
    <col min="9220" max="9220" width="12.85546875" style="25" customWidth="1"/>
    <col min="9221" max="9463" width="9.140625" style="25"/>
    <col min="9464" max="9464" width="4.28515625" style="25" customWidth="1"/>
    <col min="9465" max="9465" width="11.28515625" style="25" customWidth="1"/>
    <col min="9466" max="9466" width="43.5703125" style="25" customWidth="1"/>
    <col min="9467" max="9467" width="9.140625" style="25"/>
    <col min="9468" max="9468" width="8.85546875" style="25" customWidth="1"/>
    <col min="9469" max="9470" width="10.5703125" style="25" customWidth="1"/>
    <col min="9471" max="9471" width="12.7109375" style="25" customWidth="1"/>
    <col min="9472" max="9475" width="10.5703125" style="25" customWidth="1"/>
    <col min="9476" max="9476" width="12.85546875" style="25" customWidth="1"/>
    <col min="9477" max="9719" width="9.140625" style="25"/>
    <col min="9720" max="9720" width="4.28515625" style="25" customWidth="1"/>
    <col min="9721" max="9721" width="11.28515625" style="25" customWidth="1"/>
    <col min="9722" max="9722" width="43.5703125" style="25" customWidth="1"/>
    <col min="9723" max="9723" width="9.140625" style="25"/>
    <col min="9724" max="9724" width="8.85546875" style="25" customWidth="1"/>
    <col min="9725" max="9726" width="10.5703125" style="25" customWidth="1"/>
    <col min="9727" max="9727" width="12.7109375" style="25" customWidth="1"/>
    <col min="9728" max="9731" width="10.5703125" style="25" customWidth="1"/>
    <col min="9732" max="9732" width="12.85546875" style="25" customWidth="1"/>
    <col min="9733" max="9975" width="9.140625" style="25"/>
    <col min="9976" max="9976" width="4.28515625" style="25" customWidth="1"/>
    <col min="9977" max="9977" width="11.28515625" style="25" customWidth="1"/>
    <col min="9978" max="9978" width="43.5703125" style="25" customWidth="1"/>
    <col min="9979" max="9979" width="9.140625" style="25"/>
    <col min="9980" max="9980" width="8.85546875" style="25" customWidth="1"/>
    <col min="9981" max="9982" width="10.5703125" style="25" customWidth="1"/>
    <col min="9983" max="9983" width="12.7109375" style="25" customWidth="1"/>
    <col min="9984" max="9987" width="10.5703125" style="25" customWidth="1"/>
    <col min="9988" max="9988" width="12.85546875" style="25" customWidth="1"/>
    <col min="9989" max="10231" width="9.140625" style="25"/>
    <col min="10232" max="10232" width="4.28515625" style="25" customWidth="1"/>
    <col min="10233" max="10233" width="11.28515625" style="25" customWidth="1"/>
    <col min="10234" max="10234" width="43.5703125" style="25" customWidth="1"/>
    <col min="10235" max="10235" width="9.140625" style="25"/>
    <col min="10236" max="10236" width="8.85546875" style="25" customWidth="1"/>
    <col min="10237" max="10238" width="10.5703125" style="25" customWidth="1"/>
    <col min="10239" max="10239" width="12.7109375" style="25" customWidth="1"/>
    <col min="10240" max="10243" width="10.5703125" style="25" customWidth="1"/>
    <col min="10244" max="10244" width="12.85546875" style="25" customWidth="1"/>
    <col min="10245" max="10487" width="9.140625" style="25"/>
    <col min="10488" max="10488" width="4.28515625" style="25" customWidth="1"/>
    <col min="10489" max="10489" width="11.28515625" style="25" customWidth="1"/>
    <col min="10490" max="10490" width="43.5703125" style="25" customWidth="1"/>
    <col min="10491" max="10491" width="9.140625" style="25"/>
    <col min="10492" max="10492" width="8.85546875" style="25" customWidth="1"/>
    <col min="10493" max="10494" width="10.5703125" style="25" customWidth="1"/>
    <col min="10495" max="10495" width="12.7109375" style="25" customWidth="1"/>
    <col min="10496" max="10499" width="10.5703125" style="25" customWidth="1"/>
    <col min="10500" max="10500" width="12.85546875" style="25" customWidth="1"/>
    <col min="10501" max="10743" width="9.140625" style="25"/>
    <col min="10744" max="10744" width="4.28515625" style="25" customWidth="1"/>
    <col min="10745" max="10745" width="11.28515625" style="25" customWidth="1"/>
    <col min="10746" max="10746" width="43.5703125" style="25" customWidth="1"/>
    <col min="10747" max="10747" width="9.140625" style="25"/>
    <col min="10748" max="10748" width="8.85546875" style="25" customWidth="1"/>
    <col min="10749" max="10750" width="10.5703125" style="25" customWidth="1"/>
    <col min="10751" max="10751" width="12.7109375" style="25" customWidth="1"/>
    <col min="10752" max="10755" width="10.5703125" style="25" customWidth="1"/>
    <col min="10756" max="10756" width="12.85546875" style="25" customWidth="1"/>
    <col min="10757" max="10999" width="9.140625" style="25"/>
    <col min="11000" max="11000" width="4.28515625" style="25" customWidth="1"/>
    <col min="11001" max="11001" width="11.28515625" style="25" customWidth="1"/>
    <col min="11002" max="11002" width="43.5703125" style="25" customWidth="1"/>
    <col min="11003" max="11003" width="9.140625" style="25"/>
    <col min="11004" max="11004" width="8.85546875" style="25" customWidth="1"/>
    <col min="11005" max="11006" width="10.5703125" style="25" customWidth="1"/>
    <col min="11007" max="11007" width="12.7109375" style="25" customWidth="1"/>
    <col min="11008" max="11011" width="10.5703125" style="25" customWidth="1"/>
    <col min="11012" max="11012" width="12.85546875" style="25" customWidth="1"/>
    <col min="11013" max="11255" width="9.140625" style="25"/>
    <col min="11256" max="11256" width="4.28515625" style="25" customWidth="1"/>
    <col min="11257" max="11257" width="11.28515625" style="25" customWidth="1"/>
    <col min="11258" max="11258" width="43.5703125" style="25" customWidth="1"/>
    <col min="11259" max="11259" width="9.140625" style="25"/>
    <col min="11260" max="11260" width="8.85546875" style="25" customWidth="1"/>
    <col min="11261" max="11262" width="10.5703125" style="25" customWidth="1"/>
    <col min="11263" max="11263" width="12.7109375" style="25" customWidth="1"/>
    <col min="11264" max="11267" width="10.5703125" style="25" customWidth="1"/>
    <col min="11268" max="11268" width="12.85546875" style="25" customWidth="1"/>
    <col min="11269" max="11511" width="9.140625" style="25"/>
    <col min="11512" max="11512" width="4.28515625" style="25" customWidth="1"/>
    <col min="11513" max="11513" width="11.28515625" style="25" customWidth="1"/>
    <col min="11514" max="11514" width="43.5703125" style="25" customWidth="1"/>
    <col min="11515" max="11515" width="9.140625" style="25"/>
    <col min="11516" max="11516" width="8.85546875" style="25" customWidth="1"/>
    <col min="11517" max="11518" width="10.5703125" style="25" customWidth="1"/>
    <col min="11519" max="11519" width="12.7109375" style="25" customWidth="1"/>
    <col min="11520" max="11523" width="10.5703125" style="25" customWidth="1"/>
    <col min="11524" max="11524" width="12.85546875" style="25" customWidth="1"/>
    <col min="11525" max="11767" width="9.140625" style="25"/>
    <col min="11768" max="11768" width="4.28515625" style="25" customWidth="1"/>
    <col min="11769" max="11769" width="11.28515625" style="25" customWidth="1"/>
    <col min="11770" max="11770" width="43.5703125" style="25" customWidth="1"/>
    <col min="11771" max="11771" width="9.140625" style="25"/>
    <col min="11772" max="11772" width="8.85546875" style="25" customWidth="1"/>
    <col min="11773" max="11774" width="10.5703125" style="25" customWidth="1"/>
    <col min="11775" max="11775" width="12.7109375" style="25" customWidth="1"/>
    <col min="11776" max="11779" width="10.5703125" style="25" customWidth="1"/>
    <col min="11780" max="11780" width="12.85546875" style="25" customWidth="1"/>
    <col min="11781" max="12023" width="9.140625" style="25"/>
    <col min="12024" max="12024" width="4.28515625" style="25" customWidth="1"/>
    <col min="12025" max="12025" width="11.28515625" style="25" customWidth="1"/>
    <col min="12026" max="12026" width="43.5703125" style="25" customWidth="1"/>
    <col min="12027" max="12027" width="9.140625" style="25"/>
    <col min="12028" max="12028" width="8.85546875" style="25" customWidth="1"/>
    <col min="12029" max="12030" width="10.5703125" style="25" customWidth="1"/>
    <col min="12031" max="12031" width="12.7109375" style="25" customWidth="1"/>
    <col min="12032" max="12035" width="10.5703125" style="25" customWidth="1"/>
    <col min="12036" max="12036" width="12.85546875" style="25" customWidth="1"/>
    <col min="12037" max="12279" width="9.140625" style="25"/>
    <col min="12280" max="12280" width="4.28515625" style="25" customWidth="1"/>
    <col min="12281" max="12281" width="11.28515625" style="25" customWidth="1"/>
    <col min="12282" max="12282" width="43.5703125" style="25" customWidth="1"/>
    <col min="12283" max="12283" width="9.140625" style="25"/>
    <col min="12284" max="12284" width="8.85546875" style="25" customWidth="1"/>
    <col min="12285" max="12286" width="10.5703125" style="25" customWidth="1"/>
    <col min="12287" max="12287" width="12.7109375" style="25" customWidth="1"/>
    <col min="12288" max="12291" width="10.5703125" style="25" customWidth="1"/>
    <col min="12292" max="12292" width="12.85546875" style="25" customWidth="1"/>
    <col min="12293" max="12535" width="9.140625" style="25"/>
    <col min="12536" max="12536" width="4.28515625" style="25" customWidth="1"/>
    <col min="12537" max="12537" width="11.28515625" style="25" customWidth="1"/>
    <col min="12538" max="12538" width="43.5703125" style="25" customWidth="1"/>
    <col min="12539" max="12539" width="9.140625" style="25"/>
    <col min="12540" max="12540" width="8.85546875" style="25" customWidth="1"/>
    <col min="12541" max="12542" width="10.5703125" style="25" customWidth="1"/>
    <col min="12543" max="12543" width="12.7109375" style="25" customWidth="1"/>
    <col min="12544" max="12547" width="10.5703125" style="25" customWidth="1"/>
    <col min="12548" max="12548" width="12.85546875" style="25" customWidth="1"/>
    <col min="12549" max="12791" width="9.140625" style="25"/>
    <col min="12792" max="12792" width="4.28515625" style="25" customWidth="1"/>
    <col min="12793" max="12793" width="11.28515625" style="25" customWidth="1"/>
    <col min="12794" max="12794" width="43.5703125" style="25" customWidth="1"/>
    <col min="12795" max="12795" width="9.140625" style="25"/>
    <col min="12796" max="12796" width="8.85546875" style="25" customWidth="1"/>
    <col min="12797" max="12798" width="10.5703125" style="25" customWidth="1"/>
    <col min="12799" max="12799" width="12.7109375" style="25" customWidth="1"/>
    <col min="12800" max="12803" width="10.5703125" style="25" customWidth="1"/>
    <col min="12804" max="12804" width="12.85546875" style="25" customWidth="1"/>
    <col min="12805" max="13047" width="9.140625" style="25"/>
    <col min="13048" max="13048" width="4.28515625" style="25" customWidth="1"/>
    <col min="13049" max="13049" width="11.28515625" style="25" customWidth="1"/>
    <col min="13050" max="13050" width="43.5703125" style="25" customWidth="1"/>
    <col min="13051" max="13051" width="9.140625" style="25"/>
    <col min="13052" max="13052" width="8.85546875" style="25" customWidth="1"/>
    <col min="13053" max="13054" width="10.5703125" style="25" customWidth="1"/>
    <col min="13055" max="13055" width="12.7109375" style="25" customWidth="1"/>
    <col min="13056" max="13059" width="10.5703125" style="25" customWidth="1"/>
    <col min="13060" max="13060" width="12.85546875" style="25" customWidth="1"/>
    <col min="13061" max="13303" width="9.140625" style="25"/>
    <col min="13304" max="13304" width="4.28515625" style="25" customWidth="1"/>
    <col min="13305" max="13305" width="11.28515625" style="25" customWidth="1"/>
    <col min="13306" max="13306" width="43.5703125" style="25" customWidth="1"/>
    <col min="13307" max="13307" width="9.140625" style="25"/>
    <col min="13308" max="13308" width="8.85546875" style="25" customWidth="1"/>
    <col min="13309" max="13310" width="10.5703125" style="25" customWidth="1"/>
    <col min="13311" max="13311" width="12.7109375" style="25" customWidth="1"/>
    <col min="13312" max="13315" width="10.5703125" style="25" customWidth="1"/>
    <col min="13316" max="13316" width="12.85546875" style="25" customWidth="1"/>
    <col min="13317" max="13559" width="9.140625" style="25"/>
    <col min="13560" max="13560" width="4.28515625" style="25" customWidth="1"/>
    <col min="13561" max="13561" width="11.28515625" style="25" customWidth="1"/>
    <col min="13562" max="13562" width="43.5703125" style="25" customWidth="1"/>
    <col min="13563" max="13563" width="9.140625" style="25"/>
    <col min="13564" max="13564" width="8.85546875" style="25" customWidth="1"/>
    <col min="13565" max="13566" width="10.5703125" style="25" customWidth="1"/>
    <col min="13567" max="13567" width="12.7109375" style="25" customWidth="1"/>
    <col min="13568" max="13571" width="10.5703125" style="25" customWidth="1"/>
    <col min="13572" max="13572" width="12.85546875" style="25" customWidth="1"/>
    <col min="13573" max="13815" width="9.140625" style="25"/>
    <col min="13816" max="13816" width="4.28515625" style="25" customWidth="1"/>
    <col min="13817" max="13817" width="11.28515625" style="25" customWidth="1"/>
    <col min="13818" max="13818" width="43.5703125" style="25" customWidth="1"/>
    <col min="13819" max="13819" width="9.140625" style="25"/>
    <col min="13820" max="13820" width="8.85546875" style="25" customWidth="1"/>
    <col min="13821" max="13822" width="10.5703125" style="25" customWidth="1"/>
    <col min="13823" max="13823" width="12.7109375" style="25" customWidth="1"/>
    <col min="13824" max="13827" width="10.5703125" style="25" customWidth="1"/>
    <col min="13828" max="13828" width="12.85546875" style="25" customWidth="1"/>
    <col min="13829" max="14071" width="9.140625" style="25"/>
    <col min="14072" max="14072" width="4.28515625" style="25" customWidth="1"/>
    <col min="14073" max="14073" width="11.28515625" style="25" customWidth="1"/>
    <col min="14074" max="14074" width="43.5703125" style="25" customWidth="1"/>
    <col min="14075" max="14075" width="9.140625" style="25"/>
    <col min="14076" max="14076" width="8.85546875" style="25" customWidth="1"/>
    <col min="14077" max="14078" width="10.5703125" style="25" customWidth="1"/>
    <col min="14079" max="14079" width="12.7109375" style="25" customWidth="1"/>
    <col min="14080" max="14083" width="10.5703125" style="25" customWidth="1"/>
    <col min="14084" max="14084" width="12.85546875" style="25" customWidth="1"/>
    <col min="14085" max="14327" width="9.140625" style="25"/>
    <col min="14328" max="14328" width="4.28515625" style="25" customWidth="1"/>
    <col min="14329" max="14329" width="11.28515625" style="25" customWidth="1"/>
    <col min="14330" max="14330" width="43.5703125" style="25" customWidth="1"/>
    <col min="14331" max="14331" width="9.140625" style="25"/>
    <col min="14332" max="14332" width="8.85546875" style="25" customWidth="1"/>
    <col min="14333" max="14334" width="10.5703125" style="25" customWidth="1"/>
    <col min="14335" max="14335" width="12.7109375" style="25" customWidth="1"/>
    <col min="14336" max="14339" width="10.5703125" style="25" customWidth="1"/>
    <col min="14340" max="14340" width="12.85546875" style="25" customWidth="1"/>
    <col min="14341" max="14583" width="9.140625" style="25"/>
    <col min="14584" max="14584" width="4.28515625" style="25" customWidth="1"/>
    <col min="14585" max="14585" width="11.28515625" style="25" customWidth="1"/>
    <col min="14586" max="14586" width="43.5703125" style="25" customWidth="1"/>
    <col min="14587" max="14587" width="9.140625" style="25"/>
    <col min="14588" max="14588" width="8.85546875" style="25" customWidth="1"/>
    <col min="14589" max="14590" width="10.5703125" style="25" customWidth="1"/>
    <col min="14591" max="14591" width="12.7109375" style="25" customWidth="1"/>
    <col min="14592" max="14595" width="10.5703125" style="25" customWidth="1"/>
    <col min="14596" max="14596" width="12.85546875" style="25" customWidth="1"/>
    <col min="14597" max="14839" width="9.140625" style="25"/>
    <col min="14840" max="14840" width="4.28515625" style="25" customWidth="1"/>
    <col min="14841" max="14841" width="11.28515625" style="25" customWidth="1"/>
    <col min="14842" max="14842" width="43.5703125" style="25" customWidth="1"/>
    <col min="14843" max="14843" width="9.140625" style="25"/>
    <col min="14844" max="14844" width="8.85546875" style="25" customWidth="1"/>
    <col min="14845" max="14846" width="10.5703125" style="25" customWidth="1"/>
    <col min="14847" max="14847" width="12.7109375" style="25" customWidth="1"/>
    <col min="14848" max="14851" width="10.5703125" style="25" customWidth="1"/>
    <col min="14852" max="14852" width="12.85546875" style="25" customWidth="1"/>
    <col min="14853" max="15095" width="9.140625" style="25"/>
    <col min="15096" max="15096" width="4.28515625" style="25" customWidth="1"/>
    <col min="15097" max="15097" width="11.28515625" style="25" customWidth="1"/>
    <col min="15098" max="15098" width="43.5703125" style="25" customWidth="1"/>
    <col min="15099" max="15099" width="9.140625" style="25"/>
    <col min="15100" max="15100" width="8.85546875" style="25" customWidth="1"/>
    <col min="15101" max="15102" width="10.5703125" style="25" customWidth="1"/>
    <col min="15103" max="15103" width="12.7109375" style="25" customWidth="1"/>
    <col min="15104" max="15107" width="10.5703125" style="25" customWidth="1"/>
    <col min="15108" max="15108" width="12.85546875" style="25" customWidth="1"/>
    <col min="15109" max="15351" width="9.140625" style="25"/>
    <col min="15352" max="15352" width="4.28515625" style="25" customWidth="1"/>
    <col min="15353" max="15353" width="11.28515625" style="25" customWidth="1"/>
    <col min="15354" max="15354" width="43.5703125" style="25" customWidth="1"/>
    <col min="15355" max="15355" width="9.140625" style="25"/>
    <col min="15356" max="15356" width="8.85546875" style="25" customWidth="1"/>
    <col min="15357" max="15358" width="10.5703125" style="25" customWidth="1"/>
    <col min="15359" max="15359" width="12.7109375" style="25" customWidth="1"/>
    <col min="15360" max="15363" width="10.5703125" style="25" customWidth="1"/>
    <col min="15364" max="15364" width="12.85546875" style="25" customWidth="1"/>
    <col min="15365" max="15607" width="9.140625" style="25"/>
    <col min="15608" max="15608" width="4.28515625" style="25" customWidth="1"/>
    <col min="15609" max="15609" width="11.28515625" style="25" customWidth="1"/>
    <col min="15610" max="15610" width="43.5703125" style="25" customWidth="1"/>
    <col min="15611" max="15611" width="9.140625" style="25"/>
    <col min="15612" max="15612" width="8.85546875" style="25" customWidth="1"/>
    <col min="15613" max="15614" width="10.5703125" style="25" customWidth="1"/>
    <col min="15615" max="15615" width="12.7109375" style="25" customWidth="1"/>
    <col min="15616" max="15619" width="10.5703125" style="25" customWidth="1"/>
    <col min="15620" max="15620" width="12.85546875" style="25" customWidth="1"/>
    <col min="15621" max="15863" width="9.140625" style="25"/>
    <col min="15864" max="15864" width="4.28515625" style="25" customWidth="1"/>
    <col min="15865" max="15865" width="11.28515625" style="25" customWidth="1"/>
    <col min="15866" max="15866" width="43.5703125" style="25" customWidth="1"/>
    <col min="15867" max="15867" width="9.140625" style="25"/>
    <col min="15868" max="15868" width="8.85546875" style="25" customWidth="1"/>
    <col min="15869" max="15870" width="10.5703125" style="25" customWidth="1"/>
    <col min="15871" max="15871" width="12.7109375" style="25" customWidth="1"/>
    <col min="15872" max="15875" width="10.5703125" style="25" customWidth="1"/>
    <col min="15876" max="15876" width="12.85546875" style="25" customWidth="1"/>
    <col min="15877" max="16119" width="9.140625" style="25"/>
    <col min="16120" max="16120" width="4.28515625" style="25" customWidth="1"/>
    <col min="16121" max="16121" width="11.28515625" style="25" customWidth="1"/>
    <col min="16122" max="16122" width="43.5703125" style="25" customWidth="1"/>
    <col min="16123" max="16123" width="9.140625" style="25"/>
    <col min="16124" max="16124" width="8.85546875" style="25" customWidth="1"/>
    <col min="16125" max="16126" width="10.5703125" style="25" customWidth="1"/>
    <col min="16127" max="16127" width="12.7109375" style="25" customWidth="1"/>
    <col min="16128" max="16131" width="10.5703125" style="25" customWidth="1"/>
    <col min="16132" max="16132" width="12.85546875" style="25" customWidth="1"/>
    <col min="16133" max="16377" width="9.140625" style="25"/>
    <col min="16378" max="16378" width="10.42578125" style="25" customWidth="1"/>
    <col min="16379" max="16384" width="9.140625" style="25"/>
  </cols>
  <sheetData>
    <row r="1" spans="1:11" s="113" customFormat="1" ht="39.75" customHeight="1">
      <c r="A1" s="112" t="s">
        <v>118</v>
      </c>
      <c r="B1" s="112"/>
      <c r="C1" s="112"/>
      <c r="D1" s="112"/>
      <c r="E1" s="112"/>
      <c r="F1" s="112"/>
    </row>
    <row r="2" spans="1:11" s="113" customFormat="1" ht="30" customHeight="1">
      <c r="A2" s="100" t="s">
        <v>3</v>
      </c>
      <c r="B2" s="100" t="s">
        <v>4</v>
      </c>
      <c r="C2" s="101" t="s">
        <v>5</v>
      </c>
      <c r="D2" s="102" t="s">
        <v>6</v>
      </c>
      <c r="E2" s="103" t="s">
        <v>7</v>
      </c>
      <c r="F2" s="105" t="s">
        <v>8</v>
      </c>
    </row>
    <row r="3" spans="1:11" s="113" customFormat="1" ht="36.75" customHeight="1">
      <c r="A3" s="100" t="s">
        <v>3</v>
      </c>
      <c r="B3" s="100" t="s">
        <v>4</v>
      </c>
      <c r="C3" s="101" t="s">
        <v>5</v>
      </c>
      <c r="D3" s="102"/>
      <c r="E3" s="104"/>
      <c r="F3" s="106"/>
    </row>
    <row r="4" spans="1:11" s="114" customFormat="1" ht="22.5" customHeight="1">
      <c r="A4" s="95">
        <v>1</v>
      </c>
      <c r="B4" s="95">
        <v>2</v>
      </c>
      <c r="C4" s="95">
        <v>3</v>
      </c>
      <c r="D4" s="94">
        <v>4</v>
      </c>
      <c r="E4" s="93">
        <v>5</v>
      </c>
      <c r="F4" s="92">
        <v>6</v>
      </c>
    </row>
    <row r="5" spans="1:11" s="114" customFormat="1" ht="22.5" customHeight="1">
      <c r="A5" s="115"/>
      <c r="B5" s="108" t="s">
        <v>111</v>
      </c>
      <c r="C5" s="109"/>
      <c r="D5" s="110"/>
      <c r="E5" s="111"/>
      <c r="F5" s="111"/>
    </row>
    <row r="6" spans="1:11" s="114" customFormat="1" ht="57" customHeight="1">
      <c r="A6" s="116" t="s">
        <v>9</v>
      </c>
      <c r="B6" s="117" t="s">
        <v>10</v>
      </c>
      <c r="C6" s="78" t="s">
        <v>11</v>
      </c>
      <c r="D6" s="118">
        <v>0.1</v>
      </c>
      <c r="E6" s="38"/>
    </row>
    <row r="7" spans="1:11" s="114" customFormat="1" ht="55.5" customHeight="1">
      <c r="A7" s="52">
        <v>2</v>
      </c>
      <c r="B7" s="52" t="s">
        <v>117</v>
      </c>
      <c r="C7" s="33" t="s">
        <v>11</v>
      </c>
      <c r="D7" s="118">
        <v>0.1</v>
      </c>
      <c r="E7" s="40"/>
      <c r="F7" s="119"/>
      <c r="K7" s="30"/>
    </row>
    <row r="8" spans="1:11" s="121" customFormat="1" ht="24" customHeight="1">
      <c r="A8" s="120" t="s">
        <v>12</v>
      </c>
      <c r="B8" s="52" t="s">
        <v>13</v>
      </c>
      <c r="C8" s="52" t="s">
        <v>62</v>
      </c>
      <c r="D8" s="53">
        <v>472</v>
      </c>
      <c r="E8" s="52"/>
      <c r="F8" s="52"/>
    </row>
    <row r="9" spans="1:11" s="114" customFormat="1" ht="28.5" customHeight="1">
      <c r="A9" s="52">
        <v>4</v>
      </c>
      <c r="B9" s="52" t="s">
        <v>14</v>
      </c>
      <c r="C9" s="33" t="s">
        <v>15</v>
      </c>
      <c r="D9" s="53">
        <v>2</v>
      </c>
      <c r="E9" s="40"/>
      <c r="F9" s="119"/>
    </row>
    <row r="10" spans="1:11" ht="26.25" customHeight="1">
      <c r="A10" s="115"/>
      <c r="B10" s="108" t="s">
        <v>112</v>
      </c>
      <c r="C10" s="109"/>
      <c r="D10" s="110"/>
      <c r="E10" s="111"/>
      <c r="F10" s="111"/>
    </row>
    <row r="11" spans="1:11" ht="36.75" customHeight="1">
      <c r="A11" s="91">
        <v>1</v>
      </c>
      <c r="B11" s="39" t="s">
        <v>16</v>
      </c>
      <c r="C11" s="33" t="s">
        <v>17</v>
      </c>
      <c r="D11" s="53">
        <v>140</v>
      </c>
      <c r="E11" s="89"/>
      <c r="F11" s="88"/>
    </row>
    <row r="12" spans="1:11" ht="36.75" customHeight="1">
      <c r="A12" s="90">
        <f t="shared" ref="A12:A22" si="0">A11+1</f>
        <v>2</v>
      </c>
      <c r="B12" s="39" t="s">
        <v>18</v>
      </c>
      <c r="C12" s="33" t="s">
        <v>17</v>
      </c>
      <c r="D12" s="53">
        <v>142</v>
      </c>
      <c r="E12" s="89"/>
      <c r="F12" s="88"/>
    </row>
    <row r="13" spans="1:11" ht="36.75" customHeight="1">
      <c r="A13" s="90">
        <f t="shared" si="0"/>
        <v>3</v>
      </c>
      <c r="B13" s="39" t="s">
        <v>19</v>
      </c>
      <c r="C13" s="33" t="s">
        <v>17</v>
      </c>
      <c r="D13" s="53">
        <v>7</v>
      </c>
      <c r="E13" s="89"/>
      <c r="F13" s="88"/>
    </row>
    <row r="14" spans="1:11" ht="38.25" customHeight="1">
      <c r="A14" s="53">
        <f t="shared" si="0"/>
        <v>4</v>
      </c>
      <c r="B14" s="52" t="s">
        <v>20</v>
      </c>
      <c r="C14" s="52" t="s">
        <v>17</v>
      </c>
      <c r="D14" s="142">
        <v>1</v>
      </c>
      <c r="E14" s="40"/>
      <c r="F14" s="33"/>
    </row>
    <row r="15" spans="1:11" ht="48.75" customHeight="1">
      <c r="A15" s="53">
        <f t="shared" si="0"/>
        <v>5</v>
      </c>
      <c r="B15" s="52" t="s">
        <v>21</v>
      </c>
      <c r="C15" s="52" t="s">
        <v>17</v>
      </c>
      <c r="D15" s="142">
        <v>2</v>
      </c>
      <c r="E15" s="40"/>
      <c r="F15" s="33"/>
    </row>
    <row r="16" spans="1:11" ht="38.25" customHeight="1">
      <c r="A16" s="53">
        <f t="shared" si="0"/>
        <v>6</v>
      </c>
      <c r="B16" s="52" t="s">
        <v>22</v>
      </c>
      <c r="C16" s="52" t="s">
        <v>17</v>
      </c>
      <c r="D16" s="87">
        <v>26</v>
      </c>
      <c r="E16" s="40"/>
      <c r="F16" s="33"/>
    </row>
    <row r="17" spans="1:14" ht="48.75" customHeight="1">
      <c r="A17" s="53">
        <f t="shared" si="0"/>
        <v>7</v>
      </c>
      <c r="B17" s="52" t="s">
        <v>23</v>
      </c>
      <c r="C17" s="52" t="s">
        <v>17</v>
      </c>
      <c r="D17" s="87">
        <v>6</v>
      </c>
      <c r="E17" s="40"/>
      <c r="F17" s="33"/>
    </row>
    <row r="18" spans="1:14" ht="38.25" customHeight="1">
      <c r="A18" s="53">
        <f t="shared" si="0"/>
        <v>8</v>
      </c>
      <c r="B18" s="52" t="s">
        <v>24</v>
      </c>
      <c r="C18" s="52" t="s">
        <v>17</v>
      </c>
      <c r="D18" s="87">
        <v>16</v>
      </c>
      <c r="E18" s="40"/>
      <c r="F18" s="33"/>
    </row>
    <row r="19" spans="1:14" ht="38.25" customHeight="1">
      <c r="A19" s="53">
        <f t="shared" si="0"/>
        <v>9</v>
      </c>
      <c r="B19" s="52" t="s">
        <v>25</v>
      </c>
      <c r="C19" s="52" t="s">
        <v>17</v>
      </c>
      <c r="D19" s="87">
        <v>6</v>
      </c>
      <c r="E19" s="40"/>
      <c r="F19" s="33"/>
    </row>
    <row r="20" spans="1:14" s="121" customFormat="1" ht="36.75" customHeight="1">
      <c r="A20" s="53">
        <f t="shared" si="0"/>
        <v>10</v>
      </c>
      <c r="B20" s="8" t="s">
        <v>26</v>
      </c>
      <c r="C20" s="98" t="s">
        <v>17</v>
      </c>
      <c r="D20" s="9">
        <v>32</v>
      </c>
      <c r="E20" s="10"/>
      <c r="F20" s="10"/>
    </row>
    <row r="21" spans="1:14" ht="36" customHeight="1">
      <c r="A21" s="53">
        <f t="shared" si="0"/>
        <v>11</v>
      </c>
      <c r="B21" s="52" t="s">
        <v>27</v>
      </c>
      <c r="C21" s="52" t="s">
        <v>17</v>
      </c>
      <c r="D21" s="86">
        <v>30</v>
      </c>
      <c r="E21" s="40"/>
      <c r="F21" s="32"/>
    </row>
    <row r="22" spans="1:14" ht="37.5" customHeight="1">
      <c r="A22" s="53">
        <f t="shared" si="0"/>
        <v>12</v>
      </c>
      <c r="B22" s="52" t="s">
        <v>28</v>
      </c>
      <c r="C22" s="52" t="s">
        <v>29</v>
      </c>
      <c r="D22" s="85">
        <v>57.1</v>
      </c>
      <c r="E22" s="40"/>
      <c r="F22" s="32"/>
    </row>
    <row r="23" spans="1:14" ht="21" customHeight="1">
      <c r="A23" s="115"/>
      <c r="B23" s="108" t="s">
        <v>113</v>
      </c>
      <c r="C23" s="109"/>
      <c r="D23" s="110"/>
      <c r="E23" s="110"/>
      <c r="F23" s="110"/>
    </row>
    <row r="24" spans="1:14" ht="42.75" customHeight="1">
      <c r="A24" s="73" t="s">
        <v>9</v>
      </c>
      <c r="B24" s="98" t="s">
        <v>30</v>
      </c>
      <c r="C24" s="98" t="s">
        <v>17</v>
      </c>
      <c r="D24" s="64">
        <v>3</v>
      </c>
      <c r="E24" s="62"/>
      <c r="F24" s="61"/>
    </row>
    <row r="25" spans="1:14" s="122" customFormat="1" ht="41.25" customHeight="1">
      <c r="A25" s="73" t="s">
        <v>31</v>
      </c>
      <c r="B25" s="39" t="s">
        <v>32</v>
      </c>
      <c r="C25" s="39" t="s">
        <v>17</v>
      </c>
      <c r="D25" s="63">
        <v>11.1</v>
      </c>
      <c r="E25" s="60"/>
      <c r="F25" s="83"/>
    </row>
    <row r="26" spans="1:14" s="125" customFormat="1" ht="20.25" customHeight="1">
      <c r="A26" s="37"/>
      <c r="B26" s="47" t="s">
        <v>33</v>
      </c>
      <c r="C26" s="47" t="s">
        <v>15</v>
      </c>
      <c r="D26" s="123">
        <v>0.29499999999999998</v>
      </c>
      <c r="E26" s="84"/>
      <c r="F26" s="69"/>
      <c r="G26" s="124"/>
      <c r="H26" s="124"/>
      <c r="I26" s="124"/>
      <c r="J26" s="124"/>
      <c r="K26" s="124"/>
      <c r="L26" s="124"/>
      <c r="M26" s="124"/>
      <c r="N26" s="124"/>
    </row>
    <row r="27" spans="1:14" s="126" customFormat="1" ht="18" customHeight="1">
      <c r="A27" s="37"/>
      <c r="B27" s="47" t="s">
        <v>34</v>
      </c>
      <c r="C27" s="47" t="s">
        <v>15</v>
      </c>
      <c r="D27" s="123">
        <v>0.52800000000000002</v>
      </c>
      <c r="E27" s="84"/>
      <c r="F27" s="69"/>
      <c r="K27" s="25"/>
      <c r="L27" s="25"/>
      <c r="M27" s="25"/>
    </row>
    <row r="28" spans="1:14" ht="50.25" customHeight="1">
      <c r="A28" s="64">
        <v>3</v>
      </c>
      <c r="B28" s="11" t="s">
        <v>35</v>
      </c>
      <c r="C28" s="11"/>
      <c r="D28" s="12"/>
      <c r="E28" s="13"/>
      <c r="F28" s="83"/>
      <c r="G28" s="122"/>
      <c r="H28" s="122"/>
      <c r="I28" s="122"/>
    </row>
    <row r="29" spans="1:14" ht="16.5" customHeight="1">
      <c r="A29" s="37"/>
      <c r="B29" s="14" t="s">
        <v>36</v>
      </c>
      <c r="C29" s="14" t="s">
        <v>37</v>
      </c>
      <c r="D29" s="22">
        <v>144</v>
      </c>
      <c r="E29" s="15"/>
      <c r="F29" s="15"/>
      <c r="G29" s="122">
        <v>10.050000000000001</v>
      </c>
      <c r="H29" s="122">
        <f t="shared" ref="H29:H34" si="1">G29*D29</f>
        <v>1447.2</v>
      </c>
      <c r="I29" s="122">
        <f>0.32*2*D29</f>
        <v>92.16</v>
      </c>
    </row>
    <row r="30" spans="1:14" ht="16.5" customHeight="1">
      <c r="A30" s="37"/>
      <c r="B30" s="14" t="s">
        <v>38</v>
      </c>
      <c r="C30" s="14" t="s">
        <v>37</v>
      </c>
      <c r="D30" s="21">
        <v>5.5</v>
      </c>
      <c r="E30" s="15"/>
      <c r="F30" s="15"/>
      <c r="G30" s="122">
        <v>7.54</v>
      </c>
      <c r="H30" s="122">
        <f t="shared" si="1"/>
        <v>41.47</v>
      </c>
      <c r="I30" s="122">
        <f>0.24*D30</f>
        <v>1.3199999999999998</v>
      </c>
    </row>
    <row r="31" spans="1:14" ht="16.5" customHeight="1">
      <c r="A31" s="37"/>
      <c r="B31" s="14" t="s">
        <v>39</v>
      </c>
      <c r="C31" s="14" t="s">
        <v>37</v>
      </c>
      <c r="D31" s="22">
        <v>542</v>
      </c>
      <c r="E31" s="15"/>
      <c r="F31" s="15"/>
      <c r="G31" s="122">
        <v>3.77</v>
      </c>
      <c r="H31" s="122">
        <f t="shared" si="1"/>
        <v>2043.34</v>
      </c>
      <c r="I31" s="122">
        <f>0.16*D31</f>
        <v>86.72</v>
      </c>
      <c r="J31" s="122"/>
    </row>
    <row r="32" spans="1:14" ht="16.5" customHeight="1">
      <c r="A32" s="37"/>
      <c r="B32" s="14" t="s">
        <v>40</v>
      </c>
      <c r="C32" s="14" t="s">
        <v>37</v>
      </c>
      <c r="D32" s="15">
        <v>0.32</v>
      </c>
      <c r="E32" s="15"/>
      <c r="F32" s="15"/>
      <c r="G32" s="122">
        <v>1.9</v>
      </c>
      <c r="H32" s="122">
        <f t="shared" si="1"/>
        <v>0.60799999999999998</v>
      </c>
      <c r="I32" s="122">
        <f>0.16*D32</f>
        <v>5.1200000000000002E-2</v>
      </c>
    </row>
    <row r="33" spans="1:9" ht="16.5" customHeight="1">
      <c r="A33" s="37"/>
      <c r="B33" s="14" t="s">
        <v>41</v>
      </c>
      <c r="C33" s="14" t="s">
        <v>37</v>
      </c>
      <c r="D33" s="22">
        <v>20</v>
      </c>
      <c r="E33" s="15"/>
      <c r="F33" s="15"/>
      <c r="G33" s="122">
        <v>0.89</v>
      </c>
      <c r="H33" s="122">
        <f t="shared" si="1"/>
        <v>17.8</v>
      </c>
      <c r="I33" s="122">
        <f>0.08*D33</f>
        <v>1.6</v>
      </c>
    </row>
    <row r="34" spans="1:9" ht="16.5" customHeight="1">
      <c r="A34" s="37"/>
      <c r="B34" s="14" t="s">
        <v>42</v>
      </c>
      <c r="C34" s="14" t="s">
        <v>43</v>
      </c>
      <c r="D34" s="24">
        <v>0.19</v>
      </c>
      <c r="E34" s="15"/>
      <c r="F34" s="15"/>
      <c r="G34" s="122">
        <v>23.55</v>
      </c>
      <c r="H34" s="122">
        <f t="shared" si="1"/>
        <v>4.4744999999999999</v>
      </c>
      <c r="I34" s="127">
        <f>D34</f>
        <v>0.19</v>
      </c>
    </row>
    <row r="35" spans="1:9" ht="50.25" customHeight="1">
      <c r="A35" s="64">
        <v>4</v>
      </c>
      <c r="B35" s="33" t="s">
        <v>44</v>
      </c>
      <c r="C35" s="33"/>
      <c r="D35" s="80"/>
      <c r="E35" s="40"/>
      <c r="F35" s="38"/>
      <c r="G35" s="122"/>
      <c r="H35" s="122"/>
      <c r="I35" s="122"/>
    </row>
    <row r="36" spans="1:9" ht="30" customHeight="1">
      <c r="A36" s="37"/>
      <c r="B36" s="82" t="s">
        <v>45</v>
      </c>
      <c r="C36" s="14" t="s">
        <v>43</v>
      </c>
      <c r="D36" s="22">
        <v>362</v>
      </c>
      <c r="E36" s="15"/>
      <c r="F36" s="15"/>
      <c r="G36" s="122"/>
      <c r="H36" s="122"/>
      <c r="I36" s="122"/>
    </row>
    <row r="37" spans="1:9" ht="30" customHeight="1">
      <c r="A37" s="37"/>
      <c r="B37" s="32" t="s">
        <v>46</v>
      </c>
      <c r="C37" s="32" t="s">
        <v>47</v>
      </c>
      <c r="D37" s="128">
        <v>91</v>
      </c>
      <c r="E37" s="31"/>
      <c r="F37" s="30"/>
      <c r="G37" s="122"/>
      <c r="H37" s="122"/>
      <c r="I37" s="122"/>
    </row>
    <row r="38" spans="1:9" ht="25.5" customHeight="1">
      <c r="A38" s="37"/>
      <c r="B38" s="32" t="s">
        <v>48</v>
      </c>
      <c r="C38" s="32" t="s">
        <v>49</v>
      </c>
      <c r="D38" s="128">
        <v>8</v>
      </c>
      <c r="E38" s="31"/>
      <c r="F38" s="30"/>
      <c r="G38" s="122"/>
      <c r="H38" s="122"/>
      <c r="I38" s="122"/>
    </row>
    <row r="39" spans="1:9" ht="27.75" customHeight="1">
      <c r="A39" s="37"/>
      <c r="B39" s="32" t="s">
        <v>50</v>
      </c>
      <c r="C39" s="32" t="s">
        <v>47</v>
      </c>
      <c r="D39" s="128">
        <v>542</v>
      </c>
      <c r="E39" s="31"/>
      <c r="F39" s="30"/>
      <c r="G39" s="122"/>
      <c r="H39" s="122"/>
      <c r="I39" s="122"/>
    </row>
    <row r="40" spans="1:9" ht="27.75" customHeight="1">
      <c r="A40" s="37"/>
      <c r="B40" s="14" t="s">
        <v>51</v>
      </c>
      <c r="C40" s="14" t="s">
        <v>37</v>
      </c>
      <c r="D40" s="22">
        <v>16</v>
      </c>
      <c r="E40" s="15"/>
      <c r="F40" s="15"/>
      <c r="G40" s="122"/>
      <c r="H40" s="122"/>
      <c r="I40" s="122">
        <f>D40*0.16</f>
        <v>2.56</v>
      </c>
    </row>
    <row r="41" spans="1:9" s="130" customFormat="1" ht="27.75" customHeight="1">
      <c r="A41" s="98"/>
      <c r="B41" s="16" t="s">
        <v>52</v>
      </c>
      <c r="C41" s="16" t="s">
        <v>53</v>
      </c>
      <c r="D41" s="129">
        <v>190</v>
      </c>
      <c r="E41" s="13"/>
      <c r="F41" s="13"/>
      <c r="G41" s="122"/>
      <c r="H41" s="122"/>
      <c r="I41" s="122"/>
    </row>
    <row r="42" spans="1:9" s="130" customFormat="1" ht="27.75" customHeight="1">
      <c r="A42" s="98"/>
      <c r="B42" s="16" t="s">
        <v>54</v>
      </c>
      <c r="C42" s="16" t="s">
        <v>53</v>
      </c>
      <c r="D42" s="129">
        <v>190</v>
      </c>
      <c r="E42" s="13"/>
      <c r="F42" s="13"/>
      <c r="G42" s="122"/>
      <c r="H42" s="122"/>
      <c r="I42" s="122"/>
    </row>
    <row r="43" spans="1:9" ht="42" customHeight="1">
      <c r="A43" s="64">
        <v>7</v>
      </c>
      <c r="B43" s="33" t="s">
        <v>55</v>
      </c>
      <c r="C43" s="75"/>
      <c r="D43" s="131"/>
      <c r="E43" s="28"/>
      <c r="F43" s="27"/>
      <c r="G43" s="122"/>
      <c r="H43" s="122"/>
      <c r="I43" s="122"/>
    </row>
    <row r="44" spans="1:9" ht="16.5" customHeight="1">
      <c r="A44" s="37"/>
      <c r="B44" s="14" t="s">
        <v>39</v>
      </c>
      <c r="C44" s="32" t="s">
        <v>47</v>
      </c>
      <c r="D44" s="77">
        <v>18.72</v>
      </c>
      <c r="E44" s="15"/>
      <c r="F44" s="30"/>
      <c r="G44" s="122"/>
      <c r="H44" s="122"/>
      <c r="I44" s="122">
        <f>D44*0.16</f>
        <v>2.9952000000000001</v>
      </c>
    </row>
    <row r="45" spans="1:9" ht="16.5" customHeight="1">
      <c r="A45" s="37"/>
      <c r="B45" s="32" t="s">
        <v>56</v>
      </c>
      <c r="C45" s="32" t="s">
        <v>47</v>
      </c>
      <c r="D45" s="81">
        <v>16.399999999999999</v>
      </c>
      <c r="E45" s="31"/>
      <c r="F45" s="30"/>
      <c r="G45" s="122"/>
      <c r="H45" s="122"/>
      <c r="I45" s="122">
        <f>0.12*D45</f>
        <v>1.9679999999999997</v>
      </c>
    </row>
    <row r="46" spans="1:9" ht="16.5" customHeight="1">
      <c r="A46" s="37"/>
      <c r="B46" s="32" t="s">
        <v>57</v>
      </c>
      <c r="C46" s="32" t="s">
        <v>58</v>
      </c>
      <c r="D46" s="56">
        <v>12</v>
      </c>
      <c r="E46" s="31"/>
      <c r="F46" s="30"/>
      <c r="G46" s="122"/>
      <c r="H46" s="122"/>
      <c r="I46" s="122"/>
    </row>
    <row r="47" spans="1:9" ht="16.5" customHeight="1">
      <c r="A47" s="37"/>
      <c r="B47" s="32" t="s">
        <v>59</v>
      </c>
      <c r="C47" s="32" t="s">
        <v>58</v>
      </c>
      <c r="D47" s="56">
        <v>2</v>
      </c>
      <c r="E47" s="31"/>
      <c r="F47" s="30"/>
      <c r="G47" s="122"/>
      <c r="H47" s="122"/>
      <c r="I47" s="122"/>
    </row>
    <row r="48" spans="1:9" ht="16.5" customHeight="1">
      <c r="A48" s="37"/>
      <c r="B48" s="32" t="s">
        <v>60</v>
      </c>
      <c r="C48" s="32" t="s">
        <v>58</v>
      </c>
      <c r="D48" s="56">
        <v>4</v>
      </c>
      <c r="E48" s="31"/>
      <c r="F48" s="30"/>
      <c r="G48" s="122"/>
      <c r="H48" s="122"/>
      <c r="I48" s="122"/>
    </row>
    <row r="49" spans="1:9" ht="46.5" customHeight="1">
      <c r="A49" s="64">
        <v>8</v>
      </c>
      <c r="B49" s="33" t="s">
        <v>61</v>
      </c>
      <c r="C49" s="33" t="s">
        <v>62</v>
      </c>
      <c r="D49" s="80">
        <v>208.52083999999999</v>
      </c>
      <c r="E49" s="40"/>
      <c r="F49" s="38"/>
      <c r="G49" s="122"/>
      <c r="H49" s="122"/>
      <c r="I49" s="122">
        <f>SUM(I29:I48)</f>
        <v>189.56439999999998</v>
      </c>
    </row>
    <row r="50" spans="1:9" ht="16.5" customHeight="1">
      <c r="A50" s="115"/>
      <c r="B50" s="108" t="s">
        <v>110</v>
      </c>
      <c r="C50" s="109"/>
      <c r="D50" s="110"/>
      <c r="E50" s="110"/>
      <c r="F50" s="110"/>
      <c r="G50" s="122"/>
      <c r="H50" s="122"/>
      <c r="I50" s="122"/>
    </row>
    <row r="51" spans="1:9" s="133" customFormat="1" ht="46.5" customHeight="1">
      <c r="A51" s="79">
        <v>1</v>
      </c>
      <c r="B51" s="78" t="s">
        <v>63</v>
      </c>
      <c r="C51" s="78" t="s">
        <v>64</v>
      </c>
      <c r="D51" s="53">
        <v>89</v>
      </c>
      <c r="E51" s="77"/>
      <c r="F51" s="77"/>
      <c r="G51" s="132"/>
      <c r="H51" s="132"/>
      <c r="I51" s="132"/>
    </row>
    <row r="52" spans="1:9" s="121" customFormat="1" ht="32.25" customHeight="1">
      <c r="A52" s="75">
        <f>A51+1</f>
        <v>2</v>
      </c>
      <c r="B52" s="52" t="s">
        <v>65</v>
      </c>
      <c r="C52" s="52" t="s">
        <v>64</v>
      </c>
      <c r="D52" s="42">
        <v>44.5</v>
      </c>
      <c r="E52" s="31"/>
      <c r="F52" s="31"/>
    </row>
    <row r="53" spans="1:9" ht="46.5" customHeight="1">
      <c r="A53" s="75">
        <f>A52+1</f>
        <v>3</v>
      </c>
      <c r="B53" s="33" t="s">
        <v>66</v>
      </c>
      <c r="C53" s="17" t="s">
        <v>67</v>
      </c>
      <c r="D53" s="134">
        <v>441</v>
      </c>
      <c r="E53" s="74"/>
      <c r="F53" s="29"/>
      <c r="G53" s="122"/>
      <c r="H53" s="122"/>
      <c r="I53" s="122"/>
    </row>
    <row r="54" spans="1:9" s="130" customFormat="1" ht="27.75" customHeight="1">
      <c r="A54" s="98"/>
      <c r="B54" s="33" t="s">
        <v>68</v>
      </c>
      <c r="C54" s="33" t="s">
        <v>15</v>
      </c>
      <c r="D54" s="76">
        <v>0.26400000000000001</v>
      </c>
      <c r="E54" s="40"/>
      <c r="F54" s="38"/>
      <c r="G54" s="122"/>
      <c r="H54" s="122"/>
      <c r="I54" s="122"/>
    </row>
    <row r="55" spans="1:9" ht="51.75" customHeight="1">
      <c r="A55" s="75">
        <f>A53+1</f>
        <v>4</v>
      </c>
      <c r="B55" s="33" t="s">
        <v>69</v>
      </c>
      <c r="C55" s="17" t="s">
        <v>67</v>
      </c>
      <c r="D55" s="18">
        <v>441</v>
      </c>
      <c r="E55" s="74"/>
      <c r="F55" s="29"/>
      <c r="G55" s="122"/>
      <c r="H55" s="122"/>
      <c r="I55" s="122"/>
    </row>
    <row r="56" spans="1:9" s="130" customFormat="1" ht="39" customHeight="1">
      <c r="A56" s="98"/>
      <c r="B56" s="33" t="s">
        <v>70</v>
      </c>
      <c r="C56" s="33" t="s">
        <v>15</v>
      </c>
      <c r="D56" s="76">
        <v>0.26400000000000001</v>
      </c>
      <c r="E56" s="40"/>
      <c r="F56" s="38"/>
      <c r="G56" s="122"/>
      <c r="H56" s="122"/>
      <c r="I56" s="122"/>
    </row>
    <row r="57" spans="1:9" ht="47.25" customHeight="1">
      <c r="A57" s="75">
        <f>A55+1</f>
        <v>5</v>
      </c>
      <c r="B57" s="19" t="s">
        <v>71</v>
      </c>
      <c r="C57" s="17" t="s">
        <v>62</v>
      </c>
      <c r="D57" s="20">
        <v>22.05</v>
      </c>
      <c r="E57" s="74"/>
      <c r="F57" s="27"/>
    </row>
    <row r="58" spans="1:9" ht="16.5" customHeight="1">
      <c r="A58" s="115"/>
      <c r="B58" s="108" t="s">
        <v>114</v>
      </c>
      <c r="C58" s="109"/>
      <c r="D58" s="110"/>
      <c r="E58" s="110"/>
      <c r="F58" s="110"/>
    </row>
    <row r="59" spans="1:9" ht="38.25" customHeight="1">
      <c r="A59" s="73" t="s">
        <v>9</v>
      </c>
      <c r="B59" s="39" t="s">
        <v>30</v>
      </c>
      <c r="C59" s="98" t="s">
        <v>17</v>
      </c>
      <c r="D59" s="63">
        <v>0.3</v>
      </c>
      <c r="E59" s="62"/>
      <c r="F59" s="61"/>
    </row>
    <row r="60" spans="1:9" ht="39.75" customHeight="1">
      <c r="A60" s="72">
        <f>A59+1</f>
        <v>2</v>
      </c>
      <c r="B60" s="39" t="s">
        <v>72</v>
      </c>
      <c r="C60" s="39" t="s">
        <v>17</v>
      </c>
      <c r="D60" s="71">
        <v>2.5</v>
      </c>
      <c r="E60" s="60"/>
      <c r="F60" s="59"/>
    </row>
    <row r="61" spans="1:9" ht="35.25" customHeight="1">
      <c r="A61" s="66">
        <f>A60+1</f>
        <v>3</v>
      </c>
      <c r="B61" s="33" t="s">
        <v>73</v>
      </c>
      <c r="C61" s="33"/>
      <c r="D61" s="40"/>
      <c r="E61" s="31"/>
      <c r="F61" s="30"/>
    </row>
    <row r="62" spans="1:9" ht="16.5" customHeight="1">
      <c r="A62" s="65"/>
      <c r="B62" s="47" t="s">
        <v>74</v>
      </c>
      <c r="C62" s="47" t="s">
        <v>47</v>
      </c>
      <c r="D62" s="70">
        <v>19.5</v>
      </c>
      <c r="E62" s="55"/>
      <c r="F62" s="69"/>
      <c r="I62" s="35">
        <f>E62:E1732</f>
        <v>0</v>
      </c>
    </row>
    <row r="63" spans="1:9" ht="16.5" customHeight="1">
      <c r="A63" s="65"/>
      <c r="B63" s="47" t="s">
        <v>75</v>
      </c>
      <c r="C63" s="47" t="s">
        <v>47</v>
      </c>
      <c r="D63" s="70">
        <v>17.399999999999999</v>
      </c>
      <c r="E63" s="55"/>
      <c r="F63" s="69"/>
      <c r="I63" s="25">
        <f>0.28*D63</f>
        <v>4.8719999999999999</v>
      </c>
    </row>
    <row r="64" spans="1:9" ht="16.5" customHeight="1">
      <c r="A64" s="65"/>
      <c r="B64" s="47" t="s">
        <v>76</v>
      </c>
      <c r="C64" s="47" t="s">
        <v>77</v>
      </c>
      <c r="D64" s="67">
        <v>19.2</v>
      </c>
      <c r="E64" s="68"/>
      <c r="F64" s="30"/>
    </row>
    <row r="65" spans="1:19" ht="16.5" customHeight="1">
      <c r="A65" s="65"/>
      <c r="B65" s="47" t="s">
        <v>78</v>
      </c>
      <c r="C65" s="47" t="s">
        <v>79</v>
      </c>
      <c r="D65" s="67">
        <v>25.6</v>
      </c>
      <c r="E65" s="31"/>
      <c r="F65" s="30"/>
    </row>
    <row r="66" spans="1:19" ht="33" customHeight="1">
      <c r="A66" s="66">
        <f>A61+1</f>
        <v>4</v>
      </c>
      <c r="B66" s="33" t="s">
        <v>80</v>
      </c>
      <c r="C66" s="33"/>
      <c r="D66" s="40"/>
      <c r="E66" s="31"/>
      <c r="F66" s="30"/>
    </row>
    <row r="67" spans="1:19" ht="16.5" customHeight="1">
      <c r="A67" s="65"/>
      <c r="B67" s="14" t="s">
        <v>81</v>
      </c>
      <c r="C67" s="14" t="s">
        <v>37</v>
      </c>
      <c r="D67" s="15">
        <v>13.48</v>
      </c>
      <c r="E67" s="15"/>
      <c r="F67" s="15"/>
      <c r="I67" s="25">
        <f>D67*0.6</f>
        <v>8.0879999999999992</v>
      </c>
      <c r="K67" s="130"/>
      <c r="L67" s="130"/>
      <c r="M67" s="130"/>
    </row>
    <row r="68" spans="1:19" s="130" customFormat="1" ht="18.75" customHeight="1">
      <c r="A68" s="65"/>
      <c r="B68" s="14" t="s">
        <v>82</v>
      </c>
      <c r="C68" s="14" t="s">
        <v>43</v>
      </c>
      <c r="D68" s="21">
        <v>0.5</v>
      </c>
      <c r="E68" s="15"/>
      <c r="F68" s="15"/>
      <c r="I68" s="135">
        <f>D68</f>
        <v>0.5</v>
      </c>
      <c r="K68" s="25"/>
      <c r="L68" s="25"/>
      <c r="M68" s="25"/>
    </row>
    <row r="69" spans="1:19" ht="16.5" customHeight="1">
      <c r="A69" s="65"/>
      <c r="B69" s="14" t="s">
        <v>83</v>
      </c>
      <c r="C69" s="14" t="s">
        <v>43</v>
      </c>
      <c r="D69" s="15">
        <v>0.65</v>
      </c>
      <c r="E69" s="15"/>
      <c r="F69" s="15"/>
      <c r="I69" s="135">
        <f>D69</f>
        <v>0.65</v>
      </c>
    </row>
    <row r="70" spans="1:19" ht="19.5" customHeight="1">
      <c r="A70" s="65"/>
      <c r="B70" s="14" t="s">
        <v>84</v>
      </c>
      <c r="C70" s="14" t="s">
        <v>49</v>
      </c>
      <c r="D70" s="22">
        <v>2</v>
      </c>
      <c r="E70" s="15"/>
      <c r="F70" s="15"/>
      <c r="I70" s="35">
        <f>SUM(I62:I69)</f>
        <v>14.11</v>
      </c>
    </row>
    <row r="71" spans="1:19" ht="57.75" customHeight="1">
      <c r="A71" s="64">
        <f>A66+1</f>
        <v>5</v>
      </c>
      <c r="B71" s="33" t="s">
        <v>61</v>
      </c>
      <c r="C71" s="33" t="s">
        <v>62</v>
      </c>
      <c r="D71" s="38">
        <v>23.81</v>
      </c>
      <c r="E71" s="40"/>
      <c r="F71" s="38"/>
      <c r="K71" s="35"/>
    </row>
    <row r="72" spans="1:19" ht="30.75" customHeight="1">
      <c r="A72" s="136"/>
      <c r="B72" s="108" t="s">
        <v>115</v>
      </c>
      <c r="C72" s="109"/>
      <c r="D72" s="110"/>
      <c r="E72" s="110"/>
      <c r="F72" s="110"/>
      <c r="K72" s="35"/>
    </row>
    <row r="73" spans="1:19" s="121" customFormat="1" ht="39" customHeight="1">
      <c r="A73" s="53">
        <v>1</v>
      </c>
      <c r="B73" s="98" t="s">
        <v>85</v>
      </c>
      <c r="C73" s="98" t="s">
        <v>17</v>
      </c>
      <c r="D73" s="64">
        <v>10</v>
      </c>
      <c r="E73" s="60"/>
      <c r="F73" s="51"/>
    </row>
    <row r="74" spans="1:19" ht="38.25" customHeight="1">
      <c r="A74" s="53">
        <f>A73+1</f>
        <v>2</v>
      </c>
      <c r="B74" s="39" t="s">
        <v>30</v>
      </c>
      <c r="C74" s="98" t="s">
        <v>17</v>
      </c>
      <c r="D74" s="63">
        <v>0.8</v>
      </c>
      <c r="E74" s="62"/>
      <c r="F74" s="61"/>
    </row>
    <row r="75" spans="1:19" ht="39.75" customHeight="1">
      <c r="A75" s="53">
        <f>A74+1</f>
        <v>3</v>
      </c>
      <c r="B75" s="39" t="s">
        <v>86</v>
      </c>
      <c r="C75" s="39" t="s">
        <v>17</v>
      </c>
      <c r="D75" s="43">
        <v>4</v>
      </c>
      <c r="E75" s="60"/>
      <c r="F75" s="59"/>
    </row>
    <row r="76" spans="1:19" s="26" customFormat="1" ht="51.75" customHeight="1">
      <c r="A76" s="53">
        <f>A75+1</f>
        <v>4</v>
      </c>
      <c r="B76" s="52" t="s">
        <v>87</v>
      </c>
      <c r="C76" s="52"/>
      <c r="D76" s="137"/>
      <c r="E76" s="40"/>
      <c r="F76" s="58"/>
      <c r="K76" s="54"/>
    </row>
    <row r="77" spans="1:19" s="26" customFormat="1" ht="18" customHeight="1">
      <c r="A77" s="57"/>
      <c r="B77" s="48" t="s">
        <v>88</v>
      </c>
      <c r="C77" s="48" t="s">
        <v>89</v>
      </c>
      <c r="D77" s="56">
        <v>24</v>
      </c>
      <c r="E77" s="31"/>
      <c r="F77" s="55"/>
      <c r="I77" s="26">
        <f>D77*0.4775</f>
        <v>11.459999999999999</v>
      </c>
      <c r="J77" s="26">
        <v>6</v>
      </c>
      <c r="K77" s="54"/>
    </row>
    <row r="78" spans="1:19" s="26" customFormat="1" ht="18" customHeight="1">
      <c r="A78" s="57"/>
      <c r="B78" s="48" t="s">
        <v>90</v>
      </c>
      <c r="C78" s="48" t="s">
        <v>89</v>
      </c>
      <c r="D78" s="56">
        <v>10</v>
      </c>
      <c r="E78" s="31"/>
      <c r="F78" s="55"/>
      <c r="I78" s="26">
        <f>D78*0.3581</f>
        <v>3.5809999999999995</v>
      </c>
      <c r="J78" s="26">
        <v>2.5</v>
      </c>
      <c r="K78" s="54"/>
    </row>
    <row r="79" spans="1:19" ht="18" customHeight="1">
      <c r="A79" s="57"/>
      <c r="B79" s="14" t="s">
        <v>91</v>
      </c>
      <c r="C79" s="14" t="s">
        <v>37</v>
      </c>
      <c r="D79" s="56">
        <v>24</v>
      </c>
      <c r="E79" s="15"/>
      <c r="F79" s="55"/>
      <c r="G79" s="138">
        <v>4.71</v>
      </c>
      <c r="H79" s="138">
        <f>G79*D79</f>
        <v>113.03999999999999</v>
      </c>
      <c r="I79" s="138">
        <f>D79*0.2</f>
        <v>4.8000000000000007</v>
      </c>
      <c r="J79" s="25">
        <v>6</v>
      </c>
      <c r="K79" s="35"/>
      <c r="M79" s="121"/>
      <c r="N79" s="121"/>
      <c r="O79" s="121"/>
      <c r="P79" s="121"/>
      <c r="Q79" s="121"/>
      <c r="R79" s="121"/>
      <c r="S79" s="121"/>
    </row>
    <row r="80" spans="1:19" ht="18" customHeight="1">
      <c r="A80" s="57"/>
      <c r="B80" s="23" t="s">
        <v>39</v>
      </c>
      <c r="C80" s="23" t="s">
        <v>37</v>
      </c>
      <c r="D80" s="56">
        <v>16</v>
      </c>
      <c r="E80" s="24"/>
      <c r="F80" s="55"/>
      <c r="G80" s="122">
        <v>3.77</v>
      </c>
      <c r="H80" s="122">
        <f>G80*D80</f>
        <v>60.32</v>
      </c>
      <c r="I80" s="122">
        <f>0.16*D80</f>
        <v>2.56</v>
      </c>
      <c r="J80" s="25">
        <v>4</v>
      </c>
      <c r="K80" s="35"/>
      <c r="M80" s="121"/>
      <c r="N80" s="121"/>
      <c r="O80" s="121"/>
      <c r="P80" s="121"/>
      <c r="Q80" s="121"/>
      <c r="R80" s="121"/>
      <c r="S80" s="121"/>
    </row>
    <row r="81" spans="1:11" ht="16.5" customHeight="1">
      <c r="A81" s="57"/>
      <c r="B81" s="14" t="s">
        <v>92</v>
      </c>
      <c r="C81" s="14" t="s">
        <v>93</v>
      </c>
      <c r="D81" s="56">
        <v>4</v>
      </c>
      <c r="E81" s="15"/>
      <c r="F81" s="55"/>
      <c r="I81" s="135">
        <f>D81</f>
        <v>4</v>
      </c>
      <c r="J81" s="25">
        <v>1</v>
      </c>
    </row>
    <row r="82" spans="1:11" s="26" customFormat="1" ht="18" customHeight="1">
      <c r="A82" s="57"/>
      <c r="B82" s="48" t="s">
        <v>94</v>
      </c>
      <c r="C82" s="48" t="s">
        <v>93</v>
      </c>
      <c r="D82" s="56">
        <v>4</v>
      </c>
      <c r="E82" s="31"/>
      <c r="F82" s="55"/>
      <c r="J82" s="26">
        <v>1</v>
      </c>
      <c r="K82" s="54"/>
    </row>
    <row r="83" spans="1:11" ht="34.5" customHeight="1">
      <c r="A83" s="53">
        <f>A76+1</f>
        <v>5</v>
      </c>
      <c r="B83" s="52" t="s">
        <v>95</v>
      </c>
      <c r="C83" s="52"/>
      <c r="D83" s="139"/>
      <c r="E83" s="40"/>
      <c r="F83" s="51"/>
      <c r="K83" s="35"/>
    </row>
    <row r="84" spans="1:11" ht="18" customHeight="1">
      <c r="A84" s="48"/>
      <c r="B84" s="14" t="s">
        <v>40</v>
      </c>
      <c r="C84" s="14" t="s">
        <v>37</v>
      </c>
      <c r="D84" s="22">
        <v>40</v>
      </c>
      <c r="E84" s="15"/>
      <c r="F84" s="15"/>
      <c r="K84" s="35"/>
    </row>
    <row r="85" spans="1:11" ht="20.25" customHeight="1">
      <c r="A85" s="48"/>
      <c r="B85" s="47" t="s">
        <v>96</v>
      </c>
      <c r="C85" s="50" t="s">
        <v>47</v>
      </c>
      <c r="D85" s="49">
        <v>40</v>
      </c>
      <c r="E85" s="44"/>
      <c r="F85" s="31"/>
      <c r="K85" s="35"/>
    </row>
    <row r="86" spans="1:11" ht="18" customHeight="1">
      <c r="A86" s="48"/>
      <c r="B86" s="47" t="s">
        <v>97</v>
      </c>
      <c r="C86" s="46" t="s">
        <v>77</v>
      </c>
      <c r="D86" s="45">
        <v>6.4</v>
      </c>
      <c r="E86" s="44"/>
      <c r="F86" s="31"/>
      <c r="K86" s="35"/>
    </row>
    <row r="87" spans="1:11" ht="27">
      <c r="A87" s="43">
        <f>A83+1</f>
        <v>6</v>
      </c>
      <c r="B87" s="33" t="s">
        <v>98</v>
      </c>
      <c r="C87" s="33" t="s">
        <v>62</v>
      </c>
      <c r="D87" s="42">
        <v>26.401</v>
      </c>
      <c r="E87" s="40"/>
      <c r="F87" s="41"/>
      <c r="I87" s="25">
        <f>SUM(I77:I82)</f>
        <v>26.401</v>
      </c>
      <c r="K87" s="35"/>
    </row>
    <row r="88" spans="1:11" ht="18" customHeight="1">
      <c r="A88" s="115"/>
      <c r="B88" s="108" t="s">
        <v>116</v>
      </c>
      <c r="C88" s="109"/>
      <c r="D88" s="110"/>
      <c r="E88" s="110"/>
      <c r="F88" s="110"/>
      <c r="K88" s="35"/>
    </row>
    <row r="89" spans="1:11" ht="40.5" customHeight="1">
      <c r="A89" s="39">
        <v>1</v>
      </c>
      <c r="B89" s="33" t="s">
        <v>99</v>
      </c>
      <c r="C89" s="39" t="s">
        <v>49</v>
      </c>
      <c r="D89" s="140">
        <v>8</v>
      </c>
      <c r="E89" s="40"/>
      <c r="F89" s="38"/>
      <c r="K89" s="35"/>
    </row>
    <row r="90" spans="1:11" ht="46.5" customHeight="1">
      <c r="A90" s="39">
        <f>A89+1</f>
        <v>2</v>
      </c>
      <c r="B90" s="33" t="s">
        <v>100</v>
      </c>
      <c r="C90" s="39"/>
      <c r="D90" s="38"/>
      <c r="E90" s="31"/>
      <c r="F90" s="30"/>
      <c r="K90" s="35"/>
    </row>
    <row r="91" spans="1:11" ht="18" customHeight="1">
      <c r="A91" s="37"/>
      <c r="B91" s="32" t="s">
        <v>101</v>
      </c>
      <c r="C91" s="32" t="s">
        <v>89</v>
      </c>
      <c r="D91" s="141">
        <v>28</v>
      </c>
      <c r="E91" s="31"/>
      <c r="F91" s="30"/>
      <c r="K91" s="35"/>
    </row>
    <row r="92" spans="1:11" ht="17.25" customHeight="1">
      <c r="A92" s="37"/>
      <c r="B92" s="32" t="s">
        <v>102</v>
      </c>
      <c r="C92" s="32" t="s">
        <v>89</v>
      </c>
      <c r="D92" s="141">
        <v>65</v>
      </c>
      <c r="E92" s="31"/>
      <c r="F92" s="30"/>
      <c r="K92" s="35"/>
    </row>
    <row r="93" spans="1:11" ht="17.25" customHeight="1">
      <c r="A93" s="37"/>
      <c r="B93" s="32" t="s">
        <v>103</v>
      </c>
      <c r="C93" s="32" t="s">
        <v>89</v>
      </c>
      <c r="D93" s="141">
        <v>44</v>
      </c>
      <c r="E93" s="31"/>
      <c r="F93" s="30"/>
      <c r="K93" s="35"/>
    </row>
    <row r="94" spans="1:11" s="121" customFormat="1" ht="19.5" customHeight="1">
      <c r="A94" s="37"/>
      <c r="B94" s="32" t="s">
        <v>104</v>
      </c>
      <c r="C94" s="32" t="s">
        <v>89</v>
      </c>
      <c r="D94" s="36">
        <v>65</v>
      </c>
      <c r="E94" s="30"/>
      <c r="F94" s="30"/>
    </row>
    <row r="95" spans="1:11" s="121" customFormat="1" ht="19.5" customHeight="1">
      <c r="A95" s="37"/>
      <c r="B95" s="32" t="s">
        <v>105</v>
      </c>
      <c r="C95" s="32" t="s">
        <v>89</v>
      </c>
      <c r="D95" s="36">
        <v>65</v>
      </c>
      <c r="E95" s="32"/>
      <c r="F95" s="30"/>
    </row>
    <row r="96" spans="1:11" ht="18" customHeight="1">
      <c r="A96" s="37"/>
      <c r="B96" s="32" t="s">
        <v>106</v>
      </c>
      <c r="C96" s="32" t="s">
        <v>49</v>
      </c>
      <c r="D96" s="36">
        <v>2</v>
      </c>
      <c r="E96" s="31"/>
      <c r="F96" s="30"/>
      <c r="K96" s="35"/>
    </row>
    <row r="97" spans="1:11" ht="18" customHeight="1">
      <c r="A97" s="37"/>
      <c r="B97" s="32" t="s">
        <v>107</v>
      </c>
      <c r="C97" s="32" t="s">
        <v>93</v>
      </c>
      <c r="D97" s="36">
        <v>2</v>
      </c>
      <c r="E97" s="31"/>
      <c r="F97" s="30"/>
      <c r="K97" s="35"/>
    </row>
    <row r="98" spans="1:11" ht="18" customHeight="1">
      <c r="A98" s="37"/>
      <c r="B98" s="32" t="s">
        <v>108</v>
      </c>
      <c r="C98" s="32" t="s">
        <v>93</v>
      </c>
      <c r="D98" s="36">
        <v>10</v>
      </c>
      <c r="E98" s="31"/>
      <c r="F98" s="30"/>
      <c r="K98" s="35"/>
    </row>
    <row r="99" spans="1:11" ht="21.75" customHeight="1">
      <c r="A99" s="34"/>
      <c r="B99" s="33" t="s">
        <v>109</v>
      </c>
      <c r="C99" s="32"/>
      <c r="D99" s="31"/>
      <c r="E99" s="31"/>
      <c r="F99" s="3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A57:F57 A53:F53 A55:F55">
    <cfRule type="cellIs" dxfId="3" priority="1" stopIfTrue="1" operator="equal">
      <formula>8223.307275</formula>
    </cfRule>
  </conditionalFormatting>
  <printOptions horizontalCentered="1"/>
  <pageMargins left="0" right="0" top="0.55118110236220474" bottom="0.55118110236220474" header="0.31496062992125984" footer="0.31496062992125984"/>
  <pageSetup paperSize="9" scale="85" orientation="landscape" verticalDpi="200" r:id="rId1"/>
  <headerFooter>
    <oddFooter>Страница 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A1:S99"/>
  <sheetViews>
    <sheetView topLeftCell="A9" zoomScale="90" zoomScaleNormal="90" zoomScaleSheetLayoutView="90" workbookViewId="0">
      <selection activeCell="D13" sqref="D13:D16"/>
    </sheetView>
  </sheetViews>
  <sheetFormatPr defaultRowHeight="13.5"/>
  <cols>
    <col min="1" max="1" width="8.7109375" style="25" customWidth="1"/>
    <col min="2" max="2" width="57.5703125" style="25" customWidth="1"/>
    <col min="3" max="3" width="14.7109375" style="25" customWidth="1"/>
    <col min="4" max="4" width="11.7109375" style="25" customWidth="1"/>
    <col min="5" max="5" width="10.42578125" style="26" customWidth="1"/>
    <col min="6" max="6" width="13.42578125" style="25" customWidth="1"/>
    <col min="7" max="7" width="11.85546875" style="25" hidden="1" customWidth="1"/>
    <col min="8" max="8" width="13.5703125" style="25" hidden="1" customWidth="1"/>
    <col min="9" max="10" width="10.42578125" style="25" hidden="1" customWidth="1"/>
    <col min="11" max="11" width="10.7109375" style="25" customWidth="1"/>
    <col min="12" max="16" width="10.42578125" style="25" customWidth="1"/>
    <col min="17" max="247" width="9.140625" style="25"/>
    <col min="248" max="248" width="4.28515625" style="25" customWidth="1"/>
    <col min="249" max="249" width="11.28515625" style="25" customWidth="1"/>
    <col min="250" max="250" width="43.5703125" style="25" customWidth="1"/>
    <col min="251" max="251" width="9.140625" style="25"/>
    <col min="252" max="252" width="8.85546875" style="25" customWidth="1"/>
    <col min="253" max="254" width="10.5703125" style="25" customWidth="1"/>
    <col min="255" max="255" width="12.7109375" style="25" customWidth="1"/>
    <col min="256" max="259" width="10.5703125" style="25" customWidth="1"/>
    <col min="260" max="260" width="12.85546875" style="25" customWidth="1"/>
    <col min="261" max="503" width="9.140625" style="25"/>
    <col min="504" max="504" width="4.28515625" style="25" customWidth="1"/>
    <col min="505" max="505" width="11.28515625" style="25" customWidth="1"/>
    <col min="506" max="506" width="43.5703125" style="25" customWidth="1"/>
    <col min="507" max="507" width="9.140625" style="25"/>
    <col min="508" max="508" width="8.85546875" style="25" customWidth="1"/>
    <col min="509" max="510" width="10.5703125" style="25" customWidth="1"/>
    <col min="511" max="511" width="12.7109375" style="25" customWidth="1"/>
    <col min="512" max="515" width="10.5703125" style="25" customWidth="1"/>
    <col min="516" max="516" width="12.85546875" style="25" customWidth="1"/>
    <col min="517" max="759" width="9.140625" style="25"/>
    <col min="760" max="760" width="4.28515625" style="25" customWidth="1"/>
    <col min="761" max="761" width="11.28515625" style="25" customWidth="1"/>
    <col min="762" max="762" width="43.5703125" style="25" customWidth="1"/>
    <col min="763" max="763" width="9.140625" style="25"/>
    <col min="764" max="764" width="8.85546875" style="25" customWidth="1"/>
    <col min="765" max="766" width="10.5703125" style="25" customWidth="1"/>
    <col min="767" max="767" width="12.7109375" style="25" customWidth="1"/>
    <col min="768" max="771" width="10.5703125" style="25" customWidth="1"/>
    <col min="772" max="772" width="12.85546875" style="25" customWidth="1"/>
    <col min="773" max="1015" width="9.140625" style="25"/>
    <col min="1016" max="1016" width="4.28515625" style="25" customWidth="1"/>
    <col min="1017" max="1017" width="11.28515625" style="25" customWidth="1"/>
    <col min="1018" max="1018" width="43.5703125" style="25" customWidth="1"/>
    <col min="1019" max="1019" width="9.140625" style="25"/>
    <col min="1020" max="1020" width="8.85546875" style="25" customWidth="1"/>
    <col min="1021" max="1022" width="10.5703125" style="25" customWidth="1"/>
    <col min="1023" max="1023" width="12.7109375" style="25" customWidth="1"/>
    <col min="1024" max="1027" width="10.5703125" style="25" customWidth="1"/>
    <col min="1028" max="1028" width="12.85546875" style="25" customWidth="1"/>
    <col min="1029" max="1271" width="9.140625" style="25"/>
    <col min="1272" max="1272" width="4.28515625" style="25" customWidth="1"/>
    <col min="1273" max="1273" width="11.28515625" style="25" customWidth="1"/>
    <col min="1274" max="1274" width="43.5703125" style="25" customWidth="1"/>
    <col min="1275" max="1275" width="9.140625" style="25"/>
    <col min="1276" max="1276" width="8.85546875" style="25" customWidth="1"/>
    <col min="1277" max="1278" width="10.5703125" style="25" customWidth="1"/>
    <col min="1279" max="1279" width="12.7109375" style="25" customWidth="1"/>
    <col min="1280" max="1283" width="10.5703125" style="25" customWidth="1"/>
    <col min="1284" max="1284" width="12.85546875" style="25" customWidth="1"/>
    <col min="1285" max="1527" width="9.140625" style="25"/>
    <col min="1528" max="1528" width="4.28515625" style="25" customWidth="1"/>
    <col min="1529" max="1529" width="11.28515625" style="25" customWidth="1"/>
    <col min="1530" max="1530" width="43.5703125" style="25" customWidth="1"/>
    <col min="1531" max="1531" width="9.140625" style="25"/>
    <col min="1532" max="1532" width="8.85546875" style="25" customWidth="1"/>
    <col min="1533" max="1534" width="10.5703125" style="25" customWidth="1"/>
    <col min="1535" max="1535" width="12.7109375" style="25" customWidth="1"/>
    <col min="1536" max="1539" width="10.5703125" style="25" customWidth="1"/>
    <col min="1540" max="1540" width="12.85546875" style="25" customWidth="1"/>
    <col min="1541" max="1783" width="9.140625" style="25"/>
    <col min="1784" max="1784" width="4.28515625" style="25" customWidth="1"/>
    <col min="1785" max="1785" width="11.28515625" style="25" customWidth="1"/>
    <col min="1786" max="1786" width="43.5703125" style="25" customWidth="1"/>
    <col min="1787" max="1787" width="9.140625" style="25"/>
    <col min="1788" max="1788" width="8.85546875" style="25" customWidth="1"/>
    <col min="1789" max="1790" width="10.5703125" style="25" customWidth="1"/>
    <col min="1791" max="1791" width="12.7109375" style="25" customWidth="1"/>
    <col min="1792" max="1795" width="10.5703125" style="25" customWidth="1"/>
    <col min="1796" max="1796" width="12.85546875" style="25" customWidth="1"/>
    <col min="1797" max="2039" width="9.140625" style="25"/>
    <col min="2040" max="2040" width="4.28515625" style="25" customWidth="1"/>
    <col min="2041" max="2041" width="11.28515625" style="25" customWidth="1"/>
    <col min="2042" max="2042" width="43.5703125" style="25" customWidth="1"/>
    <col min="2043" max="2043" width="9.140625" style="25"/>
    <col min="2044" max="2044" width="8.85546875" style="25" customWidth="1"/>
    <col min="2045" max="2046" width="10.5703125" style="25" customWidth="1"/>
    <col min="2047" max="2047" width="12.7109375" style="25" customWidth="1"/>
    <col min="2048" max="2051" width="10.5703125" style="25" customWidth="1"/>
    <col min="2052" max="2052" width="12.85546875" style="25" customWidth="1"/>
    <col min="2053" max="2295" width="9.140625" style="25"/>
    <col min="2296" max="2296" width="4.28515625" style="25" customWidth="1"/>
    <col min="2297" max="2297" width="11.28515625" style="25" customWidth="1"/>
    <col min="2298" max="2298" width="43.5703125" style="25" customWidth="1"/>
    <col min="2299" max="2299" width="9.140625" style="25"/>
    <col min="2300" max="2300" width="8.85546875" style="25" customWidth="1"/>
    <col min="2301" max="2302" width="10.5703125" style="25" customWidth="1"/>
    <col min="2303" max="2303" width="12.7109375" style="25" customWidth="1"/>
    <col min="2304" max="2307" width="10.5703125" style="25" customWidth="1"/>
    <col min="2308" max="2308" width="12.85546875" style="25" customWidth="1"/>
    <col min="2309" max="2551" width="9.140625" style="25"/>
    <col min="2552" max="2552" width="4.28515625" style="25" customWidth="1"/>
    <col min="2553" max="2553" width="11.28515625" style="25" customWidth="1"/>
    <col min="2554" max="2554" width="43.5703125" style="25" customWidth="1"/>
    <col min="2555" max="2555" width="9.140625" style="25"/>
    <col min="2556" max="2556" width="8.85546875" style="25" customWidth="1"/>
    <col min="2557" max="2558" width="10.5703125" style="25" customWidth="1"/>
    <col min="2559" max="2559" width="12.7109375" style="25" customWidth="1"/>
    <col min="2560" max="2563" width="10.5703125" style="25" customWidth="1"/>
    <col min="2564" max="2564" width="12.85546875" style="25" customWidth="1"/>
    <col min="2565" max="2807" width="9.140625" style="25"/>
    <col min="2808" max="2808" width="4.28515625" style="25" customWidth="1"/>
    <col min="2809" max="2809" width="11.28515625" style="25" customWidth="1"/>
    <col min="2810" max="2810" width="43.5703125" style="25" customWidth="1"/>
    <col min="2811" max="2811" width="9.140625" style="25"/>
    <col min="2812" max="2812" width="8.85546875" style="25" customWidth="1"/>
    <col min="2813" max="2814" width="10.5703125" style="25" customWidth="1"/>
    <col min="2815" max="2815" width="12.7109375" style="25" customWidth="1"/>
    <col min="2816" max="2819" width="10.5703125" style="25" customWidth="1"/>
    <col min="2820" max="2820" width="12.85546875" style="25" customWidth="1"/>
    <col min="2821" max="3063" width="9.140625" style="25"/>
    <col min="3064" max="3064" width="4.28515625" style="25" customWidth="1"/>
    <col min="3065" max="3065" width="11.28515625" style="25" customWidth="1"/>
    <col min="3066" max="3066" width="43.5703125" style="25" customWidth="1"/>
    <col min="3067" max="3067" width="9.140625" style="25"/>
    <col min="3068" max="3068" width="8.85546875" style="25" customWidth="1"/>
    <col min="3069" max="3070" width="10.5703125" style="25" customWidth="1"/>
    <col min="3071" max="3071" width="12.7109375" style="25" customWidth="1"/>
    <col min="3072" max="3075" width="10.5703125" style="25" customWidth="1"/>
    <col min="3076" max="3076" width="12.85546875" style="25" customWidth="1"/>
    <col min="3077" max="3319" width="9.140625" style="25"/>
    <col min="3320" max="3320" width="4.28515625" style="25" customWidth="1"/>
    <col min="3321" max="3321" width="11.28515625" style="25" customWidth="1"/>
    <col min="3322" max="3322" width="43.5703125" style="25" customWidth="1"/>
    <col min="3323" max="3323" width="9.140625" style="25"/>
    <col min="3324" max="3324" width="8.85546875" style="25" customWidth="1"/>
    <col min="3325" max="3326" width="10.5703125" style="25" customWidth="1"/>
    <col min="3327" max="3327" width="12.7109375" style="25" customWidth="1"/>
    <col min="3328" max="3331" width="10.5703125" style="25" customWidth="1"/>
    <col min="3332" max="3332" width="12.85546875" style="25" customWidth="1"/>
    <col min="3333" max="3575" width="9.140625" style="25"/>
    <col min="3576" max="3576" width="4.28515625" style="25" customWidth="1"/>
    <col min="3577" max="3577" width="11.28515625" style="25" customWidth="1"/>
    <col min="3578" max="3578" width="43.5703125" style="25" customWidth="1"/>
    <col min="3579" max="3579" width="9.140625" style="25"/>
    <col min="3580" max="3580" width="8.85546875" style="25" customWidth="1"/>
    <col min="3581" max="3582" width="10.5703125" style="25" customWidth="1"/>
    <col min="3583" max="3583" width="12.7109375" style="25" customWidth="1"/>
    <col min="3584" max="3587" width="10.5703125" style="25" customWidth="1"/>
    <col min="3588" max="3588" width="12.85546875" style="25" customWidth="1"/>
    <col min="3589" max="3831" width="9.140625" style="25"/>
    <col min="3832" max="3832" width="4.28515625" style="25" customWidth="1"/>
    <col min="3833" max="3833" width="11.28515625" style="25" customWidth="1"/>
    <col min="3834" max="3834" width="43.5703125" style="25" customWidth="1"/>
    <col min="3835" max="3835" width="9.140625" style="25"/>
    <col min="3836" max="3836" width="8.85546875" style="25" customWidth="1"/>
    <col min="3837" max="3838" width="10.5703125" style="25" customWidth="1"/>
    <col min="3839" max="3839" width="12.7109375" style="25" customWidth="1"/>
    <col min="3840" max="3843" width="10.5703125" style="25" customWidth="1"/>
    <col min="3844" max="3844" width="12.85546875" style="25" customWidth="1"/>
    <col min="3845" max="4087" width="9.140625" style="25"/>
    <col min="4088" max="4088" width="4.28515625" style="25" customWidth="1"/>
    <col min="4089" max="4089" width="11.28515625" style="25" customWidth="1"/>
    <col min="4090" max="4090" width="43.5703125" style="25" customWidth="1"/>
    <col min="4091" max="4091" width="9.140625" style="25"/>
    <col min="4092" max="4092" width="8.85546875" style="25" customWidth="1"/>
    <col min="4093" max="4094" width="10.5703125" style="25" customWidth="1"/>
    <col min="4095" max="4095" width="12.7109375" style="25" customWidth="1"/>
    <col min="4096" max="4099" width="10.5703125" style="25" customWidth="1"/>
    <col min="4100" max="4100" width="12.85546875" style="25" customWidth="1"/>
    <col min="4101" max="4343" width="9.140625" style="25"/>
    <col min="4344" max="4344" width="4.28515625" style="25" customWidth="1"/>
    <col min="4345" max="4345" width="11.28515625" style="25" customWidth="1"/>
    <col min="4346" max="4346" width="43.5703125" style="25" customWidth="1"/>
    <col min="4347" max="4347" width="9.140625" style="25"/>
    <col min="4348" max="4348" width="8.85546875" style="25" customWidth="1"/>
    <col min="4349" max="4350" width="10.5703125" style="25" customWidth="1"/>
    <col min="4351" max="4351" width="12.7109375" style="25" customWidth="1"/>
    <col min="4352" max="4355" width="10.5703125" style="25" customWidth="1"/>
    <col min="4356" max="4356" width="12.85546875" style="25" customWidth="1"/>
    <col min="4357" max="4599" width="9.140625" style="25"/>
    <col min="4600" max="4600" width="4.28515625" style="25" customWidth="1"/>
    <col min="4601" max="4601" width="11.28515625" style="25" customWidth="1"/>
    <col min="4602" max="4602" width="43.5703125" style="25" customWidth="1"/>
    <col min="4603" max="4603" width="9.140625" style="25"/>
    <col min="4604" max="4604" width="8.85546875" style="25" customWidth="1"/>
    <col min="4605" max="4606" width="10.5703125" style="25" customWidth="1"/>
    <col min="4607" max="4607" width="12.7109375" style="25" customWidth="1"/>
    <col min="4608" max="4611" width="10.5703125" style="25" customWidth="1"/>
    <col min="4612" max="4612" width="12.85546875" style="25" customWidth="1"/>
    <col min="4613" max="4855" width="9.140625" style="25"/>
    <col min="4856" max="4856" width="4.28515625" style="25" customWidth="1"/>
    <col min="4857" max="4857" width="11.28515625" style="25" customWidth="1"/>
    <col min="4858" max="4858" width="43.5703125" style="25" customWidth="1"/>
    <col min="4859" max="4859" width="9.140625" style="25"/>
    <col min="4860" max="4860" width="8.85546875" style="25" customWidth="1"/>
    <col min="4861" max="4862" width="10.5703125" style="25" customWidth="1"/>
    <col min="4863" max="4863" width="12.7109375" style="25" customWidth="1"/>
    <col min="4864" max="4867" width="10.5703125" style="25" customWidth="1"/>
    <col min="4868" max="4868" width="12.85546875" style="25" customWidth="1"/>
    <col min="4869" max="5111" width="9.140625" style="25"/>
    <col min="5112" max="5112" width="4.28515625" style="25" customWidth="1"/>
    <col min="5113" max="5113" width="11.28515625" style="25" customWidth="1"/>
    <col min="5114" max="5114" width="43.5703125" style="25" customWidth="1"/>
    <col min="5115" max="5115" width="9.140625" style="25"/>
    <col min="5116" max="5116" width="8.85546875" style="25" customWidth="1"/>
    <col min="5117" max="5118" width="10.5703125" style="25" customWidth="1"/>
    <col min="5119" max="5119" width="12.7109375" style="25" customWidth="1"/>
    <col min="5120" max="5123" width="10.5703125" style="25" customWidth="1"/>
    <col min="5124" max="5124" width="12.85546875" style="25" customWidth="1"/>
    <col min="5125" max="5367" width="9.140625" style="25"/>
    <col min="5368" max="5368" width="4.28515625" style="25" customWidth="1"/>
    <col min="5369" max="5369" width="11.28515625" style="25" customWidth="1"/>
    <col min="5370" max="5370" width="43.5703125" style="25" customWidth="1"/>
    <col min="5371" max="5371" width="9.140625" style="25"/>
    <col min="5372" max="5372" width="8.85546875" style="25" customWidth="1"/>
    <col min="5373" max="5374" width="10.5703125" style="25" customWidth="1"/>
    <col min="5375" max="5375" width="12.7109375" style="25" customWidth="1"/>
    <col min="5376" max="5379" width="10.5703125" style="25" customWidth="1"/>
    <col min="5380" max="5380" width="12.85546875" style="25" customWidth="1"/>
    <col min="5381" max="5623" width="9.140625" style="25"/>
    <col min="5624" max="5624" width="4.28515625" style="25" customWidth="1"/>
    <col min="5625" max="5625" width="11.28515625" style="25" customWidth="1"/>
    <col min="5626" max="5626" width="43.5703125" style="25" customWidth="1"/>
    <col min="5627" max="5627" width="9.140625" style="25"/>
    <col min="5628" max="5628" width="8.85546875" style="25" customWidth="1"/>
    <col min="5629" max="5630" width="10.5703125" style="25" customWidth="1"/>
    <col min="5631" max="5631" width="12.7109375" style="25" customWidth="1"/>
    <col min="5632" max="5635" width="10.5703125" style="25" customWidth="1"/>
    <col min="5636" max="5636" width="12.85546875" style="25" customWidth="1"/>
    <col min="5637" max="5879" width="9.140625" style="25"/>
    <col min="5880" max="5880" width="4.28515625" style="25" customWidth="1"/>
    <col min="5881" max="5881" width="11.28515625" style="25" customWidth="1"/>
    <col min="5882" max="5882" width="43.5703125" style="25" customWidth="1"/>
    <col min="5883" max="5883" width="9.140625" style="25"/>
    <col min="5884" max="5884" width="8.85546875" style="25" customWidth="1"/>
    <col min="5885" max="5886" width="10.5703125" style="25" customWidth="1"/>
    <col min="5887" max="5887" width="12.7109375" style="25" customWidth="1"/>
    <col min="5888" max="5891" width="10.5703125" style="25" customWidth="1"/>
    <col min="5892" max="5892" width="12.85546875" style="25" customWidth="1"/>
    <col min="5893" max="6135" width="9.140625" style="25"/>
    <col min="6136" max="6136" width="4.28515625" style="25" customWidth="1"/>
    <col min="6137" max="6137" width="11.28515625" style="25" customWidth="1"/>
    <col min="6138" max="6138" width="43.5703125" style="25" customWidth="1"/>
    <col min="6139" max="6139" width="9.140625" style="25"/>
    <col min="6140" max="6140" width="8.85546875" style="25" customWidth="1"/>
    <col min="6141" max="6142" width="10.5703125" style="25" customWidth="1"/>
    <col min="6143" max="6143" width="12.7109375" style="25" customWidth="1"/>
    <col min="6144" max="6147" width="10.5703125" style="25" customWidth="1"/>
    <col min="6148" max="6148" width="12.85546875" style="25" customWidth="1"/>
    <col min="6149" max="6391" width="9.140625" style="25"/>
    <col min="6392" max="6392" width="4.28515625" style="25" customWidth="1"/>
    <col min="6393" max="6393" width="11.28515625" style="25" customWidth="1"/>
    <col min="6394" max="6394" width="43.5703125" style="25" customWidth="1"/>
    <col min="6395" max="6395" width="9.140625" style="25"/>
    <col min="6396" max="6396" width="8.85546875" style="25" customWidth="1"/>
    <col min="6397" max="6398" width="10.5703125" style="25" customWidth="1"/>
    <col min="6399" max="6399" width="12.7109375" style="25" customWidth="1"/>
    <col min="6400" max="6403" width="10.5703125" style="25" customWidth="1"/>
    <col min="6404" max="6404" width="12.85546875" style="25" customWidth="1"/>
    <col min="6405" max="6647" width="9.140625" style="25"/>
    <col min="6648" max="6648" width="4.28515625" style="25" customWidth="1"/>
    <col min="6649" max="6649" width="11.28515625" style="25" customWidth="1"/>
    <col min="6650" max="6650" width="43.5703125" style="25" customWidth="1"/>
    <col min="6651" max="6651" width="9.140625" style="25"/>
    <col min="6652" max="6652" width="8.85546875" style="25" customWidth="1"/>
    <col min="6653" max="6654" width="10.5703125" style="25" customWidth="1"/>
    <col min="6655" max="6655" width="12.7109375" style="25" customWidth="1"/>
    <col min="6656" max="6659" width="10.5703125" style="25" customWidth="1"/>
    <col min="6660" max="6660" width="12.85546875" style="25" customWidth="1"/>
    <col min="6661" max="6903" width="9.140625" style="25"/>
    <col min="6904" max="6904" width="4.28515625" style="25" customWidth="1"/>
    <col min="6905" max="6905" width="11.28515625" style="25" customWidth="1"/>
    <col min="6906" max="6906" width="43.5703125" style="25" customWidth="1"/>
    <col min="6907" max="6907" width="9.140625" style="25"/>
    <col min="6908" max="6908" width="8.85546875" style="25" customWidth="1"/>
    <col min="6909" max="6910" width="10.5703125" style="25" customWidth="1"/>
    <col min="6911" max="6911" width="12.7109375" style="25" customWidth="1"/>
    <col min="6912" max="6915" width="10.5703125" style="25" customWidth="1"/>
    <col min="6916" max="6916" width="12.85546875" style="25" customWidth="1"/>
    <col min="6917" max="7159" width="9.140625" style="25"/>
    <col min="7160" max="7160" width="4.28515625" style="25" customWidth="1"/>
    <col min="7161" max="7161" width="11.28515625" style="25" customWidth="1"/>
    <col min="7162" max="7162" width="43.5703125" style="25" customWidth="1"/>
    <col min="7163" max="7163" width="9.140625" style="25"/>
    <col min="7164" max="7164" width="8.85546875" style="25" customWidth="1"/>
    <col min="7165" max="7166" width="10.5703125" style="25" customWidth="1"/>
    <col min="7167" max="7167" width="12.7109375" style="25" customWidth="1"/>
    <col min="7168" max="7171" width="10.5703125" style="25" customWidth="1"/>
    <col min="7172" max="7172" width="12.85546875" style="25" customWidth="1"/>
    <col min="7173" max="7415" width="9.140625" style="25"/>
    <col min="7416" max="7416" width="4.28515625" style="25" customWidth="1"/>
    <col min="7417" max="7417" width="11.28515625" style="25" customWidth="1"/>
    <col min="7418" max="7418" width="43.5703125" style="25" customWidth="1"/>
    <col min="7419" max="7419" width="9.140625" style="25"/>
    <col min="7420" max="7420" width="8.85546875" style="25" customWidth="1"/>
    <col min="7421" max="7422" width="10.5703125" style="25" customWidth="1"/>
    <col min="7423" max="7423" width="12.7109375" style="25" customWidth="1"/>
    <col min="7424" max="7427" width="10.5703125" style="25" customWidth="1"/>
    <col min="7428" max="7428" width="12.85546875" style="25" customWidth="1"/>
    <col min="7429" max="7671" width="9.140625" style="25"/>
    <col min="7672" max="7672" width="4.28515625" style="25" customWidth="1"/>
    <col min="7673" max="7673" width="11.28515625" style="25" customWidth="1"/>
    <col min="7674" max="7674" width="43.5703125" style="25" customWidth="1"/>
    <col min="7675" max="7675" width="9.140625" style="25"/>
    <col min="7676" max="7676" width="8.85546875" style="25" customWidth="1"/>
    <col min="7677" max="7678" width="10.5703125" style="25" customWidth="1"/>
    <col min="7679" max="7679" width="12.7109375" style="25" customWidth="1"/>
    <col min="7680" max="7683" width="10.5703125" style="25" customWidth="1"/>
    <col min="7684" max="7684" width="12.85546875" style="25" customWidth="1"/>
    <col min="7685" max="7927" width="9.140625" style="25"/>
    <col min="7928" max="7928" width="4.28515625" style="25" customWidth="1"/>
    <col min="7929" max="7929" width="11.28515625" style="25" customWidth="1"/>
    <col min="7930" max="7930" width="43.5703125" style="25" customWidth="1"/>
    <col min="7931" max="7931" width="9.140625" style="25"/>
    <col min="7932" max="7932" width="8.85546875" style="25" customWidth="1"/>
    <col min="7933" max="7934" width="10.5703125" style="25" customWidth="1"/>
    <col min="7935" max="7935" width="12.7109375" style="25" customWidth="1"/>
    <col min="7936" max="7939" width="10.5703125" style="25" customWidth="1"/>
    <col min="7940" max="7940" width="12.85546875" style="25" customWidth="1"/>
    <col min="7941" max="8183" width="9.140625" style="25"/>
    <col min="8184" max="8184" width="4.28515625" style="25" customWidth="1"/>
    <col min="8185" max="8185" width="11.28515625" style="25" customWidth="1"/>
    <col min="8186" max="8186" width="43.5703125" style="25" customWidth="1"/>
    <col min="8187" max="8187" width="9.140625" style="25"/>
    <col min="8188" max="8188" width="8.85546875" style="25" customWidth="1"/>
    <col min="8189" max="8190" width="10.5703125" style="25" customWidth="1"/>
    <col min="8191" max="8191" width="12.7109375" style="25" customWidth="1"/>
    <col min="8192" max="8195" width="10.5703125" style="25" customWidth="1"/>
    <col min="8196" max="8196" width="12.85546875" style="25" customWidth="1"/>
    <col min="8197" max="8439" width="9.140625" style="25"/>
    <col min="8440" max="8440" width="4.28515625" style="25" customWidth="1"/>
    <col min="8441" max="8441" width="11.28515625" style="25" customWidth="1"/>
    <col min="8442" max="8442" width="43.5703125" style="25" customWidth="1"/>
    <col min="8443" max="8443" width="9.140625" style="25"/>
    <col min="8444" max="8444" width="8.85546875" style="25" customWidth="1"/>
    <col min="8445" max="8446" width="10.5703125" style="25" customWidth="1"/>
    <col min="8447" max="8447" width="12.7109375" style="25" customWidth="1"/>
    <col min="8448" max="8451" width="10.5703125" style="25" customWidth="1"/>
    <col min="8452" max="8452" width="12.85546875" style="25" customWidth="1"/>
    <col min="8453" max="8695" width="9.140625" style="25"/>
    <col min="8696" max="8696" width="4.28515625" style="25" customWidth="1"/>
    <col min="8697" max="8697" width="11.28515625" style="25" customWidth="1"/>
    <col min="8698" max="8698" width="43.5703125" style="25" customWidth="1"/>
    <col min="8699" max="8699" width="9.140625" style="25"/>
    <col min="8700" max="8700" width="8.85546875" style="25" customWidth="1"/>
    <col min="8701" max="8702" width="10.5703125" style="25" customWidth="1"/>
    <col min="8703" max="8703" width="12.7109375" style="25" customWidth="1"/>
    <col min="8704" max="8707" width="10.5703125" style="25" customWidth="1"/>
    <col min="8708" max="8708" width="12.85546875" style="25" customWidth="1"/>
    <col min="8709" max="8951" width="9.140625" style="25"/>
    <col min="8952" max="8952" width="4.28515625" style="25" customWidth="1"/>
    <col min="8953" max="8953" width="11.28515625" style="25" customWidth="1"/>
    <col min="8954" max="8954" width="43.5703125" style="25" customWidth="1"/>
    <col min="8955" max="8955" width="9.140625" style="25"/>
    <col min="8956" max="8956" width="8.85546875" style="25" customWidth="1"/>
    <col min="8957" max="8958" width="10.5703125" style="25" customWidth="1"/>
    <col min="8959" max="8959" width="12.7109375" style="25" customWidth="1"/>
    <col min="8960" max="8963" width="10.5703125" style="25" customWidth="1"/>
    <col min="8964" max="8964" width="12.85546875" style="25" customWidth="1"/>
    <col min="8965" max="9207" width="9.140625" style="25"/>
    <col min="9208" max="9208" width="4.28515625" style="25" customWidth="1"/>
    <col min="9209" max="9209" width="11.28515625" style="25" customWidth="1"/>
    <col min="9210" max="9210" width="43.5703125" style="25" customWidth="1"/>
    <col min="9211" max="9211" width="9.140625" style="25"/>
    <col min="9212" max="9212" width="8.85546875" style="25" customWidth="1"/>
    <col min="9213" max="9214" width="10.5703125" style="25" customWidth="1"/>
    <col min="9215" max="9215" width="12.7109375" style="25" customWidth="1"/>
    <col min="9216" max="9219" width="10.5703125" style="25" customWidth="1"/>
    <col min="9220" max="9220" width="12.85546875" style="25" customWidth="1"/>
    <col min="9221" max="9463" width="9.140625" style="25"/>
    <col min="9464" max="9464" width="4.28515625" style="25" customWidth="1"/>
    <col min="9465" max="9465" width="11.28515625" style="25" customWidth="1"/>
    <col min="9466" max="9466" width="43.5703125" style="25" customWidth="1"/>
    <col min="9467" max="9467" width="9.140625" style="25"/>
    <col min="9468" max="9468" width="8.85546875" style="25" customWidth="1"/>
    <col min="9469" max="9470" width="10.5703125" style="25" customWidth="1"/>
    <col min="9471" max="9471" width="12.7109375" style="25" customWidth="1"/>
    <col min="9472" max="9475" width="10.5703125" style="25" customWidth="1"/>
    <col min="9476" max="9476" width="12.85546875" style="25" customWidth="1"/>
    <col min="9477" max="9719" width="9.140625" style="25"/>
    <col min="9720" max="9720" width="4.28515625" style="25" customWidth="1"/>
    <col min="9721" max="9721" width="11.28515625" style="25" customWidth="1"/>
    <col min="9722" max="9722" width="43.5703125" style="25" customWidth="1"/>
    <col min="9723" max="9723" width="9.140625" style="25"/>
    <col min="9724" max="9724" width="8.85546875" style="25" customWidth="1"/>
    <col min="9725" max="9726" width="10.5703125" style="25" customWidth="1"/>
    <col min="9727" max="9727" width="12.7109375" style="25" customWidth="1"/>
    <col min="9728" max="9731" width="10.5703125" style="25" customWidth="1"/>
    <col min="9732" max="9732" width="12.85546875" style="25" customWidth="1"/>
    <col min="9733" max="9975" width="9.140625" style="25"/>
    <col min="9976" max="9976" width="4.28515625" style="25" customWidth="1"/>
    <col min="9977" max="9977" width="11.28515625" style="25" customWidth="1"/>
    <col min="9978" max="9978" width="43.5703125" style="25" customWidth="1"/>
    <col min="9979" max="9979" width="9.140625" style="25"/>
    <col min="9980" max="9980" width="8.85546875" style="25" customWidth="1"/>
    <col min="9981" max="9982" width="10.5703125" style="25" customWidth="1"/>
    <col min="9983" max="9983" width="12.7109375" style="25" customWidth="1"/>
    <col min="9984" max="9987" width="10.5703125" style="25" customWidth="1"/>
    <col min="9988" max="9988" width="12.85546875" style="25" customWidth="1"/>
    <col min="9989" max="10231" width="9.140625" style="25"/>
    <col min="10232" max="10232" width="4.28515625" style="25" customWidth="1"/>
    <col min="10233" max="10233" width="11.28515625" style="25" customWidth="1"/>
    <col min="10234" max="10234" width="43.5703125" style="25" customWidth="1"/>
    <col min="10235" max="10235" width="9.140625" style="25"/>
    <col min="10236" max="10236" width="8.85546875" style="25" customWidth="1"/>
    <col min="10237" max="10238" width="10.5703125" style="25" customWidth="1"/>
    <col min="10239" max="10239" width="12.7109375" style="25" customWidth="1"/>
    <col min="10240" max="10243" width="10.5703125" style="25" customWidth="1"/>
    <col min="10244" max="10244" width="12.85546875" style="25" customWidth="1"/>
    <col min="10245" max="10487" width="9.140625" style="25"/>
    <col min="10488" max="10488" width="4.28515625" style="25" customWidth="1"/>
    <col min="10489" max="10489" width="11.28515625" style="25" customWidth="1"/>
    <col min="10490" max="10490" width="43.5703125" style="25" customWidth="1"/>
    <col min="10491" max="10491" width="9.140625" style="25"/>
    <col min="10492" max="10492" width="8.85546875" style="25" customWidth="1"/>
    <col min="10493" max="10494" width="10.5703125" style="25" customWidth="1"/>
    <col min="10495" max="10495" width="12.7109375" style="25" customWidth="1"/>
    <col min="10496" max="10499" width="10.5703125" style="25" customWidth="1"/>
    <col min="10500" max="10500" width="12.85546875" style="25" customWidth="1"/>
    <col min="10501" max="10743" width="9.140625" style="25"/>
    <col min="10744" max="10744" width="4.28515625" style="25" customWidth="1"/>
    <col min="10745" max="10745" width="11.28515625" style="25" customWidth="1"/>
    <col min="10746" max="10746" width="43.5703125" style="25" customWidth="1"/>
    <col min="10747" max="10747" width="9.140625" style="25"/>
    <col min="10748" max="10748" width="8.85546875" style="25" customWidth="1"/>
    <col min="10749" max="10750" width="10.5703125" style="25" customWidth="1"/>
    <col min="10751" max="10751" width="12.7109375" style="25" customWidth="1"/>
    <col min="10752" max="10755" width="10.5703125" style="25" customWidth="1"/>
    <col min="10756" max="10756" width="12.85546875" style="25" customWidth="1"/>
    <col min="10757" max="10999" width="9.140625" style="25"/>
    <col min="11000" max="11000" width="4.28515625" style="25" customWidth="1"/>
    <col min="11001" max="11001" width="11.28515625" style="25" customWidth="1"/>
    <col min="11002" max="11002" width="43.5703125" style="25" customWidth="1"/>
    <col min="11003" max="11003" width="9.140625" style="25"/>
    <col min="11004" max="11004" width="8.85546875" style="25" customWidth="1"/>
    <col min="11005" max="11006" width="10.5703125" style="25" customWidth="1"/>
    <col min="11007" max="11007" width="12.7109375" style="25" customWidth="1"/>
    <col min="11008" max="11011" width="10.5703125" style="25" customWidth="1"/>
    <col min="11012" max="11012" width="12.85546875" style="25" customWidth="1"/>
    <col min="11013" max="11255" width="9.140625" style="25"/>
    <col min="11256" max="11256" width="4.28515625" style="25" customWidth="1"/>
    <col min="11257" max="11257" width="11.28515625" style="25" customWidth="1"/>
    <col min="11258" max="11258" width="43.5703125" style="25" customWidth="1"/>
    <col min="11259" max="11259" width="9.140625" style="25"/>
    <col min="11260" max="11260" width="8.85546875" style="25" customWidth="1"/>
    <col min="11261" max="11262" width="10.5703125" style="25" customWidth="1"/>
    <col min="11263" max="11263" width="12.7109375" style="25" customWidth="1"/>
    <col min="11264" max="11267" width="10.5703125" style="25" customWidth="1"/>
    <col min="11268" max="11268" width="12.85546875" style="25" customWidth="1"/>
    <col min="11269" max="11511" width="9.140625" style="25"/>
    <col min="11512" max="11512" width="4.28515625" style="25" customWidth="1"/>
    <col min="11513" max="11513" width="11.28515625" style="25" customWidth="1"/>
    <col min="11514" max="11514" width="43.5703125" style="25" customWidth="1"/>
    <col min="11515" max="11515" width="9.140625" style="25"/>
    <col min="11516" max="11516" width="8.85546875" style="25" customWidth="1"/>
    <col min="11517" max="11518" width="10.5703125" style="25" customWidth="1"/>
    <col min="11519" max="11519" width="12.7109375" style="25" customWidth="1"/>
    <col min="11520" max="11523" width="10.5703125" style="25" customWidth="1"/>
    <col min="11524" max="11524" width="12.85546875" style="25" customWidth="1"/>
    <col min="11525" max="11767" width="9.140625" style="25"/>
    <col min="11768" max="11768" width="4.28515625" style="25" customWidth="1"/>
    <col min="11769" max="11769" width="11.28515625" style="25" customWidth="1"/>
    <col min="11770" max="11770" width="43.5703125" style="25" customWidth="1"/>
    <col min="11771" max="11771" width="9.140625" style="25"/>
    <col min="11772" max="11772" width="8.85546875" style="25" customWidth="1"/>
    <col min="11773" max="11774" width="10.5703125" style="25" customWidth="1"/>
    <col min="11775" max="11775" width="12.7109375" style="25" customWidth="1"/>
    <col min="11776" max="11779" width="10.5703125" style="25" customWidth="1"/>
    <col min="11780" max="11780" width="12.85546875" style="25" customWidth="1"/>
    <col min="11781" max="12023" width="9.140625" style="25"/>
    <col min="12024" max="12024" width="4.28515625" style="25" customWidth="1"/>
    <col min="12025" max="12025" width="11.28515625" style="25" customWidth="1"/>
    <col min="12026" max="12026" width="43.5703125" style="25" customWidth="1"/>
    <col min="12027" max="12027" width="9.140625" style="25"/>
    <col min="12028" max="12028" width="8.85546875" style="25" customWidth="1"/>
    <col min="12029" max="12030" width="10.5703125" style="25" customWidth="1"/>
    <col min="12031" max="12031" width="12.7109375" style="25" customWidth="1"/>
    <col min="12032" max="12035" width="10.5703125" style="25" customWidth="1"/>
    <col min="12036" max="12036" width="12.85546875" style="25" customWidth="1"/>
    <col min="12037" max="12279" width="9.140625" style="25"/>
    <col min="12280" max="12280" width="4.28515625" style="25" customWidth="1"/>
    <col min="12281" max="12281" width="11.28515625" style="25" customWidth="1"/>
    <col min="12282" max="12282" width="43.5703125" style="25" customWidth="1"/>
    <col min="12283" max="12283" width="9.140625" style="25"/>
    <col min="12284" max="12284" width="8.85546875" style="25" customWidth="1"/>
    <col min="12285" max="12286" width="10.5703125" style="25" customWidth="1"/>
    <col min="12287" max="12287" width="12.7109375" style="25" customWidth="1"/>
    <col min="12288" max="12291" width="10.5703125" style="25" customWidth="1"/>
    <col min="12292" max="12292" width="12.85546875" style="25" customWidth="1"/>
    <col min="12293" max="12535" width="9.140625" style="25"/>
    <col min="12536" max="12536" width="4.28515625" style="25" customWidth="1"/>
    <col min="12537" max="12537" width="11.28515625" style="25" customWidth="1"/>
    <col min="12538" max="12538" width="43.5703125" style="25" customWidth="1"/>
    <col min="12539" max="12539" width="9.140625" style="25"/>
    <col min="12540" max="12540" width="8.85546875" style="25" customWidth="1"/>
    <col min="12541" max="12542" width="10.5703125" style="25" customWidth="1"/>
    <col min="12543" max="12543" width="12.7109375" style="25" customWidth="1"/>
    <col min="12544" max="12547" width="10.5703125" style="25" customWidth="1"/>
    <col min="12548" max="12548" width="12.85546875" style="25" customWidth="1"/>
    <col min="12549" max="12791" width="9.140625" style="25"/>
    <col min="12792" max="12792" width="4.28515625" style="25" customWidth="1"/>
    <col min="12793" max="12793" width="11.28515625" style="25" customWidth="1"/>
    <col min="12794" max="12794" width="43.5703125" style="25" customWidth="1"/>
    <col min="12795" max="12795" width="9.140625" style="25"/>
    <col min="12796" max="12796" width="8.85546875" style="25" customWidth="1"/>
    <col min="12797" max="12798" width="10.5703125" style="25" customWidth="1"/>
    <col min="12799" max="12799" width="12.7109375" style="25" customWidth="1"/>
    <col min="12800" max="12803" width="10.5703125" style="25" customWidth="1"/>
    <col min="12804" max="12804" width="12.85546875" style="25" customWidth="1"/>
    <col min="12805" max="13047" width="9.140625" style="25"/>
    <col min="13048" max="13048" width="4.28515625" style="25" customWidth="1"/>
    <col min="13049" max="13049" width="11.28515625" style="25" customWidth="1"/>
    <col min="13050" max="13050" width="43.5703125" style="25" customWidth="1"/>
    <col min="13051" max="13051" width="9.140625" style="25"/>
    <col min="13052" max="13052" width="8.85546875" style="25" customWidth="1"/>
    <col min="13053" max="13054" width="10.5703125" style="25" customWidth="1"/>
    <col min="13055" max="13055" width="12.7109375" style="25" customWidth="1"/>
    <col min="13056" max="13059" width="10.5703125" style="25" customWidth="1"/>
    <col min="13060" max="13060" width="12.85546875" style="25" customWidth="1"/>
    <col min="13061" max="13303" width="9.140625" style="25"/>
    <col min="13304" max="13304" width="4.28515625" style="25" customWidth="1"/>
    <col min="13305" max="13305" width="11.28515625" style="25" customWidth="1"/>
    <col min="13306" max="13306" width="43.5703125" style="25" customWidth="1"/>
    <col min="13307" max="13307" width="9.140625" style="25"/>
    <col min="13308" max="13308" width="8.85546875" style="25" customWidth="1"/>
    <col min="13309" max="13310" width="10.5703125" style="25" customWidth="1"/>
    <col min="13311" max="13311" width="12.7109375" style="25" customWidth="1"/>
    <col min="13312" max="13315" width="10.5703125" style="25" customWidth="1"/>
    <col min="13316" max="13316" width="12.85546875" style="25" customWidth="1"/>
    <col min="13317" max="13559" width="9.140625" style="25"/>
    <col min="13560" max="13560" width="4.28515625" style="25" customWidth="1"/>
    <col min="13561" max="13561" width="11.28515625" style="25" customWidth="1"/>
    <col min="13562" max="13562" width="43.5703125" style="25" customWidth="1"/>
    <col min="13563" max="13563" width="9.140625" style="25"/>
    <col min="13564" max="13564" width="8.85546875" style="25" customWidth="1"/>
    <col min="13565" max="13566" width="10.5703125" style="25" customWidth="1"/>
    <col min="13567" max="13567" width="12.7109375" style="25" customWidth="1"/>
    <col min="13568" max="13571" width="10.5703125" style="25" customWidth="1"/>
    <col min="13572" max="13572" width="12.85546875" style="25" customWidth="1"/>
    <col min="13573" max="13815" width="9.140625" style="25"/>
    <col min="13816" max="13816" width="4.28515625" style="25" customWidth="1"/>
    <col min="13817" max="13817" width="11.28515625" style="25" customWidth="1"/>
    <col min="13818" max="13818" width="43.5703125" style="25" customWidth="1"/>
    <col min="13819" max="13819" width="9.140625" style="25"/>
    <col min="13820" max="13820" width="8.85546875" style="25" customWidth="1"/>
    <col min="13821" max="13822" width="10.5703125" style="25" customWidth="1"/>
    <col min="13823" max="13823" width="12.7109375" style="25" customWidth="1"/>
    <col min="13824" max="13827" width="10.5703125" style="25" customWidth="1"/>
    <col min="13828" max="13828" width="12.85546875" style="25" customWidth="1"/>
    <col min="13829" max="14071" width="9.140625" style="25"/>
    <col min="14072" max="14072" width="4.28515625" style="25" customWidth="1"/>
    <col min="14073" max="14073" width="11.28515625" style="25" customWidth="1"/>
    <col min="14074" max="14074" width="43.5703125" style="25" customWidth="1"/>
    <col min="14075" max="14075" width="9.140625" style="25"/>
    <col min="14076" max="14076" width="8.85546875" style="25" customWidth="1"/>
    <col min="14077" max="14078" width="10.5703125" style="25" customWidth="1"/>
    <col min="14079" max="14079" width="12.7109375" style="25" customWidth="1"/>
    <col min="14080" max="14083" width="10.5703125" style="25" customWidth="1"/>
    <col min="14084" max="14084" width="12.85546875" style="25" customWidth="1"/>
    <col min="14085" max="14327" width="9.140625" style="25"/>
    <col min="14328" max="14328" width="4.28515625" style="25" customWidth="1"/>
    <col min="14329" max="14329" width="11.28515625" style="25" customWidth="1"/>
    <col min="14330" max="14330" width="43.5703125" style="25" customWidth="1"/>
    <col min="14331" max="14331" width="9.140625" style="25"/>
    <col min="14332" max="14332" width="8.85546875" style="25" customWidth="1"/>
    <col min="14333" max="14334" width="10.5703125" style="25" customWidth="1"/>
    <col min="14335" max="14335" width="12.7109375" style="25" customWidth="1"/>
    <col min="14336" max="14339" width="10.5703125" style="25" customWidth="1"/>
    <col min="14340" max="14340" width="12.85546875" style="25" customWidth="1"/>
    <col min="14341" max="14583" width="9.140625" style="25"/>
    <col min="14584" max="14584" width="4.28515625" style="25" customWidth="1"/>
    <col min="14585" max="14585" width="11.28515625" style="25" customWidth="1"/>
    <col min="14586" max="14586" width="43.5703125" style="25" customWidth="1"/>
    <col min="14587" max="14587" width="9.140625" style="25"/>
    <col min="14588" max="14588" width="8.85546875" style="25" customWidth="1"/>
    <col min="14589" max="14590" width="10.5703125" style="25" customWidth="1"/>
    <col min="14591" max="14591" width="12.7109375" style="25" customWidth="1"/>
    <col min="14592" max="14595" width="10.5703125" style="25" customWidth="1"/>
    <col min="14596" max="14596" width="12.85546875" style="25" customWidth="1"/>
    <col min="14597" max="14839" width="9.140625" style="25"/>
    <col min="14840" max="14840" width="4.28515625" style="25" customWidth="1"/>
    <col min="14841" max="14841" width="11.28515625" style="25" customWidth="1"/>
    <col min="14842" max="14842" width="43.5703125" style="25" customWidth="1"/>
    <col min="14843" max="14843" width="9.140625" style="25"/>
    <col min="14844" max="14844" width="8.85546875" style="25" customWidth="1"/>
    <col min="14845" max="14846" width="10.5703125" style="25" customWidth="1"/>
    <col min="14847" max="14847" width="12.7109375" style="25" customWidth="1"/>
    <col min="14848" max="14851" width="10.5703125" style="25" customWidth="1"/>
    <col min="14852" max="14852" width="12.85546875" style="25" customWidth="1"/>
    <col min="14853" max="15095" width="9.140625" style="25"/>
    <col min="15096" max="15096" width="4.28515625" style="25" customWidth="1"/>
    <col min="15097" max="15097" width="11.28515625" style="25" customWidth="1"/>
    <col min="15098" max="15098" width="43.5703125" style="25" customWidth="1"/>
    <col min="15099" max="15099" width="9.140625" style="25"/>
    <col min="15100" max="15100" width="8.85546875" style="25" customWidth="1"/>
    <col min="15101" max="15102" width="10.5703125" style="25" customWidth="1"/>
    <col min="15103" max="15103" width="12.7109375" style="25" customWidth="1"/>
    <col min="15104" max="15107" width="10.5703125" style="25" customWidth="1"/>
    <col min="15108" max="15108" width="12.85546875" style="25" customWidth="1"/>
    <col min="15109" max="15351" width="9.140625" style="25"/>
    <col min="15352" max="15352" width="4.28515625" style="25" customWidth="1"/>
    <col min="15353" max="15353" width="11.28515625" style="25" customWidth="1"/>
    <col min="15354" max="15354" width="43.5703125" style="25" customWidth="1"/>
    <col min="15355" max="15355" width="9.140625" style="25"/>
    <col min="15356" max="15356" width="8.85546875" style="25" customWidth="1"/>
    <col min="15357" max="15358" width="10.5703125" style="25" customWidth="1"/>
    <col min="15359" max="15359" width="12.7109375" style="25" customWidth="1"/>
    <col min="15360" max="15363" width="10.5703125" style="25" customWidth="1"/>
    <col min="15364" max="15364" width="12.85546875" style="25" customWidth="1"/>
    <col min="15365" max="15607" width="9.140625" style="25"/>
    <col min="15608" max="15608" width="4.28515625" style="25" customWidth="1"/>
    <col min="15609" max="15609" width="11.28515625" style="25" customWidth="1"/>
    <col min="15610" max="15610" width="43.5703125" style="25" customWidth="1"/>
    <col min="15611" max="15611" width="9.140625" style="25"/>
    <col min="15612" max="15612" width="8.85546875" style="25" customWidth="1"/>
    <col min="15613" max="15614" width="10.5703125" style="25" customWidth="1"/>
    <col min="15615" max="15615" width="12.7109375" style="25" customWidth="1"/>
    <col min="15616" max="15619" width="10.5703125" style="25" customWidth="1"/>
    <col min="15620" max="15620" width="12.85546875" style="25" customWidth="1"/>
    <col min="15621" max="15863" width="9.140625" style="25"/>
    <col min="15864" max="15864" width="4.28515625" style="25" customWidth="1"/>
    <col min="15865" max="15865" width="11.28515625" style="25" customWidth="1"/>
    <col min="15866" max="15866" width="43.5703125" style="25" customWidth="1"/>
    <col min="15867" max="15867" width="9.140625" style="25"/>
    <col min="15868" max="15868" width="8.85546875" style="25" customWidth="1"/>
    <col min="15869" max="15870" width="10.5703125" style="25" customWidth="1"/>
    <col min="15871" max="15871" width="12.7109375" style="25" customWidth="1"/>
    <col min="15872" max="15875" width="10.5703125" style="25" customWidth="1"/>
    <col min="15876" max="15876" width="12.85546875" style="25" customWidth="1"/>
    <col min="15877" max="16119" width="9.140625" style="25"/>
    <col min="16120" max="16120" width="4.28515625" style="25" customWidth="1"/>
    <col min="16121" max="16121" width="11.28515625" style="25" customWidth="1"/>
    <col min="16122" max="16122" width="43.5703125" style="25" customWidth="1"/>
    <col min="16123" max="16123" width="9.140625" style="25"/>
    <col min="16124" max="16124" width="8.85546875" style="25" customWidth="1"/>
    <col min="16125" max="16126" width="10.5703125" style="25" customWidth="1"/>
    <col min="16127" max="16127" width="12.7109375" style="25" customWidth="1"/>
    <col min="16128" max="16131" width="10.5703125" style="25" customWidth="1"/>
    <col min="16132" max="16132" width="12.85546875" style="25" customWidth="1"/>
    <col min="16133" max="16377" width="9.140625" style="25"/>
    <col min="16378" max="16378" width="10.42578125" style="25" customWidth="1"/>
    <col min="16379" max="16384" width="9.140625" style="25"/>
  </cols>
  <sheetData>
    <row r="1" spans="1:6" ht="59.25" customHeight="1">
      <c r="A1" s="107" t="s">
        <v>119</v>
      </c>
      <c r="B1" s="107"/>
      <c r="C1" s="107"/>
      <c r="D1" s="107"/>
      <c r="E1" s="107"/>
      <c r="F1" s="107"/>
    </row>
    <row r="2" spans="1:6" s="113" customFormat="1" ht="30" customHeight="1">
      <c r="A2" s="100" t="s">
        <v>3</v>
      </c>
      <c r="B2" s="100" t="s">
        <v>4</v>
      </c>
      <c r="C2" s="101" t="s">
        <v>5</v>
      </c>
      <c r="D2" s="102" t="s">
        <v>6</v>
      </c>
      <c r="E2" s="103" t="s">
        <v>7</v>
      </c>
      <c r="F2" s="105" t="s">
        <v>8</v>
      </c>
    </row>
    <row r="3" spans="1:6" s="113" customFormat="1" ht="36.75" customHeight="1">
      <c r="A3" s="100" t="s">
        <v>3</v>
      </c>
      <c r="B3" s="100" t="s">
        <v>4</v>
      </c>
      <c r="C3" s="101" t="s">
        <v>5</v>
      </c>
      <c r="D3" s="102"/>
      <c r="E3" s="104"/>
      <c r="F3" s="106"/>
    </row>
    <row r="4" spans="1:6" s="114" customFormat="1" ht="22.5" customHeight="1">
      <c r="A4" s="95">
        <v>1</v>
      </c>
      <c r="B4" s="95">
        <v>2</v>
      </c>
      <c r="C4" s="95">
        <v>3</v>
      </c>
      <c r="D4" s="94">
        <v>4</v>
      </c>
      <c r="E4" s="93">
        <v>5</v>
      </c>
      <c r="F4" s="92">
        <v>6</v>
      </c>
    </row>
    <row r="5" spans="1:6" s="114" customFormat="1" ht="22.5" customHeight="1">
      <c r="A5" s="115"/>
      <c r="B5" s="108" t="s">
        <v>120</v>
      </c>
      <c r="C5" s="109"/>
      <c r="D5" s="110"/>
      <c r="E5" s="111"/>
      <c r="F5" s="111"/>
    </row>
    <row r="6" spans="1:6" s="114" customFormat="1" ht="57" customHeight="1">
      <c r="A6" s="116" t="s">
        <v>9</v>
      </c>
      <c r="B6" s="117" t="s">
        <v>10</v>
      </c>
      <c r="C6" s="78" t="s">
        <v>11</v>
      </c>
      <c r="D6" s="118">
        <v>0.1</v>
      </c>
      <c r="E6" s="38"/>
      <c r="F6" s="30"/>
    </row>
    <row r="7" spans="1:6" s="114" customFormat="1" ht="55.5" customHeight="1">
      <c r="A7" s="52">
        <v>2</v>
      </c>
      <c r="B7" s="52" t="s">
        <v>117</v>
      </c>
      <c r="C7" s="33" t="s">
        <v>11</v>
      </c>
      <c r="D7" s="118">
        <v>0.1</v>
      </c>
      <c r="E7" s="40"/>
      <c r="F7" s="119"/>
    </row>
    <row r="8" spans="1:6" s="121" customFormat="1" ht="24" customHeight="1">
      <c r="A8" s="120" t="s">
        <v>12</v>
      </c>
      <c r="B8" s="52" t="s">
        <v>13</v>
      </c>
      <c r="C8" s="52" t="s">
        <v>62</v>
      </c>
      <c r="D8" s="53">
        <v>472</v>
      </c>
      <c r="E8" s="52"/>
      <c r="F8" s="52"/>
    </row>
    <row r="9" spans="1:6" s="114" customFormat="1" ht="28.5" customHeight="1">
      <c r="A9" s="52">
        <v>4</v>
      </c>
      <c r="B9" s="52" t="s">
        <v>14</v>
      </c>
      <c r="C9" s="33" t="s">
        <v>15</v>
      </c>
      <c r="D9" s="53">
        <v>2</v>
      </c>
      <c r="E9" s="40"/>
      <c r="F9" s="119"/>
    </row>
    <row r="10" spans="1:6" ht="26.25" customHeight="1">
      <c r="A10" s="115"/>
      <c r="B10" s="108" t="s">
        <v>121</v>
      </c>
      <c r="C10" s="109"/>
      <c r="D10" s="110"/>
      <c r="E10" s="111"/>
      <c r="F10" s="111"/>
    </row>
    <row r="11" spans="1:6" ht="36.75" customHeight="1">
      <c r="A11" s="91">
        <v>1</v>
      </c>
      <c r="B11" s="39" t="s">
        <v>16</v>
      </c>
      <c r="C11" s="33" t="s">
        <v>17</v>
      </c>
      <c r="D11" s="53">
        <v>140</v>
      </c>
      <c r="E11" s="89"/>
      <c r="F11" s="88"/>
    </row>
    <row r="12" spans="1:6" ht="36.75" customHeight="1">
      <c r="A12" s="90">
        <f t="shared" ref="A12:A22" si="0">A11+1</f>
        <v>2</v>
      </c>
      <c r="B12" s="39" t="s">
        <v>18</v>
      </c>
      <c r="C12" s="33" t="s">
        <v>17</v>
      </c>
      <c r="D12" s="53">
        <v>142</v>
      </c>
      <c r="E12" s="89"/>
      <c r="F12" s="88"/>
    </row>
    <row r="13" spans="1:6" ht="36.75" customHeight="1">
      <c r="A13" s="90">
        <f t="shared" si="0"/>
        <v>3</v>
      </c>
      <c r="B13" s="39" t="s">
        <v>19</v>
      </c>
      <c r="C13" s="33" t="s">
        <v>17</v>
      </c>
      <c r="D13" s="53">
        <v>7</v>
      </c>
      <c r="E13" s="89"/>
      <c r="F13" s="88"/>
    </row>
    <row r="14" spans="1:6" ht="38.25" customHeight="1">
      <c r="A14" s="53">
        <f t="shared" si="0"/>
        <v>4</v>
      </c>
      <c r="B14" s="52" t="s">
        <v>20</v>
      </c>
      <c r="C14" s="52" t="s">
        <v>17</v>
      </c>
      <c r="D14" s="142">
        <v>1</v>
      </c>
      <c r="E14" s="40"/>
      <c r="F14" s="33"/>
    </row>
    <row r="15" spans="1:6" ht="48.75" customHeight="1">
      <c r="A15" s="53">
        <f t="shared" si="0"/>
        <v>5</v>
      </c>
      <c r="B15" s="52" t="s">
        <v>21</v>
      </c>
      <c r="C15" s="52" t="s">
        <v>17</v>
      </c>
      <c r="D15" s="142">
        <v>2</v>
      </c>
      <c r="E15" s="40"/>
      <c r="F15" s="33"/>
    </row>
    <row r="16" spans="1:6" ht="38.25" customHeight="1">
      <c r="A16" s="53">
        <f t="shared" si="0"/>
        <v>6</v>
      </c>
      <c r="B16" s="52" t="s">
        <v>22</v>
      </c>
      <c r="C16" s="52" t="s">
        <v>17</v>
      </c>
      <c r="D16" s="142">
        <v>26</v>
      </c>
      <c r="E16" s="40"/>
      <c r="F16" s="33"/>
    </row>
    <row r="17" spans="1:14" ht="48.75" customHeight="1">
      <c r="A17" s="53">
        <f t="shared" si="0"/>
        <v>7</v>
      </c>
      <c r="B17" s="52" t="s">
        <v>23</v>
      </c>
      <c r="C17" s="52" t="s">
        <v>17</v>
      </c>
      <c r="D17" s="87">
        <v>6</v>
      </c>
      <c r="E17" s="40"/>
      <c r="F17" s="33"/>
    </row>
    <row r="18" spans="1:14" ht="38.25" customHeight="1">
      <c r="A18" s="53">
        <f t="shared" si="0"/>
        <v>8</v>
      </c>
      <c r="B18" s="52" t="s">
        <v>24</v>
      </c>
      <c r="C18" s="52" t="s">
        <v>17</v>
      </c>
      <c r="D18" s="87">
        <v>16</v>
      </c>
      <c r="E18" s="40"/>
      <c r="F18" s="33"/>
    </row>
    <row r="19" spans="1:14" ht="38.25" customHeight="1">
      <c r="A19" s="53">
        <f t="shared" si="0"/>
        <v>9</v>
      </c>
      <c r="B19" s="52" t="s">
        <v>25</v>
      </c>
      <c r="C19" s="52" t="s">
        <v>17</v>
      </c>
      <c r="D19" s="87">
        <v>6</v>
      </c>
      <c r="E19" s="40"/>
      <c r="F19" s="33"/>
    </row>
    <row r="20" spans="1:14" s="121" customFormat="1" ht="36.75" customHeight="1">
      <c r="A20" s="53">
        <f t="shared" si="0"/>
        <v>10</v>
      </c>
      <c r="B20" s="8" t="s">
        <v>26</v>
      </c>
      <c r="C20" s="98" t="s">
        <v>17</v>
      </c>
      <c r="D20" s="9">
        <v>32</v>
      </c>
      <c r="E20" s="10"/>
      <c r="F20" s="10"/>
    </row>
    <row r="21" spans="1:14" ht="36" customHeight="1">
      <c r="A21" s="53">
        <f t="shared" si="0"/>
        <v>11</v>
      </c>
      <c r="B21" s="52" t="s">
        <v>27</v>
      </c>
      <c r="C21" s="52" t="s">
        <v>17</v>
      </c>
      <c r="D21" s="86">
        <v>30</v>
      </c>
      <c r="E21" s="40"/>
      <c r="F21" s="32"/>
    </row>
    <row r="22" spans="1:14" ht="37.5" customHeight="1">
      <c r="A22" s="53">
        <f t="shared" si="0"/>
        <v>12</v>
      </c>
      <c r="B22" s="52" t="s">
        <v>28</v>
      </c>
      <c r="C22" s="52" t="s">
        <v>29</v>
      </c>
      <c r="D22" s="85">
        <v>57.1</v>
      </c>
      <c r="E22" s="40"/>
      <c r="F22" s="32"/>
    </row>
    <row r="23" spans="1:14" ht="21" customHeight="1">
      <c r="A23" s="115"/>
      <c r="B23" s="108" t="s">
        <v>122</v>
      </c>
      <c r="C23" s="109"/>
      <c r="D23" s="110"/>
      <c r="E23" s="110"/>
      <c r="F23" s="110"/>
    </row>
    <row r="24" spans="1:14" ht="42.75" customHeight="1">
      <c r="A24" s="73" t="s">
        <v>9</v>
      </c>
      <c r="B24" s="98" t="s">
        <v>30</v>
      </c>
      <c r="C24" s="98" t="s">
        <v>17</v>
      </c>
      <c r="D24" s="64">
        <v>3</v>
      </c>
      <c r="E24" s="62"/>
      <c r="F24" s="61"/>
    </row>
    <row r="25" spans="1:14" s="122" customFormat="1" ht="41.25" customHeight="1">
      <c r="A25" s="73" t="s">
        <v>31</v>
      </c>
      <c r="B25" s="39" t="s">
        <v>32</v>
      </c>
      <c r="C25" s="39" t="s">
        <v>17</v>
      </c>
      <c r="D25" s="63">
        <v>11.1</v>
      </c>
      <c r="E25" s="60"/>
      <c r="F25" s="83"/>
    </row>
    <row r="26" spans="1:14" s="125" customFormat="1" ht="20.25" customHeight="1">
      <c r="A26" s="37"/>
      <c r="B26" s="47" t="s">
        <v>33</v>
      </c>
      <c r="C26" s="47" t="s">
        <v>15</v>
      </c>
      <c r="D26" s="123">
        <v>0.29499999999999998</v>
      </c>
      <c r="E26" s="84"/>
      <c r="F26" s="69"/>
      <c r="G26" s="124"/>
      <c r="H26" s="124"/>
      <c r="I26" s="124"/>
      <c r="J26" s="124"/>
      <c r="K26" s="124"/>
      <c r="L26" s="124"/>
      <c r="M26" s="124"/>
      <c r="N26" s="124"/>
    </row>
    <row r="27" spans="1:14" s="126" customFormat="1" ht="18" customHeight="1">
      <c r="A27" s="37"/>
      <c r="B27" s="47" t="s">
        <v>34</v>
      </c>
      <c r="C27" s="47" t="s">
        <v>15</v>
      </c>
      <c r="D27" s="123">
        <v>0.52800000000000002</v>
      </c>
      <c r="E27" s="84"/>
      <c r="F27" s="69"/>
      <c r="K27" s="25"/>
      <c r="L27" s="25"/>
      <c r="M27" s="25"/>
    </row>
    <row r="28" spans="1:14" ht="50.25" customHeight="1">
      <c r="A28" s="64">
        <v>3</v>
      </c>
      <c r="B28" s="11" t="s">
        <v>35</v>
      </c>
      <c r="C28" s="11"/>
      <c r="D28" s="12"/>
      <c r="E28" s="13"/>
      <c r="F28" s="83"/>
      <c r="G28" s="122"/>
      <c r="H28" s="122"/>
      <c r="I28" s="122"/>
    </row>
    <row r="29" spans="1:14" ht="16.5" customHeight="1">
      <c r="A29" s="37"/>
      <c r="B29" s="14" t="s">
        <v>36</v>
      </c>
      <c r="C29" s="14" t="s">
        <v>37</v>
      </c>
      <c r="D29" s="22">
        <v>144</v>
      </c>
      <c r="E29" s="15"/>
      <c r="F29" s="15"/>
      <c r="G29" s="122">
        <v>10.050000000000001</v>
      </c>
      <c r="H29" s="122">
        <f t="shared" ref="H29:H34" si="1">G29*D29</f>
        <v>1447.2</v>
      </c>
      <c r="I29" s="122">
        <f>0.32*2*D29</f>
        <v>92.16</v>
      </c>
    </row>
    <row r="30" spans="1:14" ht="16.5" customHeight="1">
      <c r="A30" s="37"/>
      <c r="B30" s="14" t="s">
        <v>38</v>
      </c>
      <c r="C30" s="14" t="s">
        <v>37</v>
      </c>
      <c r="D30" s="21">
        <v>5.5</v>
      </c>
      <c r="E30" s="15"/>
      <c r="F30" s="15"/>
      <c r="G30" s="122">
        <v>7.54</v>
      </c>
      <c r="H30" s="122">
        <f t="shared" si="1"/>
        <v>41.47</v>
      </c>
      <c r="I30" s="122">
        <f>0.24*D30</f>
        <v>1.3199999999999998</v>
      </c>
    </row>
    <row r="31" spans="1:14" ht="16.5" customHeight="1">
      <c r="A31" s="37"/>
      <c r="B31" s="14" t="s">
        <v>39</v>
      </c>
      <c r="C31" s="14" t="s">
        <v>37</v>
      </c>
      <c r="D31" s="22">
        <v>542</v>
      </c>
      <c r="E31" s="15"/>
      <c r="F31" s="15"/>
      <c r="G31" s="122">
        <v>3.77</v>
      </c>
      <c r="H31" s="122">
        <f t="shared" si="1"/>
        <v>2043.34</v>
      </c>
      <c r="I31" s="122">
        <f>0.16*D31</f>
        <v>86.72</v>
      </c>
      <c r="J31" s="122"/>
    </row>
    <row r="32" spans="1:14" ht="16.5" customHeight="1">
      <c r="A32" s="37"/>
      <c r="B32" s="14" t="s">
        <v>40</v>
      </c>
      <c r="C32" s="14" t="s">
        <v>37</v>
      </c>
      <c r="D32" s="15">
        <v>0.32</v>
      </c>
      <c r="E32" s="15"/>
      <c r="F32" s="15"/>
      <c r="G32" s="122">
        <v>1.9</v>
      </c>
      <c r="H32" s="122">
        <f t="shared" si="1"/>
        <v>0.60799999999999998</v>
      </c>
      <c r="I32" s="122">
        <f>0.16*D32</f>
        <v>5.1200000000000002E-2</v>
      </c>
    </row>
    <row r="33" spans="1:9" ht="16.5" customHeight="1">
      <c r="A33" s="37"/>
      <c r="B33" s="14" t="s">
        <v>41</v>
      </c>
      <c r="C33" s="14" t="s">
        <v>37</v>
      </c>
      <c r="D33" s="22">
        <v>20</v>
      </c>
      <c r="E33" s="15"/>
      <c r="F33" s="15"/>
      <c r="G33" s="122">
        <v>0.89</v>
      </c>
      <c r="H33" s="122">
        <f t="shared" si="1"/>
        <v>17.8</v>
      </c>
      <c r="I33" s="122">
        <f>0.08*D33</f>
        <v>1.6</v>
      </c>
    </row>
    <row r="34" spans="1:9" ht="16.5" customHeight="1">
      <c r="A34" s="37"/>
      <c r="B34" s="14" t="s">
        <v>42</v>
      </c>
      <c r="C34" s="14" t="s">
        <v>43</v>
      </c>
      <c r="D34" s="24">
        <v>0.19</v>
      </c>
      <c r="E34" s="15"/>
      <c r="F34" s="15"/>
      <c r="G34" s="122">
        <v>23.55</v>
      </c>
      <c r="H34" s="122">
        <f t="shared" si="1"/>
        <v>4.4744999999999999</v>
      </c>
      <c r="I34" s="127">
        <f>D34</f>
        <v>0.19</v>
      </c>
    </row>
    <row r="35" spans="1:9" ht="50.25" customHeight="1">
      <c r="A35" s="64">
        <v>4</v>
      </c>
      <c r="B35" s="33" t="s">
        <v>44</v>
      </c>
      <c r="C35" s="33"/>
      <c r="D35" s="80"/>
      <c r="E35" s="40"/>
      <c r="F35" s="38"/>
      <c r="G35" s="122"/>
      <c r="H35" s="122"/>
      <c r="I35" s="122"/>
    </row>
    <row r="36" spans="1:9" ht="30" customHeight="1">
      <c r="A36" s="37"/>
      <c r="B36" s="82" t="s">
        <v>45</v>
      </c>
      <c r="C36" s="14" t="s">
        <v>43</v>
      </c>
      <c r="D36" s="22">
        <v>362</v>
      </c>
      <c r="E36" s="15"/>
      <c r="F36" s="15"/>
      <c r="G36" s="122"/>
      <c r="H36" s="122"/>
      <c r="I36" s="122"/>
    </row>
    <row r="37" spans="1:9" ht="30" customHeight="1">
      <c r="A37" s="37"/>
      <c r="B37" s="32" t="s">
        <v>46</v>
      </c>
      <c r="C37" s="32" t="s">
        <v>47</v>
      </c>
      <c r="D37" s="128">
        <v>91</v>
      </c>
      <c r="E37" s="31"/>
      <c r="F37" s="30"/>
      <c r="G37" s="122"/>
      <c r="H37" s="122"/>
      <c r="I37" s="122"/>
    </row>
    <row r="38" spans="1:9" ht="25.5" customHeight="1">
      <c r="A38" s="37"/>
      <c r="B38" s="32" t="s">
        <v>48</v>
      </c>
      <c r="C38" s="32" t="s">
        <v>49</v>
      </c>
      <c r="D38" s="128">
        <v>8</v>
      </c>
      <c r="E38" s="31"/>
      <c r="F38" s="30"/>
      <c r="G38" s="122"/>
      <c r="H38" s="122"/>
      <c r="I38" s="122"/>
    </row>
    <row r="39" spans="1:9" ht="27.75" customHeight="1">
      <c r="A39" s="37"/>
      <c r="B39" s="32" t="s">
        <v>50</v>
      </c>
      <c r="C39" s="32" t="s">
        <v>47</v>
      </c>
      <c r="D39" s="128">
        <v>542</v>
      </c>
      <c r="E39" s="31"/>
      <c r="F39" s="30"/>
      <c r="G39" s="122"/>
      <c r="H39" s="122"/>
      <c r="I39" s="122"/>
    </row>
    <row r="40" spans="1:9" ht="27.75" customHeight="1">
      <c r="A40" s="37"/>
      <c r="B40" s="14" t="s">
        <v>51</v>
      </c>
      <c r="C40" s="14" t="s">
        <v>37</v>
      </c>
      <c r="D40" s="22">
        <v>16</v>
      </c>
      <c r="E40" s="15"/>
      <c r="F40" s="15"/>
      <c r="G40" s="122"/>
      <c r="H40" s="122"/>
      <c r="I40" s="122">
        <f>D40*0.16</f>
        <v>2.56</v>
      </c>
    </row>
    <row r="41" spans="1:9" s="130" customFormat="1" ht="27.75" customHeight="1">
      <c r="A41" s="98"/>
      <c r="B41" s="16" t="s">
        <v>52</v>
      </c>
      <c r="C41" s="16" t="s">
        <v>53</v>
      </c>
      <c r="D41" s="129">
        <v>190</v>
      </c>
      <c r="E41" s="13"/>
      <c r="F41" s="13"/>
      <c r="G41" s="122"/>
      <c r="H41" s="122"/>
      <c r="I41" s="122"/>
    </row>
    <row r="42" spans="1:9" s="130" customFormat="1" ht="27.75" customHeight="1">
      <c r="A42" s="98"/>
      <c r="B42" s="16" t="s">
        <v>54</v>
      </c>
      <c r="C42" s="16" t="s">
        <v>53</v>
      </c>
      <c r="D42" s="129">
        <v>190</v>
      </c>
      <c r="E42" s="13"/>
      <c r="F42" s="13"/>
      <c r="G42" s="122"/>
      <c r="H42" s="122"/>
      <c r="I42" s="122"/>
    </row>
    <row r="43" spans="1:9" ht="42" customHeight="1">
      <c r="A43" s="64">
        <v>7</v>
      </c>
      <c r="B43" s="33" t="s">
        <v>55</v>
      </c>
      <c r="C43" s="75"/>
      <c r="D43" s="131"/>
      <c r="E43" s="28"/>
      <c r="F43" s="27"/>
      <c r="G43" s="122"/>
      <c r="H43" s="122"/>
      <c r="I43" s="122"/>
    </row>
    <row r="44" spans="1:9" ht="16.5" customHeight="1">
      <c r="A44" s="37"/>
      <c r="B44" s="14" t="s">
        <v>39</v>
      </c>
      <c r="C44" s="32" t="s">
        <v>47</v>
      </c>
      <c r="D44" s="77">
        <v>18.72</v>
      </c>
      <c r="E44" s="15"/>
      <c r="F44" s="30"/>
      <c r="G44" s="122"/>
      <c r="H44" s="122"/>
      <c r="I44" s="122">
        <f>D44*0.16</f>
        <v>2.9952000000000001</v>
      </c>
    </row>
    <row r="45" spans="1:9" ht="16.5" customHeight="1">
      <c r="A45" s="37"/>
      <c r="B45" s="32" t="s">
        <v>56</v>
      </c>
      <c r="C45" s="32" t="s">
        <v>47</v>
      </c>
      <c r="D45" s="81">
        <v>16.399999999999999</v>
      </c>
      <c r="E45" s="31"/>
      <c r="F45" s="30"/>
      <c r="G45" s="122"/>
      <c r="H45" s="122"/>
      <c r="I45" s="122">
        <f>0.12*D45</f>
        <v>1.9679999999999997</v>
      </c>
    </row>
    <row r="46" spans="1:9" ht="16.5" customHeight="1">
      <c r="A46" s="37"/>
      <c r="B46" s="32" t="s">
        <v>57</v>
      </c>
      <c r="C46" s="32" t="s">
        <v>58</v>
      </c>
      <c r="D46" s="56">
        <v>12</v>
      </c>
      <c r="E46" s="31"/>
      <c r="F46" s="30"/>
      <c r="G46" s="122"/>
      <c r="H46" s="122"/>
      <c r="I46" s="122"/>
    </row>
    <row r="47" spans="1:9" ht="16.5" customHeight="1">
      <c r="A47" s="37"/>
      <c r="B47" s="32" t="s">
        <v>59</v>
      </c>
      <c r="C47" s="32" t="s">
        <v>58</v>
      </c>
      <c r="D47" s="56">
        <v>2</v>
      </c>
      <c r="E47" s="31"/>
      <c r="F47" s="30"/>
      <c r="G47" s="122"/>
      <c r="H47" s="122"/>
      <c r="I47" s="122"/>
    </row>
    <row r="48" spans="1:9" ht="16.5" customHeight="1">
      <c r="A48" s="37"/>
      <c r="B48" s="32" t="s">
        <v>60</v>
      </c>
      <c r="C48" s="32" t="s">
        <v>58</v>
      </c>
      <c r="D48" s="56">
        <v>4</v>
      </c>
      <c r="E48" s="31"/>
      <c r="F48" s="30"/>
      <c r="G48" s="122"/>
      <c r="H48" s="122"/>
      <c r="I48" s="122"/>
    </row>
    <row r="49" spans="1:9" ht="46.5" customHeight="1">
      <c r="A49" s="64">
        <v>8</v>
      </c>
      <c r="B49" s="33" t="s">
        <v>61</v>
      </c>
      <c r="C49" s="33" t="s">
        <v>62</v>
      </c>
      <c r="D49" s="80">
        <v>208.52083999999999</v>
      </c>
      <c r="E49" s="40"/>
      <c r="F49" s="38"/>
      <c r="G49" s="122"/>
      <c r="H49" s="122"/>
      <c r="I49" s="122">
        <f>SUM(I29:I48)</f>
        <v>189.56439999999998</v>
      </c>
    </row>
    <row r="50" spans="1:9" ht="16.5" customHeight="1">
      <c r="A50" s="115"/>
      <c r="B50" s="108" t="s">
        <v>123</v>
      </c>
      <c r="C50" s="109"/>
      <c r="D50" s="110"/>
      <c r="E50" s="110"/>
      <c r="F50" s="110"/>
      <c r="G50" s="122"/>
      <c r="H50" s="122"/>
      <c r="I50" s="122"/>
    </row>
    <row r="51" spans="1:9" s="133" customFormat="1" ht="46.5" customHeight="1">
      <c r="A51" s="79">
        <v>1</v>
      </c>
      <c r="B51" s="78" t="s">
        <v>63</v>
      </c>
      <c r="C51" s="78" t="s">
        <v>64</v>
      </c>
      <c r="D51" s="53">
        <v>89</v>
      </c>
      <c r="E51" s="77"/>
      <c r="F51" s="77"/>
      <c r="G51" s="132"/>
      <c r="H51" s="132"/>
      <c r="I51" s="132"/>
    </row>
    <row r="52" spans="1:9" s="121" customFormat="1" ht="32.25" customHeight="1">
      <c r="A52" s="75">
        <f>A51+1</f>
        <v>2</v>
      </c>
      <c r="B52" s="52" t="s">
        <v>65</v>
      </c>
      <c r="C52" s="52" t="s">
        <v>64</v>
      </c>
      <c r="D52" s="42">
        <v>44.5</v>
      </c>
      <c r="E52" s="31"/>
      <c r="F52" s="31"/>
    </row>
    <row r="53" spans="1:9" ht="46.5" customHeight="1">
      <c r="A53" s="75">
        <f>A52+1</f>
        <v>3</v>
      </c>
      <c r="B53" s="33" t="s">
        <v>66</v>
      </c>
      <c r="C53" s="17" t="s">
        <v>67</v>
      </c>
      <c r="D53" s="134">
        <v>441</v>
      </c>
      <c r="E53" s="74"/>
      <c r="F53" s="29"/>
      <c r="G53" s="122"/>
      <c r="H53" s="122"/>
      <c r="I53" s="122"/>
    </row>
    <row r="54" spans="1:9" s="130" customFormat="1" ht="27.75" customHeight="1">
      <c r="A54" s="98"/>
      <c r="B54" s="33" t="s">
        <v>68</v>
      </c>
      <c r="C54" s="33" t="s">
        <v>15</v>
      </c>
      <c r="D54" s="76">
        <v>0.26400000000000001</v>
      </c>
      <c r="E54" s="40"/>
      <c r="F54" s="38"/>
      <c r="G54" s="122"/>
      <c r="H54" s="122"/>
      <c r="I54" s="122"/>
    </row>
    <row r="55" spans="1:9" ht="51.75" customHeight="1">
      <c r="A55" s="75">
        <f>A53+1</f>
        <v>4</v>
      </c>
      <c r="B55" s="33" t="s">
        <v>69</v>
      </c>
      <c r="C55" s="17" t="s">
        <v>67</v>
      </c>
      <c r="D55" s="18">
        <v>441</v>
      </c>
      <c r="E55" s="74"/>
      <c r="F55" s="29"/>
      <c r="G55" s="122"/>
      <c r="H55" s="122"/>
      <c r="I55" s="122"/>
    </row>
    <row r="56" spans="1:9" s="130" customFormat="1" ht="39" customHeight="1">
      <c r="A56" s="98"/>
      <c r="B56" s="33" t="s">
        <v>70</v>
      </c>
      <c r="C56" s="33" t="s">
        <v>15</v>
      </c>
      <c r="D56" s="76">
        <v>0.26400000000000001</v>
      </c>
      <c r="E56" s="40"/>
      <c r="F56" s="38"/>
      <c r="G56" s="122"/>
      <c r="H56" s="122"/>
      <c r="I56" s="122"/>
    </row>
    <row r="57" spans="1:9" ht="47.25" customHeight="1">
      <c r="A57" s="75">
        <f>A55+1</f>
        <v>5</v>
      </c>
      <c r="B57" s="19" t="s">
        <v>71</v>
      </c>
      <c r="C57" s="17" t="s">
        <v>62</v>
      </c>
      <c r="D57" s="20">
        <v>22.05</v>
      </c>
      <c r="E57" s="74"/>
      <c r="F57" s="27"/>
    </row>
    <row r="58" spans="1:9" ht="16.5" customHeight="1">
      <c r="A58" s="115"/>
      <c r="B58" s="108" t="s">
        <v>124</v>
      </c>
      <c r="C58" s="109"/>
      <c r="D58" s="110"/>
      <c r="E58" s="110"/>
      <c r="F58" s="110"/>
    </row>
    <row r="59" spans="1:9" ht="38.25" customHeight="1">
      <c r="A59" s="73" t="s">
        <v>9</v>
      </c>
      <c r="B59" s="39" t="s">
        <v>30</v>
      </c>
      <c r="C59" s="98" t="s">
        <v>17</v>
      </c>
      <c r="D59" s="63">
        <v>0.3</v>
      </c>
      <c r="E59" s="62"/>
      <c r="F59" s="61"/>
    </row>
    <row r="60" spans="1:9" ht="39.75" customHeight="1">
      <c r="A60" s="72">
        <f>A59+1</f>
        <v>2</v>
      </c>
      <c r="B60" s="39" t="s">
        <v>72</v>
      </c>
      <c r="C60" s="39" t="s">
        <v>17</v>
      </c>
      <c r="D60" s="71">
        <v>2.5</v>
      </c>
      <c r="E60" s="60"/>
      <c r="F60" s="59"/>
    </row>
    <row r="61" spans="1:9" ht="35.25" customHeight="1">
      <c r="A61" s="66">
        <f>A60+1</f>
        <v>3</v>
      </c>
      <c r="B61" s="33" t="s">
        <v>73</v>
      </c>
      <c r="C61" s="33"/>
      <c r="D61" s="40"/>
      <c r="E61" s="31"/>
      <c r="F61" s="30"/>
    </row>
    <row r="62" spans="1:9" ht="16.5" customHeight="1">
      <c r="A62" s="65"/>
      <c r="B62" s="47" t="s">
        <v>74</v>
      </c>
      <c r="C62" s="47" t="s">
        <v>47</v>
      </c>
      <c r="D62" s="70">
        <v>19.5</v>
      </c>
      <c r="E62" s="55"/>
      <c r="F62" s="69"/>
      <c r="I62" s="35">
        <f>E62:E1732</f>
        <v>0</v>
      </c>
    </row>
    <row r="63" spans="1:9" ht="16.5" customHeight="1">
      <c r="A63" s="65"/>
      <c r="B63" s="47" t="s">
        <v>75</v>
      </c>
      <c r="C63" s="47" t="s">
        <v>47</v>
      </c>
      <c r="D63" s="70">
        <v>17.399999999999999</v>
      </c>
      <c r="E63" s="55"/>
      <c r="F63" s="69"/>
      <c r="I63" s="25">
        <f>0.28*D63</f>
        <v>4.8719999999999999</v>
      </c>
    </row>
    <row r="64" spans="1:9" ht="16.5" customHeight="1">
      <c r="A64" s="65"/>
      <c r="B64" s="47" t="s">
        <v>76</v>
      </c>
      <c r="C64" s="47" t="s">
        <v>77</v>
      </c>
      <c r="D64" s="67">
        <v>19.2</v>
      </c>
      <c r="E64" s="68"/>
      <c r="F64" s="30"/>
    </row>
    <row r="65" spans="1:19" ht="16.5" customHeight="1">
      <c r="A65" s="65"/>
      <c r="B65" s="47" t="s">
        <v>78</v>
      </c>
      <c r="C65" s="47" t="s">
        <v>79</v>
      </c>
      <c r="D65" s="67">
        <v>25.6</v>
      </c>
      <c r="E65" s="31"/>
      <c r="F65" s="30"/>
    </row>
    <row r="66" spans="1:19" ht="33" customHeight="1">
      <c r="A66" s="66">
        <f>A61+1</f>
        <v>4</v>
      </c>
      <c r="B66" s="33" t="s">
        <v>80</v>
      </c>
      <c r="C66" s="33"/>
      <c r="D66" s="40"/>
      <c r="E66" s="31"/>
      <c r="F66" s="30"/>
    </row>
    <row r="67" spans="1:19" ht="16.5" customHeight="1">
      <c r="A67" s="65"/>
      <c r="B67" s="14" t="s">
        <v>81</v>
      </c>
      <c r="C67" s="14" t="s">
        <v>37</v>
      </c>
      <c r="D67" s="15">
        <v>13.48</v>
      </c>
      <c r="E67" s="15"/>
      <c r="F67" s="15"/>
      <c r="I67" s="25">
        <f>D67*0.6</f>
        <v>8.0879999999999992</v>
      </c>
      <c r="K67" s="130"/>
      <c r="L67" s="130"/>
      <c r="M67" s="130"/>
    </row>
    <row r="68" spans="1:19" s="130" customFormat="1" ht="18.75" customHeight="1">
      <c r="A68" s="65"/>
      <c r="B68" s="14" t="s">
        <v>82</v>
      </c>
      <c r="C68" s="14" t="s">
        <v>43</v>
      </c>
      <c r="D68" s="21">
        <v>0.5</v>
      </c>
      <c r="E68" s="15"/>
      <c r="F68" s="15"/>
      <c r="I68" s="135">
        <f>D68</f>
        <v>0.5</v>
      </c>
      <c r="K68" s="25"/>
      <c r="L68" s="25"/>
      <c r="M68" s="25"/>
    </row>
    <row r="69" spans="1:19" ht="16.5" customHeight="1">
      <c r="A69" s="65"/>
      <c r="B69" s="14" t="s">
        <v>83</v>
      </c>
      <c r="C69" s="14" t="s">
        <v>43</v>
      </c>
      <c r="D69" s="15">
        <v>0.65</v>
      </c>
      <c r="E69" s="15"/>
      <c r="F69" s="15"/>
      <c r="I69" s="135">
        <f>D69</f>
        <v>0.65</v>
      </c>
    </row>
    <row r="70" spans="1:19" ht="19.5" customHeight="1">
      <c r="A70" s="65"/>
      <c r="B70" s="14" t="s">
        <v>84</v>
      </c>
      <c r="C70" s="14" t="s">
        <v>49</v>
      </c>
      <c r="D70" s="22">
        <v>2</v>
      </c>
      <c r="E70" s="15"/>
      <c r="F70" s="15"/>
      <c r="I70" s="35">
        <f>SUM(I62:I69)</f>
        <v>14.11</v>
      </c>
    </row>
    <row r="71" spans="1:19" ht="57.75" customHeight="1">
      <c r="A71" s="64">
        <f>A66+1</f>
        <v>5</v>
      </c>
      <c r="B71" s="33" t="s">
        <v>61</v>
      </c>
      <c r="C71" s="33" t="s">
        <v>62</v>
      </c>
      <c r="D71" s="38">
        <v>23.81</v>
      </c>
      <c r="E71" s="40"/>
      <c r="F71" s="38"/>
      <c r="K71" s="35"/>
    </row>
    <row r="72" spans="1:19" ht="30.75" customHeight="1">
      <c r="A72" s="136"/>
      <c r="B72" s="108" t="s">
        <v>125</v>
      </c>
      <c r="C72" s="109"/>
      <c r="D72" s="110"/>
      <c r="E72" s="110"/>
      <c r="F72" s="110"/>
      <c r="K72" s="35"/>
    </row>
    <row r="73" spans="1:19" s="121" customFormat="1" ht="39" customHeight="1">
      <c r="A73" s="53">
        <v>1</v>
      </c>
      <c r="B73" s="98" t="s">
        <v>85</v>
      </c>
      <c r="C73" s="98" t="s">
        <v>17</v>
      </c>
      <c r="D73" s="64">
        <v>10</v>
      </c>
      <c r="E73" s="60"/>
      <c r="F73" s="51"/>
    </row>
    <row r="74" spans="1:19" ht="38.25" customHeight="1">
      <c r="A74" s="53">
        <f>A73+1</f>
        <v>2</v>
      </c>
      <c r="B74" s="39" t="s">
        <v>30</v>
      </c>
      <c r="C74" s="98" t="s">
        <v>17</v>
      </c>
      <c r="D74" s="63">
        <v>0.8</v>
      </c>
      <c r="E74" s="62"/>
      <c r="F74" s="61"/>
    </row>
    <row r="75" spans="1:19" ht="39.75" customHeight="1">
      <c r="A75" s="53">
        <f>A74+1</f>
        <v>3</v>
      </c>
      <c r="B75" s="39" t="s">
        <v>86</v>
      </c>
      <c r="C75" s="39" t="s">
        <v>17</v>
      </c>
      <c r="D75" s="43">
        <v>4</v>
      </c>
      <c r="E75" s="60"/>
      <c r="F75" s="59"/>
    </row>
    <row r="76" spans="1:19" s="26" customFormat="1" ht="51.75" customHeight="1">
      <c r="A76" s="53">
        <f>A75+1</f>
        <v>4</v>
      </c>
      <c r="B76" s="52" t="s">
        <v>87</v>
      </c>
      <c r="C76" s="52"/>
      <c r="D76" s="137"/>
      <c r="E76" s="40"/>
      <c r="F76" s="58"/>
      <c r="K76" s="54"/>
    </row>
    <row r="77" spans="1:19" s="26" customFormat="1" ht="18" customHeight="1">
      <c r="A77" s="57"/>
      <c r="B77" s="48" t="s">
        <v>88</v>
      </c>
      <c r="C77" s="48" t="s">
        <v>89</v>
      </c>
      <c r="D77" s="56">
        <v>24</v>
      </c>
      <c r="E77" s="31"/>
      <c r="F77" s="55"/>
      <c r="I77" s="26">
        <f>D77*0.4775</f>
        <v>11.459999999999999</v>
      </c>
      <c r="J77" s="26">
        <v>6</v>
      </c>
      <c r="K77" s="54"/>
    </row>
    <row r="78" spans="1:19" s="26" customFormat="1" ht="18" customHeight="1">
      <c r="A78" s="57"/>
      <c r="B78" s="48" t="s">
        <v>90</v>
      </c>
      <c r="C78" s="48" t="s">
        <v>89</v>
      </c>
      <c r="D78" s="56">
        <v>10</v>
      </c>
      <c r="E78" s="31"/>
      <c r="F78" s="55"/>
      <c r="I78" s="26">
        <f>D78*0.3581</f>
        <v>3.5809999999999995</v>
      </c>
      <c r="J78" s="26">
        <v>2.5</v>
      </c>
      <c r="K78" s="54"/>
    </row>
    <row r="79" spans="1:19" ht="18" customHeight="1">
      <c r="A79" s="57"/>
      <c r="B79" s="14" t="s">
        <v>91</v>
      </c>
      <c r="C79" s="14" t="s">
        <v>37</v>
      </c>
      <c r="D79" s="56">
        <v>24</v>
      </c>
      <c r="E79" s="15"/>
      <c r="F79" s="55"/>
      <c r="G79" s="138">
        <v>4.71</v>
      </c>
      <c r="H79" s="138">
        <f>G79*D79</f>
        <v>113.03999999999999</v>
      </c>
      <c r="I79" s="138">
        <f>D79*0.2</f>
        <v>4.8000000000000007</v>
      </c>
      <c r="J79" s="25">
        <v>6</v>
      </c>
      <c r="K79" s="35"/>
      <c r="M79" s="121"/>
      <c r="N79" s="121"/>
      <c r="O79" s="121"/>
      <c r="P79" s="121"/>
      <c r="Q79" s="121"/>
      <c r="R79" s="121"/>
      <c r="S79" s="121"/>
    </row>
    <row r="80" spans="1:19" ht="18" customHeight="1">
      <c r="A80" s="57"/>
      <c r="B80" s="23" t="s">
        <v>39</v>
      </c>
      <c r="C80" s="23" t="s">
        <v>37</v>
      </c>
      <c r="D80" s="56">
        <v>16</v>
      </c>
      <c r="E80" s="24"/>
      <c r="F80" s="55"/>
      <c r="G80" s="122">
        <v>3.77</v>
      </c>
      <c r="H80" s="122">
        <f>G80*D80</f>
        <v>60.32</v>
      </c>
      <c r="I80" s="122">
        <f>0.16*D80</f>
        <v>2.56</v>
      </c>
      <c r="J80" s="25">
        <v>4</v>
      </c>
      <c r="K80" s="35"/>
      <c r="M80" s="121"/>
      <c r="N80" s="121"/>
      <c r="O80" s="121"/>
      <c r="P80" s="121"/>
      <c r="Q80" s="121"/>
      <c r="R80" s="121"/>
      <c r="S80" s="121"/>
    </row>
    <row r="81" spans="1:11" ht="16.5" customHeight="1">
      <c r="A81" s="57"/>
      <c r="B81" s="14" t="s">
        <v>92</v>
      </c>
      <c r="C81" s="14" t="s">
        <v>93</v>
      </c>
      <c r="D81" s="56">
        <v>4</v>
      </c>
      <c r="E81" s="15"/>
      <c r="F81" s="55"/>
      <c r="I81" s="135">
        <f>D81</f>
        <v>4</v>
      </c>
      <c r="J81" s="25">
        <v>1</v>
      </c>
    </row>
    <row r="82" spans="1:11" s="26" customFormat="1" ht="18" customHeight="1">
      <c r="A82" s="57"/>
      <c r="B82" s="48" t="s">
        <v>94</v>
      </c>
      <c r="C82" s="48" t="s">
        <v>93</v>
      </c>
      <c r="D82" s="56">
        <v>4</v>
      </c>
      <c r="E82" s="31"/>
      <c r="F82" s="55"/>
      <c r="J82" s="26">
        <v>1</v>
      </c>
      <c r="K82" s="54"/>
    </row>
    <row r="83" spans="1:11" ht="34.5" customHeight="1">
      <c r="A83" s="53">
        <f>A76+1</f>
        <v>5</v>
      </c>
      <c r="B83" s="52" t="s">
        <v>95</v>
      </c>
      <c r="C83" s="52"/>
      <c r="D83" s="139"/>
      <c r="E83" s="40"/>
      <c r="F83" s="51"/>
      <c r="K83" s="35"/>
    </row>
    <row r="84" spans="1:11" ht="18" customHeight="1">
      <c r="A84" s="48"/>
      <c r="B84" s="14" t="s">
        <v>40</v>
      </c>
      <c r="C84" s="14" t="s">
        <v>37</v>
      </c>
      <c r="D84" s="22">
        <v>40</v>
      </c>
      <c r="E84" s="15"/>
      <c r="F84" s="15"/>
      <c r="K84" s="35"/>
    </row>
    <row r="85" spans="1:11" ht="20.25" customHeight="1">
      <c r="A85" s="48"/>
      <c r="B85" s="47" t="s">
        <v>96</v>
      </c>
      <c r="C85" s="50" t="s">
        <v>47</v>
      </c>
      <c r="D85" s="49">
        <v>40</v>
      </c>
      <c r="E85" s="44"/>
      <c r="F85" s="31"/>
      <c r="K85" s="35"/>
    </row>
    <row r="86" spans="1:11" ht="18" customHeight="1">
      <c r="A86" s="48"/>
      <c r="B86" s="47" t="s">
        <v>97</v>
      </c>
      <c r="C86" s="46" t="s">
        <v>77</v>
      </c>
      <c r="D86" s="45">
        <v>6.4</v>
      </c>
      <c r="E86" s="44"/>
      <c r="F86" s="31"/>
      <c r="K86" s="35"/>
    </row>
    <row r="87" spans="1:11" ht="27">
      <c r="A87" s="43">
        <f>A83+1</f>
        <v>6</v>
      </c>
      <c r="B87" s="33" t="s">
        <v>98</v>
      </c>
      <c r="C87" s="33" t="s">
        <v>62</v>
      </c>
      <c r="D87" s="42">
        <v>26.401</v>
      </c>
      <c r="E87" s="40"/>
      <c r="F87" s="41"/>
      <c r="I87" s="25">
        <f>SUM(I77:I82)</f>
        <v>26.401</v>
      </c>
      <c r="K87" s="35"/>
    </row>
    <row r="88" spans="1:11" ht="18" customHeight="1">
      <c r="A88" s="115"/>
      <c r="B88" s="108" t="s">
        <v>126</v>
      </c>
      <c r="C88" s="109"/>
      <c r="D88" s="110"/>
      <c r="E88" s="110"/>
      <c r="F88" s="110"/>
      <c r="K88" s="35"/>
    </row>
    <row r="89" spans="1:11" ht="40.5" customHeight="1">
      <c r="A89" s="39">
        <v>1</v>
      </c>
      <c r="B89" s="33" t="s">
        <v>99</v>
      </c>
      <c r="C89" s="39" t="s">
        <v>49</v>
      </c>
      <c r="D89" s="140">
        <v>8</v>
      </c>
      <c r="E89" s="40"/>
      <c r="F89" s="38"/>
      <c r="K89" s="35"/>
    </row>
    <row r="90" spans="1:11" ht="46.5" customHeight="1">
      <c r="A90" s="39">
        <f>A89+1</f>
        <v>2</v>
      </c>
      <c r="B90" s="33" t="s">
        <v>100</v>
      </c>
      <c r="C90" s="39"/>
      <c r="D90" s="38"/>
      <c r="E90" s="31"/>
      <c r="F90" s="30"/>
      <c r="K90" s="35"/>
    </row>
    <row r="91" spans="1:11" ht="18" customHeight="1">
      <c r="A91" s="37"/>
      <c r="B91" s="32" t="s">
        <v>101</v>
      </c>
      <c r="C91" s="32" t="s">
        <v>89</v>
      </c>
      <c r="D91" s="141">
        <v>28</v>
      </c>
      <c r="E91" s="31"/>
      <c r="F91" s="30"/>
      <c r="K91" s="35"/>
    </row>
    <row r="92" spans="1:11" ht="17.25" customHeight="1">
      <c r="A92" s="37"/>
      <c r="B92" s="32" t="s">
        <v>102</v>
      </c>
      <c r="C92" s="32" t="s">
        <v>89</v>
      </c>
      <c r="D92" s="141">
        <v>65</v>
      </c>
      <c r="E92" s="31"/>
      <c r="F92" s="30"/>
      <c r="K92" s="35"/>
    </row>
    <row r="93" spans="1:11" ht="17.25" customHeight="1">
      <c r="A93" s="37"/>
      <c r="B93" s="32" t="s">
        <v>103</v>
      </c>
      <c r="C93" s="32" t="s">
        <v>89</v>
      </c>
      <c r="D93" s="141">
        <v>44</v>
      </c>
      <c r="E93" s="31"/>
      <c r="F93" s="30"/>
      <c r="K93" s="35"/>
    </row>
    <row r="94" spans="1:11" s="121" customFormat="1" ht="19.5" customHeight="1">
      <c r="A94" s="37"/>
      <c r="B94" s="32" t="s">
        <v>104</v>
      </c>
      <c r="C94" s="32" t="s">
        <v>89</v>
      </c>
      <c r="D94" s="36">
        <v>65</v>
      </c>
      <c r="E94" s="30"/>
      <c r="F94" s="30"/>
    </row>
    <row r="95" spans="1:11" s="121" customFormat="1" ht="19.5" customHeight="1">
      <c r="A95" s="37"/>
      <c r="B95" s="32" t="s">
        <v>105</v>
      </c>
      <c r="C95" s="32" t="s">
        <v>89</v>
      </c>
      <c r="D95" s="36">
        <v>65</v>
      </c>
      <c r="E95" s="32"/>
      <c r="F95" s="30"/>
    </row>
    <row r="96" spans="1:11" ht="18" customHeight="1">
      <c r="A96" s="37"/>
      <c r="B96" s="32" t="s">
        <v>106</v>
      </c>
      <c r="C96" s="32" t="s">
        <v>49</v>
      </c>
      <c r="D96" s="36">
        <v>2</v>
      </c>
      <c r="E96" s="31"/>
      <c r="F96" s="30"/>
      <c r="K96" s="35"/>
    </row>
    <row r="97" spans="1:11" ht="18" customHeight="1">
      <c r="A97" s="37"/>
      <c r="B97" s="32" t="s">
        <v>107</v>
      </c>
      <c r="C97" s="32" t="s">
        <v>93</v>
      </c>
      <c r="D97" s="36">
        <v>2</v>
      </c>
      <c r="E97" s="31"/>
      <c r="F97" s="30"/>
      <c r="K97" s="35"/>
    </row>
    <row r="98" spans="1:11" ht="18" customHeight="1">
      <c r="A98" s="37"/>
      <c r="B98" s="32" t="s">
        <v>108</v>
      </c>
      <c r="C98" s="32" t="s">
        <v>93</v>
      </c>
      <c r="D98" s="36">
        <v>10</v>
      </c>
      <c r="E98" s="31"/>
      <c r="F98" s="30"/>
      <c r="K98" s="35"/>
    </row>
    <row r="99" spans="1:11" ht="21.75" customHeight="1">
      <c r="A99" s="34"/>
      <c r="B99" s="33" t="s">
        <v>109</v>
      </c>
      <c r="C99" s="32"/>
      <c r="D99" s="31"/>
      <c r="E99" s="31"/>
      <c r="F99" s="3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A57:F57 A53:F53 A55:F55">
    <cfRule type="cellIs" dxfId="2" priority="1" stopIfTrue="1" operator="equal">
      <formula>8223.307275</formula>
    </cfRule>
  </conditionalFormatting>
  <printOptions horizontalCentered="1"/>
  <pageMargins left="0" right="0" top="0.55118110236220474" bottom="0.55118110236220474" header="0.31496062992125984" footer="0.31496062992125984"/>
  <pageSetup paperSize="9" scale="85" orientation="landscape" verticalDpi="200" r:id="rId1"/>
  <headerFooter>
    <oddFooter>Страница  &amp;P из &amp;N</oddFooter>
  </headerFooter>
  <colBreaks count="1" manualBreakCount="1">
    <brk id="6" max="3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S99"/>
  <sheetViews>
    <sheetView topLeftCell="A10" zoomScale="90" zoomScaleNormal="90" zoomScaleSheetLayoutView="90" workbookViewId="0">
      <selection sqref="A1:F1"/>
    </sheetView>
  </sheetViews>
  <sheetFormatPr defaultRowHeight="13.5"/>
  <cols>
    <col min="1" max="1" width="8.7109375" style="25" customWidth="1"/>
    <col min="2" max="2" width="57.5703125" style="25" customWidth="1"/>
    <col min="3" max="3" width="14.7109375" style="25" customWidth="1"/>
    <col min="4" max="4" width="11.7109375" style="25" customWidth="1"/>
    <col min="5" max="5" width="10.42578125" style="26" customWidth="1"/>
    <col min="6" max="6" width="13.42578125" style="25" customWidth="1"/>
    <col min="7" max="7" width="11.85546875" style="25" hidden="1" customWidth="1"/>
    <col min="8" max="8" width="13.5703125" style="25" hidden="1" customWidth="1"/>
    <col min="9" max="10" width="10.42578125" style="25" hidden="1" customWidth="1"/>
    <col min="11" max="11" width="10.7109375" style="25" customWidth="1"/>
    <col min="12" max="16" width="10.42578125" style="25" customWidth="1"/>
    <col min="17" max="247" width="9.140625" style="25"/>
    <col min="248" max="248" width="4.28515625" style="25" customWidth="1"/>
    <col min="249" max="249" width="11.28515625" style="25" customWidth="1"/>
    <col min="250" max="250" width="43.5703125" style="25" customWidth="1"/>
    <col min="251" max="251" width="9.140625" style="25"/>
    <col min="252" max="252" width="8.85546875" style="25" customWidth="1"/>
    <col min="253" max="254" width="10.5703125" style="25" customWidth="1"/>
    <col min="255" max="255" width="12.7109375" style="25" customWidth="1"/>
    <col min="256" max="259" width="10.5703125" style="25" customWidth="1"/>
    <col min="260" max="260" width="12.85546875" style="25" customWidth="1"/>
    <col min="261" max="503" width="9.140625" style="25"/>
    <col min="504" max="504" width="4.28515625" style="25" customWidth="1"/>
    <col min="505" max="505" width="11.28515625" style="25" customWidth="1"/>
    <col min="506" max="506" width="43.5703125" style="25" customWidth="1"/>
    <col min="507" max="507" width="9.140625" style="25"/>
    <col min="508" max="508" width="8.85546875" style="25" customWidth="1"/>
    <col min="509" max="510" width="10.5703125" style="25" customWidth="1"/>
    <col min="511" max="511" width="12.7109375" style="25" customWidth="1"/>
    <col min="512" max="515" width="10.5703125" style="25" customWidth="1"/>
    <col min="516" max="516" width="12.85546875" style="25" customWidth="1"/>
    <col min="517" max="759" width="9.140625" style="25"/>
    <col min="760" max="760" width="4.28515625" style="25" customWidth="1"/>
    <col min="761" max="761" width="11.28515625" style="25" customWidth="1"/>
    <col min="762" max="762" width="43.5703125" style="25" customWidth="1"/>
    <col min="763" max="763" width="9.140625" style="25"/>
    <col min="764" max="764" width="8.85546875" style="25" customWidth="1"/>
    <col min="765" max="766" width="10.5703125" style="25" customWidth="1"/>
    <col min="767" max="767" width="12.7109375" style="25" customWidth="1"/>
    <col min="768" max="771" width="10.5703125" style="25" customWidth="1"/>
    <col min="772" max="772" width="12.85546875" style="25" customWidth="1"/>
    <col min="773" max="1015" width="9.140625" style="25"/>
    <col min="1016" max="1016" width="4.28515625" style="25" customWidth="1"/>
    <col min="1017" max="1017" width="11.28515625" style="25" customWidth="1"/>
    <col min="1018" max="1018" width="43.5703125" style="25" customWidth="1"/>
    <col min="1019" max="1019" width="9.140625" style="25"/>
    <col min="1020" max="1020" width="8.85546875" style="25" customWidth="1"/>
    <col min="1021" max="1022" width="10.5703125" style="25" customWidth="1"/>
    <col min="1023" max="1023" width="12.7109375" style="25" customWidth="1"/>
    <col min="1024" max="1027" width="10.5703125" style="25" customWidth="1"/>
    <col min="1028" max="1028" width="12.85546875" style="25" customWidth="1"/>
    <col min="1029" max="1271" width="9.140625" style="25"/>
    <col min="1272" max="1272" width="4.28515625" style="25" customWidth="1"/>
    <col min="1273" max="1273" width="11.28515625" style="25" customWidth="1"/>
    <col min="1274" max="1274" width="43.5703125" style="25" customWidth="1"/>
    <col min="1275" max="1275" width="9.140625" style="25"/>
    <col min="1276" max="1276" width="8.85546875" style="25" customWidth="1"/>
    <col min="1277" max="1278" width="10.5703125" style="25" customWidth="1"/>
    <col min="1279" max="1279" width="12.7109375" style="25" customWidth="1"/>
    <col min="1280" max="1283" width="10.5703125" style="25" customWidth="1"/>
    <col min="1284" max="1284" width="12.85546875" style="25" customWidth="1"/>
    <col min="1285" max="1527" width="9.140625" style="25"/>
    <col min="1528" max="1528" width="4.28515625" style="25" customWidth="1"/>
    <col min="1529" max="1529" width="11.28515625" style="25" customWidth="1"/>
    <col min="1530" max="1530" width="43.5703125" style="25" customWidth="1"/>
    <col min="1531" max="1531" width="9.140625" style="25"/>
    <col min="1532" max="1532" width="8.85546875" style="25" customWidth="1"/>
    <col min="1533" max="1534" width="10.5703125" style="25" customWidth="1"/>
    <col min="1535" max="1535" width="12.7109375" style="25" customWidth="1"/>
    <col min="1536" max="1539" width="10.5703125" style="25" customWidth="1"/>
    <col min="1540" max="1540" width="12.85546875" style="25" customWidth="1"/>
    <col min="1541" max="1783" width="9.140625" style="25"/>
    <col min="1784" max="1784" width="4.28515625" style="25" customWidth="1"/>
    <col min="1785" max="1785" width="11.28515625" style="25" customWidth="1"/>
    <col min="1786" max="1786" width="43.5703125" style="25" customWidth="1"/>
    <col min="1787" max="1787" width="9.140625" style="25"/>
    <col min="1788" max="1788" width="8.85546875" style="25" customWidth="1"/>
    <col min="1789" max="1790" width="10.5703125" style="25" customWidth="1"/>
    <col min="1791" max="1791" width="12.7109375" style="25" customWidth="1"/>
    <col min="1792" max="1795" width="10.5703125" style="25" customWidth="1"/>
    <col min="1796" max="1796" width="12.85546875" style="25" customWidth="1"/>
    <col min="1797" max="2039" width="9.140625" style="25"/>
    <col min="2040" max="2040" width="4.28515625" style="25" customWidth="1"/>
    <col min="2041" max="2041" width="11.28515625" style="25" customWidth="1"/>
    <col min="2042" max="2042" width="43.5703125" style="25" customWidth="1"/>
    <col min="2043" max="2043" width="9.140625" style="25"/>
    <col min="2044" max="2044" width="8.85546875" style="25" customWidth="1"/>
    <col min="2045" max="2046" width="10.5703125" style="25" customWidth="1"/>
    <col min="2047" max="2047" width="12.7109375" style="25" customWidth="1"/>
    <col min="2048" max="2051" width="10.5703125" style="25" customWidth="1"/>
    <col min="2052" max="2052" width="12.85546875" style="25" customWidth="1"/>
    <col min="2053" max="2295" width="9.140625" style="25"/>
    <col min="2296" max="2296" width="4.28515625" style="25" customWidth="1"/>
    <col min="2297" max="2297" width="11.28515625" style="25" customWidth="1"/>
    <col min="2298" max="2298" width="43.5703125" style="25" customWidth="1"/>
    <col min="2299" max="2299" width="9.140625" style="25"/>
    <col min="2300" max="2300" width="8.85546875" style="25" customWidth="1"/>
    <col min="2301" max="2302" width="10.5703125" style="25" customWidth="1"/>
    <col min="2303" max="2303" width="12.7109375" style="25" customWidth="1"/>
    <col min="2304" max="2307" width="10.5703125" style="25" customWidth="1"/>
    <col min="2308" max="2308" width="12.85546875" style="25" customWidth="1"/>
    <col min="2309" max="2551" width="9.140625" style="25"/>
    <col min="2552" max="2552" width="4.28515625" style="25" customWidth="1"/>
    <col min="2553" max="2553" width="11.28515625" style="25" customWidth="1"/>
    <col min="2554" max="2554" width="43.5703125" style="25" customWidth="1"/>
    <col min="2555" max="2555" width="9.140625" style="25"/>
    <col min="2556" max="2556" width="8.85546875" style="25" customWidth="1"/>
    <col min="2557" max="2558" width="10.5703125" style="25" customWidth="1"/>
    <col min="2559" max="2559" width="12.7109375" style="25" customWidth="1"/>
    <col min="2560" max="2563" width="10.5703125" style="25" customWidth="1"/>
    <col min="2564" max="2564" width="12.85546875" style="25" customWidth="1"/>
    <col min="2565" max="2807" width="9.140625" style="25"/>
    <col min="2808" max="2808" width="4.28515625" style="25" customWidth="1"/>
    <col min="2809" max="2809" width="11.28515625" style="25" customWidth="1"/>
    <col min="2810" max="2810" width="43.5703125" style="25" customWidth="1"/>
    <col min="2811" max="2811" width="9.140625" style="25"/>
    <col min="2812" max="2812" width="8.85546875" style="25" customWidth="1"/>
    <col min="2813" max="2814" width="10.5703125" style="25" customWidth="1"/>
    <col min="2815" max="2815" width="12.7109375" style="25" customWidth="1"/>
    <col min="2816" max="2819" width="10.5703125" style="25" customWidth="1"/>
    <col min="2820" max="2820" width="12.85546875" style="25" customWidth="1"/>
    <col min="2821" max="3063" width="9.140625" style="25"/>
    <col min="3064" max="3064" width="4.28515625" style="25" customWidth="1"/>
    <col min="3065" max="3065" width="11.28515625" style="25" customWidth="1"/>
    <col min="3066" max="3066" width="43.5703125" style="25" customWidth="1"/>
    <col min="3067" max="3067" width="9.140625" style="25"/>
    <col min="3068" max="3068" width="8.85546875" style="25" customWidth="1"/>
    <col min="3069" max="3070" width="10.5703125" style="25" customWidth="1"/>
    <col min="3071" max="3071" width="12.7109375" style="25" customWidth="1"/>
    <col min="3072" max="3075" width="10.5703125" style="25" customWidth="1"/>
    <col min="3076" max="3076" width="12.85546875" style="25" customWidth="1"/>
    <col min="3077" max="3319" width="9.140625" style="25"/>
    <col min="3320" max="3320" width="4.28515625" style="25" customWidth="1"/>
    <col min="3321" max="3321" width="11.28515625" style="25" customWidth="1"/>
    <col min="3322" max="3322" width="43.5703125" style="25" customWidth="1"/>
    <col min="3323" max="3323" width="9.140625" style="25"/>
    <col min="3324" max="3324" width="8.85546875" style="25" customWidth="1"/>
    <col min="3325" max="3326" width="10.5703125" style="25" customWidth="1"/>
    <col min="3327" max="3327" width="12.7109375" style="25" customWidth="1"/>
    <col min="3328" max="3331" width="10.5703125" style="25" customWidth="1"/>
    <col min="3332" max="3332" width="12.85546875" style="25" customWidth="1"/>
    <col min="3333" max="3575" width="9.140625" style="25"/>
    <col min="3576" max="3576" width="4.28515625" style="25" customWidth="1"/>
    <col min="3577" max="3577" width="11.28515625" style="25" customWidth="1"/>
    <col min="3578" max="3578" width="43.5703125" style="25" customWidth="1"/>
    <col min="3579" max="3579" width="9.140625" style="25"/>
    <col min="3580" max="3580" width="8.85546875" style="25" customWidth="1"/>
    <col min="3581" max="3582" width="10.5703125" style="25" customWidth="1"/>
    <col min="3583" max="3583" width="12.7109375" style="25" customWidth="1"/>
    <col min="3584" max="3587" width="10.5703125" style="25" customWidth="1"/>
    <col min="3588" max="3588" width="12.85546875" style="25" customWidth="1"/>
    <col min="3589" max="3831" width="9.140625" style="25"/>
    <col min="3832" max="3832" width="4.28515625" style="25" customWidth="1"/>
    <col min="3833" max="3833" width="11.28515625" style="25" customWidth="1"/>
    <col min="3834" max="3834" width="43.5703125" style="25" customWidth="1"/>
    <col min="3835" max="3835" width="9.140625" style="25"/>
    <col min="3836" max="3836" width="8.85546875" style="25" customWidth="1"/>
    <col min="3837" max="3838" width="10.5703125" style="25" customWidth="1"/>
    <col min="3839" max="3839" width="12.7109375" style="25" customWidth="1"/>
    <col min="3840" max="3843" width="10.5703125" style="25" customWidth="1"/>
    <col min="3844" max="3844" width="12.85546875" style="25" customWidth="1"/>
    <col min="3845" max="4087" width="9.140625" style="25"/>
    <col min="4088" max="4088" width="4.28515625" style="25" customWidth="1"/>
    <col min="4089" max="4089" width="11.28515625" style="25" customWidth="1"/>
    <col min="4090" max="4090" width="43.5703125" style="25" customWidth="1"/>
    <col min="4091" max="4091" width="9.140625" style="25"/>
    <col min="4092" max="4092" width="8.85546875" style="25" customWidth="1"/>
    <col min="4093" max="4094" width="10.5703125" style="25" customWidth="1"/>
    <col min="4095" max="4095" width="12.7109375" style="25" customWidth="1"/>
    <col min="4096" max="4099" width="10.5703125" style="25" customWidth="1"/>
    <col min="4100" max="4100" width="12.85546875" style="25" customWidth="1"/>
    <col min="4101" max="4343" width="9.140625" style="25"/>
    <col min="4344" max="4344" width="4.28515625" style="25" customWidth="1"/>
    <col min="4345" max="4345" width="11.28515625" style="25" customWidth="1"/>
    <col min="4346" max="4346" width="43.5703125" style="25" customWidth="1"/>
    <col min="4347" max="4347" width="9.140625" style="25"/>
    <col min="4348" max="4348" width="8.85546875" style="25" customWidth="1"/>
    <col min="4349" max="4350" width="10.5703125" style="25" customWidth="1"/>
    <col min="4351" max="4351" width="12.7109375" style="25" customWidth="1"/>
    <col min="4352" max="4355" width="10.5703125" style="25" customWidth="1"/>
    <col min="4356" max="4356" width="12.85546875" style="25" customWidth="1"/>
    <col min="4357" max="4599" width="9.140625" style="25"/>
    <col min="4600" max="4600" width="4.28515625" style="25" customWidth="1"/>
    <col min="4601" max="4601" width="11.28515625" style="25" customWidth="1"/>
    <col min="4602" max="4602" width="43.5703125" style="25" customWidth="1"/>
    <col min="4603" max="4603" width="9.140625" style="25"/>
    <col min="4604" max="4604" width="8.85546875" style="25" customWidth="1"/>
    <col min="4605" max="4606" width="10.5703125" style="25" customWidth="1"/>
    <col min="4607" max="4607" width="12.7109375" style="25" customWidth="1"/>
    <col min="4608" max="4611" width="10.5703125" style="25" customWidth="1"/>
    <col min="4612" max="4612" width="12.85546875" style="25" customWidth="1"/>
    <col min="4613" max="4855" width="9.140625" style="25"/>
    <col min="4856" max="4856" width="4.28515625" style="25" customWidth="1"/>
    <col min="4857" max="4857" width="11.28515625" style="25" customWidth="1"/>
    <col min="4858" max="4858" width="43.5703125" style="25" customWidth="1"/>
    <col min="4859" max="4859" width="9.140625" style="25"/>
    <col min="4860" max="4860" width="8.85546875" style="25" customWidth="1"/>
    <col min="4861" max="4862" width="10.5703125" style="25" customWidth="1"/>
    <col min="4863" max="4863" width="12.7109375" style="25" customWidth="1"/>
    <col min="4864" max="4867" width="10.5703125" style="25" customWidth="1"/>
    <col min="4868" max="4868" width="12.85546875" style="25" customWidth="1"/>
    <col min="4869" max="5111" width="9.140625" style="25"/>
    <col min="5112" max="5112" width="4.28515625" style="25" customWidth="1"/>
    <col min="5113" max="5113" width="11.28515625" style="25" customWidth="1"/>
    <col min="5114" max="5114" width="43.5703125" style="25" customWidth="1"/>
    <col min="5115" max="5115" width="9.140625" style="25"/>
    <col min="5116" max="5116" width="8.85546875" style="25" customWidth="1"/>
    <col min="5117" max="5118" width="10.5703125" style="25" customWidth="1"/>
    <col min="5119" max="5119" width="12.7109375" style="25" customWidth="1"/>
    <col min="5120" max="5123" width="10.5703125" style="25" customWidth="1"/>
    <col min="5124" max="5124" width="12.85546875" style="25" customWidth="1"/>
    <col min="5125" max="5367" width="9.140625" style="25"/>
    <col min="5368" max="5368" width="4.28515625" style="25" customWidth="1"/>
    <col min="5369" max="5369" width="11.28515625" style="25" customWidth="1"/>
    <col min="5370" max="5370" width="43.5703125" style="25" customWidth="1"/>
    <col min="5371" max="5371" width="9.140625" style="25"/>
    <col min="5372" max="5372" width="8.85546875" style="25" customWidth="1"/>
    <col min="5373" max="5374" width="10.5703125" style="25" customWidth="1"/>
    <col min="5375" max="5375" width="12.7109375" style="25" customWidth="1"/>
    <col min="5376" max="5379" width="10.5703125" style="25" customWidth="1"/>
    <col min="5380" max="5380" width="12.85546875" style="25" customWidth="1"/>
    <col min="5381" max="5623" width="9.140625" style="25"/>
    <col min="5624" max="5624" width="4.28515625" style="25" customWidth="1"/>
    <col min="5625" max="5625" width="11.28515625" style="25" customWidth="1"/>
    <col min="5626" max="5626" width="43.5703125" style="25" customWidth="1"/>
    <col min="5627" max="5627" width="9.140625" style="25"/>
    <col min="5628" max="5628" width="8.85546875" style="25" customWidth="1"/>
    <col min="5629" max="5630" width="10.5703125" style="25" customWidth="1"/>
    <col min="5631" max="5631" width="12.7109375" style="25" customWidth="1"/>
    <col min="5632" max="5635" width="10.5703125" style="25" customWidth="1"/>
    <col min="5636" max="5636" width="12.85546875" style="25" customWidth="1"/>
    <col min="5637" max="5879" width="9.140625" style="25"/>
    <col min="5880" max="5880" width="4.28515625" style="25" customWidth="1"/>
    <col min="5881" max="5881" width="11.28515625" style="25" customWidth="1"/>
    <col min="5882" max="5882" width="43.5703125" style="25" customWidth="1"/>
    <col min="5883" max="5883" width="9.140625" style="25"/>
    <col min="5884" max="5884" width="8.85546875" style="25" customWidth="1"/>
    <col min="5885" max="5886" width="10.5703125" style="25" customWidth="1"/>
    <col min="5887" max="5887" width="12.7109375" style="25" customWidth="1"/>
    <col min="5888" max="5891" width="10.5703125" style="25" customWidth="1"/>
    <col min="5892" max="5892" width="12.85546875" style="25" customWidth="1"/>
    <col min="5893" max="6135" width="9.140625" style="25"/>
    <col min="6136" max="6136" width="4.28515625" style="25" customWidth="1"/>
    <col min="6137" max="6137" width="11.28515625" style="25" customWidth="1"/>
    <col min="6138" max="6138" width="43.5703125" style="25" customWidth="1"/>
    <col min="6139" max="6139" width="9.140625" style="25"/>
    <col min="6140" max="6140" width="8.85546875" style="25" customWidth="1"/>
    <col min="6141" max="6142" width="10.5703125" style="25" customWidth="1"/>
    <col min="6143" max="6143" width="12.7109375" style="25" customWidth="1"/>
    <col min="6144" max="6147" width="10.5703125" style="25" customWidth="1"/>
    <col min="6148" max="6148" width="12.85546875" style="25" customWidth="1"/>
    <col min="6149" max="6391" width="9.140625" style="25"/>
    <col min="6392" max="6392" width="4.28515625" style="25" customWidth="1"/>
    <col min="6393" max="6393" width="11.28515625" style="25" customWidth="1"/>
    <col min="6394" max="6394" width="43.5703125" style="25" customWidth="1"/>
    <col min="6395" max="6395" width="9.140625" style="25"/>
    <col min="6396" max="6396" width="8.85546875" style="25" customWidth="1"/>
    <col min="6397" max="6398" width="10.5703125" style="25" customWidth="1"/>
    <col min="6399" max="6399" width="12.7109375" style="25" customWidth="1"/>
    <col min="6400" max="6403" width="10.5703125" style="25" customWidth="1"/>
    <col min="6404" max="6404" width="12.85546875" style="25" customWidth="1"/>
    <col min="6405" max="6647" width="9.140625" style="25"/>
    <col min="6648" max="6648" width="4.28515625" style="25" customWidth="1"/>
    <col min="6649" max="6649" width="11.28515625" style="25" customWidth="1"/>
    <col min="6650" max="6650" width="43.5703125" style="25" customWidth="1"/>
    <col min="6651" max="6651" width="9.140625" style="25"/>
    <col min="6652" max="6652" width="8.85546875" style="25" customWidth="1"/>
    <col min="6653" max="6654" width="10.5703125" style="25" customWidth="1"/>
    <col min="6655" max="6655" width="12.7109375" style="25" customWidth="1"/>
    <col min="6656" max="6659" width="10.5703125" style="25" customWidth="1"/>
    <col min="6660" max="6660" width="12.85546875" style="25" customWidth="1"/>
    <col min="6661" max="6903" width="9.140625" style="25"/>
    <col min="6904" max="6904" width="4.28515625" style="25" customWidth="1"/>
    <col min="6905" max="6905" width="11.28515625" style="25" customWidth="1"/>
    <col min="6906" max="6906" width="43.5703125" style="25" customWidth="1"/>
    <col min="6907" max="6907" width="9.140625" style="25"/>
    <col min="6908" max="6908" width="8.85546875" style="25" customWidth="1"/>
    <col min="6909" max="6910" width="10.5703125" style="25" customWidth="1"/>
    <col min="6911" max="6911" width="12.7109375" style="25" customWidth="1"/>
    <col min="6912" max="6915" width="10.5703125" style="25" customWidth="1"/>
    <col min="6916" max="6916" width="12.85546875" style="25" customWidth="1"/>
    <col min="6917" max="7159" width="9.140625" style="25"/>
    <col min="7160" max="7160" width="4.28515625" style="25" customWidth="1"/>
    <col min="7161" max="7161" width="11.28515625" style="25" customWidth="1"/>
    <col min="7162" max="7162" width="43.5703125" style="25" customWidth="1"/>
    <col min="7163" max="7163" width="9.140625" style="25"/>
    <col min="7164" max="7164" width="8.85546875" style="25" customWidth="1"/>
    <col min="7165" max="7166" width="10.5703125" style="25" customWidth="1"/>
    <col min="7167" max="7167" width="12.7109375" style="25" customWidth="1"/>
    <col min="7168" max="7171" width="10.5703125" style="25" customWidth="1"/>
    <col min="7172" max="7172" width="12.85546875" style="25" customWidth="1"/>
    <col min="7173" max="7415" width="9.140625" style="25"/>
    <col min="7416" max="7416" width="4.28515625" style="25" customWidth="1"/>
    <col min="7417" max="7417" width="11.28515625" style="25" customWidth="1"/>
    <col min="7418" max="7418" width="43.5703125" style="25" customWidth="1"/>
    <col min="7419" max="7419" width="9.140625" style="25"/>
    <col min="7420" max="7420" width="8.85546875" style="25" customWidth="1"/>
    <col min="7421" max="7422" width="10.5703125" style="25" customWidth="1"/>
    <col min="7423" max="7423" width="12.7109375" style="25" customWidth="1"/>
    <col min="7424" max="7427" width="10.5703125" style="25" customWidth="1"/>
    <col min="7428" max="7428" width="12.85546875" style="25" customWidth="1"/>
    <col min="7429" max="7671" width="9.140625" style="25"/>
    <col min="7672" max="7672" width="4.28515625" style="25" customWidth="1"/>
    <col min="7673" max="7673" width="11.28515625" style="25" customWidth="1"/>
    <col min="7674" max="7674" width="43.5703125" style="25" customWidth="1"/>
    <col min="7675" max="7675" width="9.140625" style="25"/>
    <col min="7676" max="7676" width="8.85546875" style="25" customWidth="1"/>
    <col min="7677" max="7678" width="10.5703125" style="25" customWidth="1"/>
    <col min="7679" max="7679" width="12.7109375" style="25" customWidth="1"/>
    <col min="7680" max="7683" width="10.5703125" style="25" customWidth="1"/>
    <col min="7684" max="7684" width="12.85546875" style="25" customWidth="1"/>
    <col min="7685" max="7927" width="9.140625" style="25"/>
    <col min="7928" max="7928" width="4.28515625" style="25" customWidth="1"/>
    <col min="7929" max="7929" width="11.28515625" style="25" customWidth="1"/>
    <col min="7930" max="7930" width="43.5703125" style="25" customWidth="1"/>
    <col min="7931" max="7931" width="9.140625" style="25"/>
    <col min="7932" max="7932" width="8.85546875" style="25" customWidth="1"/>
    <col min="7933" max="7934" width="10.5703125" style="25" customWidth="1"/>
    <col min="7935" max="7935" width="12.7109375" style="25" customWidth="1"/>
    <col min="7936" max="7939" width="10.5703125" style="25" customWidth="1"/>
    <col min="7940" max="7940" width="12.85546875" style="25" customWidth="1"/>
    <col min="7941" max="8183" width="9.140625" style="25"/>
    <col min="8184" max="8184" width="4.28515625" style="25" customWidth="1"/>
    <col min="8185" max="8185" width="11.28515625" style="25" customWidth="1"/>
    <col min="8186" max="8186" width="43.5703125" style="25" customWidth="1"/>
    <col min="8187" max="8187" width="9.140625" style="25"/>
    <col min="8188" max="8188" width="8.85546875" style="25" customWidth="1"/>
    <col min="8189" max="8190" width="10.5703125" style="25" customWidth="1"/>
    <col min="8191" max="8191" width="12.7109375" style="25" customWidth="1"/>
    <col min="8192" max="8195" width="10.5703125" style="25" customWidth="1"/>
    <col min="8196" max="8196" width="12.85546875" style="25" customWidth="1"/>
    <col min="8197" max="8439" width="9.140625" style="25"/>
    <col min="8440" max="8440" width="4.28515625" style="25" customWidth="1"/>
    <col min="8441" max="8441" width="11.28515625" style="25" customWidth="1"/>
    <col min="8442" max="8442" width="43.5703125" style="25" customWidth="1"/>
    <col min="8443" max="8443" width="9.140625" style="25"/>
    <col min="8444" max="8444" width="8.85546875" style="25" customWidth="1"/>
    <col min="8445" max="8446" width="10.5703125" style="25" customWidth="1"/>
    <col min="8447" max="8447" width="12.7109375" style="25" customWidth="1"/>
    <col min="8448" max="8451" width="10.5703125" style="25" customWidth="1"/>
    <col min="8452" max="8452" width="12.85546875" style="25" customWidth="1"/>
    <col min="8453" max="8695" width="9.140625" style="25"/>
    <col min="8696" max="8696" width="4.28515625" style="25" customWidth="1"/>
    <col min="8697" max="8697" width="11.28515625" style="25" customWidth="1"/>
    <col min="8698" max="8698" width="43.5703125" style="25" customWidth="1"/>
    <col min="8699" max="8699" width="9.140625" style="25"/>
    <col min="8700" max="8700" width="8.85546875" style="25" customWidth="1"/>
    <col min="8701" max="8702" width="10.5703125" style="25" customWidth="1"/>
    <col min="8703" max="8703" width="12.7109375" style="25" customWidth="1"/>
    <col min="8704" max="8707" width="10.5703125" style="25" customWidth="1"/>
    <col min="8708" max="8708" width="12.85546875" style="25" customWidth="1"/>
    <col min="8709" max="8951" width="9.140625" style="25"/>
    <col min="8952" max="8952" width="4.28515625" style="25" customWidth="1"/>
    <col min="8953" max="8953" width="11.28515625" style="25" customWidth="1"/>
    <col min="8954" max="8954" width="43.5703125" style="25" customWidth="1"/>
    <col min="8955" max="8955" width="9.140625" style="25"/>
    <col min="8956" max="8956" width="8.85546875" style="25" customWidth="1"/>
    <col min="8957" max="8958" width="10.5703125" style="25" customWidth="1"/>
    <col min="8959" max="8959" width="12.7109375" style="25" customWidth="1"/>
    <col min="8960" max="8963" width="10.5703125" style="25" customWidth="1"/>
    <col min="8964" max="8964" width="12.85546875" style="25" customWidth="1"/>
    <col min="8965" max="9207" width="9.140625" style="25"/>
    <col min="9208" max="9208" width="4.28515625" style="25" customWidth="1"/>
    <col min="9209" max="9209" width="11.28515625" style="25" customWidth="1"/>
    <col min="9210" max="9210" width="43.5703125" style="25" customWidth="1"/>
    <col min="9211" max="9211" width="9.140625" style="25"/>
    <col min="9212" max="9212" width="8.85546875" style="25" customWidth="1"/>
    <col min="9213" max="9214" width="10.5703125" style="25" customWidth="1"/>
    <col min="9215" max="9215" width="12.7109375" style="25" customWidth="1"/>
    <col min="9216" max="9219" width="10.5703125" style="25" customWidth="1"/>
    <col min="9220" max="9220" width="12.85546875" style="25" customWidth="1"/>
    <col min="9221" max="9463" width="9.140625" style="25"/>
    <col min="9464" max="9464" width="4.28515625" style="25" customWidth="1"/>
    <col min="9465" max="9465" width="11.28515625" style="25" customWidth="1"/>
    <col min="9466" max="9466" width="43.5703125" style="25" customWidth="1"/>
    <col min="9467" max="9467" width="9.140625" style="25"/>
    <col min="9468" max="9468" width="8.85546875" style="25" customWidth="1"/>
    <col min="9469" max="9470" width="10.5703125" style="25" customWidth="1"/>
    <col min="9471" max="9471" width="12.7109375" style="25" customWidth="1"/>
    <col min="9472" max="9475" width="10.5703125" style="25" customWidth="1"/>
    <col min="9476" max="9476" width="12.85546875" style="25" customWidth="1"/>
    <col min="9477" max="9719" width="9.140625" style="25"/>
    <col min="9720" max="9720" width="4.28515625" style="25" customWidth="1"/>
    <col min="9721" max="9721" width="11.28515625" style="25" customWidth="1"/>
    <col min="9722" max="9722" width="43.5703125" style="25" customWidth="1"/>
    <col min="9723" max="9723" width="9.140625" style="25"/>
    <col min="9724" max="9724" width="8.85546875" style="25" customWidth="1"/>
    <col min="9725" max="9726" width="10.5703125" style="25" customWidth="1"/>
    <col min="9727" max="9727" width="12.7109375" style="25" customWidth="1"/>
    <col min="9728" max="9731" width="10.5703125" style="25" customWidth="1"/>
    <col min="9732" max="9732" width="12.85546875" style="25" customWidth="1"/>
    <col min="9733" max="9975" width="9.140625" style="25"/>
    <col min="9976" max="9976" width="4.28515625" style="25" customWidth="1"/>
    <col min="9977" max="9977" width="11.28515625" style="25" customWidth="1"/>
    <col min="9978" max="9978" width="43.5703125" style="25" customWidth="1"/>
    <col min="9979" max="9979" width="9.140625" style="25"/>
    <col min="9980" max="9980" width="8.85546875" style="25" customWidth="1"/>
    <col min="9981" max="9982" width="10.5703125" style="25" customWidth="1"/>
    <col min="9983" max="9983" width="12.7109375" style="25" customWidth="1"/>
    <col min="9984" max="9987" width="10.5703125" style="25" customWidth="1"/>
    <col min="9988" max="9988" width="12.85546875" style="25" customWidth="1"/>
    <col min="9989" max="10231" width="9.140625" style="25"/>
    <col min="10232" max="10232" width="4.28515625" style="25" customWidth="1"/>
    <col min="10233" max="10233" width="11.28515625" style="25" customWidth="1"/>
    <col min="10234" max="10234" width="43.5703125" style="25" customWidth="1"/>
    <col min="10235" max="10235" width="9.140625" style="25"/>
    <col min="10236" max="10236" width="8.85546875" style="25" customWidth="1"/>
    <col min="10237" max="10238" width="10.5703125" style="25" customWidth="1"/>
    <col min="10239" max="10239" width="12.7109375" style="25" customWidth="1"/>
    <col min="10240" max="10243" width="10.5703125" style="25" customWidth="1"/>
    <col min="10244" max="10244" width="12.85546875" style="25" customWidth="1"/>
    <col min="10245" max="10487" width="9.140625" style="25"/>
    <col min="10488" max="10488" width="4.28515625" style="25" customWidth="1"/>
    <col min="10489" max="10489" width="11.28515625" style="25" customWidth="1"/>
    <col min="10490" max="10490" width="43.5703125" style="25" customWidth="1"/>
    <col min="10491" max="10491" width="9.140625" style="25"/>
    <col min="10492" max="10492" width="8.85546875" style="25" customWidth="1"/>
    <col min="10493" max="10494" width="10.5703125" style="25" customWidth="1"/>
    <col min="10495" max="10495" width="12.7109375" style="25" customWidth="1"/>
    <col min="10496" max="10499" width="10.5703125" style="25" customWidth="1"/>
    <col min="10500" max="10500" width="12.85546875" style="25" customWidth="1"/>
    <col min="10501" max="10743" width="9.140625" style="25"/>
    <col min="10744" max="10744" width="4.28515625" style="25" customWidth="1"/>
    <col min="10745" max="10745" width="11.28515625" style="25" customWidth="1"/>
    <col min="10746" max="10746" width="43.5703125" style="25" customWidth="1"/>
    <col min="10747" max="10747" width="9.140625" style="25"/>
    <col min="10748" max="10748" width="8.85546875" style="25" customWidth="1"/>
    <col min="10749" max="10750" width="10.5703125" style="25" customWidth="1"/>
    <col min="10751" max="10751" width="12.7109375" style="25" customWidth="1"/>
    <col min="10752" max="10755" width="10.5703125" style="25" customWidth="1"/>
    <col min="10756" max="10756" width="12.85546875" style="25" customWidth="1"/>
    <col min="10757" max="10999" width="9.140625" style="25"/>
    <col min="11000" max="11000" width="4.28515625" style="25" customWidth="1"/>
    <col min="11001" max="11001" width="11.28515625" style="25" customWidth="1"/>
    <col min="11002" max="11002" width="43.5703125" style="25" customWidth="1"/>
    <col min="11003" max="11003" width="9.140625" style="25"/>
    <col min="11004" max="11004" width="8.85546875" style="25" customWidth="1"/>
    <col min="11005" max="11006" width="10.5703125" style="25" customWidth="1"/>
    <col min="11007" max="11007" width="12.7109375" style="25" customWidth="1"/>
    <col min="11008" max="11011" width="10.5703125" style="25" customWidth="1"/>
    <col min="11012" max="11012" width="12.85546875" style="25" customWidth="1"/>
    <col min="11013" max="11255" width="9.140625" style="25"/>
    <col min="11256" max="11256" width="4.28515625" style="25" customWidth="1"/>
    <col min="11257" max="11257" width="11.28515625" style="25" customWidth="1"/>
    <col min="11258" max="11258" width="43.5703125" style="25" customWidth="1"/>
    <col min="11259" max="11259" width="9.140625" style="25"/>
    <col min="11260" max="11260" width="8.85546875" style="25" customWidth="1"/>
    <col min="11261" max="11262" width="10.5703125" style="25" customWidth="1"/>
    <col min="11263" max="11263" width="12.7109375" style="25" customWidth="1"/>
    <col min="11264" max="11267" width="10.5703125" style="25" customWidth="1"/>
    <col min="11268" max="11268" width="12.85546875" style="25" customWidth="1"/>
    <col min="11269" max="11511" width="9.140625" style="25"/>
    <col min="11512" max="11512" width="4.28515625" style="25" customWidth="1"/>
    <col min="11513" max="11513" width="11.28515625" style="25" customWidth="1"/>
    <col min="11514" max="11514" width="43.5703125" style="25" customWidth="1"/>
    <col min="11515" max="11515" width="9.140625" style="25"/>
    <col min="11516" max="11516" width="8.85546875" style="25" customWidth="1"/>
    <col min="11517" max="11518" width="10.5703125" style="25" customWidth="1"/>
    <col min="11519" max="11519" width="12.7109375" style="25" customWidth="1"/>
    <col min="11520" max="11523" width="10.5703125" style="25" customWidth="1"/>
    <col min="11524" max="11524" width="12.85546875" style="25" customWidth="1"/>
    <col min="11525" max="11767" width="9.140625" style="25"/>
    <col min="11768" max="11768" width="4.28515625" style="25" customWidth="1"/>
    <col min="11769" max="11769" width="11.28515625" style="25" customWidth="1"/>
    <col min="11770" max="11770" width="43.5703125" style="25" customWidth="1"/>
    <col min="11771" max="11771" width="9.140625" style="25"/>
    <col min="11772" max="11772" width="8.85546875" style="25" customWidth="1"/>
    <col min="11773" max="11774" width="10.5703125" style="25" customWidth="1"/>
    <col min="11775" max="11775" width="12.7109375" style="25" customWidth="1"/>
    <col min="11776" max="11779" width="10.5703125" style="25" customWidth="1"/>
    <col min="11780" max="11780" width="12.85546875" style="25" customWidth="1"/>
    <col min="11781" max="12023" width="9.140625" style="25"/>
    <col min="12024" max="12024" width="4.28515625" style="25" customWidth="1"/>
    <col min="12025" max="12025" width="11.28515625" style="25" customWidth="1"/>
    <col min="12026" max="12026" width="43.5703125" style="25" customWidth="1"/>
    <col min="12027" max="12027" width="9.140625" style="25"/>
    <col min="12028" max="12028" width="8.85546875" style="25" customWidth="1"/>
    <col min="12029" max="12030" width="10.5703125" style="25" customWidth="1"/>
    <col min="12031" max="12031" width="12.7109375" style="25" customWidth="1"/>
    <col min="12032" max="12035" width="10.5703125" style="25" customWidth="1"/>
    <col min="12036" max="12036" width="12.85546875" style="25" customWidth="1"/>
    <col min="12037" max="12279" width="9.140625" style="25"/>
    <col min="12280" max="12280" width="4.28515625" style="25" customWidth="1"/>
    <col min="12281" max="12281" width="11.28515625" style="25" customWidth="1"/>
    <col min="12282" max="12282" width="43.5703125" style="25" customWidth="1"/>
    <col min="12283" max="12283" width="9.140625" style="25"/>
    <col min="12284" max="12284" width="8.85546875" style="25" customWidth="1"/>
    <col min="12285" max="12286" width="10.5703125" style="25" customWidth="1"/>
    <col min="12287" max="12287" width="12.7109375" style="25" customWidth="1"/>
    <col min="12288" max="12291" width="10.5703125" style="25" customWidth="1"/>
    <col min="12292" max="12292" width="12.85546875" style="25" customWidth="1"/>
    <col min="12293" max="12535" width="9.140625" style="25"/>
    <col min="12536" max="12536" width="4.28515625" style="25" customWidth="1"/>
    <col min="12537" max="12537" width="11.28515625" style="25" customWidth="1"/>
    <col min="12538" max="12538" width="43.5703125" style="25" customWidth="1"/>
    <col min="12539" max="12539" width="9.140625" style="25"/>
    <col min="12540" max="12540" width="8.85546875" style="25" customWidth="1"/>
    <col min="12541" max="12542" width="10.5703125" style="25" customWidth="1"/>
    <col min="12543" max="12543" width="12.7109375" style="25" customWidth="1"/>
    <col min="12544" max="12547" width="10.5703125" style="25" customWidth="1"/>
    <col min="12548" max="12548" width="12.85546875" style="25" customWidth="1"/>
    <col min="12549" max="12791" width="9.140625" style="25"/>
    <col min="12792" max="12792" width="4.28515625" style="25" customWidth="1"/>
    <col min="12793" max="12793" width="11.28515625" style="25" customWidth="1"/>
    <col min="12794" max="12794" width="43.5703125" style="25" customWidth="1"/>
    <col min="12795" max="12795" width="9.140625" style="25"/>
    <col min="12796" max="12796" width="8.85546875" style="25" customWidth="1"/>
    <col min="12797" max="12798" width="10.5703125" style="25" customWidth="1"/>
    <col min="12799" max="12799" width="12.7109375" style="25" customWidth="1"/>
    <col min="12800" max="12803" width="10.5703125" style="25" customWidth="1"/>
    <col min="12804" max="12804" width="12.85546875" style="25" customWidth="1"/>
    <col min="12805" max="13047" width="9.140625" style="25"/>
    <col min="13048" max="13048" width="4.28515625" style="25" customWidth="1"/>
    <col min="13049" max="13049" width="11.28515625" style="25" customWidth="1"/>
    <col min="13050" max="13050" width="43.5703125" style="25" customWidth="1"/>
    <col min="13051" max="13051" width="9.140625" style="25"/>
    <col min="13052" max="13052" width="8.85546875" style="25" customWidth="1"/>
    <col min="13053" max="13054" width="10.5703125" style="25" customWidth="1"/>
    <col min="13055" max="13055" width="12.7109375" style="25" customWidth="1"/>
    <col min="13056" max="13059" width="10.5703125" style="25" customWidth="1"/>
    <col min="13060" max="13060" width="12.85546875" style="25" customWidth="1"/>
    <col min="13061" max="13303" width="9.140625" style="25"/>
    <col min="13304" max="13304" width="4.28515625" style="25" customWidth="1"/>
    <col min="13305" max="13305" width="11.28515625" style="25" customWidth="1"/>
    <col min="13306" max="13306" width="43.5703125" style="25" customWidth="1"/>
    <col min="13307" max="13307" width="9.140625" style="25"/>
    <col min="13308" max="13308" width="8.85546875" style="25" customWidth="1"/>
    <col min="13309" max="13310" width="10.5703125" style="25" customWidth="1"/>
    <col min="13311" max="13311" width="12.7109375" style="25" customWidth="1"/>
    <col min="13312" max="13315" width="10.5703125" style="25" customWidth="1"/>
    <col min="13316" max="13316" width="12.85546875" style="25" customWidth="1"/>
    <col min="13317" max="13559" width="9.140625" style="25"/>
    <col min="13560" max="13560" width="4.28515625" style="25" customWidth="1"/>
    <col min="13561" max="13561" width="11.28515625" style="25" customWidth="1"/>
    <col min="13562" max="13562" width="43.5703125" style="25" customWidth="1"/>
    <col min="13563" max="13563" width="9.140625" style="25"/>
    <col min="13564" max="13564" width="8.85546875" style="25" customWidth="1"/>
    <col min="13565" max="13566" width="10.5703125" style="25" customWidth="1"/>
    <col min="13567" max="13567" width="12.7109375" style="25" customWidth="1"/>
    <col min="13568" max="13571" width="10.5703125" style="25" customWidth="1"/>
    <col min="13572" max="13572" width="12.85546875" style="25" customWidth="1"/>
    <col min="13573" max="13815" width="9.140625" style="25"/>
    <col min="13816" max="13816" width="4.28515625" style="25" customWidth="1"/>
    <col min="13817" max="13817" width="11.28515625" style="25" customWidth="1"/>
    <col min="13818" max="13818" width="43.5703125" style="25" customWidth="1"/>
    <col min="13819" max="13819" width="9.140625" style="25"/>
    <col min="13820" max="13820" width="8.85546875" style="25" customWidth="1"/>
    <col min="13821" max="13822" width="10.5703125" style="25" customWidth="1"/>
    <col min="13823" max="13823" width="12.7109375" style="25" customWidth="1"/>
    <col min="13824" max="13827" width="10.5703125" style="25" customWidth="1"/>
    <col min="13828" max="13828" width="12.85546875" style="25" customWidth="1"/>
    <col min="13829" max="14071" width="9.140625" style="25"/>
    <col min="14072" max="14072" width="4.28515625" style="25" customWidth="1"/>
    <col min="14073" max="14073" width="11.28515625" style="25" customWidth="1"/>
    <col min="14074" max="14074" width="43.5703125" style="25" customWidth="1"/>
    <col min="14075" max="14075" width="9.140625" style="25"/>
    <col min="14076" max="14076" width="8.85546875" style="25" customWidth="1"/>
    <col min="14077" max="14078" width="10.5703125" style="25" customWidth="1"/>
    <col min="14079" max="14079" width="12.7109375" style="25" customWidth="1"/>
    <col min="14080" max="14083" width="10.5703125" style="25" customWidth="1"/>
    <col min="14084" max="14084" width="12.85546875" style="25" customWidth="1"/>
    <col min="14085" max="14327" width="9.140625" style="25"/>
    <col min="14328" max="14328" width="4.28515625" style="25" customWidth="1"/>
    <col min="14329" max="14329" width="11.28515625" style="25" customWidth="1"/>
    <col min="14330" max="14330" width="43.5703125" style="25" customWidth="1"/>
    <col min="14331" max="14331" width="9.140625" style="25"/>
    <col min="14332" max="14332" width="8.85546875" style="25" customWidth="1"/>
    <col min="14333" max="14334" width="10.5703125" style="25" customWidth="1"/>
    <col min="14335" max="14335" width="12.7109375" style="25" customWidth="1"/>
    <col min="14336" max="14339" width="10.5703125" style="25" customWidth="1"/>
    <col min="14340" max="14340" width="12.85546875" style="25" customWidth="1"/>
    <col min="14341" max="14583" width="9.140625" style="25"/>
    <col min="14584" max="14584" width="4.28515625" style="25" customWidth="1"/>
    <col min="14585" max="14585" width="11.28515625" style="25" customWidth="1"/>
    <col min="14586" max="14586" width="43.5703125" style="25" customWidth="1"/>
    <col min="14587" max="14587" width="9.140625" style="25"/>
    <col min="14588" max="14588" width="8.85546875" style="25" customWidth="1"/>
    <col min="14589" max="14590" width="10.5703125" style="25" customWidth="1"/>
    <col min="14591" max="14591" width="12.7109375" style="25" customWidth="1"/>
    <col min="14592" max="14595" width="10.5703125" style="25" customWidth="1"/>
    <col min="14596" max="14596" width="12.85546875" style="25" customWidth="1"/>
    <col min="14597" max="14839" width="9.140625" style="25"/>
    <col min="14840" max="14840" width="4.28515625" style="25" customWidth="1"/>
    <col min="14841" max="14841" width="11.28515625" style="25" customWidth="1"/>
    <col min="14842" max="14842" width="43.5703125" style="25" customWidth="1"/>
    <col min="14843" max="14843" width="9.140625" style="25"/>
    <col min="14844" max="14844" width="8.85546875" style="25" customWidth="1"/>
    <col min="14845" max="14846" width="10.5703125" style="25" customWidth="1"/>
    <col min="14847" max="14847" width="12.7109375" style="25" customWidth="1"/>
    <col min="14848" max="14851" width="10.5703125" style="25" customWidth="1"/>
    <col min="14852" max="14852" width="12.85546875" style="25" customWidth="1"/>
    <col min="14853" max="15095" width="9.140625" style="25"/>
    <col min="15096" max="15096" width="4.28515625" style="25" customWidth="1"/>
    <col min="15097" max="15097" width="11.28515625" style="25" customWidth="1"/>
    <col min="15098" max="15098" width="43.5703125" style="25" customWidth="1"/>
    <col min="15099" max="15099" width="9.140625" style="25"/>
    <col min="15100" max="15100" width="8.85546875" style="25" customWidth="1"/>
    <col min="15101" max="15102" width="10.5703125" style="25" customWidth="1"/>
    <col min="15103" max="15103" width="12.7109375" style="25" customWidth="1"/>
    <col min="15104" max="15107" width="10.5703125" style="25" customWidth="1"/>
    <col min="15108" max="15108" width="12.85546875" style="25" customWidth="1"/>
    <col min="15109" max="15351" width="9.140625" style="25"/>
    <col min="15352" max="15352" width="4.28515625" style="25" customWidth="1"/>
    <col min="15353" max="15353" width="11.28515625" style="25" customWidth="1"/>
    <col min="15354" max="15354" width="43.5703125" style="25" customWidth="1"/>
    <col min="15355" max="15355" width="9.140625" style="25"/>
    <col min="15356" max="15356" width="8.85546875" style="25" customWidth="1"/>
    <col min="15357" max="15358" width="10.5703125" style="25" customWidth="1"/>
    <col min="15359" max="15359" width="12.7109375" style="25" customWidth="1"/>
    <col min="15360" max="15363" width="10.5703125" style="25" customWidth="1"/>
    <col min="15364" max="15364" width="12.85546875" style="25" customWidth="1"/>
    <col min="15365" max="15607" width="9.140625" style="25"/>
    <col min="15608" max="15608" width="4.28515625" style="25" customWidth="1"/>
    <col min="15609" max="15609" width="11.28515625" style="25" customWidth="1"/>
    <col min="15610" max="15610" width="43.5703125" style="25" customWidth="1"/>
    <col min="15611" max="15611" width="9.140625" style="25"/>
    <col min="15612" max="15612" width="8.85546875" style="25" customWidth="1"/>
    <col min="15613" max="15614" width="10.5703125" style="25" customWidth="1"/>
    <col min="15615" max="15615" width="12.7109375" style="25" customWidth="1"/>
    <col min="15616" max="15619" width="10.5703125" style="25" customWidth="1"/>
    <col min="15620" max="15620" width="12.85546875" style="25" customWidth="1"/>
    <col min="15621" max="15863" width="9.140625" style="25"/>
    <col min="15864" max="15864" width="4.28515625" style="25" customWidth="1"/>
    <col min="15865" max="15865" width="11.28515625" style="25" customWidth="1"/>
    <col min="15866" max="15866" width="43.5703125" style="25" customWidth="1"/>
    <col min="15867" max="15867" width="9.140625" style="25"/>
    <col min="15868" max="15868" width="8.85546875" style="25" customWidth="1"/>
    <col min="15869" max="15870" width="10.5703125" style="25" customWidth="1"/>
    <col min="15871" max="15871" width="12.7109375" style="25" customWidth="1"/>
    <col min="15872" max="15875" width="10.5703125" style="25" customWidth="1"/>
    <col min="15876" max="15876" width="12.85546875" style="25" customWidth="1"/>
    <col min="15877" max="16119" width="9.140625" style="25"/>
    <col min="16120" max="16120" width="4.28515625" style="25" customWidth="1"/>
    <col min="16121" max="16121" width="11.28515625" style="25" customWidth="1"/>
    <col min="16122" max="16122" width="43.5703125" style="25" customWidth="1"/>
    <col min="16123" max="16123" width="9.140625" style="25"/>
    <col min="16124" max="16124" width="8.85546875" style="25" customWidth="1"/>
    <col min="16125" max="16126" width="10.5703125" style="25" customWidth="1"/>
    <col min="16127" max="16127" width="12.7109375" style="25" customWidth="1"/>
    <col min="16128" max="16131" width="10.5703125" style="25" customWidth="1"/>
    <col min="16132" max="16132" width="12.85546875" style="25" customWidth="1"/>
    <col min="16133" max="16377" width="9.140625" style="25"/>
    <col min="16378" max="16378" width="10.42578125" style="25" customWidth="1"/>
    <col min="16379" max="16384" width="9.140625" style="25"/>
  </cols>
  <sheetData>
    <row r="1" spans="1:6" ht="59.25" customHeight="1">
      <c r="A1" s="107" t="s">
        <v>127</v>
      </c>
      <c r="B1" s="107"/>
      <c r="C1" s="107"/>
      <c r="D1" s="107"/>
      <c r="E1" s="107"/>
      <c r="F1" s="107"/>
    </row>
    <row r="2" spans="1:6" s="113" customFormat="1" ht="30" customHeight="1">
      <c r="A2" s="100" t="s">
        <v>3</v>
      </c>
      <c r="B2" s="100" t="s">
        <v>4</v>
      </c>
      <c r="C2" s="101" t="s">
        <v>5</v>
      </c>
      <c r="D2" s="102" t="s">
        <v>6</v>
      </c>
      <c r="E2" s="103" t="s">
        <v>7</v>
      </c>
      <c r="F2" s="105" t="s">
        <v>8</v>
      </c>
    </row>
    <row r="3" spans="1:6" s="113" customFormat="1" ht="36.75" customHeight="1">
      <c r="A3" s="100" t="s">
        <v>3</v>
      </c>
      <c r="B3" s="100" t="s">
        <v>4</v>
      </c>
      <c r="C3" s="101" t="s">
        <v>5</v>
      </c>
      <c r="D3" s="102"/>
      <c r="E3" s="104"/>
      <c r="F3" s="106"/>
    </row>
    <row r="4" spans="1:6" s="114" customFormat="1" ht="22.5" customHeight="1">
      <c r="A4" s="95">
        <v>1</v>
      </c>
      <c r="B4" s="95">
        <v>2</v>
      </c>
      <c r="C4" s="95">
        <v>3</v>
      </c>
      <c r="D4" s="94">
        <v>4</v>
      </c>
      <c r="E4" s="93">
        <v>5</v>
      </c>
      <c r="F4" s="92">
        <v>6</v>
      </c>
    </row>
    <row r="5" spans="1:6" s="114" customFormat="1" ht="22.5" customHeight="1">
      <c r="A5" s="115"/>
      <c r="B5" s="108" t="s">
        <v>120</v>
      </c>
      <c r="C5" s="109"/>
      <c r="D5" s="110"/>
      <c r="E5" s="111"/>
      <c r="F5" s="111"/>
    </row>
    <row r="6" spans="1:6" s="114" customFormat="1" ht="57" customHeight="1">
      <c r="A6" s="116" t="s">
        <v>9</v>
      </c>
      <c r="B6" s="117" t="s">
        <v>10</v>
      </c>
      <c r="C6" s="78" t="s">
        <v>11</v>
      </c>
      <c r="D6" s="118">
        <v>0.1</v>
      </c>
      <c r="E6" s="38"/>
      <c r="F6" s="30"/>
    </row>
    <row r="7" spans="1:6" s="114" customFormat="1" ht="55.5" customHeight="1">
      <c r="A7" s="52">
        <v>2</v>
      </c>
      <c r="B7" s="52" t="s">
        <v>128</v>
      </c>
      <c r="C7" s="33" t="s">
        <v>11</v>
      </c>
      <c r="D7" s="118">
        <v>0.1</v>
      </c>
      <c r="E7" s="40"/>
      <c r="F7" s="119"/>
    </row>
    <row r="8" spans="1:6" s="121" customFormat="1" ht="24" customHeight="1">
      <c r="A8" s="120" t="s">
        <v>12</v>
      </c>
      <c r="B8" s="52" t="s">
        <v>13</v>
      </c>
      <c r="C8" s="52" t="s">
        <v>62</v>
      </c>
      <c r="D8" s="53">
        <v>472</v>
      </c>
      <c r="E8" s="52"/>
      <c r="F8" s="52"/>
    </row>
    <row r="9" spans="1:6" s="114" customFormat="1" ht="28.5" customHeight="1">
      <c r="A9" s="52">
        <v>4</v>
      </c>
      <c r="B9" s="52" t="s">
        <v>14</v>
      </c>
      <c r="C9" s="33" t="s">
        <v>15</v>
      </c>
      <c r="D9" s="53">
        <v>2</v>
      </c>
      <c r="E9" s="40"/>
      <c r="F9" s="119"/>
    </row>
    <row r="10" spans="1:6" ht="26.25" customHeight="1">
      <c r="A10" s="115"/>
      <c r="B10" s="108" t="s">
        <v>121</v>
      </c>
      <c r="C10" s="109"/>
      <c r="D10" s="110"/>
      <c r="E10" s="111"/>
      <c r="F10" s="111"/>
    </row>
    <row r="11" spans="1:6" ht="36.75" customHeight="1">
      <c r="A11" s="91">
        <v>1</v>
      </c>
      <c r="B11" s="39" t="s">
        <v>16</v>
      </c>
      <c r="C11" s="33" t="s">
        <v>17</v>
      </c>
      <c r="D11" s="53">
        <v>140</v>
      </c>
      <c r="E11" s="89"/>
      <c r="F11" s="88"/>
    </row>
    <row r="12" spans="1:6" ht="36.75" customHeight="1">
      <c r="A12" s="90">
        <f t="shared" ref="A12:A22" si="0">A11+1</f>
        <v>2</v>
      </c>
      <c r="B12" s="39" t="s">
        <v>18</v>
      </c>
      <c r="C12" s="33" t="s">
        <v>17</v>
      </c>
      <c r="D12" s="53">
        <v>142</v>
      </c>
      <c r="E12" s="89"/>
      <c r="F12" s="88"/>
    </row>
    <row r="13" spans="1:6" ht="36.75" customHeight="1">
      <c r="A13" s="90">
        <f t="shared" si="0"/>
        <v>3</v>
      </c>
      <c r="B13" s="39" t="s">
        <v>19</v>
      </c>
      <c r="C13" s="33" t="s">
        <v>17</v>
      </c>
      <c r="D13" s="53">
        <v>7</v>
      </c>
      <c r="E13" s="89"/>
      <c r="F13" s="88"/>
    </row>
    <row r="14" spans="1:6" ht="38.25" customHeight="1">
      <c r="A14" s="53">
        <f t="shared" si="0"/>
        <v>4</v>
      </c>
      <c r="B14" s="52" t="s">
        <v>20</v>
      </c>
      <c r="C14" s="52" t="s">
        <v>17</v>
      </c>
      <c r="D14" s="142">
        <v>1</v>
      </c>
      <c r="E14" s="40"/>
      <c r="F14" s="33"/>
    </row>
    <row r="15" spans="1:6" ht="48.75" customHeight="1">
      <c r="A15" s="53">
        <f t="shared" si="0"/>
        <v>5</v>
      </c>
      <c r="B15" s="52" t="s">
        <v>21</v>
      </c>
      <c r="C15" s="52" t="s">
        <v>17</v>
      </c>
      <c r="D15" s="142">
        <v>2</v>
      </c>
      <c r="E15" s="40"/>
      <c r="F15" s="33"/>
    </row>
    <row r="16" spans="1:6" ht="38.25" customHeight="1">
      <c r="A16" s="53">
        <f t="shared" si="0"/>
        <v>6</v>
      </c>
      <c r="B16" s="52" t="s">
        <v>22</v>
      </c>
      <c r="C16" s="52" t="s">
        <v>17</v>
      </c>
      <c r="D16" s="142">
        <v>26</v>
      </c>
      <c r="E16" s="40"/>
      <c r="F16" s="33"/>
    </row>
    <row r="17" spans="1:14" ht="48.75" customHeight="1">
      <c r="A17" s="53">
        <f t="shared" si="0"/>
        <v>7</v>
      </c>
      <c r="B17" s="52" t="s">
        <v>23</v>
      </c>
      <c r="C17" s="52" t="s">
        <v>17</v>
      </c>
      <c r="D17" s="87">
        <v>6</v>
      </c>
      <c r="E17" s="40"/>
      <c r="F17" s="33"/>
    </row>
    <row r="18" spans="1:14" ht="38.25" customHeight="1">
      <c r="A18" s="53">
        <f t="shared" si="0"/>
        <v>8</v>
      </c>
      <c r="B18" s="52" t="s">
        <v>24</v>
      </c>
      <c r="C18" s="52" t="s">
        <v>17</v>
      </c>
      <c r="D18" s="87">
        <v>16</v>
      </c>
      <c r="E18" s="40"/>
      <c r="F18" s="33"/>
    </row>
    <row r="19" spans="1:14" ht="38.25" customHeight="1">
      <c r="A19" s="53">
        <f t="shared" si="0"/>
        <v>9</v>
      </c>
      <c r="B19" s="52" t="s">
        <v>25</v>
      </c>
      <c r="C19" s="52" t="s">
        <v>17</v>
      </c>
      <c r="D19" s="87">
        <v>6</v>
      </c>
      <c r="E19" s="40"/>
      <c r="F19" s="33"/>
    </row>
    <row r="20" spans="1:14" s="121" customFormat="1" ht="36.75" customHeight="1">
      <c r="A20" s="53">
        <f t="shared" si="0"/>
        <v>10</v>
      </c>
      <c r="B20" s="8" t="s">
        <v>26</v>
      </c>
      <c r="C20" s="98" t="s">
        <v>17</v>
      </c>
      <c r="D20" s="9">
        <v>32</v>
      </c>
      <c r="E20" s="10"/>
      <c r="F20" s="10"/>
    </row>
    <row r="21" spans="1:14" ht="36" customHeight="1">
      <c r="A21" s="53">
        <f t="shared" si="0"/>
        <v>11</v>
      </c>
      <c r="B21" s="52" t="s">
        <v>27</v>
      </c>
      <c r="C21" s="52" t="s">
        <v>17</v>
      </c>
      <c r="D21" s="86">
        <v>30</v>
      </c>
      <c r="E21" s="40"/>
      <c r="F21" s="32"/>
    </row>
    <row r="22" spans="1:14" ht="37.5" customHeight="1">
      <c r="A22" s="53">
        <f t="shared" si="0"/>
        <v>12</v>
      </c>
      <c r="B22" s="52" t="s">
        <v>28</v>
      </c>
      <c r="C22" s="52" t="s">
        <v>29</v>
      </c>
      <c r="D22" s="85">
        <v>57.1</v>
      </c>
      <c r="E22" s="40"/>
      <c r="F22" s="32"/>
    </row>
    <row r="23" spans="1:14" ht="21" customHeight="1">
      <c r="A23" s="115"/>
      <c r="B23" s="108" t="s">
        <v>122</v>
      </c>
      <c r="C23" s="109"/>
      <c r="D23" s="110"/>
      <c r="E23" s="110"/>
      <c r="F23" s="110"/>
    </row>
    <row r="24" spans="1:14" ht="42.75" customHeight="1">
      <c r="A24" s="73" t="s">
        <v>9</v>
      </c>
      <c r="B24" s="98" t="s">
        <v>30</v>
      </c>
      <c r="C24" s="98" t="s">
        <v>17</v>
      </c>
      <c r="D24" s="64">
        <v>3</v>
      </c>
      <c r="E24" s="62"/>
      <c r="F24" s="61"/>
    </row>
    <row r="25" spans="1:14" s="122" customFormat="1" ht="41.25" customHeight="1">
      <c r="A25" s="73" t="s">
        <v>31</v>
      </c>
      <c r="B25" s="39" t="s">
        <v>32</v>
      </c>
      <c r="C25" s="39" t="s">
        <v>17</v>
      </c>
      <c r="D25" s="63">
        <v>11.1</v>
      </c>
      <c r="E25" s="60"/>
      <c r="F25" s="83"/>
    </row>
    <row r="26" spans="1:14" s="125" customFormat="1" ht="20.25" customHeight="1">
      <c r="A26" s="37"/>
      <c r="B26" s="47" t="s">
        <v>33</v>
      </c>
      <c r="C26" s="47" t="s">
        <v>15</v>
      </c>
      <c r="D26" s="123">
        <v>0.29499999999999998</v>
      </c>
      <c r="E26" s="84"/>
      <c r="F26" s="69"/>
      <c r="G26" s="124"/>
      <c r="H26" s="124"/>
      <c r="I26" s="124"/>
      <c r="J26" s="124"/>
      <c r="K26" s="124"/>
      <c r="L26" s="124"/>
      <c r="M26" s="124"/>
      <c r="N26" s="124"/>
    </row>
    <row r="27" spans="1:14" s="126" customFormat="1" ht="18" customHeight="1">
      <c r="A27" s="37"/>
      <c r="B27" s="47" t="s">
        <v>34</v>
      </c>
      <c r="C27" s="47" t="s">
        <v>15</v>
      </c>
      <c r="D27" s="123">
        <v>0.52800000000000002</v>
      </c>
      <c r="E27" s="84"/>
      <c r="F27" s="69"/>
      <c r="K27" s="25"/>
      <c r="L27" s="25"/>
      <c r="M27" s="25"/>
    </row>
    <row r="28" spans="1:14" ht="50.25" customHeight="1">
      <c r="A28" s="64">
        <v>3</v>
      </c>
      <c r="B28" s="11" t="s">
        <v>35</v>
      </c>
      <c r="C28" s="11"/>
      <c r="D28" s="12"/>
      <c r="E28" s="13"/>
      <c r="F28" s="83"/>
      <c r="G28" s="122"/>
      <c r="H28" s="122"/>
      <c r="I28" s="122"/>
    </row>
    <row r="29" spans="1:14" ht="16.5" customHeight="1">
      <c r="A29" s="37"/>
      <c r="B29" s="14" t="s">
        <v>36</v>
      </c>
      <c r="C29" s="14" t="s">
        <v>37</v>
      </c>
      <c r="D29" s="22">
        <v>144</v>
      </c>
      <c r="E29" s="15"/>
      <c r="F29" s="15"/>
      <c r="G29" s="122">
        <v>10.050000000000001</v>
      </c>
      <c r="H29" s="122">
        <f t="shared" ref="H29:H34" si="1">G29*D29</f>
        <v>1447.2</v>
      </c>
      <c r="I29" s="122">
        <f>0.32*2*D29</f>
        <v>92.16</v>
      </c>
    </row>
    <row r="30" spans="1:14" ht="16.5" customHeight="1">
      <c r="A30" s="37"/>
      <c r="B30" s="14" t="s">
        <v>38</v>
      </c>
      <c r="C30" s="14" t="s">
        <v>37</v>
      </c>
      <c r="D30" s="21">
        <v>5.5</v>
      </c>
      <c r="E30" s="15"/>
      <c r="F30" s="15"/>
      <c r="G30" s="122">
        <v>7.54</v>
      </c>
      <c r="H30" s="122">
        <f t="shared" si="1"/>
        <v>41.47</v>
      </c>
      <c r="I30" s="122">
        <f>0.24*D30</f>
        <v>1.3199999999999998</v>
      </c>
    </row>
    <row r="31" spans="1:14" ht="16.5" customHeight="1">
      <c r="A31" s="37"/>
      <c r="B31" s="14" t="s">
        <v>39</v>
      </c>
      <c r="C31" s="14" t="s">
        <v>37</v>
      </c>
      <c r="D31" s="22">
        <v>542</v>
      </c>
      <c r="E31" s="15"/>
      <c r="F31" s="15"/>
      <c r="G31" s="122">
        <v>3.77</v>
      </c>
      <c r="H31" s="122">
        <f t="shared" si="1"/>
        <v>2043.34</v>
      </c>
      <c r="I31" s="122">
        <f>0.16*D31</f>
        <v>86.72</v>
      </c>
      <c r="J31" s="122"/>
    </row>
    <row r="32" spans="1:14" ht="16.5" customHeight="1">
      <c r="A32" s="37"/>
      <c r="B32" s="14" t="s">
        <v>40</v>
      </c>
      <c r="C32" s="14" t="s">
        <v>37</v>
      </c>
      <c r="D32" s="15">
        <v>0.32</v>
      </c>
      <c r="E32" s="15"/>
      <c r="F32" s="15"/>
      <c r="G32" s="122">
        <v>1.9</v>
      </c>
      <c r="H32" s="122">
        <f t="shared" si="1"/>
        <v>0.60799999999999998</v>
      </c>
      <c r="I32" s="122">
        <f>0.16*D32</f>
        <v>5.1200000000000002E-2</v>
      </c>
    </row>
    <row r="33" spans="1:9" ht="16.5" customHeight="1">
      <c r="A33" s="37"/>
      <c r="B33" s="14" t="s">
        <v>41</v>
      </c>
      <c r="C33" s="14" t="s">
        <v>37</v>
      </c>
      <c r="D33" s="22">
        <v>20</v>
      </c>
      <c r="E33" s="15"/>
      <c r="F33" s="15"/>
      <c r="G33" s="122">
        <v>0.89</v>
      </c>
      <c r="H33" s="122">
        <f t="shared" si="1"/>
        <v>17.8</v>
      </c>
      <c r="I33" s="122">
        <f>0.08*D33</f>
        <v>1.6</v>
      </c>
    </row>
    <row r="34" spans="1:9" ht="16.5" customHeight="1">
      <c r="A34" s="37"/>
      <c r="B34" s="14" t="s">
        <v>42</v>
      </c>
      <c r="C34" s="14" t="s">
        <v>43</v>
      </c>
      <c r="D34" s="24">
        <v>0.19</v>
      </c>
      <c r="E34" s="15"/>
      <c r="F34" s="15"/>
      <c r="G34" s="122">
        <v>23.55</v>
      </c>
      <c r="H34" s="122">
        <f t="shared" si="1"/>
        <v>4.4744999999999999</v>
      </c>
      <c r="I34" s="127">
        <f>D34</f>
        <v>0.19</v>
      </c>
    </row>
    <row r="35" spans="1:9" ht="50.25" customHeight="1">
      <c r="A35" s="64">
        <v>4</v>
      </c>
      <c r="B35" s="33" t="s">
        <v>44</v>
      </c>
      <c r="C35" s="33"/>
      <c r="D35" s="80"/>
      <c r="E35" s="40"/>
      <c r="F35" s="38"/>
      <c r="G35" s="122"/>
      <c r="H35" s="122"/>
      <c r="I35" s="122"/>
    </row>
    <row r="36" spans="1:9" ht="30" customHeight="1">
      <c r="A36" s="37"/>
      <c r="B36" s="82" t="s">
        <v>45</v>
      </c>
      <c r="C36" s="14" t="s">
        <v>43</v>
      </c>
      <c r="D36" s="22">
        <v>362</v>
      </c>
      <c r="E36" s="15"/>
      <c r="F36" s="15"/>
      <c r="G36" s="122"/>
      <c r="H36" s="122"/>
      <c r="I36" s="122"/>
    </row>
    <row r="37" spans="1:9" ht="30" customHeight="1">
      <c r="A37" s="37"/>
      <c r="B37" s="32" t="s">
        <v>46</v>
      </c>
      <c r="C37" s="32" t="s">
        <v>47</v>
      </c>
      <c r="D37" s="128">
        <v>91</v>
      </c>
      <c r="E37" s="31"/>
      <c r="F37" s="30"/>
      <c r="G37" s="122"/>
      <c r="H37" s="122"/>
      <c r="I37" s="122"/>
    </row>
    <row r="38" spans="1:9" ht="25.5" customHeight="1">
      <c r="A38" s="37"/>
      <c r="B38" s="32" t="s">
        <v>48</v>
      </c>
      <c r="C38" s="32" t="s">
        <v>49</v>
      </c>
      <c r="D38" s="128">
        <v>8</v>
      </c>
      <c r="E38" s="31"/>
      <c r="F38" s="30"/>
      <c r="G38" s="122"/>
      <c r="H38" s="122"/>
      <c r="I38" s="122"/>
    </row>
    <row r="39" spans="1:9" ht="27.75" customHeight="1">
      <c r="A39" s="37"/>
      <c r="B39" s="32" t="s">
        <v>50</v>
      </c>
      <c r="C39" s="32" t="s">
        <v>47</v>
      </c>
      <c r="D39" s="128">
        <v>542</v>
      </c>
      <c r="E39" s="31"/>
      <c r="F39" s="30"/>
      <c r="G39" s="122"/>
      <c r="H39" s="122"/>
      <c r="I39" s="122"/>
    </row>
    <row r="40" spans="1:9" ht="27.75" customHeight="1">
      <c r="A40" s="37"/>
      <c r="B40" s="14" t="s">
        <v>51</v>
      </c>
      <c r="C40" s="14" t="s">
        <v>37</v>
      </c>
      <c r="D40" s="22">
        <v>16</v>
      </c>
      <c r="E40" s="15"/>
      <c r="F40" s="15"/>
      <c r="G40" s="122"/>
      <c r="H40" s="122"/>
      <c r="I40" s="122">
        <f>D40*0.16</f>
        <v>2.56</v>
      </c>
    </row>
    <row r="41" spans="1:9" s="130" customFormat="1" ht="27.75" customHeight="1">
      <c r="A41" s="98"/>
      <c r="B41" s="16" t="s">
        <v>52</v>
      </c>
      <c r="C41" s="16" t="s">
        <v>53</v>
      </c>
      <c r="D41" s="129">
        <v>190</v>
      </c>
      <c r="E41" s="13"/>
      <c r="F41" s="13"/>
      <c r="G41" s="122"/>
      <c r="H41" s="122"/>
      <c r="I41" s="122"/>
    </row>
    <row r="42" spans="1:9" s="130" customFormat="1" ht="27.75" customHeight="1">
      <c r="A42" s="98"/>
      <c r="B42" s="16" t="s">
        <v>54</v>
      </c>
      <c r="C42" s="16" t="s">
        <v>53</v>
      </c>
      <c r="D42" s="129">
        <v>190</v>
      </c>
      <c r="E42" s="13"/>
      <c r="F42" s="13"/>
      <c r="G42" s="122"/>
      <c r="H42" s="122"/>
      <c r="I42" s="122"/>
    </row>
    <row r="43" spans="1:9" ht="42" customHeight="1">
      <c r="A43" s="64">
        <v>7</v>
      </c>
      <c r="B43" s="33" t="s">
        <v>55</v>
      </c>
      <c r="C43" s="75"/>
      <c r="D43" s="131"/>
      <c r="E43" s="28"/>
      <c r="F43" s="27"/>
      <c r="G43" s="122"/>
      <c r="H43" s="122"/>
      <c r="I43" s="122"/>
    </row>
    <row r="44" spans="1:9" ht="16.5" customHeight="1">
      <c r="A44" s="37"/>
      <c r="B44" s="14" t="s">
        <v>39</v>
      </c>
      <c r="C44" s="32" t="s">
        <v>47</v>
      </c>
      <c r="D44" s="77">
        <v>18.72</v>
      </c>
      <c r="E44" s="15"/>
      <c r="F44" s="30"/>
      <c r="G44" s="122"/>
      <c r="H44" s="122"/>
      <c r="I44" s="122">
        <f>D44*0.16</f>
        <v>2.9952000000000001</v>
      </c>
    </row>
    <row r="45" spans="1:9" ht="16.5" customHeight="1">
      <c r="A45" s="37"/>
      <c r="B45" s="32" t="s">
        <v>56</v>
      </c>
      <c r="C45" s="32" t="s">
        <v>47</v>
      </c>
      <c r="D45" s="81">
        <v>16.399999999999999</v>
      </c>
      <c r="E45" s="31"/>
      <c r="F45" s="30"/>
      <c r="G45" s="122"/>
      <c r="H45" s="122"/>
      <c r="I45" s="122">
        <f>0.12*D45</f>
        <v>1.9679999999999997</v>
      </c>
    </row>
    <row r="46" spans="1:9" ht="16.5" customHeight="1">
      <c r="A46" s="37"/>
      <c r="B46" s="32" t="s">
        <v>57</v>
      </c>
      <c r="C46" s="32" t="s">
        <v>58</v>
      </c>
      <c r="D46" s="56">
        <v>12</v>
      </c>
      <c r="E46" s="31"/>
      <c r="F46" s="30"/>
      <c r="G46" s="122"/>
      <c r="H46" s="122"/>
      <c r="I46" s="122"/>
    </row>
    <row r="47" spans="1:9" ht="16.5" customHeight="1">
      <c r="A47" s="37"/>
      <c r="B47" s="32" t="s">
        <v>59</v>
      </c>
      <c r="C47" s="32" t="s">
        <v>58</v>
      </c>
      <c r="D47" s="56">
        <v>2</v>
      </c>
      <c r="E47" s="31"/>
      <c r="F47" s="30"/>
      <c r="G47" s="122"/>
      <c r="H47" s="122"/>
      <c r="I47" s="122"/>
    </row>
    <row r="48" spans="1:9" ht="16.5" customHeight="1">
      <c r="A48" s="37"/>
      <c r="B48" s="32" t="s">
        <v>60</v>
      </c>
      <c r="C48" s="32" t="s">
        <v>58</v>
      </c>
      <c r="D48" s="56">
        <v>4</v>
      </c>
      <c r="E48" s="31"/>
      <c r="F48" s="30"/>
      <c r="G48" s="122"/>
      <c r="H48" s="122"/>
      <c r="I48" s="122"/>
    </row>
    <row r="49" spans="1:9" ht="46.5" customHeight="1">
      <c r="A49" s="64">
        <v>8</v>
      </c>
      <c r="B49" s="33" t="s">
        <v>61</v>
      </c>
      <c r="C49" s="33" t="s">
        <v>62</v>
      </c>
      <c r="D49" s="80">
        <v>208.52083999999999</v>
      </c>
      <c r="E49" s="40"/>
      <c r="F49" s="38"/>
      <c r="G49" s="122"/>
      <c r="H49" s="122"/>
      <c r="I49" s="122">
        <f>SUM(I29:I48)</f>
        <v>189.56439999999998</v>
      </c>
    </row>
    <row r="50" spans="1:9" ht="16.5" customHeight="1">
      <c r="A50" s="115"/>
      <c r="B50" s="108" t="s">
        <v>123</v>
      </c>
      <c r="C50" s="109"/>
      <c r="D50" s="110"/>
      <c r="E50" s="110"/>
      <c r="F50" s="110"/>
      <c r="G50" s="122"/>
      <c r="H50" s="122"/>
      <c r="I50" s="122"/>
    </row>
    <row r="51" spans="1:9" s="133" customFormat="1" ht="46.5" customHeight="1">
      <c r="A51" s="79">
        <v>1</v>
      </c>
      <c r="B51" s="78" t="s">
        <v>63</v>
      </c>
      <c r="C51" s="78" t="s">
        <v>64</v>
      </c>
      <c r="D51" s="53">
        <v>89</v>
      </c>
      <c r="E51" s="77"/>
      <c r="F51" s="77"/>
      <c r="G51" s="132"/>
      <c r="H51" s="132"/>
      <c r="I51" s="132"/>
    </row>
    <row r="52" spans="1:9" s="121" customFormat="1" ht="32.25" customHeight="1">
      <c r="A52" s="75">
        <f>A51+1</f>
        <v>2</v>
      </c>
      <c r="B52" s="52" t="s">
        <v>65</v>
      </c>
      <c r="C52" s="52" t="s">
        <v>64</v>
      </c>
      <c r="D52" s="42">
        <v>44.5</v>
      </c>
      <c r="E52" s="31"/>
      <c r="F52" s="31"/>
    </row>
    <row r="53" spans="1:9" ht="46.5" customHeight="1">
      <c r="A53" s="75">
        <f>A52+1</f>
        <v>3</v>
      </c>
      <c r="B53" s="33" t="s">
        <v>66</v>
      </c>
      <c r="C53" s="17" t="s">
        <v>67</v>
      </c>
      <c r="D53" s="134">
        <v>441</v>
      </c>
      <c r="E53" s="74"/>
      <c r="F53" s="29"/>
      <c r="G53" s="122"/>
      <c r="H53" s="122"/>
      <c r="I53" s="122"/>
    </row>
    <row r="54" spans="1:9" s="130" customFormat="1" ht="27.75" customHeight="1">
      <c r="A54" s="98"/>
      <c r="B54" s="33" t="s">
        <v>68</v>
      </c>
      <c r="C54" s="33" t="s">
        <v>15</v>
      </c>
      <c r="D54" s="76">
        <v>0.26400000000000001</v>
      </c>
      <c r="E54" s="40"/>
      <c r="F54" s="38"/>
      <c r="G54" s="122"/>
      <c r="H54" s="122"/>
      <c r="I54" s="122"/>
    </row>
    <row r="55" spans="1:9" ht="51.75" customHeight="1">
      <c r="A55" s="75">
        <f>A53+1</f>
        <v>4</v>
      </c>
      <c r="B55" s="33" t="s">
        <v>69</v>
      </c>
      <c r="C55" s="17" t="s">
        <v>67</v>
      </c>
      <c r="D55" s="18">
        <v>441</v>
      </c>
      <c r="E55" s="74"/>
      <c r="F55" s="29"/>
      <c r="G55" s="122"/>
      <c r="H55" s="122"/>
      <c r="I55" s="122"/>
    </row>
    <row r="56" spans="1:9" s="130" customFormat="1" ht="39" customHeight="1">
      <c r="A56" s="98"/>
      <c r="B56" s="33" t="s">
        <v>70</v>
      </c>
      <c r="C56" s="33" t="s">
        <v>15</v>
      </c>
      <c r="D56" s="76">
        <v>0.26400000000000001</v>
      </c>
      <c r="E56" s="40"/>
      <c r="F56" s="38"/>
      <c r="G56" s="122"/>
      <c r="H56" s="122"/>
      <c r="I56" s="122"/>
    </row>
    <row r="57" spans="1:9" ht="47.25" customHeight="1">
      <c r="A57" s="75">
        <f>A55+1</f>
        <v>5</v>
      </c>
      <c r="B57" s="19" t="s">
        <v>71</v>
      </c>
      <c r="C57" s="17" t="s">
        <v>62</v>
      </c>
      <c r="D57" s="20">
        <v>22.05</v>
      </c>
      <c r="E57" s="74"/>
      <c r="F57" s="27"/>
    </row>
    <row r="58" spans="1:9" ht="16.5" customHeight="1">
      <c r="A58" s="115"/>
      <c r="B58" s="108" t="s">
        <v>124</v>
      </c>
      <c r="C58" s="109"/>
      <c r="D58" s="110"/>
      <c r="E58" s="110"/>
      <c r="F58" s="110"/>
    </row>
    <row r="59" spans="1:9" ht="38.25" customHeight="1">
      <c r="A59" s="73" t="s">
        <v>9</v>
      </c>
      <c r="B59" s="39" t="s">
        <v>30</v>
      </c>
      <c r="C59" s="98" t="s">
        <v>17</v>
      </c>
      <c r="D59" s="63">
        <v>0.3</v>
      </c>
      <c r="E59" s="62"/>
      <c r="F59" s="61"/>
    </row>
    <row r="60" spans="1:9" ht="39.75" customHeight="1">
      <c r="A60" s="72">
        <f>A59+1</f>
        <v>2</v>
      </c>
      <c r="B60" s="39" t="s">
        <v>72</v>
      </c>
      <c r="C60" s="39" t="s">
        <v>17</v>
      </c>
      <c r="D60" s="71">
        <v>2.5</v>
      </c>
      <c r="E60" s="60"/>
      <c r="F60" s="59"/>
    </row>
    <row r="61" spans="1:9" ht="35.25" customHeight="1">
      <c r="A61" s="66">
        <f>A60+1</f>
        <v>3</v>
      </c>
      <c r="B61" s="33" t="s">
        <v>73</v>
      </c>
      <c r="C61" s="33"/>
      <c r="D61" s="40"/>
      <c r="E61" s="31"/>
      <c r="F61" s="30"/>
    </row>
    <row r="62" spans="1:9" ht="16.5" customHeight="1">
      <c r="A62" s="65"/>
      <c r="B62" s="47" t="s">
        <v>74</v>
      </c>
      <c r="C62" s="47" t="s">
        <v>47</v>
      </c>
      <c r="D62" s="70">
        <v>19.5</v>
      </c>
      <c r="E62" s="55"/>
      <c r="F62" s="69"/>
      <c r="I62" s="35">
        <f>E62:E1732</f>
        <v>0</v>
      </c>
    </row>
    <row r="63" spans="1:9" ht="16.5" customHeight="1">
      <c r="A63" s="65"/>
      <c r="B63" s="47" t="s">
        <v>75</v>
      </c>
      <c r="C63" s="47" t="s">
        <v>47</v>
      </c>
      <c r="D63" s="70">
        <v>17.399999999999999</v>
      </c>
      <c r="E63" s="55"/>
      <c r="F63" s="69"/>
      <c r="I63" s="25">
        <f>0.28*D63</f>
        <v>4.8719999999999999</v>
      </c>
    </row>
    <row r="64" spans="1:9" ht="16.5" customHeight="1">
      <c r="A64" s="65"/>
      <c r="B64" s="47" t="s">
        <v>76</v>
      </c>
      <c r="C64" s="47" t="s">
        <v>77</v>
      </c>
      <c r="D64" s="67">
        <v>19.2</v>
      </c>
      <c r="E64" s="68"/>
      <c r="F64" s="30"/>
    </row>
    <row r="65" spans="1:19" ht="16.5" customHeight="1">
      <c r="A65" s="65"/>
      <c r="B65" s="47" t="s">
        <v>78</v>
      </c>
      <c r="C65" s="47" t="s">
        <v>79</v>
      </c>
      <c r="D65" s="67">
        <v>25.6</v>
      </c>
      <c r="E65" s="31"/>
      <c r="F65" s="30"/>
    </row>
    <row r="66" spans="1:19" ht="33" customHeight="1">
      <c r="A66" s="66">
        <f>A61+1</f>
        <v>4</v>
      </c>
      <c r="B66" s="33" t="s">
        <v>80</v>
      </c>
      <c r="C66" s="33"/>
      <c r="D66" s="40"/>
      <c r="E66" s="31"/>
      <c r="F66" s="30"/>
    </row>
    <row r="67" spans="1:19" ht="16.5" customHeight="1">
      <c r="A67" s="65"/>
      <c r="B67" s="14" t="s">
        <v>81</v>
      </c>
      <c r="C67" s="14" t="s">
        <v>37</v>
      </c>
      <c r="D67" s="15">
        <v>13.48</v>
      </c>
      <c r="E67" s="15"/>
      <c r="F67" s="15"/>
      <c r="I67" s="25">
        <f>D67*0.6</f>
        <v>8.0879999999999992</v>
      </c>
      <c r="K67" s="130"/>
      <c r="L67" s="130"/>
      <c r="M67" s="130"/>
    </row>
    <row r="68" spans="1:19" s="130" customFormat="1" ht="18.75" customHeight="1">
      <c r="A68" s="65"/>
      <c r="B68" s="14" t="s">
        <v>82</v>
      </c>
      <c r="C68" s="14" t="s">
        <v>43</v>
      </c>
      <c r="D68" s="21">
        <v>0.5</v>
      </c>
      <c r="E68" s="15"/>
      <c r="F68" s="15"/>
      <c r="I68" s="135">
        <f>D68</f>
        <v>0.5</v>
      </c>
      <c r="K68" s="25"/>
      <c r="L68" s="25"/>
      <c r="M68" s="25"/>
    </row>
    <row r="69" spans="1:19" ht="16.5" customHeight="1">
      <c r="A69" s="65"/>
      <c r="B69" s="14" t="s">
        <v>83</v>
      </c>
      <c r="C69" s="14" t="s">
        <v>43</v>
      </c>
      <c r="D69" s="15">
        <v>0.65</v>
      </c>
      <c r="E69" s="15"/>
      <c r="F69" s="15"/>
      <c r="I69" s="135">
        <f>D69</f>
        <v>0.65</v>
      </c>
    </row>
    <row r="70" spans="1:19" ht="19.5" customHeight="1">
      <c r="A70" s="65"/>
      <c r="B70" s="14" t="s">
        <v>84</v>
      </c>
      <c r="C70" s="14" t="s">
        <v>49</v>
      </c>
      <c r="D70" s="22">
        <v>2</v>
      </c>
      <c r="E70" s="15"/>
      <c r="F70" s="15"/>
      <c r="I70" s="35">
        <f>SUM(I62:I69)</f>
        <v>14.11</v>
      </c>
    </row>
    <row r="71" spans="1:19" ht="57.75" customHeight="1">
      <c r="A71" s="64">
        <f>A66+1</f>
        <v>5</v>
      </c>
      <c r="B71" s="33" t="s">
        <v>61</v>
      </c>
      <c r="C71" s="33" t="s">
        <v>62</v>
      </c>
      <c r="D71" s="38">
        <v>23.81</v>
      </c>
      <c r="E71" s="40"/>
      <c r="F71" s="38"/>
      <c r="K71" s="35"/>
    </row>
    <row r="72" spans="1:19" ht="30.75" customHeight="1">
      <c r="A72" s="136"/>
      <c r="B72" s="108" t="s">
        <v>125</v>
      </c>
      <c r="C72" s="109"/>
      <c r="D72" s="110"/>
      <c r="E72" s="110"/>
      <c r="F72" s="110"/>
      <c r="K72" s="35"/>
    </row>
    <row r="73" spans="1:19" s="121" customFormat="1" ht="39" customHeight="1">
      <c r="A73" s="53">
        <v>1</v>
      </c>
      <c r="B73" s="98" t="s">
        <v>85</v>
      </c>
      <c r="C73" s="98" t="s">
        <v>17</v>
      </c>
      <c r="D73" s="64">
        <v>10</v>
      </c>
      <c r="E73" s="60"/>
      <c r="F73" s="51"/>
    </row>
    <row r="74" spans="1:19" ht="38.25" customHeight="1">
      <c r="A74" s="53">
        <f>A73+1</f>
        <v>2</v>
      </c>
      <c r="B74" s="39" t="s">
        <v>30</v>
      </c>
      <c r="C74" s="98" t="s">
        <v>17</v>
      </c>
      <c r="D74" s="63">
        <v>0.8</v>
      </c>
      <c r="E74" s="62"/>
      <c r="F74" s="61"/>
    </row>
    <row r="75" spans="1:19" ht="39.75" customHeight="1">
      <c r="A75" s="53">
        <f>A74+1</f>
        <v>3</v>
      </c>
      <c r="B75" s="39" t="s">
        <v>86</v>
      </c>
      <c r="C75" s="39" t="s">
        <v>17</v>
      </c>
      <c r="D75" s="43">
        <v>4</v>
      </c>
      <c r="E75" s="60"/>
      <c r="F75" s="59"/>
    </row>
    <row r="76" spans="1:19" s="26" customFormat="1" ht="51.75" customHeight="1">
      <c r="A76" s="53">
        <f>A75+1</f>
        <v>4</v>
      </c>
      <c r="B76" s="52" t="s">
        <v>87</v>
      </c>
      <c r="C76" s="52"/>
      <c r="D76" s="137"/>
      <c r="E76" s="40"/>
      <c r="F76" s="58"/>
      <c r="K76" s="54"/>
    </row>
    <row r="77" spans="1:19" s="26" customFormat="1" ht="18" customHeight="1">
      <c r="A77" s="57"/>
      <c r="B77" s="48" t="s">
        <v>88</v>
      </c>
      <c r="C77" s="48" t="s">
        <v>89</v>
      </c>
      <c r="D77" s="56">
        <v>24</v>
      </c>
      <c r="E77" s="31"/>
      <c r="F77" s="55"/>
      <c r="I77" s="26">
        <f>D77*0.4775</f>
        <v>11.459999999999999</v>
      </c>
      <c r="J77" s="26">
        <v>6</v>
      </c>
      <c r="K77" s="54"/>
    </row>
    <row r="78" spans="1:19" s="26" customFormat="1" ht="18" customHeight="1">
      <c r="A78" s="57"/>
      <c r="B78" s="48" t="s">
        <v>90</v>
      </c>
      <c r="C78" s="48" t="s">
        <v>89</v>
      </c>
      <c r="D78" s="56">
        <v>10</v>
      </c>
      <c r="E78" s="31"/>
      <c r="F78" s="55"/>
      <c r="I78" s="26">
        <f>D78*0.3581</f>
        <v>3.5809999999999995</v>
      </c>
      <c r="J78" s="26">
        <v>2.5</v>
      </c>
      <c r="K78" s="54"/>
    </row>
    <row r="79" spans="1:19" ht="18" customHeight="1">
      <c r="A79" s="57"/>
      <c r="B79" s="14" t="s">
        <v>91</v>
      </c>
      <c r="C79" s="14" t="s">
        <v>37</v>
      </c>
      <c r="D79" s="56">
        <v>24</v>
      </c>
      <c r="E79" s="15"/>
      <c r="F79" s="55"/>
      <c r="G79" s="138">
        <v>4.71</v>
      </c>
      <c r="H79" s="138">
        <f>G79*D79</f>
        <v>113.03999999999999</v>
      </c>
      <c r="I79" s="138">
        <f>D79*0.2</f>
        <v>4.8000000000000007</v>
      </c>
      <c r="J79" s="25">
        <v>6</v>
      </c>
      <c r="K79" s="35"/>
      <c r="M79" s="121"/>
      <c r="N79" s="121"/>
      <c r="O79" s="121"/>
      <c r="P79" s="121"/>
      <c r="Q79" s="121"/>
      <c r="R79" s="121"/>
      <c r="S79" s="121"/>
    </row>
    <row r="80" spans="1:19" ht="18" customHeight="1">
      <c r="A80" s="57"/>
      <c r="B80" s="23" t="s">
        <v>39</v>
      </c>
      <c r="C80" s="23" t="s">
        <v>37</v>
      </c>
      <c r="D80" s="56">
        <v>16</v>
      </c>
      <c r="E80" s="24"/>
      <c r="F80" s="55"/>
      <c r="G80" s="122">
        <v>3.77</v>
      </c>
      <c r="H80" s="122">
        <f>G80*D80</f>
        <v>60.32</v>
      </c>
      <c r="I80" s="122">
        <f>0.16*D80</f>
        <v>2.56</v>
      </c>
      <c r="J80" s="25">
        <v>4</v>
      </c>
      <c r="K80" s="35"/>
      <c r="M80" s="121"/>
      <c r="N80" s="121"/>
      <c r="O80" s="121"/>
      <c r="P80" s="121"/>
      <c r="Q80" s="121"/>
      <c r="R80" s="121"/>
      <c r="S80" s="121"/>
    </row>
    <row r="81" spans="1:11" ht="16.5" customHeight="1">
      <c r="A81" s="57"/>
      <c r="B81" s="14" t="s">
        <v>92</v>
      </c>
      <c r="C81" s="14" t="s">
        <v>93</v>
      </c>
      <c r="D81" s="56">
        <v>4</v>
      </c>
      <c r="E81" s="15"/>
      <c r="F81" s="55"/>
      <c r="I81" s="135">
        <f>D81</f>
        <v>4</v>
      </c>
      <c r="J81" s="25">
        <v>1</v>
      </c>
    </row>
    <row r="82" spans="1:11" s="26" customFormat="1" ht="18" customHeight="1">
      <c r="A82" s="57"/>
      <c r="B82" s="48" t="s">
        <v>94</v>
      </c>
      <c r="C82" s="48" t="s">
        <v>93</v>
      </c>
      <c r="D82" s="56">
        <v>4</v>
      </c>
      <c r="E82" s="31"/>
      <c r="F82" s="55"/>
      <c r="J82" s="26">
        <v>1</v>
      </c>
      <c r="K82" s="54"/>
    </row>
    <row r="83" spans="1:11" ht="34.5" customHeight="1">
      <c r="A83" s="53">
        <f>A76+1</f>
        <v>5</v>
      </c>
      <c r="B83" s="52" t="s">
        <v>95</v>
      </c>
      <c r="C83" s="52"/>
      <c r="D83" s="139"/>
      <c r="E83" s="40"/>
      <c r="F83" s="51"/>
      <c r="K83" s="35"/>
    </row>
    <row r="84" spans="1:11" ht="18" customHeight="1">
      <c r="A84" s="48"/>
      <c r="B84" s="14" t="s">
        <v>40</v>
      </c>
      <c r="C84" s="14" t="s">
        <v>37</v>
      </c>
      <c r="D84" s="22">
        <v>40</v>
      </c>
      <c r="E84" s="15"/>
      <c r="F84" s="15"/>
      <c r="K84" s="35"/>
    </row>
    <row r="85" spans="1:11" ht="20.25" customHeight="1">
      <c r="A85" s="48"/>
      <c r="B85" s="47" t="s">
        <v>96</v>
      </c>
      <c r="C85" s="50" t="s">
        <v>47</v>
      </c>
      <c r="D85" s="49">
        <v>40</v>
      </c>
      <c r="E85" s="44"/>
      <c r="F85" s="31"/>
      <c r="K85" s="35"/>
    </row>
    <row r="86" spans="1:11" ht="18" customHeight="1">
      <c r="A86" s="48"/>
      <c r="B86" s="47" t="s">
        <v>97</v>
      </c>
      <c r="C86" s="46" t="s">
        <v>77</v>
      </c>
      <c r="D86" s="45">
        <v>6.4</v>
      </c>
      <c r="E86" s="44"/>
      <c r="F86" s="31"/>
      <c r="K86" s="35"/>
    </row>
    <row r="87" spans="1:11" ht="27">
      <c r="A87" s="43">
        <f>A83+1</f>
        <v>6</v>
      </c>
      <c r="B87" s="33" t="s">
        <v>98</v>
      </c>
      <c r="C87" s="33" t="s">
        <v>62</v>
      </c>
      <c r="D87" s="42">
        <v>26.401</v>
      </c>
      <c r="E87" s="40"/>
      <c r="F87" s="41"/>
      <c r="I87" s="25">
        <f>SUM(I77:I82)</f>
        <v>26.401</v>
      </c>
      <c r="K87" s="35"/>
    </row>
    <row r="88" spans="1:11" ht="18" customHeight="1">
      <c r="A88" s="115"/>
      <c r="B88" s="108" t="s">
        <v>126</v>
      </c>
      <c r="C88" s="109"/>
      <c r="D88" s="110"/>
      <c r="E88" s="110"/>
      <c r="F88" s="110"/>
      <c r="K88" s="35"/>
    </row>
    <row r="89" spans="1:11" ht="40.5" customHeight="1">
      <c r="A89" s="39">
        <v>1</v>
      </c>
      <c r="B89" s="33" t="s">
        <v>99</v>
      </c>
      <c r="C89" s="39" t="s">
        <v>49</v>
      </c>
      <c r="D89" s="140">
        <v>8</v>
      </c>
      <c r="E89" s="40"/>
      <c r="F89" s="38"/>
      <c r="K89" s="35"/>
    </row>
    <row r="90" spans="1:11" ht="46.5" customHeight="1">
      <c r="A90" s="39">
        <f>A89+1</f>
        <v>2</v>
      </c>
      <c r="B90" s="33" t="s">
        <v>100</v>
      </c>
      <c r="C90" s="39"/>
      <c r="D90" s="38"/>
      <c r="E90" s="31"/>
      <c r="F90" s="30"/>
      <c r="K90" s="35"/>
    </row>
    <row r="91" spans="1:11" ht="18" customHeight="1">
      <c r="A91" s="37"/>
      <c r="B91" s="32" t="s">
        <v>101</v>
      </c>
      <c r="C91" s="32" t="s">
        <v>89</v>
      </c>
      <c r="D91" s="141">
        <v>28</v>
      </c>
      <c r="E91" s="31"/>
      <c r="F91" s="30"/>
      <c r="K91" s="35"/>
    </row>
    <row r="92" spans="1:11" ht="17.25" customHeight="1">
      <c r="A92" s="37"/>
      <c r="B92" s="32" t="s">
        <v>102</v>
      </c>
      <c r="C92" s="32" t="s">
        <v>89</v>
      </c>
      <c r="D92" s="141">
        <v>65</v>
      </c>
      <c r="E92" s="31"/>
      <c r="F92" s="30"/>
      <c r="K92" s="35"/>
    </row>
    <row r="93" spans="1:11" ht="17.25" customHeight="1">
      <c r="A93" s="37"/>
      <c r="B93" s="32" t="s">
        <v>103</v>
      </c>
      <c r="C93" s="32" t="s">
        <v>89</v>
      </c>
      <c r="D93" s="141">
        <v>44</v>
      </c>
      <c r="E93" s="31"/>
      <c r="F93" s="30"/>
      <c r="K93" s="35"/>
    </row>
    <row r="94" spans="1:11" s="121" customFormat="1" ht="19.5" customHeight="1">
      <c r="A94" s="37"/>
      <c r="B94" s="32" t="s">
        <v>104</v>
      </c>
      <c r="C94" s="32" t="s">
        <v>89</v>
      </c>
      <c r="D94" s="36">
        <v>65</v>
      </c>
      <c r="E94" s="30"/>
      <c r="F94" s="30"/>
    </row>
    <row r="95" spans="1:11" s="121" customFormat="1" ht="19.5" customHeight="1">
      <c r="A95" s="37"/>
      <c r="B95" s="32" t="s">
        <v>105</v>
      </c>
      <c r="C95" s="32" t="s">
        <v>89</v>
      </c>
      <c r="D95" s="36">
        <v>65</v>
      </c>
      <c r="E95" s="32"/>
      <c r="F95" s="30"/>
    </row>
    <row r="96" spans="1:11" ht="18" customHeight="1">
      <c r="A96" s="37"/>
      <c r="B96" s="32" t="s">
        <v>106</v>
      </c>
      <c r="C96" s="32" t="s">
        <v>49</v>
      </c>
      <c r="D96" s="36">
        <v>2</v>
      </c>
      <c r="E96" s="31"/>
      <c r="F96" s="30"/>
      <c r="K96" s="35"/>
    </row>
    <row r="97" spans="1:11" ht="18" customHeight="1">
      <c r="A97" s="37"/>
      <c r="B97" s="32" t="s">
        <v>107</v>
      </c>
      <c r="C97" s="32" t="s">
        <v>93</v>
      </c>
      <c r="D97" s="36">
        <v>2</v>
      </c>
      <c r="E97" s="31"/>
      <c r="F97" s="30"/>
      <c r="K97" s="35"/>
    </row>
    <row r="98" spans="1:11" ht="18" customHeight="1">
      <c r="A98" s="37"/>
      <c r="B98" s="32" t="s">
        <v>108</v>
      </c>
      <c r="C98" s="32" t="s">
        <v>93</v>
      </c>
      <c r="D98" s="36">
        <v>10</v>
      </c>
      <c r="E98" s="31"/>
      <c r="F98" s="30"/>
      <c r="K98" s="35"/>
    </row>
    <row r="99" spans="1:11" ht="21.75" customHeight="1">
      <c r="A99" s="34"/>
      <c r="B99" s="33" t="s">
        <v>109</v>
      </c>
      <c r="C99" s="32"/>
      <c r="D99" s="31"/>
      <c r="E99" s="31"/>
      <c r="F99" s="3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A57:F57 A53:F53 A55:F55">
    <cfRule type="cellIs" dxfId="1" priority="1" stopIfTrue="1" operator="equal">
      <formula>8223.307275</formula>
    </cfRule>
  </conditionalFormatting>
  <printOptions horizontalCentered="1"/>
  <pageMargins left="0" right="0" top="0.55118110236220474" bottom="0.55118110236220474" header="0.31496062992125984" footer="0.31496062992125984"/>
  <pageSetup paperSize="9" scale="85" orientation="landscape" verticalDpi="200" r:id="rId1"/>
  <headerFooter>
    <oddFooter>Страница  &amp;P из &amp;N</oddFooter>
  </headerFooter>
  <colBreaks count="1" manualBreakCount="1">
    <brk id="6" max="3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S99"/>
  <sheetViews>
    <sheetView zoomScale="90" zoomScaleNormal="90" zoomScaleSheetLayoutView="90" workbookViewId="0">
      <selection activeCell="K6" sqref="K6"/>
    </sheetView>
  </sheetViews>
  <sheetFormatPr defaultRowHeight="13.5"/>
  <cols>
    <col min="1" max="1" width="8.7109375" style="25" customWidth="1"/>
    <col min="2" max="2" width="57.5703125" style="25" customWidth="1"/>
    <col min="3" max="3" width="14.7109375" style="25" customWidth="1"/>
    <col min="4" max="4" width="11.7109375" style="25" customWidth="1"/>
    <col min="5" max="5" width="10.42578125" style="26" customWidth="1"/>
    <col min="6" max="6" width="13.42578125" style="25" customWidth="1"/>
    <col min="7" max="7" width="11.85546875" style="25" hidden="1" customWidth="1"/>
    <col min="8" max="8" width="13.5703125" style="25" hidden="1" customWidth="1"/>
    <col min="9" max="10" width="10.42578125" style="25" hidden="1" customWidth="1"/>
    <col min="11" max="11" width="10.7109375" style="25" customWidth="1"/>
    <col min="12" max="16" width="10.42578125" style="25" customWidth="1"/>
    <col min="17" max="247" width="9.140625" style="25"/>
    <col min="248" max="248" width="4.28515625" style="25" customWidth="1"/>
    <col min="249" max="249" width="11.28515625" style="25" customWidth="1"/>
    <col min="250" max="250" width="43.5703125" style="25" customWidth="1"/>
    <col min="251" max="251" width="9.140625" style="25"/>
    <col min="252" max="252" width="8.85546875" style="25" customWidth="1"/>
    <col min="253" max="254" width="10.5703125" style="25" customWidth="1"/>
    <col min="255" max="255" width="12.7109375" style="25" customWidth="1"/>
    <col min="256" max="259" width="10.5703125" style="25" customWidth="1"/>
    <col min="260" max="260" width="12.85546875" style="25" customWidth="1"/>
    <col min="261" max="503" width="9.140625" style="25"/>
    <col min="504" max="504" width="4.28515625" style="25" customWidth="1"/>
    <col min="505" max="505" width="11.28515625" style="25" customWidth="1"/>
    <col min="506" max="506" width="43.5703125" style="25" customWidth="1"/>
    <col min="507" max="507" width="9.140625" style="25"/>
    <col min="508" max="508" width="8.85546875" style="25" customWidth="1"/>
    <col min="509" max="510" width="10.5703125" style="25" customWidth="1"/>
    <col min="511" max="511" width="12.7109375" style="25" customWidth="1"/>
    <col min="512" max="515" width="10.5703125" style="25" customWidth="1"/>
    <col min="516" max="516" width="12.85546875" style="25" customWidth="1"/>
    <col min="517" max="759" width="9.140625" style="25"/>
    <col min="760" max="760" width="4.28515625" style="25" customWidth="1"/>
    <col min="761" max="761" width="11.28515625" style="25" customWidth="1"/>
    <col min="762" max="762" width="43.5703125" style="25" customWidth="1"/>
    <col min="763" max="763" width="9.140625" style="25"/>
    <col min="764" max="764" width="8.85546875" style="25" customWidth="1"/>
    <col min="765" max="766" width="10.5703125" style="25" customWidth="1"/>
    <col min="767" max="767" width="12.7109375" style="25" customWidth="1"/>
    <col min="768" max="771" width="10.5703125" style="25" customWidth="1"/>
    <col min="772" max="772" width="12.85546875" style="25" customWidth="1"/>
    <col min="773" max="1015" width="9.140625" style="25"/>
    <col min="1016" max="1016" width="4.28515625" style="25" customWidth="1"/>
    <col min="1017" max="1017" width="11.28515625" style="25" customWidth="1"/>
    <col min="1018" max="1018" width="43.5703125" style="25" customWidth="1"/>
    <col min="1019" max="1019" width="9.140625" style="25"/>
    <col min="1020" max="1020" width="8.85546875" style="25" customWidth="1"/>
    <col min="1021" max="1022" width="10.5703125" style="25" customWidth="1"/>
    <col min="1023" max="1023" width="12.7109375" style="25" customWidth="1"/>
    <col min="1024" max="1027" width="10.5703125" style="25" customWidth="1"/>
    <col min="1028" max="1028" width="12.85546875" style="25" customWidth="1"/>
    <col min="1029" max="1271" width="9.140625" style="25"/>
    <col min="1272" max="1272" width="4.28515625" style="25" customWidth="1"/>
    <col min="1273" max="1273" width="11.28515625" style="25" customWidth="1"/>
    <col min="1274" max="1274" width="43.5703125" style="25" customWidth="1"/>
    <col min="1275" max="1275" width="9.140625" style="25"/>
    <col min="1276" max="1276" width="8.85546875" style="25" customWidth="1"/>
    <col min="1277" max="1278" width="10.5703125" style="25" customWidth="1"/>
    <col min="1279" max="1279" width="12.7109375" style="25" customWidth="1"/>
    <col min="1280" max="1283" width="10.5703125" style="25" customWidth="1"/>
    <col min="1284" max="1284" width="12.85546875" style="25" customWidth="1"/>
    <col min="1285" max="1527" width="9.140625" style="25"/>
    <col min="1528" max="1528" width="4.28515625" style="25" customWidth="1"/>
    <col min="1529" max="1529" width="11.28515625" style="25" customWidth="1"/>
    <col min="1530" max="1530" width="43.5703125" style="25" customWidth="1"/>
    <col min="1531" max="1531" width="9.140625" style="25"/>
    <col min="1532" max="1532" width="8.85546875" style="25" customWidth="1"/>
    <col min="1533" max="1534" width="10.5703125" style="25" customWidth="1"/>
    <col min="1535" max="1535" width="12.7109375" style="25" customWidth="1"/>
    <col min="1536" max="1539" width="10.5703125" style="25" customWidth="1"/>
    <col min="1540" max="1540" width="12.85546875" style="25" customWidth="1"/>
    <col min="1541" max="1783" width="9.140625" style="25"/>
    <col min="1784" max="1784" width="4.28515625" style="25" customWidth="1"/>
    <col min="1785" max="1785" width="11.28515625" style="25" customWidth="1"/>
    <col min="1786" max="1786" width="43.5703125" style="25" customWidth="1"/>
    <col min="1787" max="1787" width="9.140625" style="25"/>
    <col min="1788" max="1788" width="8.85546875" style="25" customWidth="1"/>
    <col min="1789" max="1790" width="10.5703125" style="25" customWidth="1"/>
    <col min="1791" max="1791" width="12.7109375" style="25" customWidth="1"/>
    <col min="1792" max="1795" width="10.5703125" style="25" customWidth="1"/>
    <col min="1796" max="1796" width="12.85546875" style="25" customWidth="1"/>
    <col min="1797" max="2039" width="9.140625" style="25"/>
    <col min="2040" max="2040" width="4.28515625" style="25" customWidth="1"/>
    <col min="2041" max="2041" width="11.28515625" style="25" customWidth="1"/>
    <col min="2042" max="2042" width="43.5703125" style="25" customWidth="1"/>
    <col min="2043" max="2043" width="9.140625" style="25"/>
    <col min="2044" max="2044" width="8.85546875" style="25" customWidth="1"/>
    <col min="2045" max="2046" width="10.5703125" style="25" customWidth="1"/>
    <col min="2047" max="2047" width="12.7109375" style="25" customWidth="1"/>
    <col min="2048" max="2051" width="10.5703125" style="25" customWidth="1"/>
    <col min="2052" max="2052" width="12.85546875" style="25" customWidth="1"/>
    <col min="2053" max="2295" width="9.140625" style="25"/>
    <col min="2296" max="2296" width="4.28515625" style="25" customWidth="1"/>
    <col min="2297" max="2297" width="11.28515625" style="25" customWidth="1"/>
    <col min="2298" max="2298" width="43.5703125" style="25" customWidth="1"/>
    <col min="2299" max="2299" width="9.140625" style="25"/>
    <col min="2300" max="2300" width="8.85546875" style="25" customWidth="1"/>
    <col min="2301" max="2302" width="10.5703125" style="25" customWidth="1"/>
    <col min="2303" max="2303" width="12.7109375" style="25" customWidth="1"/>
    <col min="2304" max="2307" width="10.5703125" style="25" customWidth="1"/>
    <col min="2308" max="2308" width="12.85546875" style="25" customWidth="1"/>
    <col min="2309" max="2551" width="9.140625" style="25"/>
    <col min="2552" max="2552" width="4.28515625" style="25" customWidth="1"/>
    <col min="2553" max="2553" width="11.28515625" style="25" customWidth="1"/>
    <col min="2554" max="2554" width="43.5703125" style="25" customWidth="1"/>
    <col min="2555" max="2555" width="9.140625" style="25"/>
    <col min="2556" max="2556" width="8.85546875" style="25" customWidth="1"/>
    <col min="2557" max="2558" width="10.5703125" style="25" customWidth="1"/>
    <col min="2559" max="2559" width="12.7109375" style="25" customWidth="1"/>
    <col min="2560" max="2563" width="10.5703125" style="25" customWidth="1"/>
    <col min="2564" max="2564" width="12.85546875" style="25" customWidth="1"/>
    <col min="2565" max="2807" width="9.140625" style="25"/>
    <col min="2808" max="2808" width="4.28515625" style="25" customWidth="1"/>
    <col min="2809" max="2809" width="11.28515625" style="25" customWidth="1"/>
    <col min="2810" max="2810" width="43.5703125" style="25" customWidth="1"/>
    <col min="2811" max="2811" width="9.140625" style="25"/>
    <col min="2812" max="2812" width="8.85546875" style="25" customWidth="1"/>
    <col min="2813" max="2814" width="10.5703125" style="25" customWidth="1"/>
    <col min="2815" max="2815" width="12.7109375" style="25" customWidth="1"/>
    <col min="2816" max="2819" width="10.5703125" style="25" customWidth="1"/>
    <col min="2820" max="2820" width="12.85546875" style="25" customWidth="1"/>
    <col min="2821" max="3063" width="9.140625" style="25"/>
    <col min="3064" max="3064" width="4.28515625" style="25" customWidth="1"/>
    <col min="3065" max="3065" width="11.28515625" style="25" customWidth="1"/>
    <col min="3066" max="3066" width="43.5703125" style="25" customWidth="1"/>
    <col min="3067" max="3067" width="9.140625" style="25"/>
    <col min="3068" max="3068" width="8.85546875" style="25" customWidth="1"/>
    <col min="3069" max="3070" width="10.5703125" style="25" customWidth="1"/>
    <col min="3071" max="3071" width="12.7109375" style="25" customWidth="1"/>
    <col min="3072" max="3075" width="10.5703125" style="25" customWidth="1"/>
    <col min="3076" max="3076" width="12.85546875" style="25" customWidth="1"/>
    <col min="3077" max="3319" width="9.140625" style="25"/>
    <col min="3320" max="3320" width="4.28515625" style="25" customWidth="1"/>
    <col min="3321" max="3321" width="11.28515625" style="25" customWidth="1"/>
    <col min="3322" max="3322" width="43.5703125" style="25" customWidth="1"/>
    <col min="3323" max="3323" width="9.140625" style="25"/>
    <col min="3324" max="3324" width="8.85546875" style="25" customWidth="1"/>
    <col min="3325" max="3326" width="10.5703125" style="25" customWidth="1"/>
    <col min="3327" max="3327" width="12.7109375" style="25" customWidth="1"/>
    <col min="3328" max="3331" width="10.5703125" style="25" customWidth="1"/>
    <col min="3332" max="3332" width="12.85546875" style="25" customWidth="1"/>
    <col min="3333" max="3575" width="9.140625" style="25"/>
    <col min="3576" max="3576" width="4.28515625" style="25" customWidth="1"/>
    <col min="3577" max="3577" width="11.28515625" style="25" customWidth="1"/>
    <col min="3578" max="3578" width="43.5703125" style="25" customWidth="1"/>
    <col min="3579" max="3579" width="9.140625" style="25"/>
    <col min="3580" max="3580" width="8.85546875" style="25" customWidth="1"/>
    <col min="3581" max="3582" width="10.5703125" style="25" customWidth="1"/>
    <col min="3583" max="3583" width="12.7109375" style="25" customWidth="1"/>
    <col min="3584" max="3587" width="10.5703125" style="25" customWidth="1"/>
    <col min="3588" max="3588" width="12.85546875" style="25" customWidth="1"/>
    <col min="3589" max="3831" width="9.140625" style="25"/>
    <col min="3832" max="3832" width="4.28515625" style="25" customWidth="1"/>
    <col min="3833" max="3833" width="11.28515625" style="25" customWidth="1"/>
    <col min="3834" max="3834" width="43.5703125" style="25" customWidth="1"/>
    <col min="3835" max="3835" width="9.140625" style="25"/>
    <col min="3836" max="3836" width="8.85546875" style="25" customWidth="1"/>
    <col min="3837" max="3838" width="10.5703125" style="25" customWidth="1"/>
    <col min="3839" max="3839" width="12.7109375" style="25" customWidth="1"/>
    <col min="3840" max="3843" width="10.5703125" style="25" customWidth="1"/>
    <col min="3844" max="3844" width="12.85546875" style="25" customWidth="1"/>
    <col min="3845" max="4087" width="9.140625" style="25"/>
    <col min="4088" max="4088" width="4.28515625" style="25" customWidth="1"/>
    <col min="4089" max="4089" width="11.28515625" style="25" customWidth="1"/>
    <col min="4090" max="4090" width="43.5703125" style="25" customWidth="1"/>
    <col min="4091" max="4091" width="9.140625" style="25"/>
    <col min="4092" max="4092" width="8.85546875" style="25" customWidth="1"/>
    <col min="4093" max="4094" width="10.5703125" style="25" customWidth="1"/>
    <col min="4095" max="4095" width="12.7109375" style="25" customWidth="1"/>
    <col min="4096" max="4099" width="10.5703125" style="25" customWidth="1"/>
    <col min="4100" max="4100" width="12.85546875" style="25" customWidth="1"/>
    <col min="4101" max="4343" width="9.140625" style="25"/>
    <col min="4344" max="4344" width="4.28515625" style="25" customWidth="1"/>
    <col min="4345" max="4345" width="11.28515625" style="25" customWidth="1"/>
    <col min="4346" max="4346" width="43.5703125" style="25" customWidth="1"/>
    <col min="4347" max="4347" width="9.140625" style="25"/>
    <col min="4348" max="4348" width="8.85546875" style="25" customWidth="1"/>
    <col min="4349" max="4350" width="10.5703125" style="25" customWidth="1"/>
    <col min="4351" max="4351" width="12.7109375" style="25" customWidth="1"/>
    <col min="4352" max="4355" width="10.5703125" style="25" customWidth="1"/>
    <col min="4356" max="4356" width="12.85546875" style="25" customWidth="1"/>
    <col min="4357" max="4599" width="9.140625" style="25"/>
    <col min="4600" max="4600" width="4.28515625" style="25" customWidth="1"/>
    <col min="4601" max="4601" width="11.28515625" style="25" customWidth="1"/>
    <col min="4602" max="4602" width="43.5703125" style="25" customWidth="1"/>
    <col min="4603" max="4603" width="9.140625" style="25"/>
    <col min="4604" max="4604" width="8.85546875" style="25" customWidth="1"/>
    <col min="4605" max="4606" width="10.5703125" style="25" customWidth="1"/>
    <col min="4607" max="4607" width="12.7109375" style="25" customWidth="1"/>
    <col min="4608" max="4611" width="10.5703125" style="25" customWidth="1"/>
    <col min="4612" max="4612" width="12.85546875" style="25" customWidth="1"/>
    <col min="4613" max="4855" width="9.140625" style="25"/>
    <col min="4856" max="4856" width="4.28515625" style="25" customWidth="1"/>
    <col min="4857" max="4857" width="11.28515625" style="25" customWidth="1"/>
    <col min="4858" max="4858" width="43.5703125" style="25" customWidth="1"/>
    <col min="4859" max="4859" width="9.140625" style="25"/>
    <col min="4860" max="4860" width="8.85546875" style="25" customWidth="1"/>
    <col min="4861" max="4862" width="10.5703125" style="25" customWidth="1"/>
    <col min="4863" max="4863" width="12.7109375" style="25" customWidth="1"/>
    <col min="4864" max="4867" width="10.5703125" style="25" customWidth="1"/>
    <col min="4868" max="4868" width="12.85546875" style="25" customWidth="1"/>
    <col min="4869" max="5111" width="9.140625" style="25"/>
    <col min="5112" max="5112" width="4.28515625" style="25" customWidth="1"/>
    <col min="5113" max="5113" width="11.28515625" style="25" customWidth="1"/>
    <col min="5114" max="5114" width="43.5703125" style="25" customWidth="1"/>
    <col min="5115" max="5115" width="9.140625" style="25"/>
    <col min="5116" max="5116" width="8.85546875" style="25" customWidth="1"/>
    <col min="5117" max="5118" width="10.5703125" style="25" customWidth="1"/>
    <col min="5119" max="5119" width="12.7109375" style="25" customWidth="1"/>
    <col min="5120" max="5123" width="10.5703125" style="25" customWidth="1"/>
    <col min="5124" max="5124" width="12.85546875" style="25" customWidth="1"/>
    <col min="5125" max="5367" width="9.140625" style="25"/>
    <col min="5368" max="5368" width="4.28515625" style="25" customWidth="1"/>
    <col min="5369" max="5369" width="11.28515625" style="25" customWidth="1"/>
    <col min="5370" max="5370" width="43.5703125" style="25" customWidth="1"/>
    <col min="5371" max="5371" width="9.140625" style="25"/>
    <col min="5372" max="5372" width="8.85546875" style="25" customWidth="1"/>
    <col min="5373" max="5374" width="10.5703125" style="25" customWidth="1"/>
    <col min="5375" max="5375" width="12.7109375" style="25" customWidth="1"/>
    <col min="5376" max="5379" width="10.5703125" style="25" customWidth="1"/>
    <col min="5380" max="5380" width="12.85546875" style="25" customWidth="1"/>
    <col min="5381" max="5623" width="9.140625" style="25"/>
    <col min="5624" max="5624" width="4.28515625" style="25" customWidth="1"/>
    <col min="5625" max="5625" width="11.28515625" style="25" customWidth="1"/>
    <col min="5626" max="5626" width="43.5703125" style="25" customWidth="1"/>
    <col min="5627" max="5627" width="9.140625" style="25"/>
    <col min="5628" max="5628" width="8.85546875" style="25" customWidth="1"/>
    <col min="5629" max="5630" width="10.5703125" style="25" customWidth="1"/>
    <col min="5631" max="5631" width="12.7109375" style="25" customWidth="1"/>
    <col min="5632" max="5635" width="10.5703125" style="25" customWidth="1"/>
    <col min="5636" max="5636" width="12.85546875" style="25" customWidth="1"/>
    <col min="5637" max="5879" width="9.140625" style="25"/>
    <col min="5880" max="5880" width="4.28515625" style="25" customWidth="1"/>
    <col min="5881" max="5881" width="11.28515625" style="25" customWidth="1"/>
    <col min="5882" max="5882" width="43.5703125" style="25" customWidth="1"/>
    <col min="5883" max="5883" width="9.140625" style="25"/>
    <col min="5884" max="5884" width="8.85546875" style="25" customWidth="1"/>
    <col min="5885" max="5886" width="10.5703125" style="25" customWidth="1"/>
    <col min="5887" max="5887" width="12.7109375" style="25" customWidth="1"/>
    <col min="5888" max="5891" width="10.5703125" style="25" customWidth="1"/>
    <col min="5892" max="5892" width="12.85546875" style="25" customWidth="1"/>
    <col min="5893" max="6135" width="9.140625" style="25"/>
    <col min="6136" max="6136" width="4.28515625" style="25" customWidth="1"/>
    <col min="6137" max="6137" width="11.28515625" style="25" customWidth="1"/>
    <col min="6138" max="6138" width="43.5703125" style="25" customWidth="1"/>
    <col min="6139" max="6139" width="9.140625" style="25"/>
    <col min="6140" max="6140" width="8.85546875" style="25" customWidth="1"/>
    <col min="6141" max="6142" width="10.5703125" style="25" customWidth="1"/>
    <col min="6143" max="6143" width="12.7109375" style="25" customWidth="1"/>
    <col min="6144" max="6147" width="10.5703125" style="25" customWidth="1"/>
    <col min="6148" max="6148" width="12.85546875" style="25" customWidth="1"/>
    <col min="6149" max="6391" width="9.140625" style="25"/>
    <col min="6392" max="6392" width="4.28515625" style="25" customWidth="1"/>
    <col min="6393" max="6393" width="11.28515625" style="25" customWidth="1"/>
    <col min="6394" max="6394" width="43.5703125" style="25" customWidth="1"/>
    <col min="6395" max="6395" width="9.140625" style="25"/>
    <col min="6396" max="6396" width="8.85546875" style="25" customWidth="1"/>
    <col min="6397" max="6398" width="10.5703125" style="25" customWidth="1"/>
    <col min="6399" max="6399" width="12.7109375" style="25" customWidth="1"/>
    <col min="6400" max="6403" width="10.5703125" style="25" customWidth="1"/>
    <col min="6404" max="6404" width="12.85546875" style="25" customWidth="1"/>
    <col min="6405" max="6647" width="9.140625" style="25"/>
    <col min="6648" max="6648" width="4.28515625" style="25" customWidth="1"/>
    <col min="6649" max="6649" width="11.28515625" style="25" customWidth="1"/>
    <col min="6650" max="6650" width="43.5703125" style="25" customWidth="1"/>
    <col min="6651" max="6651" width="9.140625" style="25"/>
    <col min="6652" max="6652" width="8.85546875" style="25" customWidth="1"/>
    <col min="6653" max="6654" width="10.5703125" style="25" customWidth="1"/>
    <col min="6655" max="6655" width="12.7109375" style="25" customWidth="1"/>
    <col min="6656" max="6659" width="10.5703125" style="25" customWidth="1"/>
    <col min="6660" max="6660" width="12.85546875" style="25" customWidth="1"/>
    <col min="6661" max="6903" width="9.140625" style="25"/>
    <col min="6904" max="6904" width="4.28515625" style="25" customWidth="1"/>
    <col min="6905" max="6905" width="11.28515625" style="25" customWidth="1"/>
    <col min="6906" max="6906" width="43.5703125" style="25" customWidth="1"/>
    <col min="6907" max="6907" width="9.140625" style="25"/>
    <col min="6908" max="6908" width="8.85546875" style="25" customWidth="1"/>
    <col min="6909" max="6910" width="10.5703125" style="25" customWidth="1"/>
    <col min="6911" max="6911" width="12.7109375" style="25" customWidth="1"/>
    <col min="6912" max="6915" width="10.5703125" style="25" customWidth="1"/>
    <col min="6916" max="6916" width="12.85546875" style="25" customWidth="1"/>
    <col min="6917" max="7159" width="9.140625" style="25"/>
    <col min="7160" max="7160" width="4.28515625" style="25" customWidth="1"/>
    <col min="7161" max="7161" width="11.28515625" style="25" customWidth="1"/>
    <col min="7162" max="7162" width="43.5703125" style="25" customWidth="1"/>
    <col min="7163" max="7163" width="9.140625" style="25"/>
    <col min="7164" max="7164" width="8.85546875" style="25" customWidth="1"/>
    <col min="7165" max="7166" width="10.5703125" style="25" customWidth="1"/>
    <col min="7167" max="7167" width="12.7109375" style="25" customWidth="1"/>
    <col min="7168" max="7171" width="10.5703125" style="25" customWidth="1"/>
    <col min="7172" max="7172" width="12.85546875" style="25" customWidth="1"/>
    <col min="7173" max="7415" width="9.140625" style="25"/>
    <col min="7416" max="7416" width="4.28515625" style="25" customWidth="1"/>
    <col min="7417" max="7417" width="11.28515625" style="25" customWidth="1"/>
    <col min="7418" max="7418" width="43.5703125" style="25" customWidth="1"/>
    <col min="7419" max="7419" width="9.140625" style="25"/>
    <col min="7420" max="7420" width="8.85546875" style="25" customWidth="1"/>
    <col min="7421" max="7422" width="10.5703125" style="25" customWidth="1"/>
    <col min="7423" max="7423" width="12.7109375" style="25" customWidth="1"/>
    <col min="7424" max="7427" width="10.5703125" style="25" customWidth="1"/>
    <col min="7428" max="7428" width="12.85546875" style="25" customWidth="1"/>
    <col min="7429" max="7671" width="9.140625" style="25"/>
    <col min="7672" max="7672" width="4.28515625" style="25" customWidth="1"/>
    <col min="7673" max="7673" width="11.28515625" style="25" customWidth="1"/>
    <col min="7674" max="7674" width="43.5703125" style="25" customWidth="1"/>
    <col min="7675" max="7675" width="9.140625" style="25"/>
    <col min="7676" max="7676" width="8.85546875" style="25" customWidth="1"/>
    <col min="7677" max="7678" width="10.5703125" style="25" customWidth="1"/>
    <col min="7679" max="7679" width="12.7109375" style="25" customWidth="1"/>
    <col min="7680" max="7683" width="10.5703125" style="25" customWidth="1"/>
    <col min="7684" max="7684" width="12.85546875" style="25" customWidth="1"/>
    <col min="7685" max="7927" width="9.140625" style="25"/>
    <col min="7928" max="7928" width="4.28515625" style="25" customWidth="1"/>
    <col min="7929" max="7929" width="11.28515625" style="25" customWidth="1"/>
    <col min="7930" max="7930" width="43.5703125" style="25" customWidth="1"/>
    <col min="7931" max="7931" width="9.140625" style="25"/>
    <col min="7932" max="7932" width="8.85546875" style="25" customWidth="1"/>
    <col min="7933" max="7934" width="10.5703125" style="25" customWidth="1"/>
    <col min="7935" max="7935" width="12.7109375" style="25" customWidth="1"/>
    <col min="7936" max="7939" width="10.5703125" style="25" customWidth="1"/>
    <col min="7940" max="7940" width="12.85546875" style="25" customWidth="1"/>
    <col min="7941" max="8183" width="9.140625" style="25"/>
    <col min="8184" max="8184" width="4.28515625" style="25" customWidth="1"/>
    <col min="8185" max="8185" width="11.28515625" style="25" customWidth="1"/>
    <col min="8186" max="8186" width="43.5703125" style="25" customWidth="1"/>
    <col min="8187" max="8187" width="9.140625" style="25"/>
    <col min="8188" max="8188" width="8.85546875" style="25" customWidth="1"/>
    <col min="8189" max="8190" width="10.5703125" style="25" customWidth="1"/>
    <col min="8191" max="8191" width="12.7109375" style="25" customWidth="1"/>
    <col min="8192" max="8195" width="10.5703125" style="25" customWidth="1"/>
    <col min="8196" max="8196" width="12.85546875" style="25" customWidth="1"/>
    <col min="8197" max="8439" width="9.140625" style="25"/>
    <col min="8440" max="8440" width="4.28515625" style="25" customWidth="1"/>
    <col min="8441" max="8441" width="11.28515625" style="25" customWidth="1"/>
    <col min="8442" max="8442" width="43.5703125" style="25" customWidth="1"/>
    <col min="8443" max="8443" width="9.140625" style="25"/>
    <col min="8444" max="8444" width="8.85546875" style="25" customWidth="1"/>
    <col min="8445" max="8446" width="10.5703125" style="25" customWidth="1"/>
    <col min="8447" max="8447" width="12.7109375" style="25" customWidth="1"/>
    <col min="8448" max="8451" width="10.5703125" style="25" customWidth="1"/>
    <col min="8452" max="8452" width="12.85546875" style="25" customWidth="1"/>
    <col min="8453" max="8695" width="9.140625" style="25"/>
    <col min="8696" max="8696" width="4.28515625" style="25" customWidth="1"/>
    <col min="8697" max="8697" width="11.28515625" style="25" customWidth="1"/>
    <col min="8698" max="8698" width="43.5703125" style="25" customWidth="1"/>
    <col min="8699" max="8699" width="9.140625" style="25"/>
    <col min="8700" max="8700" width="8.85546875" style="25" customWidth="1"/>
    <col min="8701" max="8702" width="10.5703125" style="25" customWidth="1"/>
    <col min="8703" max="8703" width="12.7109375" style="25" customWidth="1"/>
    <col min="8704" max="8707" width="10.5703125" style="25" customWidth="1"/>
    <col min="8708" max="8708" width="12.85546875" style="25" customWidth="1"/>
    <col min="8709" max="8951" width="9.140625" style="25"/>
    <col min="8952" max="8952" width="4.28515625" style="25" customWidth="1"/>
    <col min="8953" max="8953" width="11.28515625" style="25" customWidth="1"/>
    <col min="8954" max="8954" width="43.5703125" style="25" customWidth="1"/>
    <col min="8955" max="8955" width="9.140625" style="25"/>
    <col min="8956" max="8956" width="8.85546875" style="25" customWidth="1"/>
    <col min="8957" max="8958" width="10.5703125" style="25" customWidth="1"/>
    <col min="8959" max="8959" width="12.7109375" style="25" customWidth="1"/>
    <col min="8960" max="8963" width="10.5703125" style="25" customWidth="1"/>
    <col min="8964" max="8964" width="12.85546875" style="25" customWidth="1"/>
    <col min="8965" max="9207" width="9.140625" style="25"/>
    <col min="9208" max="9208" width="4.28515625" style="25" customWidth="1"/>
    <col min="9209" max="9209" width="11.28515625" style="25" customWidth="1"/>
    <col min="9210" max="9210" width="43.5703125" style="25" customWidth="1"/>
    <col min="9211" max="9211" width="9.140625" style="25"/>
    <col min="9212" max="9212" width="8.85546875" style="25" customWidth="1"/>
    <col min="9213" max="9214" width="10.5703125" style="25" customWidth="1"/>
    <col min="9215" max="9215" width="12.7109375" style="25" customWidth="1"/>
    <col min="9216" max="9219" width="10.5703125" style="25" customWidth="1"/>
    <col min="9220" max="9220" width="12.85546875" style="25" customWidth="1"/>
    <col min="9221" max="9463" width="9.140625" style="25"/>
    <col min="9464" max="9464" width="4.28515625" style="25" customWidth="1"/>
    <col min="9465" max="9465" width="11.28515625" style="25" customWidth="1"/>
    <col min="9466" max="9466" width="43.5703125" style="25" customWidth="1"/>
    <col min="9467" max="9467" width="9.140625" style="25"/>
    <col min="9468" max="9468" width="8.85546875" style="25" customWidth="1"/>
    <col min="9469" max="9470" width="10.5703125" style="25" customWidth="1"/>
    <col min="9471" max="9471" width="12.7109375" style="25" customWidth="1"/>
    <col min="9472" max="9475" width="10.5703125" style="25" customWidth="1"/>
    <col min="9476" max="9476" width="12.85546875" style="25" customWidth="1"/>
    <col min="9477" max="9719" width="9.140625" style="25"/>
    <col min="9720" max="9720" width="4.28515625" style="25" customWidth="1"/>
    <col min="9721" max="9721" width="11.28515625" style="25" customWidth="1"/>
    <col min="9722" max="9722" width="43.5703125" style="25" customWidth="1"/>
    <col min="9723" max="9723" width="9.140625" style="25"/>
    <col min="9724" max="9724" width="8.85546875" style="25" customWidth="1"/>
    <col min="9725" max="9726" width="10.5703125" style="25" customWidth="1"/>
    <col min="9727" max="9727" width="12.7109375" style="25" customWidth="1"/>
    <col min="9728" max="9731" width="10.5703125" style="25" customWidth="1"/>
    <col min="9732" max="9732" width="12.85546875" style="25" customWidth="1"/>
    <col min="9733" max="9975" width="9.140625" style="25"/>
    <col min="9976" max="9976" width="4.28515625" style="25" customWidth="1"/>
    <col min="9977" max="9977" width="11.28515625" style="25" customWidth="1"/>
    <col min="9978" max="9978" width="43.5703125" style="25" customWidth="1"/>
    <col min="9979" max="9979" width="9.140625" style="25"/>
    <col min="9980" max="9980" width="8.85546875" style="25" customWidth="1"/>
    <col min="9981" max="9982" width="10.5703125" style="25" customWidth="1"/>
    <col min="9983" max="9983" width="12.7109375" style="25" customWidth="1"/>
    <col min="9984" max="9987" width="10.5703125" style="25" customWidth="1"/>
    <col min="9988" max="9988" width="12.85546875" style="25" customWidth="1"/>
    <col min="9989" max="10231" width="9.140625" style="25"/>
    <col min="10232" max="10232" width="4.28515625" style="25" customWidth="1"/>
    <col min="10233" max="10233" width="11.28515625" style="25" customWidth="1"/>
    <col min="10234" max="10234" width="43.5703125" style="25" customWidth="1"/>
    <col min="10235" max="10235" width="9.140625" style="25"/>
    <col min="10236" max="10236" width="8.85546875" style="25" customWidth="1"/>
    <col min="10237" max="10238" width="10.5703125" style="25" customWidth="1"/>
    <col min="10239" max="10239" width="12.7109375" style="25" customWidth="1"/>
    <col min="10240" max="10243" width="10.5703125" style="25" customWidth="1"/>
    <col min="10244" max="10244" width="12.85546875" style="25" customWidth="1"/>
    <col min="10245" max="10487" width="9.140625" style="25"/>
    <col min="10488" max="10488" width="4.28515625" style="25" customWidth="1"/>
    <col min="10489" max="10489" width="11.28515625" style="25" customWidth="1"/>
    <col min="10490" max="10490" width="43.5703125" style="25" customWidth="1"/>
    <col min="10491" max="10491" width="9.140625" style="25"/>
    <col min="10492" max="10492" width="8.85546875" style="25" customWidth="1"/>
    <col min="10493" max="10494" width="10.5703125" style="25" customWidth="1"/>
    <col min="10495" max="10495" width="12.7109375" style="25" customWidth="1"/>
    <col min="10496" max="10499" width="10.5703125" style="25" customWidth="1"/>
    <col min="10500" max="10500" width="12.85546875" style="25" customWidth="1"/>
    <col min="10501" max="10743" width="9.140625" style="25"/>
    <col min="10744" max="10744" width="4.28515625" style="25" customWidth="1"/>
    <col min="10745" max="10745" width="11.28515625" style="25" customWidth="1"/>
    <col min="10746" max="10746" width="43.5703125" style="25" customWidth="1"/>
    <col min="10747" max="10747" width="9.140625" style="25"/>
    <col min="10748" max="10748" width="8.85546875" style="25" customWidth="1"/>
    <col min="10749" max="10750" width="10.5703125" style="25" customWidth="1"/>
    <col min="10751" max="10751" width="12.7109375" style="25" customWidth="1"/>
    <col min="10752" max="10755" width="10.5703125" style="25" customWidth="1"/>
    <col min="10756" max="10756" width="12.85546875" style="25" customWidth="1"/>
    <col min="10757" max="10999" width="9.140625" style="25"/>
    <col min="11000" max="11000" width="4.28515625" style="25" customWidth="1"/>
    <col min="11001" max="11001" width="11.28515625" style="25" customWidth="1"/>
    <col min="11002" max="11002" width="43.5703125" style="25" customWidth="1"/>
    <col min="11003" max="11003" width="9.140625" style="25"/>
    <col min="11004" max="11004" width="8.85546875" style="25" customWidth="1"/>
    <col min="11005" max="11006" width="10.5703125" style="25" customWidth="1"/>
    <col min="11007" max="11007" width="12.7109375" style="25" customWidth="1"/>
    <col min="11008" max="11011" width="10.5703125" style="25" customWidth="1"/>
    <col min="11012" max="11012" width="12.85546875" style="25" customWidth="1"/>
    <col min="11013" max="11255" width="9.140625" style="25"/>
    <col min="11256" max="11256" width="4.28515625" style="25" customWidth="1"/>
    <col min="11257" max="11257" width="11.28515625" style="25" customWidth="1"/>
    <col min="11258" max="11258" width="43.5703125" style="25" customWidth="1"/>
    <col min="11259" max="11259" width="9.140625" style="25"/>
    <col min="11260" max="11260" width="8.85546875" style="25" customWidth="1"/>
    <col min="11261" max="11262" width="10.5703125" style="25" customWidth="1"/>
    <col min="11263" max="11263" width="12.7109375" style="25" customWidth="1"/>
    <col min="11264" max="11267" width="10.5703125" style="25" customWidth="1"/>
    <col min="11268" max="11268" width="12.85546875" style="25" customWidth="1"/>
    <col min="11269" max="11511" width="9.140625" style="25"/>
    <col min="11512" max="11512" width="4.28515625" style="25" customWidth="1"/>
    <col min="11513" max="11513" width="11.28515625" style="25" customWidth="1"/>
    <col min="11514" max="11514" width="43.5703125" style="25" customWidth="1"/>
    <col min="11515" max="11515" width="9.140625" style="25"/>
    <col min="11516" max="11516" width="8.85546875" style="25" customWidth="1"/>
    <col min="11517" max="11518" width="10.5703125" style="25" customWidth="1"/>
    <col min="11519" max="11519" width="12.7109375" style="25" customWidth="1"/>
    <col min="11520" max="11523" width="10.5703125" style="25" customWidth="1"/>
    <col min="11524" max="11524" width="12.85546875" style="25" customWidth="1"/>
    <col min="11525" max="11767" width="9.140625" style="25"/>
    <col min="11768" max="11768" width="4.28515625" style="25" customWidth="1"/>
    <col min="11769" max="11769" width="11.28515625" style="25" customWidth="1"/>
    <col min="11770" max="11770" width="43.5703125" style="25" customWidth="1"/>
    <col min="11771" max="11771" width="9.140625" style="25"/>
    <col min="11772" max="11772" width="8.85546875" style="25" customWidth="1"/>
    <col min="11773" max="11774" width="10.5703125" style="25" customWidth="1"/>
    <col min="11775" max="11775" width="12.7109375" style="25" customWidth="1"/>
    <col min="11776" max="11779" width="10.5703125" style="25" customWidth="1"/>
    <col min="11780" max="11780" width="12.85546875" style="25" customWidth="1"/>
    <col min="11781" max="12023" width="9.140625" style="25"/>
    <col min="12024" max="12024" width="4.28515625" style="25" customWidth="1"/>
    <col min="12025" max="12025" width="11.28515625" style="25" customWidth="1"/>
    <col min="12026" max="12026" width="43.5703125" style="25" customWidth="1"/>
    <col min="12027" max="12027" width="9.140625" style="25"/>
    <col min="12028" max="12028" width="8.85546875" style="25" customWidth="1"/>
    <col min="12029" max="12030" width="10.5703125" style="25" customWidth="1"/>
    <col min="12031" max="12031" width="12.7109375" style="25" customWidth="1"/>
    <col min="12032" max="12035" width="10.5703125" style="25" customWidth="1"/>
    <col min="12036" max="12036" width="12.85546875" style="25" customWidth="1"/>
    <col min="12037" max="12279" width="9.140625" style="25"/>
    <col min="12280" max="12280" width="4.28515625" style="25" customWidth="1"/>
    <col min="12281" max="12281" width="11.28515625" style="25" customWidth="1"/>
    <col min="12282" max="12282" width="43.5703125" style="25" customWidth="1"/>
    <col min="12283" max="12283" width="9.140625" style="25"/>
    <col min="12284" max="12284" width="8.85546875" style="25" customWidth="1"/>
    <col min="12285" max="12286" width="10.5703125" style="25" customWidth="1"/>
    <col min="12287" max="12287" width="12.7109375" style="25" customWidth="1"/>
    <col min="12288" max="12291" width="10.5703125" style="25" customWidth="1"/>
    <col min="12292" max="12292" width="12.85546875" style="25" customWidth="1"/>
    <col min="12293" max="12535" width="9.140625" style="25"/>
    <col min="12536" max="12536" width="4.28515625" style="25" customWidth="1"/>
    <col min="12537" max="12537" width="11.28515625" style="25" customWidth="1"/>
    <col min="12538" max="12538" width="43.5703125" style="25" customWidth="1"/>
    <col min="12539" max="12539" width="9.140625" style="25"/>
    <col min="12540" max="12540" width="8.85546875" style="25" customWidth="1"/>
    <col min="12541" max="12542" width="10.5703125" style="25" customWidth="1"/>
    <col min="12543" max="12543" width="12.7109375" style="25" customWidth="1"/>
    <col min="12544" max="12547" width="10.5703125" style="25" customWidth="1"/>
    <col min="12548" max="12548" width="12.85546875" style="25" customWidth="1"/>
    <col min="12549" max="12791" width="9.140625" style="25"/>
    <col min="12792" max="12792" width="4.28515625" style="25" customWidth="1"/>
    <col min="12793" max="12793" width="11.28515625" style="25" customWidth="1"/>
    <col min="12794" max="12794" width="43.5703125" style="25" customWidth="1"/>
    <col min="12795" max="12795" width="9.140625" style="25"/>
    <col min="12796" max="12796" width="8.85546875" style="25" customWidth="1"/>
    <col min="12797" max="12798" width="10.5703125" style="25" customWidth="1"/>
    <col min="12799" max="12799" width="12.7109375" style="25" customWidth="1"/>
    <col min="12800" max="12803" width="10.5703125" style="25" customWidth="1"/>
    <col min="12804" max="12804" width="12.85546875" style="25" customWidth="1"/>
    <col min="12805" max="13047" width="9.140625" style="25"/>
    <col min="13048" max="13048" width="4.28515625" style="25" customWidth="1"/>
    <col min="13049" max="13049" width="11.28515625" style="25" customWidth="1"/>
    <col min="13050" max="13050" width="43.5703125" style="25" customWidth="1"/>
    <col min="13051" max="13051" width="9.140625" style="25"/>
    <col min="13052" max="13052" width="8.85546875" style="25" customWidth="1"/>
    <col min="13053" max="13054" width="10.5703125" style="25" customWidth="1"/>
    <col min="13055" max="13055" width="12.7109375" style="25" customWidth="1"/>
    <col min="13056" max="13059" width="10.5703125" style="25" customWidth="1"/>
    <col min="13060" max="13060" width="12.85546875" style="25" customWidth="1"/>
    <col min="13061" max="13303" width="9.140625" style="25"/>
    <col min="13304" max="13304" width="4.28515625" style="25" customWidth="1"/>
    <col min="13305" max="13305" width="11.28515625" style="25" customWidth="1"/>
    <col min="13306" max="13306" width="43.5703125" style="25" customWidth="1"/>
    <col min="13307" max="13307" width="9.140625" style="25"/>
    <col min="13308" max="13308" width="8.85546875" style="25" customWidth="1"/>
    <col min="13309" max="13310" width="10.5703125" style="25" customWidth="1"/>
    <col min="13311" max="13311" width="12.7109375" style="25" customWidth="1"/>
    <col min="13312" max="13315" width="10.5703125" style="25" customWidth="1"/>
    <col min="13316" max="13316" width="12.85546875" style="25" customWidth="1"/>
    <col min="13317" max="13559" width="9.140625" style="25"/>
    <col min="13560" max="13560" width="4.28515625" style="25" customWidth="1"/>
    <col min="13561" max="13561" width="11.28515625" style="25" customWidth="1"/>
    <col min="13562" max="13562" width="43.5703125" style="25" customWidth="1"/>
    <col min="13563" max="13563" width="9.140625" style="25"/>
    <col min="13564" max="13564" width="8.85546875" style="25" customWidth="1"/>
    <col min="13565" max="13566" width="10.5703125" style="25" customWidth="1"/>
    <col min="13567" max="13567" width="12.7109375" style="25" customWidth="1"/>
    <col min="13568" max="13571" width="10.5703125" style="25" customWidth="1"/>
    <col min="13572" max="13572" width="12.85546875" style="25" customWidth="1"/>
    <col min="13573" max="13815" width="9.140625" style="25"/>
    <col min="13816" max="13816" width="4.28515625" style="25" customWidth="1"/>
    <col min="13817" max="13817" width="11.28515625" style="25" customWidth="1"/>
    <col min="13818" max="13818" width="43.5703125" style="25" customWidth="1"/>
    <col min="13819" max="13819" width="9.140625" style="25"/>
    <col min="13820" max="13820" width="8.85546875" style="25" customWidth="1"/>
    <col min="13821" max="13822" width="10.5703125" style="25" customWidth="1"/>
    <col min="13823" max="13823" width="12.7109375" style="25" customWidth="1"/>
    <col min="13824" max="13827" width="10.5703125" style="25" customWidth="1"/>
    <col min="13828" max="13828" width="12.85546875" style="25" customWidth="1"/>
    <col min="13829" max="14071" width="9.140625" style="25"/>
    <col min="14072" max="14072" width="4.28515625" style="25" customWidth="1"/>
    <col min="14073" max="14073" width="11.28515625" style="25" customWidth="1"/>
    <col min="14074" max="14074" width="43.5703125" style="25" customWidth="1"/>
    <col min="14075" max="14075" width="9.140625" style="25"/>
    <col min="14076" max="14076" width="8.85546875" style="25" customWidth="1"/>
    <col min="14077" max="14078" width="10.5703125" style="25" customWidth="1"/>
    <col min="14079" max="14079" width="12.7109375" style="25" customWidth="1"/>
    <col min="14080" max="14083" width="10.5703125" style="25" customWidth="1"/>
    <col min="14084" max="14084" width="12.85546875" style="25" customWidth="1"/>
    <col min="14085" max="14327" width="9.140625" style="25"/>
    <col min="14328" max="14328" width="4.28515625" style="25" customWidth="1"/>
    <col min="14329" max="14329" width="11.28515625" style="25" customWidth="1"/>
    <col min="14330" max="14330" width="43.5703125" style="25" customWidth="1"/>
    <col min="14331" max="14331" width="9.140625" style="25"/>
    <col min="14332" max="14332" width="8.85546875" style="25" customWidth="1"/>
    <col min="14333" max="14334" width="10.5703125" style="25" customWidth="1"/>
    <col min="14335" max="14335" width="12.7109375" style="25" customWidth="1"/>
    <col min="14336" max="14339" width="10.5703125" style="25" customWidth="1"/>
    <col min="14340" max="14340" width="12.85546875" style="25" customWidth="1"/>
    <col min="14341" max="14583" width="9.140625" style="25"/>
    <col min="14584" max="14584" width="4.28515625" style="25" customWidth="1"/>
    <col min="14585" max="14585" width="11.28515625" style="25" customWidth="1"/>
    <col min="14586" max="14586" width="43.5703125" style="25" customWidth="1"/>
    <col min="14587" max="14587" width="9.140625" style="25"/>
    <col min="14588" max="14588" width="8.85546875" style="25" customWidth="1"/>
    <col min="14589" max="14590" width="10.5703125" style="25" customWidth="1"/>
    <col min="14591" max="14591" width="12.7109375" style="25" customWidth="1"/>
    <col min="14592" max="14595" width="10.5703125" style="25" customWidth="1"/>
    <col min="14596" max="14596" width="12.85546875" style="25" customWidth="1"/>
    <col min="14597" max="14839" width="9.140625" style="25"/>
    <col min="14840" max="14840" width="4.28515625" style="25" customWidth="1"/>
    <col min="14841" max="14841" width="11.28515625" style="25" customWidth="1"/>
    <col min="14842" max="14842" width="43.5703125" style="25" customWidth="1"/>
    <col min="14843" max="14843" width="9.140625" style="25"/>
    <col min="14844" max="14844" width="8.85546875" style="25" customWidth="1"/>
    <col min="14845" max="14846" width="10.5703125" style="25" customWidth="1"/>
    <col min="14847" max="14847" width="12.7109375" style="25" customWidth="1"/>
    <col min="14848" max="14851" width="10.5703125" style="25" customWidth="1"/>
    <col min="14852" max="14852" width="12.85546875" style="25" customWidth="1"/>
    <col min="14853" max="15095" width="9.140625" style="25"/>
    <col min="15096" max="15096" width="4.28515625" style="25" customWidth="1"/>
    <col min="15097" max="15097" width="11.28515625" style="25" customWidth="1"/>
    <col min="15098" max="15098" width="43.5703125" style="25" customWidth="1"/>
    <col min="15099" max="15099" width="9.140625" style="25"/>
    <col min="15100" max="15100" width="8.85546875" style="25" customWidth="1"/>
    <col min="15101" max="15102" width="10.5703125" style="25" customWidth="1"/>
    <col min="15103" max="15103" width="12.7109375" style="25" customWidth="1"/>
    <col min="15104" max="15107" width="10.5703125" style="25" customWidth="1"/>
    <col min="15108" max="15108" width="12.85546875" style="25" customWidth="1"/>
    <col min="15109" max="15351" width="9.140625" style="25"/>
    <col min="15352" max="15352" width="4.28515625" style="25" customWidth="1"/>
    <col min="15353" max="15353" width="11.28515625" style="25" customWidth="1"/>
    <col min="15354" max="15354" width="43.5703125" style="25" customWidth="1"/>
    <col min="15355" max="15355" width="9.140625" style="25"/>
    <col min="15356" max="15356" width="8.85546875" style="25" customWidth="1"/>
    <col min="15357" max="15358" width="10.5703125" style="25" customWidth="1"/>
    <col min="15359" max="15359" width="12.7109375" style="25" customWidth="1"/>
    <col min="15360" max="15363" width="10.5703125" style="25" customWidth="1"/>
    <col min="15364" max="15364" width="12.85546875" style="25" customWidth="1"/>
    <col min="15365" max="15607" width="9.140625" style="25"/>
    <col min="15608" max="15608" width="4.28515625" style="25" customWidth="1"/>
    <col min="15609" max="15609" width="11.28515625" style="25" customWidth="1"/>
    <col min="15610" max="15610" width="43.5703125" style="25" customWidth="1"/>
    <col min="15611" max="15611" width="9.140625" style="25"/>
    <col min="15612" max="15612" width="8.85546875" style="25" customWidth="1"/>
    <col min="15613" max="15614" width="10.5703125" style="25" customWidth="1"/>
    <col min="15615" max="15615" width="12.7109375" style="25" customWidth="1"/>
    <col min="15616" max="15619" width="10.5703125" style="25" customWidth="1"/>
    <col min="15620" max="15620" width="12.85546875" style="25" customWidth="1"/>
    <col min="15621" max="15863" width="9.140625" style="25"/>
    <col min="15864" max="15864" width="4.28515625" style="25" customWidth="1"/>
    <col min="15865" max="15865" width="11.28515625" style="25" customWidth="1"/>
    <col min="15866" max="15866" width="43.5703125" style="25" customWidth="1"/>
    <col min="15867" max="15867" width="9.140625" style="25"/>
    <col min="15868" max="15868" width="8.85546875" style="25" customWidth="1"/>
    <col min="15869" max="15870" width="10.5703125" style="25" customWidth="1"/>
    <col min="15871" max="15871" width="12.7109375" style="25" customWidth="1"/>
    <col min="15872" max="15875" width="10.5703125" style="25" customWidth="1"/>
    <col min="15876" max="15876" width="12.85546875" style="25" customWidth="1"/>
    <col min="15877" max="16119" width="9.140625" style="25"/>
    <col min="16120" max="16120" width="4.28515625" style="25" customWidth="1"/>
    <col min="16121" max="16121" width="11.28515625" style="25" customWidth="1"/>
    <col min="16122" max="16122" width="43.5703125" style="25" customWidth="1"/>
    <col min="16123" max="16123" width="9.140625" style="25"/>
    <col min="16124" max="16124" width="8.85546875" style="25" customWidth="1"/>
    <col min="16125" max="16126" width="10.5703125" style="25" customWidth="1"/>
    <col min="16127" max="16127" width="12.7109375" style="25" customWidth="1"/>
    <col min="16128" max="16131" width="10.5703125" style="25" customWidth="1"/>
    <col min="16132" max="16132" width="12.85546875" style="25" customWidth="1"/>
    <col min="16133" max="16377" width="9.140625" style="25"/>
    <col min="16378" max="16378" width="10.42578125" style="25" customWidth="1"/>
    <col min="16379" max="16384" width="9.140625" style="25"/>
  </cols>
  <sheetData>
    <row r="1" spans="1:6" ht="59.25" customHeight="1">
      <c r="A1" s="107" t="s">
        <v>129</v>
      </c>
      <c r="B1" s="107"/>
      <c r="C1" s="107"/>
      <c r="D1" s="107"/>
      <c r="E1" s="107"/>
      <c r="F1" s="107"/>
    </row>
    <row r="2" spans="1:6" s="113" customFormat="1" ht="30" customHeight="1">
      <c r="A2" s="100" t="s">
        <v>3</v>
      </c>
      <c r="B2" s="100" t="s">
        <v>4</v>
      </c>
      <c r="C2" s="101" t="s">
        <v>5</v>
      </c>
      <c r="D2" s="102" t="s">
        <v>6</v>
      </c>
      <c r="E2" s="103" t="s">
        <v>7</v>
      </c>
      <c r="F2" s="105" t="s">
        <v>8</v>
      </c>
    </row>
    <row r="3" spans="1:6" s="113" customFormat="1" ht="36.75" customHeight="1">
      <c r="A3" s="100" t="s">
        <v>3</v>
      </c>
      <c r="B3" s="100" t="s">
        <v>4</v>
      </c>
      <c r="C3" s="101" t="s">
        <v>5</v>
      </c>
      <c r="D3" s="102"/>
      <c r="E3" s="104"/>
      <c r="F3" s="106"/>
    </row>
    <row r="4" spans="1:6" s="114" customFormat="1" ht="22.5" customHeight="1">
      <c r="A4" s="95">
        <v>1</v>
      </c>
      <c r="B4" s="95">
        <v>2</v>
      </c>
      <c r="C4" s="95">
        <v>3</v>
      </c>
      <c r="D4" s="94">
        <v>4</v>
      </c>
      <c r="E4" s="93">
        <v>5</v>
      </c>
      <c r="F4" s="92">
        <v>6</v>
      </c>
    </row>
    <row r="5" spans="1:6" s="114" customFormat="1" ht="22.5" customHeight="1">
      <c r="A5" s="115"/>
      <c r="B5" s="108" t="s">
        <v>120</v>
      </c>
      <c r="C5" s="109"/>
      <c r="D5" s="110"/>
      <c r="E5" s="111"/>
      <c r="F5" s="111"/>
    </row>
    <row r="6" spans="1:6" s="114" customFormat="1" ht="57" customHeight="1">
      <c r="A6" s="116" t="s">
        <v>9</v>
      </c>
      <c r="B6" s="117" t="s">
        <v>10</v>
      </c>
      <c r="C6" s="78" t="s">
        <v>11</v>
      </c>
      <c r="D6" s="118">
        <v>0.1</v>
      </c>
      <c r="E6" s="38"/>
      <c r="F6" s="30"/>
    </row>
    <row r="7" spans="1:6" s="114" customFormat="1" ht="55.5" customHeight="1">
      <c r="A7" s="52">
        <v>2</v>
      </c>
      <c r="B7" s="52" t="s">
        <v>117</v>
      </c>
      <c r="C7" s="33" t="s">
        <v>11</v>
      </c>
      <c r="D7" s="118">
        <v>0.1</v>
      </c>
      <c r="E7" s="40"/>
      <c r="F7" s="119"/>
    </row>
    <row r="8" spans="1:6" s="121" customFormat="1" ht="24" customHeight="1">
      <c r="A8" s="120" t="s">
        <v>12</v>
      </c>
      <c r="B8" s="52" t="s">
        <v>13</v>
      </c>
      <c r="C8" s="52" t="s">
        <v>62</v>
      </c>
      <c r="D8" s="53">
        <v>472</v>
      </c>
      <c r="E8" s="52"/>
      <c r="F8" s="52"/>
    </row>
    <row r="9" spans="1:6" s="114" customFormat="1" ht="28.5" customHeight="1">
      <c r="A9" s="52">
        <v>4</v>
      </c>
      <c r="B9" s="52" t="s">
        <v>14</v>
      </c>
      <c r="C9" s="33" t="s">
        <v>15</v>
      </c>
      <c r="D9" s="53">
        <v>2</v>
      </c>
      <c r="E9" s="40"/>
      <c r="F9" s="119"/>
    </row>
    <row r="10" spans="1:6" ht="26.25" customHeight="1">
      <c r="A10" s="115"/>
      <c r="B10" s="108" t="s">
        <v>121</v>
      </c>
      <c r="C10" s="109"/>
      <c r="D10" s="110"/>
      <c r="E10" s="111"/>
      <c r="F10" s="111"/>
    </row>
    <row r="11" spans="1:6" ht="36.75" customHeight="1">
      <c r="A11" s="91">
        <v>1</v>
      </c>
      <c r="B11" s="39" t="s">
        <v>16</v>
      </c>
      <c r="C11" s="33" t="s">
        <v>17</v>
      </c>
      <c r="D11" s="53">
        <v>140</v>
      </c>
      <c r="E11" s="89"/>
      <c r="F11" s="88"/>
    </row>
    <row r="12" spans="1:6" ht="36.75" customHeight="1">
      <c r="A12" s="90">
        <f t="shared" ref="A12:A22" si="0">A11+1</f>
        <v>2</v>
      </c>
      <c r="B12" s="39" t="s">
        <v>18</v>
      </c>
      <c r="C12" s="33" t="s">
        <v>17</v>
      </c>
      <c r="D12" s="53">
        <v>142</v>
      </c>
      <c r="E12" s="89"/>
      <c r="F12" s="88"/>
    </row>
    <row r="13" spans="1:6" ht="36.75" customHeight="1">
      <c r="A13" s="90">
        <f t="shared" si="0"/>
        <v>3</v>
      </c>
      <c r="B13" s="39" t="s">
        <v>19</v>
      </c>
      <c r="C13" s="33" t="s">
        <v>17</v>
      </c>
      <c r="D13" s="53">
        <v>7</v>
      </c>
      <c r="E13" s="89"/>
      <c r="F13" s="88"/>
    </row>
    <row r="14" spans="1:6" ht="38.25" customHeight="1">
      <c r="A14" s="53">
        <f t="shared" si="0"/>
        <v>4</v>
      </c>
      <c r="B14" s="52" t="s">
        <v>20</v>
      </c>
      <c r="C14" s="52" t="s">
        <v>17</v>
      </c>
      <c r="D14" s="142">
        <v>1</v>
      </c>
      <c r="E14" s="40"/>
      <c r="F14" s="33"/>
    </row>
    <row r="15" spans="1:6" ht="48.75" customHeight="1">
      <c r="A15" s="53">
        <f t="shared" si="0"/>
        <v>5</v>
      </c>
      <c r="B15" s="52" t="s">
        <v>21</v>
      </c>
      <c r="C15" s="52" t="s">
        <v>17</v>
      </c>
      <c r="D15" s="142">
        <v>2</v>
      </c>
      <c r="E15" s="40"/>
      <c r="F15" s="33"/>
    </row>
    <row r="16" spans="1:6" ht="38.25" customHeight="1">
      <c r="A16" s="53">
        <f t="shared" si="0"/>
        <v>6</v>
      </c>
      <c r="B16" s="52" t="s">
        <v>22</v>
      </c>
      <c r="C16" s="52" t="s">
        <v>17</v>
      </c>
      <c r="D16" s="87">
        <v>26</v>
      </c>
      <c r="E16" s="40"/>
      <c r="F16" s="33"/>
    </row>
    <row r="17" spans="1:14" ht="48.75" customHeight="1">
      <c r="A17" s="53">
        <f t="shared" si="0"/>
        <v>7</v>
      </c>
      <c r="B17" s="52" t="s">
        <v>23</v>
      </c>
      <c r="C17" s="52" t="s">
        <v>17</v>
      </c>
      <c r="D17" s="87">
        <v>6</v>
      </c>
      <c r="E17" s="40"/>
      <c r="F17" s="33"/>
    </row>
    <row r="18" spans="1:14" ht="38.25" customHeight="1">
      <c r="A18" s="53">
        <f t="shared" si="0"/>
        <v>8</v>
      </c>
      <c r="B18" s="52" t="s">
        <v>24</v>
      </c>
      <c r="C18" s="52" t="s">
        <v>17</v>
      </c>
      <c r="D18" s="87">
        <v>16</v>
      </c>
      <c r="E18" s="40"/>
      <c r="F18" s="33"/>
    </row>
    <row r="19" spans="1:14" ht="38.25" customHeight="1">
      <c r="A19" s="53">
        <f t="shared" si="0"/>
        <v>9</v>
      </c>
      <c r="B19" s="52" t="s">
        <v>25</v>
      </c>
      <c r="C19" s="52" t="s">
        <v>17</v>
      </c>
      <c r="D19" s="87">
        <v>6</v>
      </c>
      <c r="E19" s="40"/>
      <c r="F19" s="33"/>
    </row>
    <row r="20" spans="1:14" s="121" customFormat="1" ht="36.75" customHeight="1">
      <c r="A20" s="53">
        <f t="shared" si="0"/>
        <v>10</v>
      </c>
      <c r="B20" s="8" t="s">
        <v>26</v>
      </c>
      <c r="C20" s="98" t="s">
        <v>17</v>
      </c>
      <c r="D20" s="9">
        <v>32</v>
      </c>
      <c r="E20" s="10"/>
      <c r="F20" s="10"/>
    </row>
    <row r="21" spans="1:14" ht="36" customHeight="1">
      <c r="A21" s="53">
        <f t="shared" si="0"/>
        <v>11</v>
      </c>
      <c r="B21" s="52" t="s">
        <v>27</v>
      </c>
      <c r="C21" s="52" t="s">
        <v>17</v>
      </c>
      <c r="D21" s="86">
        <v>30</v>
      </c>
      <c r="E21" s="40"/>
      <c r="F21" s="32"/>
    </row>
    <row r="22" spans="1:14" ht="37.5" customHeight="1">
      <c r="A22" s="53">
        <f t="shared" si="0"/>
        <v>12</v>
      </c>
      <c r="B22" s="52" t="s">
        <v>28</v>
      </c>
      <c r="C22" s="52" t="s">
        <v>29</v>
      </c>
      <c r="D22" s="85">
        <v>57.1</v>
      </c>
      <c r="E22" s="40"/>
      <c r="F22" s="32"/>
    </row>
    <row r="23" spans="1:14" ht="21" customHeight="1">
      <c r="A23" s="115"/>
      <c r="B23" s="108" t="s">
        <v>122</v>
      </c>
      <c r="C23" s="109"/>
      <c r="D23" s="110"/>
      <c r="E23" s="110"/>
      <c r="F23" s="110"/>
    </row>
    <row r="24" spans="1:14" ht="42.75" customHeight="1">
      <c r="A24" s="73" t="s">
        <v>9</v>
      </c>
      <c r="B24" s="98" t="s">
        <v>30</v>
      </c>
      <c r="C24" s="98" t="s">
        <v>17</v>
      </c>
      <c r="D24" s="64">
        <v>3</v>
      </c>
      <c r="E24" s="62"/>
      <c r="F24" s="61"/>
    </row>
    <row r="25" spans="1:14" s="122" customFormat="1" ht="41.25" customHeight="1">
      <c r="A25" s="73" t="s">
        <v>31</v>
      </c>
      <c r="B25" s="39" t="s">
        <v>32</v>
      </c>
      <c r="C25" s="39" t="s">
        <v>17</v>
      </c>
      <c r="D25" s="63">
        <v>11.1</v>
      </c>
      <c r="E25" s="60"/>
      <c r="F25" s="83"/>
    </row>
    <row r="26" spans="1:14" s="125" customFormat="1" ht="20.25" customHeight="1">
      <c r="A26" s="37"/>
      <c r="B26" s="47" t="s">
        <v>33</v>
      </c>
      <c r="C26" s="47" t="s">
        <v>15</v>
      </c>
      <c r="D26" s="123">
        <v>0.29499999999999998</v>
      </c>
      <c r="E26" s="84"/>
      <c r="F26" s="69"/>
      <c r="G26" s="124"/>
      <c r="H26" s="124"/>
      <c r="I26" s="124"/>
      <c r="J26" s="124"/>
      <c r="K26" s="124"/>
      <c r="L26" s="124"/>
      <c r="M26" s="124"/>
      <c r="N26" s="124"/>
    </row>
    <row r="27" spans="1:14" s="126" customFormat="1" ht="18" customHeight="1">
      <c r="A27" s="37"/>
      <c r="B27" s="47" t="s">
        <v>34</v>
      </c>
      <c r="C27" s="47" t="s">
        <v>15</v>
      </c>
      <c r="D27" s="123">
        <v>0.52800000000000002</v>
      </c>
      <c r="E27" s="84"/>
      <c r="F27" s="69"/>
      <c r="K27" s="25"/>
      <c r="L27" s="25"/>
      <c r="M27" s="25"/>
    </row>
    <row r="28" spans="1:14" ht="50.25" customHeight="1">
      <c r="A28" s="64">
        <v>3</v>
      </c>
      <c r="B28" s="11" t="s">
        <v>35</v>
      </c>
      <c r="C28" s="11"/>
      <c r="D28" s="12"/>
      <c r="E28" s="13"/>
      <c r="F28" s="83"/>
      <c r="G28" s="122"/>
      <c r="H28" s="122"/>
      <c r="I28" s="122"/>
    </row>
    <row r="29" spans="1:14" ht="16.5" customHeight="1">
      <c r="A29" s="37"/>
      <c r="B29" s="14" t="s">
        <v>36</v>
      </c>
      <c r="C29" s="14" t="s">
        <v>37</v>
      </c>
      <c r="D29" s="22">
        <v>144</v>
      </c>
      <c r="E29" s="15"/>
      <c r="F29" s="15"/>
      <c r="G29" s="122">
        <v>10.050000000000001</v>
      </c>
      <c r="H29" s="122">
        <f t="shared" ref="H29:H34" si="1">G29*D29</f>
        <v>1447.2</v>
      </c>
      <c r="I29" s="122">
        <f>0.32*2*D29</f>
        <v>92.16</v>
      </c>
    </row>
    <row r="30" spans="1:14" ht="16.5" customHeight="1">
      <c r="A30" s="37"/>
      <c r="B30" s="14" t="s">
        <v>38</v>
      </c>
      <c r="C30" s="14" t="s">
        <v>37</v>
      </c>
      <c r="D30" s="21">
        <v>5.5</v>
      </c>
      <c r="E30" s="15"/>
      <c r="F30" s="15"/>
      <c r="G30" s="122">
        <v>7.54</v>
      </c>
      <c r="H30" s="122">
        <f t="shared" si="1"/>
        <v>41.47</v>
      </c>
      <c r="I30" s="122">
        <f>0.24*D30</f>
        <v>1.3199999999999998</v>
      </c>
    </row>
    <row r="31" spans="1:14" ht="16.5" customHeight="1">
      <c r="A31" s="37"/>
      <c r="B31" s="14" t="s">
        <v>39</v>
      </c>
      <c r="C31" s="14" t="s">
        <v>37</v>
      </c>
      <c r="D31" s="22">
        <v>542</v>
      </c>
      <c r="E31" s="15"/>
      <c r="F31" s="15"/>
      <c r="G31" s="122">
        <v>3.77</v>
      </c>
      <c r="H31" s="122">
        <f t="shared" si="1"/>
        <v>2043.34</v>
      </c>
      <c r="I31" s="122">
        <f>0.16*D31</f>
        <v>86.72</v>
      </c>
      <c r="J31" s="122"/>
    </row>
    <row r="32" spans="1:14" ht="16.5" customHeight="1">
      <c r="A32" s="37"/>
      <c r="B32" s="14" t="s">
        <v>40</v>
      </c>
      <c r="C32" s="14" t="s">
        <v>37</v>
      </c>
      <c r="D32" s="15">
        <v>0.32</v>
      </c>
      <c r="E32" s="15"/>
      <c r="F32" s="15"/>
      <c r="G32" s="122">
        <v>1.9</v>
      </c>
      <c r="H32" s="122">
        <f t="shared" si="1"/>
        <v>0.60799999999999998</v>
      </c>
      <c r="I32" s="122">
        <f>0.16*D32</f>
        <v>5.1200000000000002E-2</v>
      </c>
    </row>
    <row r="33" spans="1:9" ht="16.5" customHeight="1">
      <c r="A33" s="37"/>
      <c r="B33" s="14" t="s">
        <v>41</v>
      </c>
      <c r="C33" s="14" t="s">
        <v>37</v>
      </c>
      <c r="D33" s="22">
        <v>20</v>
      </c>
      <c r="E33" s="15"/>
      <c r="F33" s="15"/>
      <c r="G33" s="122">
        <v>0.89</v>
      </c>
      <c r="H33" s="122">
        <f t="shared" si="1"/>
        <v>17.8</v>
      </c>
      <c r="I33" s="122">
        <f>0.08*D33</f>
        <v>1.6</v>
      </c>
    </row>
    <row r="34" spans="1:9" ht="16.5" customHeight="1">
      <c r="A34" s="37"/>
      <c r="B34" s="14" t="s">
        <v>42</v>
      </c>
      <c r="C34" s="14" t="s">
        <v>43</v>
      </c>
      <c r="D34" s="24">
        <v>0.19</v>
      </c>
      <c r="E34" s="15"/>
      <c r="F34" s="15"/>
      <c r="G34" s="122">
        <v>23.55</v>
      </c>
      <c r="H34" s="122">
        <f t="shared" si="1"/>
        <v>4.4744999999999999</v>
      </c>
      <c r="I34" s="127">
        <f>D34</f>
        <v>0.19</v>
      </c>
    </row>
    <row r="35" spans="1:9" ht="50.25" customHeight="1">
      <c r="A35" s="64">
        <v>4</v>
      </c>
      <c r="B35" s="33" t="s">
        <v>44</v>
      </c>
      <c r="C35" s="33"/>
      <c r="D35" s="80"/>
      <c r="E35" s="40"/>
      <c r="F35" s="38"/>
      <c r="G35" s="122"/>
      <c r="H35" s="122"/>
      <c r="I35" s="122"/>
    </row>
    <row r="36" spans="1:9" ht="30" customHeight="1">
      <c r="A36" s="37"/>
      <c r="B36" s="82" t="s">
        <v>45</v>
      </c>
      <c r="C36" s="14" t="s">
        <v>43</v>
      </c>
      <c r="D36" s="22">
        <v>362</v>
      </c>
      <c r="E36" s="15"/>
      <c r="F36" s="15"/>
      <c r="G36" s="122"/>
      <c r="H36" s="122"/>
      <c r="I36" s="122"/>
    </row>
    <row r="37" spans="1:9" ht="30" customHeight="1">
      <c r="A37" s="37"/>
      <c r="B37" s="32" t="s">
        <v>46</v>
      </c>
      <c r="C37" s="32" t="s">
        <v>47</v>
      </c>
      <c r="D37" s="128">
        <v>91</v>
      </c>
      <c r="E37" s="31"/>
      <c r="F37" s="30"/>
      <c r="G37" s="122"/>
      <c r="H37" s="122"/>
      <c r="I37" s="122"/>
    </row>
    <row r="38" spans="1:9" ht="25.5" customHeight="1">
      <c r="A38" s="37"/>
      <c r="B38" s="32" t="s">
        <v>48</v>
      </c>
      <c r="C38" s="32" t="s">
        <v>49</v>
      </c>
      <c r="D38" s="128">
        <v>8</v>
      </c>
      <c r="E38" s="31"/>
      <c r="F38" s="30"/>
      <c r="G38" s="122"/>
      <c r="H38" s="122"/>
      <c r="I38" s="122"/>
    </row>
    <row r="39" spans="1:9" ht="27.75" customHeight="1">
      <c r="A39" s="37"/>
      <c r="B39" s="32" t="s">
        <v>50</v>
      </c>
      <c r="C39" s="32" t="s">
        <v>47</v>
      </c>
      <c r="D39" s="128">
        <v>542</v>
      </c>
      <c r="E39" s="31"/>
      <c r="F39" s="30"/>
      <c r="G39" s="122"/>
      <c r="H39" s="122"/>
      <c r="I39" s="122"/>
    </row>
    <row r="40" spans="1:9" ht="27.75" customHeight="1">
      <c r="A40" s="37"/>
      <c r="B40" s="14" t="s">
        <v>51</v>
      </c>
      <c r="C40" s="14" t="s">
        <v>37</v>
      </c>
      <c r="D40" s="22">
        <v>16</v>
      </c>
      <c r="E40" s="15"/>
      <c r="F40" s="15"/>
      <c r="G40" s="122"/>
      <c r="H40" s="122"/>
      <c r="I40" s="122">
        <f>D40*0.16</f>
        <v>2.56</v>
      </c>
    </row>
    <row r="41" spans="1:9" s="130" customFormat="1" ht="27.75" customHeight="1">
      <c r="A41" s="98"/>
      <c r="B41" s="16" t="s">
        <v>52</v>
      </c>
      <c r="C41" s="16" t="s">
        <v>53</v>
      </c>
      <c r="D41" s="129">
        <v>190</v>
      </c>
      <c r="E41" s="13"/>
      <c r="F41" s="13"/>
      <c r="G41" s="122"/>
      <c r="H41" s="122"/>
      <c r="I41" s="122"/>
    </row>
    <row r="42" spans="1:9" s="130" customFormat="1" ht="27.75" customHeight="1">
      <c r="A42" s="98"/>
      <c r="B42" s="16" t="s">
        <v>54</v>
      </c>
      <c r="C42" s="16" t="s">
        <v>53</v>
      </c>
      <c r="D42" s="129">
        <v>190</v>
      </c>
      <c r="E42" s="13"/>
      <c r="F42" s="13"/>
      <c r="G42" s="122"/>
      <c r="H42" s="122"/>
      <c r="I42" s="122"/>
    </row>
    <row r="43" spans="1:9" ht="42" customHeight="1">
      <c r="A43" s="64">
        <v>7</v>
      </c>
      <c r="B43" s="33" t="s">
        <v>55</v>
      </c>
      <c r="C43" s="75"/>
      <c r="D43" s="131"/>
      <c r="E43" s="28"/>
      <c r="F43" s="27"/>
      <c r="G43" s="122"/>
      <c r="H43" s="122"/>
      <c r="I43" s="122"/>
    </row>
    <row r="44" spans="1:9" ht="16.5" customHeight="1">
      <c r="A44" s="37"/>
      <c r="B44" s="14" t="s">
        <v>39</v>
      </c>
      <c r="C44" s="32" t="s">
        <v>47</v>
      </c>
      <c r="D44" s="77">
        <v>18.72</v>
      </c>
      <c r="E44" s="15"/>
      <c r="F44" s="30"/>
      <c r="G44" s="122"/>
      <c r="H44" s="122"/>
      <c r="I44" s="122">
        <f>D44*0.16</f>
        <v>2.9952000000000001</v>
      </c>
    </row>
    <row r="45" spans="1:9" ht="16.5" customHeight="1">
      <c r="A45" s="37"/>
      <c r="B45" s="32" t="s">
        <v>56</v>
      </c>
      <c r="C45" s="32" t="s">
        <v>47</v>
      </c>
      <c r="D45" s="81">
        <v>16.399999999999999</v>
      </c>
      <c r="E45" s="31"/>
      <c r="F45" s="30"/>
      <c r="G45" s="122"/>
      <c r="H45" s="122"/>
      <c r="I45" s="122">
        <f>0.12*D45</f>
        <v>1.9679999999999997</v>
      </c>
    </row>
    <row r="46" spans="1:9" ht="16.5" customHeight="1">
      <c r="A46" s="37"/>
      <c r="B46" s="32" t="s">
        <v>57</v>
      </c>
      <c r="C46" s="32" t="s">
        <v>58</v>
      </c>
      <c r="D46" s="56">
        <v>12</v>
      </c>
      <c r="E46" s="31"/>
      <c r="F46" s="30"/>
      <c r="G46" s="122"/>
      <c r="H46" s="122"/>
      <c r="I46" s="122"/>
    </row>
    <row r="47" spans="1:9" ht="16.5" customHeight="1">
      <c r="A47" s="37"/>
      <c r="B47" s="32" t="s">
        <v>59</v>
      </c>
      <c r="C47" s="32" t="s">
        <v>58</v>
      </c>
      <c r="D47" s="56">
        <v>2</v>
      </c>
      <c r="E47" s="31"/>
      <c r="F47" s="30"/>
      <c r="G47" s="122"/>
      <c r="H47" s="122"/>
      <c r="I47" s="122"/>
    </row>
    <row r="48" spans="1:9" ht="16.5" customHeight="1">
      <c r="A48" s="37"/>
      <c r="B48" s="32" t="s">
        <v>60</v>
      </c>
      <c r="C48" s="32" t="s">
        <v>58</v>
      </c>
      <c r="D48" s="56">
        <v>4</v>
      </c>
      <c r="E48" s="31"/>
      <c r="F48" s="30"/>
      <c r="G48" s="122"/>
      <c r="H48" s="122"/>
      <c r="I48" s="122"/>
    </row>
    <row r="49" spans="1:9" ht="46.5" customHeight="1">
      <c r="A49" s="64">
        <v>8</v>
      </c>
      <c r="B49" s="33" t="s">
        <v>61</v>
      </c>
      <c r="C49" s="33" t="s">
        <v>62</v>
      </c>
      <c r="D49" s="80">
        <v>208.52083999999999</v>
      </c>
      <c r="E49" s="40"/>
      <c r="F49" s="38"/>
      <c r="G49" s="122"/>
      <c r="H49" s="122"/>
      <c r="I49" s="122">
        <f>SUM(I29:I48)</f>
        <v>189.56439999999998</v>
      </c>
    </row>
    <row r="50" spans="1:9" ht="16.5" customHeight="1">
      <c r="A50" s="115"/>
      <c r="B50" s="108" t="s">
        <v>123</v>
      </c>
      <c r="C50" s="109"/>
      <c r="D50" s="110"/>
      <c r="E50" s="110"/>
      <c r="F50" s="110"/>
      <c r="G50" s="122"/>
      <c r="H50" s="122"/>
      <c r="I50" s="122"/>
    </row>
    <row r="51" spans="1:9" s="133" customFormat="1" ht="46.5" customHeight="1">
      <c r="A51" s="79">
        <v>1</v>
      </c>
      <c r="B51" s="78" t="s">
        <v>63</v>
      </c>
      <c r="C51" s="78" t="s">
        <v>64</v>
      </c>
      <c r="D51" s="53">
        <v>89</v>
      </c>
      <c r="E51" s="77"/>
      <c r="F51" s="77"/>
      <c r="G51" s="132"/>
      <c r="H51" s="132"/>
      <c r="I51" s="132"/>
    </row>
    <row r="52" spans="1:9" s="121" customFormat="1" ht="32.25" customHeight="1">
      <c r="A52" s="75">
        <f>A51+1</f>
        <v>2</v>
      </c>
      <c r="B52" s="52" t="s">
        <v>65</v>
      </c>
      <c r="C52" s="52" t="s">
        <v>64</v>
      </c>
      <c r="D52" s="42">
        <v>44.5</v>
      </c>
      <c r="E52" s="31"/>
      <c r="F52" s="31"/>
    </row>
    <row r="53" spans="1:9" ht="46.5" customHeight="1">
      <c r="A53" s="75">
        <f>A52+1</f>
        <v>3</v>
      </c>
      <c r="B53" s="33" t="s">
        <v>66</v>
      </c>
      <c r="C53" s="17" t="s">
        <v>67</v>
      </c>
      <c r="D53" s="134">
        <v>441</v>
      </c>
      <c r="E53" s="74"/>
      <c r="F53" s="29"/>
      <c r="G53" s="122"/>
      <c r="H53" s="122"/>
      <c r="I53" s="122"/>
    </row>
    <row r="54" spans="1:9" s="130" customFormat="1" ht="27.75" customHeight="1">
      <c r="A54" s="98"/>
      <c r="B54" s="33" t="s">
        <v>68</v>
      </c>
      <c r="C54" s="33" t="s">
        <v>15</v>
      </c>
      <c r="D54" s="76">
        <v>0.26400000000000001</v>
      </c>
      <c r="E54" s="40"/>
      <c r="F54" s="38"/>
      <c r="G54" s="122"/>
      <c r="H54" s="122"/>
      <c r="I54" s="122"/>
    </row>
    <row r="55" spans="1:9" ht="51.75" customHeight="1">
      <c r="A55" s="75">
        <f>A53+1</f>
        <v>4</v>
      </c>
      <c r="B55" s="33" t="s">
        <v>69</v>
      </c>
      <c r="C55" s="17" t="s">
        <v>67</v>
      </c>
      <c r="D55" s="18">
        <v>441</v>
      </c>
      <c r="E55" s="74"/>
      <c r="F55" s="29"/>
      <c r="G55" s="122"/>
      <c r="H55" s="122"/>
      <c r="I55" s="122"/>
    </row>
    <row r="56" spans="1:9" s="130" customFormat="1" ht="39" customHeight="1">
      <c r="A56" s="98"/>
      <c r="B56" s="33" t="s">
        <v>70</v>
      </c>
      <c r="C56" s="33" t="s">
        <v>15</v>
      </c>
      <c r="D56" s="76">
        <v>0.26400000000000001</v>
      </c>
      <c r="E56" s="40"/>
      <c r="F56" s="38"/>
      <c r="G56" s="122"/>
      <c r="H56" s="122"/>
      <c r="I56" s="122"/>
    </row>
    <row r="57" spans="1:9" ht="47.25" customHeight="1">
      <c r="A57" s="75">
        <f>A55+1</f>
        <v>5</v>
      </c>
      <c r="B57" s="19" t="s">
        <v>71</v>
      </c>
      <c r="C57" s="17" t="s">
        <v>62</v>
      </c>
      <c r="D57" s="20">
        <v>22.05</v>
      </c>
      <c r="E57" s="74"/>
      <c r="F57" s="27"/>
    </row>
    <row r="58" spans="1:9" ht="16.5" customHeight="1">
      <c r="A58" s="115"/>
      <c r="B58" s="108" t="s">
        <v>124</v>
      </c>
      <c r="C58" s="109"/>
      <c r="D58" s="110"/>
      <c r="E58" s="110"/>
      <c r="F58" s="110"/>
    </row>
    <row r="59" spans="1:9" ht="38.25" customHeight="1">
      <c r="A59" s="73" t="s">
        <v>9</v>
      </c>
      <c r="B59" s="39" t="s">
        <v>30</v>
      </c>
      <c r="C59" s="98" t="s">
        <v>17</v>
      </c>
      <c r="D59" s="63">
        <v>0.3</v>
      </c>
      <c r="E59" s="62"/>
      <c r="F59" s="61"/>
    </row>
    <row r="60" spans="1:9" ht="39.75" customHeight="1">
      <c r="A60" s="72">
        <f>A59+1</f>
        <v>2</v>
      </c>
      <c r="B60" s="39" t="s">
        <v>72</v>
      </c>
      <c r="C60" s="39" t="s">
        <v>17</v>
      </c>
      <c r="D60" s="71">
        <v>2.5</v>
      </c>
      <c r="E60" s="60"/>
      <c r="F60" s="59"/>
    </row>
    <row r="61" spans="1:9" ht="35.25" customHeight="1">
      <c r="A61" s="66">
        <f>A60+1</f>
        <v>3</v>
      </c>
      <c r="B61" s="33" t="s">
        <v>73</v>
      </c>
      <c r="C61" s="33"/>
      <c r="D61" s="40"/>
      <c r="E61" s="31"/>
      <c r="F61" s="30"/>
    </row>
    <row r="62" spans="1:9" ht="16.5" customHeight="1">
      <c r="A62" s="65"/>
      <c r="B62" s="47" t="s">
        <v>74</v>
      </c>
      <c r="C62" s="47" t="s">
        <v>47</v>
      </c>
      <c r="D62" s="70">
        <v>19.5</v>
      </c>
      <c r="E62" s="55"/>
      <c r="F62" s="69"/>
      <c r="I62" s="35">
        <f>E62:E1732</f>
        <v>0</v>
      </c>
    </row>
    <row r="63" spans="1:9" ht="16.5" customHeight="1">
      <c r="A63" s="65"/>
      <c r="B63" s="47" t="s">
        <v>75</v>
      </c>
      <c r="C63" s="47" t="s">
        <v>47</v>
      </c>
      <c r="D63" s="70">
        <v>17.399999999999999</v>
      </c>
      <c r="E63" s="55"/>
      <c r="F63" s="69"/>
      <c r="I63" s="25">
        <f>0.28*D63</f>
        <v>4.8719999999999999</v>
      </c>
    </row>
    <row r="64" spans="1:9" ht="16.5" customHeight="1">
      <c r="A64" s="65"/>
      <c r="B64" s="47" t="s">
        <v>76</v>
      </c>
      <c r="C64" s="47" t="s">
        <v>77</v>
      </c>
      <c r="D64" s="67">
        <v>19.2</v>
      </c>
      <c r="E64" s="68"/>
      <c r="F64" s="30"/>
    </row>
    <row r="65" spans="1:19" ht="16.5" customHeight="1">
      <c r="A65" s="65"/>
      <c r="B65" s="47" t="s">
        <v>78</v>
      </c>
      <c r="C65" s="47" t="s">
        <v>79</v>
      </c>
      <c r="D65" s="67">
        <v>25.6</v>
      </c>
      <c r="E65" s="31"/>
      <c r="F65" s="30"/>
    </row>
    <row r="66" spans="1:19" ht="33" customHeight="1">
      <c r="A66" s="66">
        <f>A61+1</f>
        <v>4</v>
      </c>
      <c r="B66" s="33" t="s">
        <v>80</v>
      </c>
      <c r="C66" s="33"/>
      <c r="D66" s="40"/>
      <c r="E66" s="31"/>
      <c r="F66" s="30"/>
    </row>
    <row r="67" spans="1:19" ht="16.5" customHeight="1">
      <c r="A67" s="65"/>
      <c r="B67" s="14" t="s">
        <v>81</v>
      </c>
      <c r="C67" s="14" t="s">
        <v>37</v>
      </c>
      <c r="D67" s="15">
        <v>13.48</v>
      </c>
      <c r="E67" s="15"/>
      <c r="F67" s="15"/>
      <c r="I67" s="25">
        <f>D67*0.6</f>
        <v>8.0879999999999992</v>
      </c>
      <c r="K67" s="130"/>
      <c r="L67" s="130"/>
      <c r="M67" s="130"/>
    </row>
    <row r="68" spans="1:19" s="130" customFormat="1" ht="18.75" customHeight="1">
      <c r="A68" s="65"/>
      <c r="B68" s="14" t="s">
        <v>82</v>
      </c>
      <c r="C68" s="14" t="s">
        <v>43</v>
      </c>
      <c r="D68" s="21">
        <v>0.5</v>
      </c>
      <c r="E68" s="15"/>
      <c r="F68" s="15"/>
      <c r="I68" s="135">
        <f>D68</f>
        <v>0.5</v>
      </c>
      <c r="K68" s="25"/>
      <c r="L68" s="25"/>
      <c r="M68" s="25"/>
    </row>
    <row r="69" spans="1:19" ht="16.5" customHeight="1">
      <c r="A69" s="65"/>
      <c r="B69" s="14" t="s">
        <v>83</v>
      </c>
      <c r="C69" s="14" t="s">
        <v>43</v>
      </c>
      <c r="D69" s="15">
        <v>0.65</v>
      </c>
      <c r="E69" s="15"/>
      <c r="F69" s="15"/>
      <c r="I69" s="135">
        <f>D69</f>
        <v>0.65</v>
      </c>
    </row>
    <row r="70" spans="1:19" ht="19.5" customHeight="1">
      <c r="A70" s="65"/>
      <c r="B70" s="14" t="s">
        <v>84</v>
      </c>
      <c r="C70" s="14" t="s">
        <v>49</v>
      </c>
      <c r="D70" s="22">
        <v>2</v>
      </c>
      <c r="E70" s="15"/>
      <c r="F70" s="15"/>
      <c r="I70" s="35">
        <f>SUM(I62:I69)</f>
        <v>14.11</v>
      </c>
    </row>
    <row r="71" spans="1:19" ht="57.75" customHeight="1">
      <c r="A71" s="64">
        <f>A66+1</f>
        <v>5</v>
      </c>
      <c r="B71" s="33" t="s">
        <v>61</v>
      </c>
      <c r="C71" s="33" t="s">
        <v>62</v>
      </c>
      <c r="D71" s="38">
        <v>23.81</v>
      </c>
      <c r="E71" s="40"/>
      <c r="F71" s="38"/>
      <c r="K71" s="35"/>
    </row>
    <row r="72" spans="1:19" ht="30.75" customHeight="1">
      <c r="A72" s="136"/>
      <c r="B72" s="108" t="s">
        <v>125</v>
      </c>
      <c r="C72" s="109"/>
      <c r="D72" s="110"/>
      <c r="E72" s="110"/>
      <c r="F72" s="110"/>
      <c r="K72" s="35"/>
    </row>
    <row r="73" spans="1:19" s="121" customFormat="1" ht="39" customHeight="1">
      <c r="A73" s="53">
        <v>1</v>
      </c>
      <c r="B73" s="98" t="s">
        <v>85</v>
      </c>
      <c r="C73" s="98" t="s">
        <v>17</v>
      </c>
      <c r="D73" s="64">
        <v>10</v>
      </c>
      <c r="E73" s="60"/>
      <c r="F73" s="51"/>
    </row>
    <row r="74" spans="1:19" ht="38.25" customHeight="1">
      <c r="A74" s="53">
        <f>A73+1</f>
        <v>2</v>
      </c>
      <c r="B74" s="39" t="s">
        <v>30</v>
      </c>
      <c r="C74" s="98" t="s">
        <v>17</v>
      </c>
      <c r="D74" s="63">
        <v>0.8</v>
      </c>
      <c r="E74" s="62"/>
      <c r="F74" s="61"/>
    </row>
    <row r="75" spans="1:19" ht="39.75" customHeight="1">
      <c r="A75" s="53">
        <f>A74+1</f>
        <v>3</v>
      </c>
      <c r="B75" s="39" t="s">
        <v>86</v>
      </c>
      <c r="C75" s="39" t="s">
        <v>17</v>
      </c>
      <c r="D75" s="43">
        <v>4</v>
      </c>
      <c r="E75" s="60"/>
      <c r="F75" s="59"/>
    </row>
    <row r="76" spans="1:19" s="26" customFormat="1" ht="51.75" customHeight="1">
      <c r="A76" s="53">
        <f>A75+1</f>
        <v>4</v>
      </c>
      <c r="B76" s="52" t="s">
        <v>87</v>
      </c>
      <c r="C76" s="52"/>
      <c r="D76" s="137"/>
      <c r="E76" s="40"/>
      <c r="F76" s="58"/>
      <c r="K76" s="54"/>
    </row>
    <row r="77" spans="1:19" s="26" customFormat="1" ht="18" customHeight="1">
      <c r="A77" s="57"/>
      <c r="B77" s="48" t="s">
        <v>88</v>
      </c>
      <c r="C77" s="48" t="s">
        <v>89</v>
      </c>
      <c r="D77" s="56">
        <v>24</v>
      </c>
      <c r="E77" s="31"/>
      <c r="F77" s="55"/>
      <c r="I77" s="26">
        <f>D77*0.4775</f>
        <v>11.459999999999999</v>
      </c>
      <c r="J77" s="26">
        <v>6</v>
      </c>
      <c r="K77" s="54"/>
    </row>
    <row r="78" spans="1:19" s="26" customFormat="1" ht="18" customHeight="1">
      <c r="A78" s="57"/>
      <c r="B78" s="48" t="s">
        <v>90</v>
      </c>
      <c r="C78" s="48" t="s">
        <v>89</v>
      </c>
      <c r="D78" s="56">
        <v>10</v>
      </c>
      <c r="E78" s="31"/>
      <c r="F78" s="55"/>
      <c r="I78" s="26">
        <f>D78*0.3581</f>
        <v>3.5809999999999995</v>
      </c>
      <c r="J78" s="26">
        <v>2.5</v>
      </c>
      <c r="K78" s="54"/>
    </row>
    <row r="79" spans="1:19" ht="18" customHeight="1">
      <c r="A79" s="57"/>
      <c r="B79" s="14" t="s">
        <v>91</v>
      </c>
      <c r="C79" s="14" t="s">
        <v>37</v>
      </c>
      <c r="D79" s="56">
        <v>24</v>
      </c>
      <c r="E79" s="15"/>
      <c r="F79" s="55"/>
      <c r="G79" s="138">
        <v>4.71</v>
      </c>
      <c r="H79" s="138">
        <f>G79*D79</f>
        <v>113.03999999999999</v>
      </c>
      <c r="I79" s="138">
        <f>D79*0.2</f>
        <v>4.8000000000000007</v>
      </c>
      <c r="J79" s="25">
        <v>6</v>
      </c>
      <c r="K79" s="35"/>
      <c r="M79" s="121"/>
      <c r="N79" s="121"/>
      <c r="O79" s="121"/>
      <c r="P79" s="121"/>
      <c r="Q79" s="121"/>
      <c r="R79" s="121"/>
      <c r="S79" s="121"/>
    </row>
    <row r="80" spans="1:19" ht="18" customHeight="1">
      <c r="A80" s="57"/>
      <c r="B80" s="23" t="s">
        <v>39</v>
      </c>
      <c r="C80" s="23" t="s">
        <v>37</v>
      </c>
      <c r="D80" s="56">
        <v>16</v>
      </c>
      <c r="E80" s="24"/>
      <c r="F80" s="55"/>
      <c r="G80" s="122">
        <v>3.77</v>
      </c>
      <c r="H80" s="122">
        <f>G80*D80</f>
        <v>60.32</v>
      </c>
      <c r="I80" s="122">
        <f>0.16*D80</f>
        <v>2.56</v>
      </c>
      <c r="J80" s="25">
        <v>4</v>
      </c>
      <c r="K80" s="35"/>
      <c r="M80" s="121"/>
      <c r="N80" s="121"/>
      <c r="O80" s="121"/>
      <c r="P80" s="121"/>
      <c r="Q80" s="121"/>
      <c r="R80" s="121"/>
      <c r="S80" s="121"/>
    </row>
    <row r="81" spans="1:11" ht="16.5" customHeight="1">
      <c r="A81" s="57"/>
      <c r="B81" s="14" t="s">
        <v>92</v>
      </c>
      <c r="C81" s="14" t="s">
        <v>93</v>
      </c>
      <c r="D81" s="56">
        <v>4</v>
      </c>
      <c r="E81" s="15"/>
      <c r="F81" s="55"/>
      <c r="I81" s="135">
        <f>D81</f>
        <v>4</v>
      </c>
      <c r="J81" s="25">
        <v>1</v>
      </c>
    </row>
    <row r="82" spans="1:11" s="26" customFormat="1" ht="18" customHeight="1">
      <c r="A82" s="57"/>
      <c r="B82" s="48" t="s">
        <v>94</v>
      </c>
      <c r="C82" s="48" t="s">
        <v>93</v>
      </c>
      <c r="D82" s="56">
        <v>4</v>
      </c>
      <c r="E82" s="31"/>
      <c r="F82" s="55"/>
      <c r="J82" s="26">
        <v>1</v>
      </c>
      <c r="K82" s="54"/>
    </row>
    <row r="83" spans="1:11" ht="34.5" customHeight="1">
      <c r="A83" s="53">
        <f>A76+1</f>
        <v>5</v>
      </c>
      <c r="B83" s="52" t="s">
        <v>95</v>
      </c>
      <c r="C83" s="52"/>
      <c r="D83" s="139"/>
      <c r="E83" s="40"/>
      <c r="F83" s="51"/>
      <c r="K83" s="35"/>
    </row>
    <row r="84" spans="1:11" ht="18" customHeight="1">
      <c r="A84" s="48"/>
      <c r="B84" s="14" t="s">
        <v>40</v>
      </c>
      <c r="C84" s="14" t="s">
        <v>37</v>
      </c>
      <c r="D84" s="22">
        <v>40</v>
      </c>
      <c r="E84" s="15"/>
      <c r="F84" s="15"/>
      <c r="K84" s="35"/>
    </row>
    <row r="85" spans="1:11" ht="20.25" customHeight="1">
      <c r="A85" s="48"/>
      <c r="B85" s="47" t="s">
        <v>96</v>
      </c>
      <c r="C85" s="50" t="s">
        <v>47</v>
      </c>
      <c r="D85" s="49">
        <v>40</v>
      </c>
      <c r="E85" s="44"/>
      <c r="F85" s="31"/>
      <c r="K85" s="35"/>
    </row>
    <row r="86" spans="1:11" ht="18" customHeight="1">
      <c r="A86" s="48"/>
      <c r="B86" s="47" t="s">
        <v>97</v>
      </c>
      <c r="C86" s="46" t="s">
        <v>77</v>
      </c>
      <c r="D86" s="45">
        <v>6.4</v>
      </c>
      <c r="E86" s="44"/>
      <c r="F86" s="31"/>
      <c r="K86" s="35"/>
    </row>
    <row r="87" spans="1:11" ht="27">
      <c r="A87" s="43">
        <f>A83+1</f>
        <v>6</v>
      </c>
      <c r="B87" s="33" t="s">
        <v>98</v>
      </c>
      <c r="C87" s="33" t="s">
        <v>62</v>
      </c>
      <c r="D87" s="42">
        <v>26.401</v>
      </c>
      <c r="E87" s="40"/>
      <c r="F87" s="41"/>
      <c r="I87" s="25">
        <f>SUM(I77:I82)</f>
        <v>26.401</v>
      </c>
      <c r="K87" s="35"/>
    </row>
    <row r="88" spans="1:11" ht="18" customHeight="1">
      <c r="A88" s="115"/>
      <c r="B88" s="108" t="s">
        <v>126</v>
      </c>
      <c r="C88" s="109"/>
      <c r="D88" s="110"/>
      <c r="E88" s="110"/>
      <c r="F88" s="110"/>
      <c r="K88" s="35"/>
    </row>
    <row r="89" spans="1:11" ht="40.5" customHeight="1">
      <c r="A89" s="39">
        <v>1</v>
      </c>
      <c r="B89" s="33" t="s">
        <v>99</v>
      </c>
      <c r="C89" s="39" t="s">
        <v>49</v>
      </c>
      <c r="D89" s="140">
        <v>8</v>
      </c>
      <c r="E89" s="40"/>
      <c r="F89" s="38"/>
      <c r="K89" s="35"/>
    </row>
    <row r="90" spans="1:11" ht="46.5" customHeight="1">
      <c r="A90" s="39">
        <f>A89+1</f>
        <v>2</v>
      </c>
      <c r="B90" s="33" t="s">
        <v>100</v>
      </c>
      <c r="C90" s="39"/>
      <c r="D90" s="38"/>
      <c r="E90" s="31"/>
      <c r="F90" s="30"/>
      <c r="K90" s="35"/>
    </row>
    <row r="91" spans="1:11" ht="18" customHeight="1">
      <c r="A91" s="37"/>
      <c r="B91" s="32" t="s">
        <v>101</v>
      </c>
      <c r="C91" s="32" t="s">
        <v>89</v>
      </c>
      <c r="D91" s="141">
        <v>28</v>
      </c>
      <c r="E91" s="31"/>
      <c r="F91" s="30"/>
      <c r="K91" s="35"/>
    </row>
    <row r="92" spans="1:11" ht="17.25" customHeight="1">
      <c r="A92" s="37"/>
      <c r="B92" s="32" t="s">
        <v>102</v>
      </c>
      <c r="C92" s="32" t="s">
        <v>89</v>
      </c>
      <c r="D92" s="141">
        <v>65</v>
      </c>
      <c r="E92" s="31"/>
      <c r="F92" s="30"/>
      <c r="K92" s="35"/>
    </row>
    <row r="93" spans="1:11" ht="17.25" customHeight="1">
      <c r="A93" s="37"/>
      <c r="B93" s="32" t="s">
        <v>103</v>
      </c>
      <c r="C93" s="32" t="s">
        <v>89</v>
      </c>
      <c r="D93" s="141">
        <v>44</v>
      </c>
      <c r="E93" s="31"/>
      <c r="F93" s="30"/>
      <c r="K93" s="35"/>
    </row>
    <row r="94" spans="1:11" s="121" customFormat="1" ht="19.5" customHeight="1">
      <c r="A94" s="37"/>
      <c r="B94" s="32" t="s">
        <v>104</v>
      </c>
      <c r="C94" s="32" t="s">
        <v>89</v>
      </c>
      <c r="D94" s="36">
        <v>65</v>
      </c>
      <c r="E94" s="30"/>
      <c r="F94" s="30"/>
    </row>
    <row r="95" spans="1:11" s="121" customFormat="1" ht="19.5" customHeight="1">
      <c r="A95" s="37"/>
      <c r="B95" s="32" t="s">
        <v>105</v>
      </c>
      <c r="C95" s="32" t="s">
        <v>89</v>
      </c>
      <c r="D95" s="36">
        <v>65</v>
      </c>
      <c r="E95" s="32"/>
      <c r="F95" s="30"/>
    </row>
    <row r="96" spans="1:11" ht="18" customHeight="1">
      <c r="A96" s="37"/>
      <c r="B96" s="32" t="s">
        <v>106</v>
      </c>
      <c r="C96" s="32" t="s">
        <v>49</v>
      </c>
      <c r="D96" s="36">
        <v>2</v>
      </c>
      <c r="E96" s="31"/>
      <c r="F96" s="30"/>
      <c r="K96" s="35"/>
    </row>
    <row r="97" spans="1:11" ht="18" customHeight="1">
      <c r="A97" s="37"/>
      <c r="B97" s="32" t="s">
        <v>107</v>
      </c>
      <c r="C97" s="32" t="s">
        <v>93</v>
      </c>
      <c r="D97" s="36">
        <v>2</v>
      </c>
      <c r="E97" s="31"/>
      <c r="F97" s="30"/>
      <c r="K97" s="35"/>
    </row>
    <row r="98" spans="1:11" ht="18" customHeight="1">
      <c r="A98" s="37"/>
      <c r="B98" s="32" t="s">
        <v>108</v>
      </c>
      <c r="C98" s="32" t="s">
        <v>93</v>
      </c>
      <c r="D98" s="36">
        <v>10</v>
      </c>
      <c r="E98" s="31"/>
      <c r="F98" s="30"/>
      <c r="K98" s="35"/>
    </row>
    <row r="99" spans="1:11" ht="21.75" customHeight="1">
      <c r="A99" s="34"/>
      <c r="B99" s="33" t="s">
        <v>109</v>
      </c>
      <c r="C99" s="32"/>
      <c r="D99" s="31"/>
      <c r="E99" s="31"/>
      <c r="F99" s="30"/>
    </row>
  </sheetData>
  <mergeCells count="7">
    <mergeCell ref="A1:F1"/>
    <mergeCell ref="A2:A3"/>
    <mergeCell ref="B2:B3"/>
    <mergeCell ref="C2:C3"/>
    <mergeCell ref="D2:D3"/>
    <mergeCell ref="E2:E3"/>
    <mergeCell ref="F2:F3"/>
  </mergeCells>
  <conditionalFormatting sqref="A57:F57 A53:F53 A55:F55">
    <cfRule type="cellIs" dxfId="0" priority="1" stopIfTrue="1" operator="equal">
      <formula>8223.307275</formula>
    </cfRule>
  </conditionalFormatting>
  <printOptions horizontalCentered="1"/>
  <pageMargins left="0" right="0" top="0.55118110236220474" bottom="0.55118110236220474" header="0.31496062992125984" footer="0.31496062992125984"/>
  <pageSetup paperSize="9" scale="85" orientation="landscape" verticalDpi="200" r:id="rId1"/>
  <headerFooter>
    <oddFooter>Страница  &amp;P из &amp;N</oddFooter>
  </headerFooter>
  <colBreaks count="1" manualBreakCount="1">
    <brk id="6" max="3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კრებსითი</vt:lpstr>
      <vt:lpstr>1</vt:lpstr>
      <vt:lpstr>2</vt:lpstr>
      <vt:lpstr>3</vt:lpstr>
      <vt:lpstr>4</vt:lpstr>
      <vt:lpstr>'1'!Print_Area</vt:lpstr>
      <vt:lpstr>'2'!Print_Area</vt:lpstr>
      <vt:lpstr>'3'!Print_Area</vt:lpstr>
      <vt:lpstr>'4'!Print_Area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 Khidasheli</dc:creator>
  <cp:lastModifiedBy>User</cp:lastModifiedBy>
  <cp:lastPrinted>2019-01-23T07:22:08Z</cp:lastPrinted>
  <dcterms:created xsi:type="dcterms:W3CDTF">2021-01-04T10:58:44Z</dcterms:created>
  <dcterms:modified xsi:type="dcterms:W3CDTF">2021-01-06T11:39:59Z</dcterms:modified>
</cp:coreProperties>
</file>