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495" windowHeight="122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40" i="1" l="1"/>
  <c r="F210" i="1"/>
  <c r="H210" i="1" s="1"/>
  <c r="H209" i="1" s="1"/>
  <c r="J209" i="1" s="1"/>
  <c r="H208" i="1"/>
  <c r="F207" i="1"/>
  <c r="H207" i="1" s="1"/>
  <c r="F206" i="1"/>
  <c r="H206" i="1" s="1"/>
  <c r="H204" i="1"/>
  <c r="H203" i="1"/>
  <c r="F202" i="1"/>
  <c r="H202" i="1" s="1"/>
  <c r="F201" i="1"/>
  <c r="H201" i="1" s="1"/>
  <c r="F199" i="1"/>
  <c r="H199" i="1" s="1"/>
  <c r="F198" i="1"/>
  <c r="H198" i="1" s="1"/>
  <c r="J197" i="1" s="1"/>
  <c r="F196" i="1"/>
  <c r="H196" i="1" s="1"/>
  <c r="H195" i="1" s="1"/>
  <c r="J195" i="1" s="1"/>
  <c r="H194" i="1"/>
  <c r="H193" i="1"/>
  <c r="F192" i="1"/>
  <c r="H192" i="1" s="1"/>
  <c r="F191" i="1"/>
  <c r="H191" i="1" s="1"/>
  <c r="H189" i="1"/>
  <c r="H188" i="1"/>
  <c r="H187" i="1"/>
  <c r="F186" i="1"/>
  <c r="H186" i="1" s="1"/>
  <c r="J185" i="1" s="1"/>
  <c r="F184" i="1"/>
  <c r="H184" i="1" s="1"/>
  <c r="H183" i="1"/>
  <c r="H182" i="1"/>
  <c r="F181" i="1"/>
  <c r="H181" i="1" s="1"/>
  <c r="F180" i="1"/>
  <c r="H180" i="1" s="1"/>
  <c r="J179" i="1" s="1"/>
  <c r="F178" i="1"/>
  <c r="H178" i="1" s="1"/>
  <c r="F177" i="1"/>
  <c r="H177" i="1" s="1"/>
  <c r="H176" i="1"/>
  <c r="F175" i="1"/>
  <c r="H175" i="1" s="1"/>
  <c r="J174" i="1" s="1"/>
  <c r="H173" i="1"/>
  <c r="F172" i="1"/>
  <c r="H172" i="1" s="1"/>
  <c r="F171" i="1"/>
  <c r="H171" i="1" s="1"/>
  <c r="F170" i="1"/>
  <c r="H170" i="1" s="1"/>
  <c r="F169" i="1"/>
  <c r="H169" i="1" s="1"/>
  <c r="F168" i="1"/>
  <c r="H168" i="1" s="1"/>
  <c r="F166" i="1"/>
  <c r="H166" i="1" s="1"/>
  <c r="F165" i="1"/>
  <c r="H165" i="1" s="1"/>
  <c r="F164" i="1"/>
  <c r="H164" i="1" s="1"/>
  <c r="F163" i="1"/>
  <c r="H163" i="1" s="1"/>
  <c r="F161" i="1"/>
  <c r="H161" i="1" s="1"/>
  <c r="F160" i="1"/>
  <c r="H160" i="1" s="1"/>
  <c r="F159" i="1"/>
  <c r="H159" i="1" s="1"/>
  <c r="F158" i="1"/>
  <c r="H158" i="1" s="1"/>
  <c r="F157" i="1"/>
  <c r="H157" i="1" s="1"/>
  <c r="F155" i="1"/>
  <c r="H155" i="1" s="1"/>
  <c r="F154" i="1"/>
  <c r="H154" i="1" s="1"/>
  <c r="E153" i="1"/>
  <c r="F153" i="1" s="1"/>
  <c r="H153" i="1" s="1"/>
  <c r="F151" i="1"/>
  <c r="H151" i="1" s="1"/>
  <c r="F150" i="1"/>
  <c r="H150" i="1" s="1"/>
  <c r="F149" i="1"/>
  <c r="H149" i="1" s="1"/>
  <c r="F148" i="1"/>
  <c r="H148" i="1" s="1"/>
  <c r="F147" i="1"/>
  <c r="H147" i="1" s="1"/>
  <c r="F145" i="1"/>
  <c r="H145" i="1" s="1"/>
  <c r="F144" i="1"/>
  <c r="H144" i="1" s="1"/>
  <c r="F143" i="1"/>
  <c r="H143" i="1" s="1"/>
  <c r="J142" i="1" s="1"/>
  <c r="E141" i="1"/>
  <c r="F141" i="1" s="1"/>
  <c r="H141" i="1" s="1"/>
  <c r="H14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2" i="1"/>
  <c r="H122" i="1" s="1"/>
  <c r="F121" i="1"/>
  <c r="H121" i="1" s="1"/>
  <c r="J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2" i="1"/>
  <c r="H112" i="1" s="1"/>
  <c r="F111" i="1"/>
  <c r="H111" i="1" s="1"/>
  <c r="F109" i="1"/>
  <c r="H109" i="1" s="1"/>
  <c r="H108" i="1" s="1"/>
  <c r="J108" i="1" s="1"/>
  <c r="F107" i="1"/>
  <c r="H107" i="1" s="1"/>
  <c r="F106" i="1"/>
  <c r="H106" i="1" s="1"/>
  <c r="F105" i="1"/>
  <c r="H105" i="1" s="1"/>
  <c r="H104" i="1"/>
  <c r="H103" i="1"/>
  <c r="F102" i="1"/>
  <c r="H102" i="1" s="1"/>
  <c r="F101" i="1"/>
  <c r="H101" i="1" s="1"/>
  <c r="F99" i="1"/>
  <c r="H99" i="1" s="1"/>
  <c r="F98" i="1"/>
  <c r="H98" i="1" s="1"/>
  <c r="F97" i="1"/>
  <c r="H97" i="1" s="1"/>
  <c r="F96" i="1"/>
  <c r="H96" i="1" s="1"/>
  <c r="F94" i="1"/>
  <c r="H94" i="1" s="1"/>
  <c r="H93" i="1" s="1"/>
  <c r="J93" i="1" s="1"/>
  <c r="F92" i="1"/>
  <c r="H92" i="1" s="1"/>
  <c r="F91" i="1"/>
  <c r="H91" i="1" s="1"/>
  <c r="F90" i="1"/>
  <c r="H90" i="1" s="1"/>
  <c r="F89" i="1"/>
  <c r="H89" i="1" s="1"/>
  <c r="F88" i="1"/>
  <c r="H88" i="1" s="1"/>
  <c r="F86" i="1"/>
  <c r="H86" i="1" s="1"/>
  <c r="F85" i="1"/>
  <c r="H85" i="1" s="1"/>
  <c r="H84" i="1"/>
  <c r="H83" i="1"/>
  <c r="H82" i="1"/>
  <c r="F81" i="1"/>
  <c r="H81" i="1" s="1"/>
  <c r="F80" i="1"/>
  <c r="H80" i="1" s="1"/>
  <c r="F78" i="1"/>
  <c r="H78" i="1" s="1"/>
  <c r="F77" i="1"/>
  <c r="H77" i="1" s="1"/>
  <c r="F76" i="1"/>
  <c r="H76" i="1" s="1"/>
  <c r="F75" i="1"/>
  <c r="H75" i="1" s="1"/>
  <c r="F73" i="1"/>
  <c r="H73" i="1" s="1"/>
  <c r="H72" i="1" s="1"/>
  <c r="J72" i="1" s="1"/>
  <c r="F70" i="1"/>
  <c r="H70" i="1" s="1"/>
  <c r="F69" i="1"/>
  <c r="H69" i="1" s="1"/>
  <c r="H67" i="1"/>
  <c r="H66" i="1"/>
  <c r="H65" i="1"/>
  <c r="H64" i="1"/>
  <c r="F63" i="1"/>
  <c r="H63" i="1" s="1"/>
  <c r="F61" i="1"/>
  <c r="H61" i="1" s="1"/>
  <c r="F60" i="1"/>
  <c r="H60" i="1" s="1"/>
  <c r="F59" i="1"/>
  <c r="H59" i="1" s="1"/>
  <c r="F58" i="1"/>
  <c r="H58" i="1" s="1"/>
  <c r="F57" i="1"/>
  <c r="H57" i="1" s="1"/>
  <c r="F55" i="1"/>
  <c r="H55" i="1" s="1"/>
  <c r="F54" i="1"/>
  <c r="H54" i="1" s="1"/>
  <c r="H53" i="1"/>
  <c r="H52" i="1"/>
  <c r="H51" i="1"/>
  <c r="F50" i="1"/>
  <c r="H50" i="1" s="1"/>
  <c r="F49" i="1"/>
  <c r="H49" i="1" s="1"/>
  <c r="F47" i="1"/>
  <c r="H47" i="1" s="1"/>
  <c r="F46" i="1"/>
  <c r="H46" i="1" s="1"/>
  <c r="H45" i="1"/>
  <c r="H44" i="1"/>
  <c r="H43" i="1"/>
  <c r="F42" i="1"/>
  <c r="H42" i="1" s="1"/>
  <c r="F41" i="1"/>
  <c r="H41" i="1" s="1"/>
  <c r="F39" i="1"/>
  <c r="H39" i="1" s="1"/>
  <c r="F38" i="1"/>
  <c r="H38" i="1" s="1"/>
  <c r="H37" i="1"/>
  <c r="F36" i="1"/>
  <c r="H36" i="1" s="1"/>
  <c r="F35" i="1"/>
  <c r="H35" i="1" s="1"/>
  <c r="F33" i="1"/>
  <c r="H33" i="1" s="1"/>
  <c r="H32" i="1" s="1"/>
  <c r="J32" i="1" s="1"/>
  <c r="F31" i="1"/>
  <c r="H31" i="1" s="1"/>
  <c r="H30" i="1"/>
  <c r="F29" i="1"/>
  <c r="H29" i="1" s="1"/>
  <c r="F28" i="1"/>
  <c r="H28" i="1" s="1"/>
  <c r="F27" i="1"/>
  <c r="H27" i="1" s="1"/>
  <c r="F25" i="1"/>
  <c r="H25" i="1" s="1"/>
  <c r="F24" i="1"/>
  <c r="H24" i="1" s="1"/>
  <c r="F23" i="1"/>
  <c r="H23" i="1" s="1"/>
  <c r="H21" i="1"/>
  <c r="H20" i="1"/>
  <c r="F19" i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1" i="1"/>
  <c r="H11" i="1" s="1"/>
  <c r="F10" i="1"/>
  <c r="H10" i="1" s="1"/>
  <c r="F8" i="1"/>
  <c r="H8" i="1" s="1"/>
  <c r="H7" i="1" s="1"/>
  <c r="J7" i="1" s="1"/>
  <c r="J205" i="1" l="1"/>
  <c r="J200" i="1"/>
  <c r="J190" i="1"/>
  <c r="J146" i="1"/>
  <c r="J22" i="1"/>
  <c r="J162" i="1"/>
  <c r="J167" i="1"/>
  <c r="J152" i="1"/>
  <c r="J87" i="1"/>
  <c r="J156" i="1"/>
  <c r="J19" i="1"/>
  <c r="J100" i="1"/>
  <c r="J9" i="1"/>
  <c r="J12" i="1"/>
  <c r="J34" i="1"/>
  <c r="J48" i="1"/>
  <c r="J56" i="1"/>
  <c r="J62" i="1"/>
  <c r="J74" i="1"/>
  <c r="J79" i="1"/>
  <c r="J95" i="1"/>
  <c r="J113" i="1"/>
  <c r="J123" i="1"/>
  <c r="J26" i="1"/>
  <c r="J40" i="1"/>
  <c r="J68" i="1"/>
  <c r="J110" i="1"/>
  <c r="H185" i="1"/>
  <c r="H197" i="1"/>
  <c r="H205" i="1"/>
  <c r="H156" i="1"/>
  <c r="H190" i="1"/>
  <c r="H162" i="1"/>
  <c r="H152" i="1"/>
  <c r="H200" i="1"/>
  <c r="H142" i="1"/>
  <c r="H174" i="1"/>
  <c r="H146" i="1"/>
  <c r="H167" i="1"/>
  <c r="H179" i="1"/>
  <c r="H212" i="1"/>
  <c r="J212" i="1" s="1"/>
  <c r="J213" i="1" s="1"/>
  <c r="H95" i="1"/>
  <c r="H110" i="1"/>
  <c r="H26" i="1"/>
  <c r="H9" i="1"/>
  <c r="H34" i="1"/>
  <c r="H74" i="1"/>
  <c r="H113" i="1"/>
  <c r="H68" i="1"/>
  <c r="H19" i="1"/>
  <c r="H40" i="1"/>
  <c r="H87" i="1"/>
  <c r="H100" i="1"/>
  <c r="H79" i="1"/>
  <c r="H62" i="1"/>
  <c r="H120" i="1"/>
  <c r="H56" i="1"/>
  <c r="H12" i="1"/>
  <c r="H22" i="1"/>
  <c r="H48" i="1"/>
  <c r="H123" i="1"/>
  <c r="J211" i="1" l="1"/>
  <c r="J214" i="1" s="1"/>
  <c r="J215" i="1" s="1"/>
  <c r="J216" i="1" s="1"/>
  <c r="J130" i="1"/>
  <c r="J131" i="1" s="1"/>
  <c r="J132" i="1" s="1"/>
  <c r="J133" i="1" s="1"/>
  <c r="J134" i="1" s="1"/>
  <c r="H211" i="1"/>
  <c r="H213" i="1"/>
  <c r="H130" i="1"/>
  <c r="J217" i="1" l="1"/>
  <c r="J218" i="1" s="1"/>
  <c r="J219" i="1" s="1"/>
  <c r="J220" i="1" s="1"/>
  <c r="J221" i="1" s="1"/>
  <c r="H131" i="1"/>
  <c r="H132" i="1" s="1"/>
  <c r="H133" i="1" s="1"/>
  <c r="H134" i="1" s="1"/>
  <c r="H214" i="1"/>
  <c r="H215" i="1" s="1"/>
  <c r="H216" i="1" s="1"/>
  <c r="H217" i="1" l="1"/>
  <c r="H218" i="1" s="1"/>
  <c r="H219" i="1" s="1"/>
  <c r="H220" i="1" s="1"/>
  <c r="H221" i="1" s="1"/>
</calcChain>
</file>

<file path=xl/sharedStrings.xml><?xml version="1.0" encoding="utf-8"?>
<sst xmlns="http://schemas.openxmlformats.org/spreadsheetml/2006/main" count="512" uniqueCount="249">
  <si>
    <t>სტადიონის სამშენებლო სამუშაოები</t>
  </si>
  <si>
    <t>სახარჯთაღრიცხვო ღირებულება</t>
  </si>
  <si>
    <t xml:space="preserve">ლარი </t>
  </si>
  <si>
    <t>ლარი</t>
  </si>
  <si>
    <t>#</t>
  </si>
  <si>
    <t>საფუძველი</t>
  </si>
  <si>
    <t>სამუშაოებისა და დანახარჯების დასახელება</t>
  </si>
  <si>
    <t xml:space="preserve">განზომილების ერთეული </t>
  </si>
  <si>
    <t xml:space="preserve">რაოდენობა </t>
  </si>
  <si>
    <t>განზომილების ერთეულზე</t>
  </si>
  <si>
    <t>საპროექტო მონაცემზე</t>
  </si>
  <si>
    <t>სულ</t>
  </si>
  <si>
    <t>1</t>
  </si>
  <si>
    <t>4</t>
  </si>
  <si>
    <t>ს.ნ. და წ. IV-2-82 ტ-1 ცხ1.80-3</t>
  </si>
  <si>
    <t xml:space="preserve">გრუნტის ამოღება ხელით წერტილოვანი საძირკვლის  მოსაწყობად  </t>
  </si>
  <si>
    <r>
      <t>მ</t>
    </r>
    <r>
      <rPr>
        <b/>
        <vertAlign val="superscript"/>
        <sz val="9"/>
        <rFont val="Sylfaen"/>
        <family val="1"/>
        <charset val="204"/>
      </rPr>
      <t>3</t>
    </r>
  </si>
  <si>
    <t>სრფ</t>
  </si>
  <si>
    <t xml:space="preserve">შრომის დანახარჯი </t>
  </si>
  <si>
    <t>კაც/სთ</t>
  </si>
  <si>
    <t>სნ და წ ტ-2-84 27-7-2</t>
  </si>
  <si>
    <t>მოსამზადებელი ფენის მოწყობა ღორღისაგან ფრაქცია 5-20 მმ  (სისქე 10სმ) ბორდიურების მოსაწყობად</t>
  </si>
  <si>
    <r>
      <t>100 მ</t>
    </r>
    <r>
      <rPr>
        <b/>
        <vertAlign val="superscript"/>
        <sz val="9"/>
        <rFont val="Sylfaen"/>
        <family val="1"/>
        <charset val="204"/>
      </rPr>
      <t>3</t>
    </r>
  </si>
  <si>
    <t>შრომითი დანახარჯი</t>
  </si>
  <si>
    <t>ღორღი</t>
  </si>
  <si>
    <t>მ3</t>
  </si>
  <si>
    <t>ს.ნ. და წ. IV-2-82 ტ.2. 6-1-5</t>
  </si>
  <si>
    <t xml:space="preserve">რ/ბეტონის წერტილოვანი საძირკვლისა და ლენტური ზეძირკვლის მოწყობა  ბეტონი B-20  </t>
  </si>
  <si>
    <t>კუბ.მ</t>
  </si>
  <si>
    <t xml:space="preserve">მანქანები </t>
  </si>
  <si>
    <t xml:space="preserve">ბეტონი B-20  </t>
  </si>
  <si>
    <t>ყალიბის ფარი სისქე 25მმ</t>
  </si>
  <si>
    <r>
      <t>მ</t>
    </r>
    <r>
      <rPr>
        <vertAlign val="superscript"/>
        <sz val="9"/>
        <rFont val="Sylfaen"/>
        <family val="1"/>
        <charset val="204"/>
      </rPr>
      <t>2</t>
    </r>
  </si>
  <si>
    <t xml:space="preserve">ფიცარი ჩამოგანილი III ხ. 40მმ  </t>
  </si>
  <si>
    <t>სხვა  მასალები</t>
  </si>
  <si>
    <t>საბაზრო</t>
  </si>
  <si>
    <t>არმატურა</t>
  </si>
  <si>
    <t>ტ</t>
  </si>
  <si>
    <t>არმატურა Ф-14მმ АIII</t>
  </si>
  <si>
    <t>არმატურა Ф-8მმ АIII</t>
  </si>
  <si>
    <t>ს,ნ,და წ IV-2-82 11-1-3</t>
  </si>
  <si>
    <t>მოედანზე შერეული ფრაქცის ღორღის საფარის (6-20მმ) შეტანა, გაშლა და დატკეპვნა  სისქე 10სმ</t>
  </si>
  <si>
    <t>4,1-250</t>
  </si>
  <si>
    <t xml:space="preserve">მოედანზე შერეული ფრაქცის ღორღის საფარის (6-20მმ) შეტანა, გაშლა და დატკეპვნა  </t>
  </si>
  <si>
    <r>
      <t>მ</t>
    </r>
    <r>
      <rPr>
        <vertAlign val="superscript"/>
        <sz val="9"/>
        <rFont val="Sylfaen"/>
        <family val="1"/>
        <charset val="204"/>
      </rPr>
      <t>3</t>
    </r>
  </si>
  <si>
    <t>6</t>
  </si>
  <si>
    <t>სნ დაწ, IV-2-82  6-16-1</t>
  </si>
  <si>
    <t xml:space="preserve">მოედანზე ბეტონის ფილის  მოწყობა,  სისქით 10სმ, ბეტონი B-18,5   არმატურის ბადით დ-8 მმ ბიჯი 20სმ  და წყლის გადასაყვანი ზედაპირის ქანობის მოწყობა პროექტით </t>
  </si>
  <si>
    <t xml:space="preserve">შრომის დანახარჯი  </t>
  </si>
  <si>
    <t>მანქანები</t>
  </si>
  <si>
    <t>მან/სთ</t>
  </si>
  <si>
    <t>ბეტონი B-18,5</t>
  </si>
  <si>
    <t xml:space="preserve"> არმატურა დ-8მმ ბიჯი 20სმ</t>
  </si>
  <si>
    <t xml:space="preserve">სხვა მასალები </t>
  </si>
  <si>
    <t>7</t>
  </si>
  <si>
    <t>ბეტონის ფილის მოხვეწა</t>
  </si>
  <si>
    <r>
      <t>მ</t>
    </r>
    <r>
      <rPr>
        <b/>
        <vertAlign val="superscript"/>
        <sz val="9"/>
        <rFont val="Sylfaen"/>
        <family val="1"/>
        <charset val="204"/>
      </rPr>
      <t>2</t>
    </r>
  </si>
  <si>
    <r>
      <t xml:space="preserve">ს.ნ. და წ. IV-2-82 ტ.2. 9-4-10 </t>
    </r>
    <r>
      <rPr>
        <sz val="12"/>
        <rFont val="Arial"/>
        <family val="2"/>
        <charset val="204"/>
      </rPr>
      <t/>
    </r>
  </si>
  <si>
    <t xml:space="preserve">მოედნის შემოღობვისათვის კვადრატული მილებით  80X120X4 ბოძების მოწყობა    </t>
  </si>
  <si>
    <t>ტნ</t>
  </si>
  <si>
    <t xml:space="preserve">სხვა მანქანები </t>
  </si>
  <si>
    <t>2,2-78</t>
  </si>
  <si>
    <t xml:space="preserve">კვადრატული მილები  80X120X4 .    კ-1,02.  155,2X1,02  </t>
  </si>
  <si>
    <t>გ/მ</t>
  </si>
  <si>
    <t>1,10-14</t>
  </si>
  <si>
    <t>ელექტროდი</t>
  </si>
  <si>
    <t>კგ</t>
  </si>
  <si>
    <t>9</t>
  </si>
  <si>
    <t>სნ და წ.V-2-82 ტ-2 ცხ.7-21-4 მისად</t>
  </si>
  <si>
    <t>კვ.მ</t>
  </si>
  <si>
    <t xml:space="preserve">შრომითი დანახარჯი  </t>
  </si>
  <si>
    <t xml:space="preserve">მანქანები  </t>
  </si>
  <si>
    <t>კუთხოვანა 45*45*4</t>
  </si>
  <si>
    <t xml:space="preserve"> მოთუთიებული  მავთულბადე დ-4მმ უჯრედით 50X50 მმ 384,48X1,02</t>
  </si>
  <si>
    <t>კვმ</t>
  </si>
  <si>
    <t xml:space="preserve">მავთულბადის დამჭერი არმატურა    დ-8მმ  </t>
  </si>
  <si>
    <t>ფოლადის კვადრატული მილებით   ჭიშკარის მოწყობა, ანჯამით და საკეტით (2 ცალი)</t>
  </si>
  <si>
    <t xml:space="preserve">ფოლადის კვადრატული მილი 40X40X3მმ   კ-1,02. (16X1,02)*2 </t>
  </si>
  <si>
    <t>ანჯამა (პეტლი)</t>
  </si>
  <si>
    <t>ც</t>
  </si>
  <si>
    <t>საკეტი</t>
  </si>
  <si>
    <t>11</t>
  </si>
  <si>
    <t>სნ და წ. IV-2-82 15-164-8</t>
  </si>
  <si>
    <t>ლითონის კონსტრუქციების დამუშავება და შეღებვა ანტიკოროზიული საღებავით</t>
  </si>
  <si>
    <t xml:space="preserve">ანტიკოროზიული საღებავი </t>
  </si>
  <si>
    <t>ოლიფა</t>
  </si>
  <si>
    <t>12</t>
  </si>
  <si>
    <t xml:space="preserve"> ხელოვნური საფარი სისქე 20მმ  კ-1,02</t>
  </si>
  <si>
    <t>კვარცის ქვიშა 1 კვმ-20კგ კ-1,12  0,2-0,8 ფრაქცია (გარეცხილი, გაცრეცილი კვარცის ქვიშის შეტანა გაშლა და (ბალახის ) დავარცხნა</t>
  </si>
  <si>
    <t>კბ.მ</t>
  </si>
  <si>
    <t>წებო</t>
  </si>
  <si>
    <t>30</t>
  </si>
  <si>
    <t xml:space="preserve"> ლენტა</t>
  </si>
  <si>
    <t>220</t>
  </si>
  <si>
    <t xml:space="preserve">მოედნის დახაზვა </t>
  </si>
  <si>
    <t>154</t>
  </si>
  <si>
    <t>მატერიალური რესურსები</t>
  </si>
  <si>
    <t>ფეხბურთის  კარების მოწყობა მაღალი  ხარისხის ბადეებით 2ც</t>
  </si>
  <si>
    <t>14</t>
  </si>
  <si>
    <t>გრუნტის ამოღება ხელით საძირკვლისათვის</t>
  </si>
  <si>
    <t>15</t>
  </si>
  <si>
    <t>სნ დაწ, IV-2-82  6-1-1</t>
  </si>
  <si>
    <t xml:space="preserve"> დაბეტონება ბეტონი B-20</t>
  </si>
  <si>
    <t>ფეხბურთის კარის მოწყობა ლითონის მილი დ-89 X4 მმ, ლითონის მილი დ-50 X3მმ და მაღალი ხარისხის ბადით</t>
  </si>
  <si>
    <t>ლითონისმილი დ=50*3მმ</t>
  </si>
  <si>
    <t xml:space="preserve">ლითონის მილი დ-89 X4 მმ, </t>
  </si>
  <si>
    <t xml:space="preserve">ფეხბურთის კარის ბადე, ძაფის სისქე არანაკლებ 4 მმ, კაპრონნარევი მასალით დამზადებული </t>
  </si>
  <si>
    <t>კომპლ</t>
  </si>
  <si>
    <t>2</t>
  </si>
  <si>
    <t>17</t>
  </si>
  <si>
    <t>ფეხბურთის კარის  საყრდენების  ლითონის კონსტრუქციების დამუშავება და შეღებვა ანტიკოროზიული საღებავით</t>
  </si>
  <si>
    <t>გრუნტის ამოღება ხელით კალათბურთის ფარების საყრდენების საძირკვლვლისათვის</t>
  </si>
  <si>
    <t>სნ. და წ. IV-2-84 7-22-11</t>
  </si>
  <si>
    <t xml:space="preserve">  კალათბურთის ფარების მოწყობა (1800*1050*40)  </t>
  </si>
  <si>
    <t xml:space="preserve">ლითონის მილი დ-50 X3 მმ, </t>
  </si>
  <si>
    <t xml:space="preserve">ლითონის მილი დ-100 X4 მმ, </t>
  </si>
  <si>
    <t>ორგმინა სისქით 5 მმ</t>
  </si>
  <si>
    <t>მ2</t>
  </si>
  <si>
    <t>აკრილის ნაწრთობი მინის კალათბურთის ფარი  (პროექტით)</t>
  </si>
  <si>
    <t>ცალი</t>
  </si>
  <si>
    <t>s.n. da w. IV-2-82 t-1 cx1.80-3</t>
  </si>
  <si>
    <t>გრუნტის გათხრა ხელით ბორდიურების მოსაწყობად</t>
  </si>
  <si>
    <t xml:space="preserve">მოსამზადებელი ფენის მოწყობა ღორღისაგან ფრაქცია 5-20 მმ  (სისქე 10სმ) </t>
  </si>
  <si>
    <t xml:space="preserve">27-19 </t>
  </si>
  <si>
    <t>ბეტონის ბორდიურების მოწყობა  (15*30)</t>
  </si>
  <si>
    <t>შრომითი დანახარჯები</t>
  </si>
  <si>
    <t>სხვა მანქანა</t>
  </si>
  <si>
    <t>ბორდიური 15*30</t>
  </si>
  <si>
    <t>4,342</t>
  </si>
  <si>
    <t>ბეტონი ბ10</t>
  </si>
  <si>
    <t xml:space="preserve">ქვიშა </t>
  </si>
  <si>
    <t>სხვა მასალა</t>
  </si>
  <si>
    <t>l</t>
  </si>
  <si>
    <t xml:space="preserve">მოსამზადებელი ფენის მოწყობა ღორღისაგან ფრაქცია 5-20 მმ  სტადიონის ირგვლივ მოსაწყობად (სისქე 10სმ) </t>
  </si>
  <si>
    <t xml:space="preserve"> ბეტონის ფილის  მოწყობა სტადიონის ირგვლივ მისასვლელი ბილიკის ჩათვლით,  სისქით 10სმ, ბეტონი B-18,5     პროექტით </t>
  </si>
  <si>
    <t>ვიბროლარყა</t>
  </si>
  <si>
    <t>მოსახვეწი აგრეგატი</t>
  </si>
  <si>
    <t>ლოკალურ რესურსული ჯამი</t>
  </si>
  <si>
    <t>სახარჯთაღრიცხვო ხელფასი</t>
  </si>
  <si>
    <t>ჯამი</t>
  </si>
  <si>
    <t xml:space="preserve">ზედნადები ხარჯები </t>
  </si>
  <si>
    <t xml:space="preserve">ჯამი </t>
  </si>
  <si>
    <t>გეგმიური დაგროვება</t>
  </si>
  <si>
    <t>ქობულეთის მუნიციპალიტეტის სოფელ ლეღვას N2 საჯარო სკოლის ეზოში ღია სპორტული მოედნის მშენებლობა</t>
  </si>
  <si>
    <t>სტადიონის ელექტრო სამონტაჟო სამუშაოები</t>
  </si>
  <si>
    <t>საფუზველი</t>
  </si>
  <si>
    <t>სამუშაოს დასახელება</t>
  </si>
  <si>
    <t>განზომილების ერთეული</t>
  </si>
  <si>
    <t>რაოდენობა</t>
  </si>
  <si>
    <t>სახარჯთაღრიცხვო</t>
  </si>
  <si>
    <t>საპროექტო მონაცემებზე</t>
  </si>
  <si>
    <t>განზომილების ერრთეულზე</t>
  </si>
  <si>
    <t xml:space="preserve">sndaw
IV-2-82
1-80-3
</t>
  </si>
  <si>
    <t>ormoebis amoTxra xeliT sayrdeni boZebisaTvis (0,4*0,4*1,2) 4ც</t>
  </si>
  <si>
    <r>
      <t>m</t>
    </r>
    <r>
      <rPr>
        <b/>
        <vertAlign val="superscript"/>
        <sz val="9"/>
        <rFont val="LitNusx"/>
        <family val="2"/>
      </rPr>
      <t>3</t>
    </r>
  </si>
  <si>
    <t xml:space="preserve">SromiTi danaxarji </t>
  </si>
  <si>
    <t>kac/sT</t>
  </si>
  <si>
    <t xml:space="preserve">sn. da w.
33-303-4 </t>
  </si>
  <si>
    <t xml:space="preserve">sayrdeni boZis dabetoneba ankeriT
</t>
  </si>
  <si>
    <r>
      <t>m</t>
    </r>
    <r>
      <rPr>
        <b/>
        <vertAlign val="superscript"/>
        <sz val="9"/>
        <rFont val="AcadNusx"/>
      </rPr>
      <t>3</t>
    </r>
  </si>
  <si>
    <t>SromiTi danaxarjebi</t>
  </si>
  <si>
    <t>betoni m 250</t>
  </si>
  <si>
    <r>
      <t>m</t>
    </r>
    <r>
      <rPr>
        <vertAlign val="superscript"/>
        <sz val="9"/>
        <rFont val="AcadNusx"/>
      </rPr>
      <t>3</t>
    </r>
  </si>
  <si>
    <t>ankerebi-almatura ф 18 А III</t>
  </si>
  <si>
    <t>kg</t>
  </si>
  <si>
    <t>sn. da w.         15-164-7</t>
  </si>
  <si>
    <t xml:space="preserve">sayrdeni boZebis SeRebva antikoroziuli saRebaviT </t>
  </si>
  <si>
    <r>
      <t>100 m</t>
    </r>
    <r>
      <rPr>
        <b/>
        <vertAlign val="superscript"/>
        <sz val="9"/>
        <rFont val="AcadNusx"/>
      </rPr>
      <t>2</t>
    </r>
  </si>
  <si>
    <t xml:space="preserve">SromiTi danaxarjebi </t>
  </si>
  <si>
    <t>saRebavi  antikoroziuli</t>
  </si>
  <si>
    <t>gaxexili saRebavi</t>
  </si>
  <si>
    <t>olifa</t>
  </si>
  <si>
    <t xml:space="preserve">sxvadasxva </t>
  </si>
  <si>
    <t>lari</t>
  </si>
  <si>
    <t>sn. da w.
33-251-6</t>
  </si>
  <si>
    <t xml:space="preserve">liTonis sayrdeni boZis montaJi  Ф=127 sisqe 3mm sigrZe 7,15m </t>
  </si>
  <si>
    <t>c</t>
  </si>
  <si>
    <t xml:space="preserve"> </t>
  </si>
  <si>
    <t>amwe saavtomobilo svlae 16 t</t>
  </si>
  <si>
    <t>man//sT</t>
  </si>
  <si>
    <t>sayrdeni liTonis boZi ф 127mm 3mm sisqis (7,15mX4c)</t>
  </si>
  <si>
    <t>grZ/m</t>
  </si>
  <si>
    <t>sn. da w.
IV-6-82
8-363-1</t>
  </si>
  <si>
    <t xml:space="preserve">sanaTis samagri kvanZis montaJi (liTonis boZebze) liTonis mili ф42mm sisqe 3mm
</t>
  </si>
  <si>
    <t>kompl.</t>
  </si>
  <si>
    <t xml:space="preserve">manqanebi </t>
  </si>
  <si>
    <t>masalebi</t>
  </si>
  <si>
    <t>liTonis mili ф 42mm (1,5mX93c)</t>
  </si>
  <si>
    <t>1.9-20</t>
  </si>
  <si>
    <t>samontaJo detalebi (qanCi, Saiba )</t>
  </si>
  <si>
    <t>sn. da w.
IV-6-82
8-595-1</t>
  </si>
  <si>
    <t xml:space="preserve"> gare ganaTebis boZebze sanaTebis montaJi </t>
  </si>
  <si>
    <t>100 c</t>
  </si>
  <si>
    <t xml:space="preserve">manqanebi  </t>
  </si>
  <si>
    <t>man/sT</t>
  </si>
  <si>
    <t>8.17-176</t>
  </si>
  <si>
    <t>დიოდური სანათი 90 vt</t>
  </si>
  <si>
    <t>sip sahaero kabelis sanaTis samagri kvanZis montaJi sip damWeriT, Sualeduri damWeriT da saboloo damWeriT</t>
  </si>
  <si>
    <t>manqanebi</t>
  </si>
  <si>
    <t>sipdamWeri</t>
  </si>
  <si>
    <t>Camosakidi kabelebisaTvis (sakidi)</t>
  </si>
  <si>
    <t>boZebze damWeri samagri sakidi Tavsa da boloSi</t>
  </si>
  <si>
    <t>sn. da w.         21-13-1</t>
  </si>
  <si>
    <r>
      <t>foto reles montaJi sadenis miyvaniT 2X6mm</t>
    </r>
    <r>
      <rPr>
        <b/>
        <vertAlign val="superscript"/>
        <sz val="9"/>
        <rFont val="AcadNusx"/>
      </rPr>
      <t xml:space="preserve">2  6m </t>
    </r>
  </si>
  <si>
    <t>fotorele</t>
  </si>
  <si>
    <r>
      <t>sadeni aluminis 2X6mm</t>
    </r>
    <r>
      <rPr>
        <vertAlign val="superscript"/>
        <sz val="9"/>
        <rFont val="AcadNusx"/>
      </rPr>
      <t>2</t>
    </r>
  </si>
  <si>
    <t>sxvadasxva</t>
  </si>
  <si>
    <t>el.karadis (yuTis) montaJi magnituri gamSvebiT da saketiT</t>
  </si>
  <si>
    <t>el.karada</t>
  </si>
  <si>
    <t>saketi</t>
  </si>
  <si>
    <t>sxvadasxva (samagri kvanZi)</t>
  </si>
  <si>
    <t>8-402-2</t>
  </si>
  <si>
    <t>ელ.სადენის მონტაჟი</t>
  </si>
  <si>
    <t>გრძ.მ</t>
  </si>
  <si>
    <t>შრომის დანახარჯები</t>
  </si>
  <si>
    <t>NYM 3X2,5 კაბელი</t>
  </si>
  <si>
    <t>4*16 კაბელი</t>
  </si>
  <si>
    <t>გოფრირებული მილი</t>
  </si>
  <si>
    <t>21-7</t>
  </si>
  <si>
    <t xml:space="preserve">გამანაწილებელი ფარის  მონტაჟი </t>
  </si>
  <si>
    <t xml:space="preserve"> შრომითი დანახარჯები</t>
  </si>
  <si>
    <t>გამანაწილებელი ფარი</t>
  </si>
  <si>
    <t>ელ. ავტომატები 32 ამპ</t>
  </si>
  <si>
    <t>ელ. ავტომატები 16 ამპ</t>
  </si>
  <si>
    <t>1-80-3</t>
  </si>
  <si>
    <t>ტრანშეს გათხრა ხელით კაბელის მოსაწყობად</t>
  </si>
  <si>
    <t>მ 3</t>
  </si>
  <si>
    <t>23_1_1</t>
  </si>
  <si>
    <t>ქვიშის საფარის მოწყობა მილების ირგვლივ</t>
  </si>
  <si>
    <t>ქვიშა</t>
  </si>
  <si>
    <t xml:space="preserve">8_472_2  8_472_3  </t>
  </si>
  <si>
    <t xml:space="preserve"> დამიწების კონტურის მოწყობა ჰორიზონტალური დამამიწებლით</t>
  </si>
  <si>
    <t>მ</t>
  </si>
  <si>
    <t>ჰორიზონტალური დამამიწებელი ფურცლოვანი ფოლადით 40X4 მმ</t>
  </si>
  <si>
    <t>მეტალოკონსტრუქცია</t>
  </si>
  <si>
    <t>8_471-1</t>
  </si>
  <si>
    <t>დამიწების ელექტროდის მოწყობა</t>
  </si>
  <si>
    <t>ვერტიკალურიმდამამიწებელიელექტროდი 50X50X5 მმ</t>
  </si>
  <si>
    <t>23_1_2</t>
  </si>
  <si>
    <t>ტრანშეს  შევსება ამოღებული გრუნტით და ადგილზე მოსწორება</t>
  </si>
  <si>
    <t>ზედნადები ხარჯები შრ.დანახარჯებიდან - 75%</t>
  </si>
  <si>
    <t>ლოკალური ხარჯთაღრიცხვა #1-2</t>
  </si>
  <si>
    <t xml:space="preserve">რეზერვი გაუთვალისწინებელ სამუშაოებზე   3 % </t>
  </si>
  <si>
    <t>დღგ 18%</t>
  </si>
  <si>
    <t>ლოკალური ხარჯთაღრიცხვა #1-1</t>
  </si>
  <si>
    <t xml:space="preserve">მთლიანი ჯამი </t>
  </si>
  <si>
    <t>სექციური ღობის მოწყობა მოთუთიებული  მავთულბადით დ-4მმ უჯრედით 50X50 მმ დამჭერი არმატურით დ-8 მმ (ბადე  384,4 კვმ კ-1,02) კუთხოვანების დაბოლოებები, უსაფრთხოების მიზნით უნდა იყოს მიმართული გარე მხარეს</t>
  </si>
  <si>
    <r>
      <t>xelovnuri safaris balaxis mowyoba (25mm simaRlis) kvarcis qviSis moyriT proeqtis Sesasbamisad, aranakleb Semdegi maxasiaTeblebiT: ბალახის სიმჭიდროვე: 6.600</t>
    </r>
    <r>
      <rPr>
        <b/>
        <sz val="10"/>
        <rFont val="Arial"/>
        <family val="2"/>
        <charset val="204"/>
      </rPr>
      <t xml:space="preserve"> DTex (±5%).</t>
    </r>
    <r>
      <rPr>
        <b/>
        <sz val="10"/>
        <rFont val="AcadNusx"/>
      </rPr>
      <t xml:space="preserve"> ბალახის წონა: 700 გრ/მ2 </t>
    </r>
    <r>
      <rPr>
        <b/>
        <sz val="10"/>
        <rFont val="Arial"/>
        <family val="2"/>
        <charset val="204"/>
      </rPr>
      <t>(±10%)</t>
    </r>
  </si>
  <si>
    <t>სულ ჯამი 
(მაქსიმალური ღირებულება 
134 540 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</si>
</sst>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0.0"/>
    <numFmt numFmtId="166" formatCode="0.0000"/>
    <numFmt numFmtId="167" formatCode="0.000"/>
    <numFmt numFmtId="168" formatCode="#,##0.0"/>
    <numFmt numFmtId="169" formatCode="#,##0.000"/>
    <numFmt numFmtId="170" formatCode="_-* #,##0.000\ _₾_-;\-* #,##0.000\ _₾_-;_-* &quot;-&quot;??\ _₾_-;_-@_-"/>
    <numFmt numFmtId="171" formatCode="0.0%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sz val="12"/>
      <name val="Sylfaen"/>
      <family val="1"/>
      <charset val="204"/>
    </font>
    <font>
      <sz val="10"/>
      <name val="Sylfaen"/>
      <family val="1"/>
      <charset val="204"/>
    </font>
    <font>
      <b/>
      <sz val="10"/>
      <name val="A_Nusxuri"/>
    </font>
    <font>
      <b/>
      <sz val="10"/>
      <name val="Sylfaen"/>
      <family val="1"/>
      <charset val="204"/>
    </font>
    <font>
      <b/>
      <vertAlign val="superscript"/>
      <sz val="9"/>
      <name val="Sylfaen"/>
      <family val="1"/>
      <charset val="204"/>
    </font>
    <font>
      <b/>
      <sz val="9"/>
      <name val="Sylfaen"/>
      <family val="1"/>
    </font>
    <font>
      <sz val="9"/>
      <name val="Sylfaen"/>
      <family val="1"/>
    </font>
    <font>
      <vertAlign val="superscript"/>
      <sz val="9"/>
      <name val="Sylfae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Sylfaen"/>
      <family val="1"/>
      <charset val="204"/>
    </font>
    <font>
      <b/>
      <sz val="8"/>
      <name val="Sylfaen"/>
      <family val="1"/>
      <charset val="204"/>
    </font>
    <font>
      <b/>
      <sz val="10"/>
      <name val="Sylfaen"/>
      <family val="1"/>
    </font>
    <font>
      <b/>
      <sz val="9"/>
      <name val="LitNusx"/>
      <family val="2"/>
      <charset val="204"/>
    </font>
    <font>
      <b/>
      <vertAlign val="superscript"/>
      <sz val="9"/>
      <name val="LitNusx"/>
      <family val="2"/>
    </font>
    <font>
      <sz val="9"/>
      <name val="LitNusx"/>
      <family val="2"/>
      <charset val="204"/>
    </font>
    <font>
      <sz val="9"/>
      <name val="LitNusx"/>
      <family val="2"/>
    </font>
    <font>
      <b/>
      <sz val="9"/>
      <name val="AcadNusx"/>
    </font>
    <font>
      <b/>
      <vertAlign val="superscript"/>
      <sz val="9"/>
      <name val="AcadNusx"/>
    </font>
    <font>
      <sz val="9"/>
      <name val="AcadNusx"/>
    </font>
    <font>
      <vertAlign val="superscript"/>
      <sz val="9"/>
      <name val="AcadNusx"/>
    </font>
    <font>
      <b/>
      <sz val="9"/>
      <name val="Sylfaen"/>
      <family val="1"/>
      <charset val="1"/>
    </font>
    <font>
      <b/>
      <sz val="9"/>
      <color theme="1"/>
      <name val="Sylfaen"/>
      <family val="1"/>
    </font>
    <font>
      <b/>
      <sz val="9"/>
      <color indexed="8"/>
      <name val="Sylfaen"/>
      <family val="1"/>
    </font>
    <font>
      <sz val="9"/>
      <color theme="1"/>
      <name val="Sylfaen"/>
      <family val="1"/>
    </font>
    <font>
      <sz val="9"/>
      <color indexed="8"/>
      <name val="Sylfaen"/>
      <family val="1"/>
    </font>
    <font>
      <b/>
      <u/>
      <sz val="9"/>
      <name val="Sylfaen"/>
      <family val="1"/>
    </font>
    <font>
      <b/>
      <u/>
      <sz val="9"/>
      <color indexed="8"/>
      <name val="Sylfaen"/>
      <family val="1"/>
    </font>
    <font>
      <b/>
      <sz val="10"/>
      <color theme="1"/>
      <name val="Sylfaen"/>
      <family val="1"/>
    </font>
    <font>
      <sz val="9"/>
      <color theme="1"/>
      <name val="Sylfaen"/>
      <family val="1"/>
      <charset val="204"/>
    </font>
    <font>
      <b/>
      <sz val="10"/>
      <name val="AcadNusx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</cellStyleXfs>
  <cellXfs count="19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170" fontId="4" fillId="2" borderId="1" xfId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5" fillId="2" borderId="1" xfId="0" applyNumberFormat="1" applyFont="1" applyFill="1" applyBorder="1" applyAlignment="1">
      <alignment horizontal="center" vertical="center" wrapText="1"/>
    </xf>
    <xf numFmtId="165" fontId="4" fillId="2" borderId="1" xfId="3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3" applyFont="1" applyFill="1" applyBorder="1" applyAlignment="1">
      <alignment horizontal="left" vertical="center" wrapText="1"/>
    </xf>
    <xf numFmtId="2" fontId="4" fillId="2" borderId="1" xfId="3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 vertical="center" wrapText="1"/>
    </xf>
    <xf numFmtId="2" fontId="4" fillId="2" borderId="1" xfId="3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3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7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 textRotation="90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255" wrapText="1"/>
    </xf>
    <xf numFmtId="0" fontId="17" fillId="2" borderId="1" xfId="0" applyFont="1" applyFill="1" applyBorder="1" applyAlignment="1">
      <alignment horizontal="center" vertical="center" wrapText="1"/>
    </xf>
    <xf numFmtId="49" fontId="19" fillId="2" borderId="1" xfId="5" applyNumberFormat="1" applyFont="1" applyFill="1" applyBorder="1" applyAlignment="1">
      <alignment horizontal="center" vertical="center" wrapText="1"/>
    </xf>
    <xf numFmtId="0" fontId="19" fillId="2" borderId="1" xfId="5" applyNumberFormat="1" applyFont="1" applyFill="1" applyBorder="1" applyAlignment="1">
      <alignment horizontal="center" vertical="center" wrapText="1"/>
    </xf>
    <xf numFmtId="2" fontId="11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49" fontId="21" fillId="2" borderId="1" xfId="5" applyNumberFormat="1" applyFont="1" applyFill="1" applyBorder="1" applyAlignment="1">
      <alignment vertical="center" wrapText="1"/>
    </xf>
    <xf numFmtId="49" fontId="22" fillId="2" borderId="1" xfId="5" applyNumberFormat="1" applyFont="1" applyFill="1" applyBorder="1" applyAlignment="1">
      <alignment horizontal="center" vertical="center" wrapText="1"/>
    </xf>
    <xf numFmtId="49" fontId="21" fillId="2" borderId="1" xfId="5" applyNumberFormat="1" applyFont="1" applyFill="1" applyBorder="1" applyAlignment="1">
      <alignment horizontal="center" vertical="center" wrapText="1"/>
    </xf>
    <xf numFmtId="0" fontId="21" fillId="2" borderId="1" xfId="5" applyNumberFormat="1" applyFont="1" applyFill="1" applyBorder="1" applyAlignment="1">
      <alignment horizontal="center" vertical="center" wrapText="1"/>
    </xf>
    <xf numFmtId="2" fontId="4" fillId="2" borderId="1" xfId="2" applyNumberFormat="1" applyFont="1" applyFill="1" applyBorder="1" applyAlignment="1">
      <alignment horizontal="center" vertical="center"/>
    </xf>
    <xf numFmtId="0" fontId="23" fillId="2" borderId="1" xfId="5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/>
    </xf>
    <xf numFmtId="49" fontId="25" fillId="2" borderId="1" xfId="5" applyNumberFormat="1" applyFont="1" applyFill="1" applyBorder="1" applyAlignment="1">
      <alignment horizontal="center" vertical="center" wrapText="1"/>
    </xf>
    <xf numFmtId="0" fontId="25" fillId="2" borderId="1" xfId="5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2" fontId="4" fillId="2" borderId="1" xfId="2" applyNumberFormat="1" applyFont="1" applyFill="1" applyBorder="1" applyAlignment="1">
      <alignment horizontal="center"/>
    </xf>
    <xf numFmtId="2" fontId="27" fillId="2" borderId="1" xfId="2" applyNumberFormat="1" applyFont="1" applyFill="1" applyBorder="1" applyAlignment="1">
      <alignment horizontal="center" vertical="center"/>
    </xf>
    <xf numFmtId="0" fontId="27" fillId="2" borderId="1" xfId="2" applyFont="1" applyFill="1" applyBorder="1" applyAlignment="1">
      <alignment horizontal="center" vertical="center"/>
    </xf>
    <xf numFmtId="165" fontId="25" fillId="2" borderId="1" xfId="5" applyNumberFormat="1" applyFont="1" applyFill="1" applyBorder="1" applyAlignment="1">
      <alignment horizontal="center" vertical="center" wrapText="1"/>
    </xf>
    <xf numFmtId="14" fontId="25" fillId="2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/>
    </xf>
    <xf numFmtId="0" fontId="11" fillId="2" borderId="1" xfId="6" applyFont="1" applyFill="1" applyBorder="1" applyAlignment="1">
      <alignment horizontal="center" vertical="center" wrapText="1"/>
    </xf>
    <xf numFmtId="0" fontId="28" fillId="2" borderId="1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2" fontId="29" fillId="2" borderId="1" xfId="0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30" fillId="2" borderId="1" xfId="2" applyFont="1" applyFill="1" applyBorder="1" applyAlignment="1">
      <alignment horizontal="center" vertical="center"/>
    </xf>
    <xf numFmtId="2" fontId="12" fillId="2" borderId="1" xfId="2" applyNumberFormat="1" applyFont="1" applyFill="1" applyBorder="1" applyAlignment="1">
      <alignment horizontal="center" vertical="center"/>
    </xf>
    <xf numFmtId="2" fontId="31" fillId="2" borderId="1" xfId="0" applyNumberFormat="1" applyFont="1" applyFill="1" applyBorder="1" applyAlignment="1">
      <alignment horizontal="center" vertical="center" wrapText="1"/>
    </xf>
    <xf numFmtId="0" fontId="12" fillId="2" borderId="1" xfId="6" applyFont="1" applyFill="1" applyBorder="1" applyAlignment="1">
      <alignment horizontal="center" vertical="center" wrapText="1"/>
    </xf>
    <xf numFmtId="165" fontId="12" fillId="2" borderId="1" xfId="2" applyNumberFormat="1" applyFont="1" applyFill="1" applyBorder="1" applyAlignment="1">
      <alignment horizontal="center" vertical="center"/>
    </xf>
    <xf numFmtId="0" fontId="32" fillId="2" borderId="1" xfId="2" applyFont="1" applyFill="1" applyBorder="1" applyAlignment="1">
      <alignment horizontal="center" vertical="center"/>
    </xf>
    <xf numFmtId="165" fontId="32" fillId="2" borderId="1" xfId="2" applyNumberFormat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top"/>
    </xf>
    <xf numFmtId="0" fontId="12" fillId="2" borderId="1" xfId="2" applyFont="1" applyFill="1" applyBorder="1" applyAlignment="1">
      <alignment horizontal="left" vertical="top" wrapText="1"/>
    </xf>
    <xf numFmtId="2" fontId="12" fillId="2" borderId="1" xfId="2" applyNumberFormat="1" applyFont="1" applyFill="1" applyBorder="1" applyAlignment="1">
      <alignment horizontal="center" vertical="top"/>
    </xf>
    <xf numFmtId="165" fontId="12" fillId="2" borderId="1" xfId="2" applyNumberFormat="1" applyFont="1" applyFill="1" applyBorder="1" applyAlignment="1">
      <alignment horizontal="center" vertical="top"/>
    </xf>
    <xf numFmtId="14" fontId="11" fillId="2" borderId="1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7" fontId="12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165" fontId="29" fillId="2" borderId="1" xfId="0" applyNumberFormat="1" applyFont="1" applyFill="1" applyBorder="1" applyAlignment="1">
      <alignment horizontal="center" vertical="center" wrapText="1"/>
    </xf>
    <xf numFmtId="2" fontId="29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9" fontId="12" fillId="0" borderId="1" xfId="2" applyNumberFormat="1" applyFont="1" applyBorder="1" applyAlignment="1">
      <alignment horizontal="center" vertical="center"/>
    </xf>
    <xf numFmtId="165" fontId="31" fillId="2" borderId="1" xfId="0" applyNumberFormat="1" applyFont="1" applyFill="1" applyBorder="1" applyAlignment="1">
      <alignment horizontal="center" vertical="center" wrapText="1"/>
    </xf>
    <xf numFmtId="171" fontId="31" fillId="2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167" fontId="9" fillId="0" borderId="6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167" fontId="9" fillId="0" borderId="5" xfId="0" applyNumberFormat="1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2" fontId="9" fillId="2" borderId="9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 wrapText="1"/>
    </xf>
    <xf numFmtId="165" fontId="29" fillId="2" borderId="7" xfId="0" applyNumberFormat="1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1" fillId="0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2" fontId="11" fillId="3" borderId="1" xfId="2" applyNumberFormat="1" applyFont="1" applyFill="1" applyBorder="1" applyAlignment="1">
      <alignment horizontal="center" vertical="center"/>
    </xf>
    <xf numFmtId="2" fontId="11" fillId="3" borderId="1" xfId="2" applyNumberFormat="1" applyFont="1" applyFill="1" applyBorder="1" applyAlignment="1">
      <alignment horizontal="center"/>
    </xf>
    <xf numFmtId="2" fontId="27" fillId="3" borderId="1" xfId="2" applyNumberFormat="1" applyFont="1" applyFill="1" applyBorder="1" applyAlignment="1">
      <alignment horizontal="center" vertical="center"/>
    </xf>
    <xf numFmtId="2" fontId="29" fillId="3" borderId="1" xfId="0" applyNumberFormat="1" applyFont="1" applyFill="1" applyBorder="1" applyAlignment="1">
      <alignment horizontal="center" vertical="center" wrapText="1"/>
    </xf>
    <xf numFmtId="165" fontId="35" fillId="2" borderId="1" xfId="0" applyNumberFormat="1" applyFont="1" applyFill="1" applyBorder="1" applyAlignment="1">
      <alignment horizontal="center" vertical="center" wrapText="1"/>
    </xf>
    <xf numFmtId="0" fontId="35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2" fontId="35" fillId="2" borderId="1" xfId="0" applyNumberFormat="1" applyFont="1" applyFill="1" applyBorder="1" applyAlignment="1">
      <alignment horizontal="center" vertical="center" wrapText="1"/>
    </xf>
    <xf numFmtId="2" fontId="35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0" fillId="2" borderId="1" xfId="0" applyNumberFormat="1" applyFont="1" applyFill="1" applyBorder="1" applyAlignment="1">
      <alignment horizontal="center" vertical="center" wrapText="1"/>
    </xf>
    <xf numFmtId="0" fontId="35" fillId="2" borderId="1" xfId="2" applyFont="1" applyFill="1" applyBorder="1" applyAlignment="1">
      <alignment horizontal="center" vertical="center"/>
    </xf>
    <xf numFmtId="0" fontId="35" fillId="2" borderId="1" xfId="2" applyFont="1" applyFill="1" applyBorder="1" applyAlignment="1">
      <alignment horizontal="center"/>
    </xf>
    <xf numFmtId="49" fontId="36" fillId="2" borderId="1" xfId="0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top" wrapText="1"/>
    </xf>
    <xf numFmtId="0" fontId="11" fillId="2" borderId="1" xfId="2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textRotation="90" wrapText="1"/>
    </xf>
    <xf numFmtId="0" fontId="16" fillId="0" borderId="2" xfId="2" applyFont="1" applyBorder="1" applyAlignment="1">
      <alignment horizontal="center"/>
    </xf>
    <xf numFmtId="0" fontId="16" fillId="0" borderId="3" xfId="2" applyFont="1" applyBorder="1" applyAlignment="1">
      <alignment horizontal="center"/>
    </xf>
    <xf numFmtId="0" fontId="16" fillId="0" borderId="4" xfId="2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4" fillId="2" borderId="0" xfId="4" applyFont="1" applyFill="1" applyAlignment="1">
      <alignment horizontal="center" vertical="center"/>
    </xf>
    <xf numFmtId="0" fontId="18" fillId="0" borderId="0" xfId="2" applyFont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</cellXfs>
  <cellStyles count="7">
    <cellStyle name="Comma" xfId="1" builtinId="3"/>
    <cellStyle name="Normal" xfId="0" builtinId="0"/>
    <cellStyle name="Normal 14 3" xfId="3"/>
    <cellStyle name="Normal 2 2" xfId="5"/>
    <cellStyle name="Обычный 2" xfId="4"/>
    <cellStyle name="Обычный 2 2" xfId="6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1"/>
  <sheetViews>
    <sheetView tabSelected="1" workbookViewId="0">
      <selection sqref="A1:H1"/>
    </sheetView>
  </sheetViews>
  <sheetFormatPr defaultRowHeight="15"/>
  <cols>
    <col min="1" max="1" width="3.42578125" customWidth="1"/>
    <col min="2" max="2" width="10.140625" customWidth="1"/>
    <col min="3" max="3" width="42.42578125" customWidth="1"/>
    <col min="8" max="8" width="11.85546875" bestFit="1" customWidth="1"/>
    <col min="10" max="10" width="9.5703125" bestFit="1" customWidth="1"/>
  </cols>
  <sheetData>
    <row r="1" spans="1:10" ht="62.25" customHeight="1">
      <c r="A1" s="185" t="s">
        <v>143</v>
      </c>
      <c r="B1" s="185"/>
      <c r="C1" s="185"/>
      <c r="D1" s="185"/>
      <c r="E1" s="185"/>
      <c r="F1" s="185"/>
      <c r="G1" s="185"/>
      <c r="H1" s="185"/>
    </row>
    <row r="2" spans="1:10">
      <c r="A2" s="182" t="s">
        <v>244</v>
      </c>
      <c r="B2" s="183"/>
      <c r="C2" s="183"/>
      <c r="D2" s="183"/>
      <c r="E2" s="183"/>
      <c r="F2" s="183"/>
      <c r="G2" s="183"/>
      <c r="H2" s="184"/>
    </row>
    <row r="3" spans="1:10" ht="18">
      <c r="A3" s="191" t="s">
        <v>0</v>
      </c>
      <c r="B3" s="191"/>
      <c r="C3" s="191"/>
      <c r="D3" s="191"/>
      <c r="E3" s="191"/>
      <c r="F3" s="191"/>
      <c r="G3" s="191"/>
      <c r="H3" s="191"/>
    </row>
    <row r="4" spans="1:10" ht="35.25" customHeight="1">
      <c r="A4" s="192" t="s">
        <v>4</v>
      </c>
      <c r="B4" s="194" t="s">
        <v>5</v>
      </c>
      <c r="C4" s="195" t="s">
        <v>6</v>
      </c>
      <c r="D4" s="196" t="s">
        <v>7</v>
      </c>
      <c r="E4" s="197" t="s">
        <v>8</v>
      </c>
      <c r="F4" s="197"/>
      <c r="G4" s="197" t="s">
        <v>1</v>
      </c>
      <c r="H4" s="197"/>
    </row>
    <row r="5" spans="1:10" ht="81" customHeight="1">
      <c r="A5" s="193"/>
      <c r="B5" s="194"/>
      <c r="C5" s="195"/>
      <c r="D5" s="196"/>
      <c r="E5" s="70" t="s">
        <v>9</v>
      </c>
      <c r="F5" s="70" t="s">
        <v>10</v>
      </c>
      <c r="G5" s="70" t="s">
        <v>9</v>
      </c>
      <c r="H5" s="70" t="s">
        <v>11</v>
      </c>
    </row>
    <row r="6" spans="1:10">
      <c r="A6" s="71" t="s">
        <v>12</v>
      </c>
      <c r="B6" s="72">
        <v>2</v>
      </c>
      <c r="C6" s="26">
        <v>3</v>
      </c>
      <c r="D6" s="3" t="s">
        <v>13</v>
      </c>
      <c r="E6" s="73">
        <v>5</v>
      </c>
      <c r="F6" s="73">
        <v>6</v>
      </c>
      <c r="G6" s="73">
        <v>7</v>
      </c>
      <c r="H6" s="73">
        <v>8</v>
      </c>
    </row>
    <row r="7" spans="1:10" ht="38.25">
      <c r="A7" s="3" t="s">
        <v>12</v>
      </c>
      <c r="B7" s="3" t="s">
        <v>14</v>
      </c>
      <c r="C7" s="3" t="s">
        <v>15</v>
      </c>
      <c r="D7" s="3" t="s">
        <v>16</v>
      </c>
      <c r="E7" s="4"/>
      <c r="F7" s="5">
        <v>9.9</v>
      </c>
      <c r="G7" s="4"/>
      <c r="H7" s="154">
        <f>H8</f>
        <v>0</v>
      </c>
      <c r="J7" s="152">
        <f>H7</f>
        <v>0</v>
      </c>
    </row>
    <row r="8" spans="1:10">
      <c r="A8" s="6"/>
      <c r="B8" s="3" t="s">
        <v>17</v>
      </c>
      <c r="C8" s="7" t="s">
        <v>18</v>
      </c>
      <c r="D8" s="8" t="s">
        <v>19</v>
      </c>
      <c r="E8" s="9">
        <v>2.06</v>
      </c>
      <c r="F8" s="6">
        <f>E8*F7</f>
        <v>20.394000000000002</v>
      </c>
      <c r="G8" s="9"/>
      <c r="H8" s="8">
        <f>F8*G8</f>
        <v>0</v>
      </c>
    </row>
    <row r="9" spans="1:10" ht="38.25">
      <c r="A9" s="10">
        <v>2</v>
      </c>
      <c r="B9" s="11" t="s">
        <v>20</v>
      </c>
      <c r="C9" s="12" t="s">
        <v>21</v>
      </c>
      <c r="D9" s="13" t="s">
        <v>22</v>
      </c>
      <c r="E9" s="14"/>
      <c r="F9" s="15">
        <v>8.7300000000000003E-2</v>
      </c>
      <c r="G9" s="16"/>
      <c r="H9" s="155">
        <f>H10+H11</f>
        <v>0</v>
      </c>
      <c r="J9" s="152">
        <f>SUM(H10:H11)</f>
        <v>0</v>
      </c>
    </row>
    <row r="10" spans="1:10">
      <c r="A10" s="6"/>
      <c r="B10" s="18"/>
      <c r="C10" s="19" t="s">
        <v>23</v>
      </c>
      <c r="D10" s="20" t="s">
        <v>19</v>
      </c>
      <c r="E10" s="21">
        <v>35</v>
      </c>
      <c r="F10" s="22">
        <f>E10*F9</f>
        <v>3.0554999999999999</v>
      </c>
      <c r="G10" s="16"/>
      <c r="H10" s="8">
        <f>G10*F10</f>
        <v>0</v>
      </c>
    </row>
    <row r="11" spans="1:10">
      <c r="A11" s="6"/>
      <c r="B11" s="18"/>
      <c r="C11" s="19" t="s">
        <v>24</v>
      </c>
      <c r="D11" s="23" t="s">
        <v>25</v>
      </c>
      <c r="E11" s="24">
        <v>122</v>
      </c>
      <c r="F11" s="22">
        <f>E11*F9</f>
        <v>10.650600000000001</v>
      </c>
      <c r="G11" s="16"/>
      <c r="H11" s="8">
        <f>G11*F11</f>
        <v>0</v>
      </c>
    </row>
    <row r="12" spans="1:10" ht="38.25">
      <c r="A12" s="25">
        <v>3</v>
      </c>
      <c r="B12" s="26" t="s">
        <v>26</v>
      </c>
      <c r="C12" s="3" t="s">
        <v>27</v>
      </c>
      <c r="D12" s="26" t="s">
        <v>28</v>
      </c>
      <c r="E12" s="26"/>
      <c r="F12" s="5">
        <v>15.91</v>
      </c>
      <c r="G12" s="5"/>
      <c r="H12" s="154">
        <f>H13+H14+H15+H16+H17+H18</f>
        <v>0</v>
      </c>
      <c r="J12" s="152">
        <f>SUM(H13:H18)</f>
        <v>0</v>
      </c>
    </row>
    <row r="13" spans="1:10">
      <c r="A13" s="6"/>
      <c r="B13" s="1"/>
      <c r="C13" s="7" t="s">
        <v>23</v>
      </c>
      <c r="D13" s="2" t="s">
        <v>19</v>
      </c>
      <c r="E13" s="1">
        <v>6.66</v>
      </c>
      <c r="F13" s="1">
        <f>F12*E13</f>
        <v>105.9606</v>
      </c>
      <c r="G13" s="8"/>
      <c r="H13" s="8">
        <f t="shared" ref="H13:H18" si="0">F13*G13</f>
        <v>0</v>
      </c>
    </row>
    <row r="14" spans="1:10">
      <c r="A14" s="6"/>
      <c r="B14" s="1"/>
      <c r="C14" s="7" t="s">
        <v>29</v>
      </c>
      <c r="D14" s="8" t="s">
        <v>3</v>
      </c>
      <c r="E14" s="1">
        <v>0.59</v>
      </c>
      <c r="F14" s="8">
        <f>F12*E14</f>
        <v>9.3868999999999989</v>
      </c>
      <c r="G14" s="8"/>
      <c r="H14" s="8">
        <f t="shared" si="0"/>
        <v>0</v>
      </c>
    </row>
    <row r="15" spans="1:10">
      <c r="A15" s="6"/>
      <c r="B15" s="1"/>
      <c r="C15" s="27" t="s">
        <v>30</v>
      </c>
      <c r="D15" s="1" t="s">
        <v>28</v>
      </c>
      <c r="E15" s="1">
        <v>1.0149999999999999</v>
      </c>
      <c r="F15" s="8">
        <f>E15*F12</f>
        <v>16.14865</v>
      </c>
      <c r="G15" s="6"/>
      <c r="H15" s="8">
        <f t="shared" si="0"/>
        <v>0</v>
      </c>
    </row>
    <row r="16" spans="1:10">
      <c r="A16" s="6"/>
      <c r="B16" s="28"/>
      <c r="C16" s="27" t="s">
        <v>31</v>
      </c>
      <c r="D16" s="1" t="s">
        <v>32</v>
      </c>
      <c r="E16" s="1">
        <v>1.6</v>
      </c>
      <c r="F16" s="8">
        <f>E16*F12</f>
        <v>25.456000000000003</v>
      </c>
      <c r="G16" s="8"/>
      <c r="H16" s="8">
        <f t="shared" si="0"/>
        <v>0</v>
      </c>
    </row>
    <row r="17" spans="1:10">
      <c r="A17" s="6"/>
      <c r="B17" s="29"/>
      <c r="C17" s="27" t="s">
        <v>33</v>
      </c>
      <c r="D17" s="1" t="s">
        <v>28</v>
      </c>
      <c r="E17" s="30">
        <v>1.83E-2</v>
      </c>
      <c r="F17" s="30">
        <f>E17*F12</f>
        <v>0.291153</v>
      </c>
      <c r="G17" s="8"/>
      <c r="H17" s="8">
        <f t="shared" si="0"/>
        <v>0</v>
      </c>
    </row>
    <row r="18" spans="1:10">
      <c r="A18" s="6"/>
      <c r="B18" s="1"/>
      <c r="C18" s="27" t="s">
        <v>34</v>
      </c>
      <c r="D18" s="1" t="s">
        <v>3</v>
      </c>
      <c r="E18" s="1">
        <v>0.4</v>
      </c>
      <c r="F18" s="8">
        <f>E18*F12</f>
        <v>6.3640000000000008</v>
      </c>
      <c r="G18" s="8"/>
      <c r="H18" s="8">
        <f t="shared" si="0"/>
        <v>0</v>
      </c>
    </row>
    <row r="19" spans="1:10">
      <c r="A19" s="25">
        <v>4</v>
      </c>
      <c r="B19" s="26" t="s">
        <v>35</v>
      </c>
      <c r="C19" s="31" t="s">
        <v>36</v>
      </c>
      <c r="D19" s="5" t="s">
        <v>37</v>
      </c>
      <c r="E19" s="4"/>
      <c r="F19" s="32">
        <f>F20+F21</f>
        <v>1.105</v>
      </c>
      <c r="G19" s="4"/>
      <c r="H19" s="154">
        <f>H20+H21</f>
        <v>0</v>
      </c>
      <c r="J19" s="152">
        <f>SUM(H20:H21)</f>
        <v>0</v>
      </c>
    </row>
    <row r="20" spans="1:10">
      <c r="A20" s="6"/>
      <c r="B20" s="2"/>
      <c r="C20" s="7" t="s">
        <v>38</v>
      </c>
      <c r="D20" s="2" t="s">
        <v>37</v>
      </c>
      <c r="E20" s="33"/>
      <c r="F20" s="30">
        <v>0.87</v>
      </c>
      <c r="G20" s="163"/>
      <c r="H20" s="8">
        <f>F20*G20</f>
        <v>0</v>
      </c>
    </row>
    <row r="21" spans="1:10">
      <c r="A21" s="6"/>
      <c r="B21" s="2"/>
      <c r="C21" s="7" t="s">
        <v>39</v>
      </c>
      <c r="D21" s="2" t="s">
        <v>37</v>
      </c>
      <c r="E21" s="34"/>
      <c r="F21" s="35">
        <v>0.23499999999999999</v>
      </c>
      <c r="G21" s="163"/>
      <c r="H21" s="8">
        <f>F21*G21</f>
        <v>0</v>
      </c>
    </row>
    <row r="22" spans="1:10" ht="38.25">
      <c r="A22" s="25">
        <v>5</v>
      </c>
      <c r="B22" s="3" t="s">
        <v>40</v>
      </c>
      <c r="C22" s="3" t="s">
        <v>41</v>
      </c>
      <c r="D22" s="26" t="s">
        <v>16</v>
      </c>
      <c r="E22" s="4"/>
      <c r="F22" s="5">
        <v>53</v>
      </c>
      <c r="G22" s="4"/>
      <c r="H22" s="154">
        <f>H23+H24+H25</f>
        <v>0</v>
      </c>
      <c r="J22" s="152">
        <f>SUM(H23:H25)</f>
        <v>0</v>
      </c>
    </row>
    <row r="23" spans="1:10">
      <c r="A23" s="6"/>
      <c r="B23" s="2" t="s">
        <v>17</v>
      </c>
      <c r="C23" s="7" t="s">
        <v>23</v>
      </c>
      <c r="D23" s="2" t="s">
        <v>19</v>
      </c>
      <c r="E23" s="9">
        <v>3</v>
      </c>
      <c r="F23" s="6">
        <f>E23*F22</f>
        <v>159</v>
      </c>
      <c r="G23" s="9"/>
      <c r="H23" s="8">
        <f>F23*G23</f>
        <v>0</v>
      </c>
    </row>
    <row r="24" spans="1:10" ht="25.5">
      <c r="A24" s="6"/>
      <c r="B24" s="36" t="s">
        <v>42</v>
      </c>
      <c r="C24" s="7" t="s">
        <v>43</v>
      </c>
      <c r="D24" s="1" t="s">
        <v>44</v>
      </c>
      <c r="E24" s="9">
        <v>1.1200000000000001</v>
      </c>
      <c r="F24" s="8">
        <f>E24*F22</f>
        <v>59.360000000000007</v>
      </c>
      <c r="G24" s="6"/>
      <c r="H24" s="8">
        <f>F24*G24</f>
        <v>0</v>
      </c>
    </row>
    <row r="25" spans="1:10">
      <c r="A25" s="6"/>
      <c r="B25" s="1" t="s">
        <v>17</v>
      </c>
      <c r="C25" s="27" t="s">
        <v>34</v>
      </c>
      <c r="D25" s="1" t="s">
        <v>3</v>
      </c>
      <c r="E25" s="1">
        <v>0.01</v>
      </c>
      <c r="F25" s="8">
        <f>E25*F22</f>
        <v>0.53</v>
      </c>
      <c r="G25" s="8"/>
      <c r="H25" s="8">
        <f>F25*G25</f>
        <v>0</v>
      </c>
    </row>
    <row r="26" spans="1:10" ht="63.75">
      <c r="A26" s="3" t="s">
        <v>45</v>
      </c>
      <c r="B26" s="3" t="s">
        <v>46</v>
      </c>
      <c r="C26" s="3" t="s">
        <v>47</v>
      </c>
      <c r="D26" s="26" t="s">
        <v>16</v>
      </c>
      <c r="E26" s="4"/>
      <c r="F26" s="5">
        <v>53</v>
      </c>
      <c r="G26" s="4"/>
      <c r="H26" s="154">
        <f>H27+H28+H29+H30+H31</f>
        <v>0</v>
      </c>
      <c r="J26" s="152">
        <f>SUM(H27:H31)</f>
        <v>0</v>
      </c>
    </row>
    <row r="27" spans="1:10">
      <c r="A27" s="6"/>
      <c r="B27" s="36"/>
      <c r="C27" s="7" t="s">
        <v>48</v>
      </c>
      <c r="D27" s="2" t="s">
        <v>19</v>
      </c>
      <c r="E27" s="9">
        <v>8.4</v>
      </c>
      <c r="F27" s="6">
        <f>E27*F26</f>
        <v>445.20000000000005</v>
      </c>
      <c r="G27" s="9"/>
      <c r="H27" s="8">
        <f>F27*G27</f>
        <v>0</v>
      </c>
    </row>
    <row r="28" spans="1:10">
      <c r="A28" s="6"/>
      <c r="B28" s="36"/>
      <c r="C28" s="7" t="s">
        <v>49</v>
      </c>
      <c r="D28" s="8" t="s">
        <v>50</v>
      </c>
      <c r="E28" s="9">
        <v>0.81</v>
      </c>
      <c r="F28" s="6">
        <f>E28*F26</f>
        <v>42.93</v>
      </c>
      <c r="G28" s="9"/>
      <c r="H28" s="8">
        <f>F28*G28</f>
        <v>0</v>
      </c>
    </row>
    <row r="29" spans="1:10">
      <c r="A29" s="6"/>
      <c r="B29" s="36"/>
      <c r="C29" s="7" t="s">
        <v>51</v>
      </c>
      <c r="D29" s="2" t="s">
        <v>44</v>
      </c>
      <c r="E29" s="9">
        <v>1.02</v>
      </c>
      <c r="F29" s="6">
        <f>E29*F26</f>
        <v>54.06</v>
      </c>
      <c r="G29" s="9"/>
      <c r="H29" s="8">
        <f>F29*G29</f>
        <v>0</v>
      </c>
    </row>
    <row r="30" spans="1:10">
      <c r="A30" s="6"/>
      <c r="B30" s="36"/>
      <c r="C30" s="7" t="s">
        <v>52</v>
      </c>
      <c r="D30" s="2" t="s">
        <v>37</v>
      </c>
      <c r="E30" s="9"/>
      <c r="F30" s="37">
        <v>2.1549999999999998</v>
      </c>
      <c r="G30" s="164"/>
      <c r="H30" s="8">
        <f>F30*G30</f>
        <v>0</v>
      </c>
    </row>
    <row r="31" spans="1:10">
      <c r="A31" s="6"/>
      <c r="B31" s="36"/>
      <c r="C31" s="7" t="s">
        <v>53</v>
      </c>
      <c r="D31" s="2" t="s">
        <v>3</v>
      </c>
      <c r="E31" s="9">
        <v>0.39</v>
      </c>
      <c r="F31" s="6">
        <f>E31*F26</f>
        <v>20.67</v>
      </c>
      <c r="G31" s="9"/>
      <c r="H31" s="8">
        <f>F31*G31</f>
        <v>0</v>
      </c>
    </row>
    <row r="32" spans="1:10">
      <c r="A32" s="3" t="s">
        <v>54</v>
      </c>
      <c r="B32" s="26" t="s">
        <v>35</v>
      </c>
      <c r="C32" s="26" t="s">
        <v>55</v>
      </c>
      <c r="D32" s="3" t="s">
        <v>56</v>
      </c>
      <c r="E32" s="38"/>
      <c r="F32" s="39">
        <v>525.5</v>
      </c>
      <c r="G32" s="39"/>
      <c r="H32" s="156">
        <f>H33</f>
        <v>0</v>
      </c>
      <c r="J32" s="152">
        <f>H32</f>
        <v>0</v>
      </c>
    </row>
    <row r="33" spans="1:10">
      <c r="A33" s="6"/>
      <c r="B33" s="1"/>
      <c r="C33" s="7" t="s">
        <v>18</v>
      </c>
      <c r="D33" s="2" t="s">
        <v>32</v>
      </c>
      <c r="E33" s="40">
        <v>1</v>
      </c>
      <c r="F33" s="40">
        <f>E33*F32</f>
        <v>525.5</v>
      </c>
      <c r="G33" s="41"/>
      <c r="H33" s="41">
        <f>F33*G33</f>
        <v>0</v>
      </c>
    </row>
    <row r="34" spans="1:10" ht="51">
      <c r="A34" s="25">
        <v>8</v>
      </c>
      <c r="B34" s="26" t="s">
        <v>57</v>
      </c>
      <c r="C34" s="26" t="s">
        <v>58</v>
      </c>
      <c r="D34" s="26" t="s">
        <v>59</v>
      </c>
      <c r="E34" s="1"/>
      <c r="F34" s="42">
        <v>1.988</v>
      </c>
      <c r="G34" s="5"/>
      <c r="H34" s="154">
        <f>H35+H36+H37+H38+H39</f>
        <v>0</v>
      </c>
      <c r="J34" s="152">
        <f>SUM(H35:H39)</f>
        <v>0</v>
      </c>
    </row>
    <row r="35" spans="1:10">
      <c r="A35" s="6"/>
      <c r="B35" s="1" t="s">
        <v>17</v>
      </c>
      <c r="C35" s="7" t="s">
        <v>23</v>
      </c>
      <c r="D35" s="2" t="s">
        <v>19</v>
      </c>
      <c r="E35" s="43">
        <v>19.399999999999999</v>
      </c>
      <c r="F35" s="8">
        <f>E35*F34</f>
        <v>38.5672</v>
      </c>
      <c r="G35" s="8"/>
      <c r="H35" s="8">
        <f>F35*G35</f>
        <v>0</v>
      </c>
    </row>
    <row r="36" spans="1:10">
      <c r="A36" s="6"/>
      <c r="B36" s="44" t="s">
        <v>17</v>
      </c>
      <c r="C36" s="7" t="s">
        <v>60</v>
      </c>
      <c r="D36" s="8" t="s">
        <v>3</v>
      </c>
      <c r="E36" s="41">
        <v>2.09</v>
      </c>
      <c r="F36" s="41">
        <f>E36*F34</f>
        <v>4.1549199999999997</v>
      </c>
      <c r="G36" s="41"/>
      <c r="H36" s="41">
        <f>F36*G36</f>
        <v>0</v>
      </c>
    </row>
    <row r="37" spans="1:10" ht="25.5">
      <c r="A37" s="6"/>
      <c r="B37" s="1" t="s">
        <v>61</v>
      </c>
      <c r="C37" s="27" t="s">
        <v>62</v>
      </c>
      <c r="D37" s="1" t="s">
        <v>63</v>
      </c>
      <c r="E37" s="43"/>
      <c r="F37" s="1">
        <v>158.30000000000001</v>
      </c>
      <c r="G37" s="165"/>
      <c r="H37" s="8">
        <f>G37*F37</f>
        <v>0</v>
      </c>
    </row>
    <row r="38" spans="1:10">
      <c r="A38" s="6"/>
      <c r="B38" s="1" t="s">
        <v>64</v>
      </c>
      <c r="C38" s="45" t="s">
        <v>65</v>
      </c>
      <c r="D38" s="1" t="s">
        <v>66</v>
      </c>
      <c r="E38" s="43">
        <v>6.3</v>
      </c>
      <c r="F38" s="8">
        <f>E38*F34</f>
        <v>12.5244</v>
      </c>
      <c r="G38" s="1"/>
      <c r="H38" s="8">
        <f>G38*F38</f>
        <v>0</v>
      </c>
    </row>
    <row r="39" spans="1:10">
      <c r="A39" s="6"/>
      <c r="B39" s="1" t="s">
        <v>17</v>
      </c>
      <c r="C39" s="27" t="s">
        <v>34</v>
      </c>
      <c r="D39" s="1" t="s">
        <v>3</v>
      </c>
      <c r="E39" s="46">
        <v>2.78</v>
      </c>
      <c r="F39" s="8">
        <f>E39*F34</f>
        <v>5.5266399999999996</v>
      </c>
      <c r="G39" s="1"/>
      <c r="H39" s="8">
        <f>F39*G39</f>
        <v>0</v>
      </c>
    </row>
    <row r="40" spans="1:10" ht="76.5">
      <c r="A40" s="3" t="s">
        <v>67</v>
      </c>
      <c r="B40" s="3" t="s">
        <v>68</v>
      </c>
      <c r="C40" s="26" t="s">
        <v>246</v>
      </c>
      <c r="D40" s="26" t="s">
        <v>69</v>
      </c>
      <c r="E40" s="26"/>
      <c r="F40" s="47">
        <v>384.48</v>
      </c>
      <c r="G40" s="26"/>
      <c r="H40" s="157">
        <f>H41+H42+H43+H44+H45+H46+H47</f>
        <v>0</v>
      </c>
      <c r="J40" s="152">
        <f>SUM(H41:H47)</f>
        <v>0</v>
      </c>
    </row>
    <row r="41" spans="1:10">
      <c r="A41" s="6"/>
      <c r="B41" s="1"/>
      <c r="C41" s="7" t="s">
        <v>70</v>
      </c>
      <c r="D41" s="2" t="s">
        <v>19</v>
      </c>
      <c r="E41" s="1">
        <v>0.89</v>
      </c>
      <c r="F41" s="6">
        <f>F40*E41</f>
        <v>342.18720000000002</v>
      </c>
      <c r="G41" s="1"/>
      <c r="H41" s="8">
        <f>F41*G41</f>
        <v>0</v>
      </c>
    </row>
    <row r="42" spans="1:10">
      <c r="A42" s="6"/>
      <c r="B42" s="1"/>
      <c r="C42" s="7" t="s">
        <v>71</v>
      </c>
      <c r="D42" s="8" t="s">
        <v>50</v>
      </c>
      <c r="E42" s="1">
        <v>3.1E-2</v>
      </c>
      <c r="F42" s="6">
        <f>F40*E42</f>
        <v>11.91888</v>
      </c>
      <c r="G42" s="1"/>
      <c r="H42" s="8">
        <f t="shared" ref="H42:H47" si="1">F42*G42</f>
        <v>0</v>
      </c>
    </row>
    <row r="43" spans="1:10">
      <c r="A43" s="6"/>
      <c r="B43" s="1"/>
      <c r="C43" s="7" t="s">
        <v>72</v>
      </c>
      <c r="D43" s="8" t="s">
        <v>63</v>
      </c>
      <c r="E43" s="1"/>
      <c r="F43" s="6">
        <v>969.6</v>
      </c>
      <c r="G43" s="165"/>
      <c r="H43" s="8">
        <f t="shared" si="1"/>
        <v>0</v>
      </c>
    </row>
    <row r="44" spans="1:10" ht="25.5">
      <c r="A44" s="6"/>
      <c r="B44" s="36"/>
      <c r="C44" s="27" t="s">
        <v>73</v>
      </c>
      <c r="D44" s="1" t="s">
        <v>74</v>
      </c>
      <c r="E44" s="1"/>
      <c r="F44" s="6">
        <v>392.17</v>
      </c>
      <c r="G44" s="165"/>
      <c r="H44" s="8">
        <f t="shared" si="1"/>
        <v>0</v>
      </c>
    </row>
    <row r="45" spans="1:10">
      <c r="A45" s="6"/>
      <c r="B45" s="1"/>
      <c r="C45" s="7" t="s">
        <v>75</v>
      </c>
      <c r="D45" s="2" t="s">
        <v>63</v>
      </c>
      <c r="E45" s="1"/>
      <c r="F45" s="34">
        <v>950</v>
      </c>
      <c r="G45" s="166"/>
      <c r="H45" s="8">
        <f t="shared" si="1"/>
        <v>0</v>
      </c>
    </row>
    <row r="46" spans="1:10">
      <c r="A46" s="6"/>
      <c r="B46" s="1"/>
      <c r="C46" s="45" t="s">
        <v>65</v>
      </c>
      <c r="D46" s="1" t="s">
        <v>66</v>
      </c>
      <c r="E46" s="48">
        <v>0.05</v>
      </c>
      <c r="F46" s="8">
        <f>E46*F40</f>
        <v>19.224000000000004</v>
      </c>
      <c r="G46" s="1"/>
      <c r="H46" s="8">
        <f t="shared" si="1"/>
        <v>0</v>
      </c>
    </row>
    <row r="47" spans="1:10">
      <c r="A47" s="6"/>
      <c r="B47" s="1"/>
      <c r="C47" s="27" t="s">
        <v>34</v>
      </c>
      <c r="D47" s="1" t="s">
        <v>3</v>
      </c>
      <c r="E47" s="1">
        <v>0.05</v>
      </c>
      <c r="F47" s="6">
        <f>F40*E47</f>
        <v>19.224000000000004</v>
      </c>
      <c r="G47" s="1"/>
      <c r="H47" s="8">
        <f t="shared" si="1"/>
        <v>0</v>
      </c>
    </row>
    <row r="48" spans="1:10" ht="51">
      <c r="A48" s="25">
        <v>10</v>
      </c>
      <c r="B48" s="26" t="s">
        <v>57</v>
      </c>
      <c r="C48" s="26" t="s">
        <v>76</v>
      </c>
      <c r="D48" s="26" t="s">
        <v>59</v>
      </c>
      <c r="E48" s="1"/>
      <c r="F48" s="42">
        <v>0.123</v>
      </c>
      <c r="G48" s="5"/>
      <c r="H48" s="154">
        <f>H49+H50+H51+H52+H53+H54+H55</f>
        <v>0</v>
      </c>
      <c r="J48" s="152">
        <f>SUM(H49:H55)</f>
        <v>0</v>
      </c>
    </row>
    <row r="49" spans="1:11">
      <c r="A49" s="6"/>
      <c r="B49" s="1"/>
      <c r="C49" s="7" t="s">
        <v>23</v>
      </c>
      <c r="D49" s="2" t="s">
        <v>19</v>
      </c>
      <c r="E49" s="43">
        <v>134</v>
      </c>
      <c r="F49" s="8">
        <f>E49*F48</f>
        <v>16.481999999999999</v>
      </c>
      <c r="G49" s="8"/>
      <c r="H49" s="8">
        <f>F49*G49</f>
        <v>0</v>
      </c>
    </row>
    <row r="50" spans="1:11">
      <c r="A50" s="6"/>
      <c r="B50" s="44"/>
      <c r="C50" s="7" t="s">
        <v>60</v>
      </c>
      <c r="D50" s="8" t="s">
        <v>3</v>
      </c>
      <c r="E50" s="41">
        <v>2.09</v>
      </c>
      <c r="F50" s="41">
        <f>E50*F48</f>
        <v>0.25706999999999997</v>
      </c>
      <c r="G50" s="41"/>
      <c r="H50" s="41">
        <f>F50*G50</f>
        <v>0</v>
      </c>
    </row>
    <row r="51" spans="1:11" ht="25.5">
      <c r="A51" s="6"/>
      <c r="B51" s="1"/>
      <c r="C51" s="27" t="s">
        <v>77</v>
      </c>
      <c r="D51" s="1" t="s">
        <v>63</v>
      </c>
      <c r="E51" s="43"/>
      <c r="F51" s="1">
        <v>32.64</v>
      </c>
      <c r="G51" s="165"/>
      <c r="H51" s="8">
        <f>F51*G51</f>
        <v>0</v>
      </c>
    </row>
    <row r="52" spans="1:11">
      <c r="A52" s="6"/>
      <c r="B52" s="1"/>
      <c r="C52" s="27" t="s">
        <v>78</v>
      </c>
      <c r="D52" s="1" t="s">
        <v>79</v>
      </c>
      <c r="E52" s="2"/>
      <c r="F52" s="8">
        <v>2</v>
      </c>
      <c r="G52" s="1"/>
      <c r="H52" s="8">
        <f>F52*G52</f>
        <v>0</v>
      </c>
    </row>
    <row r="53" spans="1:11">
      <c r="A53" s="6"/>
      <c r="B53" s="1"/>
      <c r="C53" s="27" t="s">
        <v>80</v>
      </c>
      <c r="D53" s="1" t="s">
        <v>79</v>
      </c>
      <c r="E53" s="2"/>
      <c r="F53" s="8">
        <v>1</v>
      </c>
      <c r="G53" s="1"/>
      <c r="H53" s="8">
        <f>F53*G53</f>
        <v>0</v>
      </c>
    </row>
    <row r="54" spans="1:11">
      <c r="A54" s="6"/>
      <c r="B54" s="1"/>
      <c r="C54" s="45" t="s">
        <v>65</v>
      </c>
      <c r="D54" s="1" t="s">
        <v>66</v>
      </c>
      <c r="E54" s="43">
        <v>3.4</v>
      </c>
      <c r="F54" s="8">
        <f>E54*F48</f>
        <v>0.41819999999999996</v>
      </c>
      <c r="G54" s="1"/>
      <c r="H54" s="8">
        <f>G54*F54</f>
        <v>0</v>
      </c>
    </row>
    <row r="55" spans="1:11">
      <c r="A55" s="6"/>
      <c r="B55" s="1"/>
      <c r="C55" s="27" t="s">
        <v>34</v>
      </c>
      <c r="D55" s="1" t="s">
        <v>3</v>
      </c>
      <c r="E55" s="46">
        <v>5.56</v>
      </c>
      <c r="F55" s="8">
        <f>E55*F48</f>
        <v>0.68387999999999993</v>
      </c>
      <c r="G55" s="1"/>
      <c r="H55" s="8">
        <f>F55*G55</f>
        <v>0</v>
      </c>
    </row>
    <row r="56" spans="1:11" ht="38.25">
      <c r="A56" s="3" t="s">
        <v>81</v>
      </c>
      <c r="B56" s="3" t="s">
        <v>82</v>
      </c>
      <c r="C56" s="3" t="s">
        <v>83</v>
      </c>
      <c r="D56" s="3" t="s">
        <v>56</v>
      </c>
      <c r="E56" s="4"/>
      <c r="F56" s="47">
        <v>175.52</v>
      </c>
      <c r="G56" s="4"/>
      <c r="H56" s="154">
        <f>H57+H58+H59+H60+H61</f>
        <v>0</v>
      </c>
      <c r="J56" s="152">
        <f>SUM(H57:H61)</f>
        <v>0</v>
      </c>
    </row>
    <row r="57" spans="1:11">
      <c r="A57" s="6"/>
      <c r="B57" s="44"/>
      <c r="C57" s="7" t="s">
        <v>18</v>
      </c>
      <c r="D57" s="2" t="s">
        <v>19</v>
      </c>
      <c r="E57" s="8">
        <v>0.68</v>
      </c>
      <c r="F57" s="6">
        <f>E57*F56</f>
        <v>119.35360000000001</v>
      </c>
      <c r="G57" s="8"/>
      <c r="H57" s="8">
        <f>F57*G57</f>
        <v>0</v>
      </c>
    </row>
    <row r="58" spans="1:11">
      <c r="A58" s="6"/>
      <c r="B58" s="44"/>
      <c r="C58" s="7" t="s">
        <v>49</v>
      </c>
      <c r="D58" s="8" t="s">
        <v>3</v>
      </c>
      <c r="E58" s="49">
        <v>3.0000000000000001E-3</v>
      </c>
      <c r="F58" s="30">
        <f>E58*F56</f>
        <v>0.52656000000000003</v>
      </c>
      <c r="G58" s="6"/>
      <c r="H58" s="8">
        <f>F58*G58</f>
        <v>0</v>
      </c>
    </row>
    <row r="59" spans="1:11">
      <c r="A59" s="6"/>
      <c r="B59" s="1"/>
      <c r="C59" s="27" t="s">
        <v>84</v>
      </c>
      <c r="D59" s="8" t="s">
        <v>66</v>
      </c>
      <c r="E59" s="49">
        <v>0.251</v>
      </c>
      <c r="F59" s="6">
        <f>E59*F56</f>
        <v>44.055520000000001</v>
      </c>
      <c r="G59" s="6"/>
      <c r="H59" s="8">
        <f>F59*G59</f>
        <v>0</v>
      </c>
    </row>
    <row r="60" spans="1:11">
      <c r="A60" s="6"/>
      <c r="B60" s="1"/>
      <c r="C60" s="27" t="s">
        <v>85</v>
      </c>
      <c r="D60" s="8" t="s">
        <v>66</v>
      </c>
      <c r="E60" s="49">
        <v>2.7E-2</v>
      </c>
      <c r="F60" s="6">
        <f>E60*F56</f>
        <v>4.7390400000000001</v>
      </c>
      <c r="G60" s="6"/>
      <c r="H60" s="8">
        <f>F60*G60</f>
        <v>0</v>
      </c>
    </row>
    <row r="61" spans="1:11">
      <c r="A61" s="6"/>
      <c r="B61" s="1"/>
      <c r="C61" s="27" t="s">
        <v>34</v>
      </c>
      <c r="D61" s="8" t="s">
        <v>2</v>
      </c>
      <c r="E61" s="30">
        <v>1.9E-3</v>
      </c>
      <c r="F61" s="49">
        <f>E61*F56</f>
        <v>0.33348800000000001</v>
      </c>
      <c r="G61" s="6"/>
      <c r="H61" s="8">
        <f>F61*G61</f>
        <v>0</v>
      </c>
    </row>
    <row r="62" spans="1:11" ht="81">
      <c r="A62" s="3" t="s">
        <v>86</v>
      </c>
      <c r="B62" s="3" t="s">
        <v>35</v>
      </c>
      <c r="C62" s="171" t="s">
        <v>247</v>
      </c>
      <c r="D62" s="26" t="s">
        <v>74</v>
      </c>
      <c r="E62" s="26"/>
      <c r="F62" s="47">
        <v>525.29999999999995</v>
      </c>
      <c r="G62" s="26"/>
      <c r="H62" s="157">
        <f>H63+H64+H65+H66+H67</f>
        <v>0</v>
      </c>
      <c r="J62" s="152">
        <f>SUM(H63:H67)</f>
        <v>0</v>
      </c>
      <c r="K62" s="158"/>
    </row>
    <row r="63" spans="1:11">
      <c r="A63" s="6"/>
      <c r="B63" s="1"/>
      <c r="C63" s="7" t="s">
        <v>70</v>
      </c>
      <c r="D63" s="1" t="s">
        <v>74</v>
      </c>
      <c r="E63" s="1">
        <v>0.57999999999999996</v>
      </c>
      <c r="F63" s="6">
        <f>F62*E63</f>
        <v>304.67399999999998</v>
      </c>
      <c r="G63" s="1"/>
      <c r="H63" s="8">
        <f>F63*G63</f>
        <v>0</v>
      </c>
    </row>
    <row r="64" spans="1:11">
      <c r="A64" s="6"/>
      <c r="B64" s="1"/>
      <c r="C64" s="27" t="s">
        <v>87</v>
      </c>
      <c r="D64" s="1" t="s">
        <v>74</v>
      </c>
      <c r="E64" s="8"/>
      <c r="F64" s="6">
        <v>535.79999999999995</v>
      </c>
      <c r="G64" s="1"/>
      <c r="H64" s="8">
        <f>F64*G64</f>
        <v>0</v>
      </c>
    </row>
    <row r="65" spans="1:10" ht="38.25">
      <c r="A65" s="6"/>
      <c r="B65" s="1"/>
      <c r="C65" s="7" t="s">
        <v>88</v>
      </c>
      <c r="D65" s="1" t="s">
        <v>89</v>
      </c>
      <c r="E65" s="2"/>
      <c r="F65" s="6">
        <v>17.600000000000001</v>
      </c>
      <c r="G65" s="1"/>
      <c r="H65" s="8">
        <f>F65*G65</f>
        <v>0</v>
      </c>
    </row>
    <row r="66" spans="1:10">
      <c r="A66" s="50"/>
      <c r="B66" s="1"/>
      <c r="C66" s="7" t="s">
        <v>90</v>
      </c>
      <c r="D66" s="1" t="s">
        <v>66</v>
      </c>
      <c r="E66" s="2"/>
      <c r="F66" s="2" t="s">
        <v>91</v>
      </c>
      <c r="G66" s="1"/>
      <c r="H66" s="8">
        <f>F66*G66</f>
        <v>0</v>
      </c>
    </row>
    <row r="67" spans="1:10">
      <c r="A67" s="6"/>
      <c r="B67" s="1"/>
      <c r="C67" s="7" t="s">
        <v>92</v>
      </c>
      <c r="D67" s="1" t="s">
        <v>63</v>
      </c>
      <c r="E67" s="2"/>
      <c r="F67" s="2" t="s">
        <v>93</v>
      </c>
      <c r="G67" s="1"/>
      <c r="H67" s="8">
        <f>F67*G67</f>
        <v>0</v>
      </c>
    </row>
    <row r="68" spans="1:10">
      <c r="A68" s="25">
        <v>13</v>
      </c>
      <c r="B68" s="3" t="s">
        <v>35</v>
      </c>
      <c r="C68" s="3" t="s">
        <v>94</v>
      </c>
      <c r="D68" s="26" t="s">
        <v>63</v>
      </c>
      <c r="E68" s="3"/>
      <c r="F68" s="3" t="s">
        <v>95</v>
      </c>
      <c r="G68" s="1"/>
      <c r="H68" s="154">
        <f>H69+H70</f>
        <v>0</v>
      </c>
      <c r="J68" s="152">
        <f>SUM(H69:H70)</f>
        <v>0</v>
      </c>
    </row>
    <row r="69" spans="1:10">
      <c r="A69" s="6"/>
      <c r="B69" s="1" t="s">
        <v>35</v>
      </c>
      <c r="C69" s="7" t="s">
        <v>70</v>
      </c>
      <c r="D69" s="1" t="s">
        <v>63</v>
      </c>
      <c r="E69" s="2" t="s">
        <v>12</v>
      </c>
      <c r="F69" s="8">
        <f>E69*F68</f>
        <v>154</v>
      </c>
      <c r="G69" s="1"/>
      <c r="H69" s="8">
        <f>F69*G69</f>
        <v>0</v>
      </c>
    </row>
    <row r="70" spans="1:10">
      <c r="A70" s="6"/>
      <c r="B70" s="1" t="s">
        <v>35</v>
      </c>
      <c r="C70" s="7" t="s">
        <v>96</v>
      </c>
      <c r="D70" s="1" t="s">
        <v>63</v>
      </c>
      <c r="E70" s="2" t="s">
        <v>12</v>
      </c>
      <c r="F70" s="8">
        <f>E70*F68</f>
        <v>154</v>
      </c>
      <c r="G70" s="1"/>
      <c r="H70" s="8">
        <f>F70*G70</f>
        <v>0</v>
      </c>
    </row>
    <row r="71" spans="1:10" ht="41.25" customHeight="1">
      <c r="A71" s="188" t="s">
        <v>97</v>
      </c>
      <c r="B71" s="189"/>
      <c r="C71" s="189"/>
      <c r="D71" s="189"/>
      <c r="E71" s="189"/>
      <c r="F71" s="189"/>
      <c r="G71" s="189"/>
      <c r="H71" s="190"/>
    </row>
    <row r="72" spans="1:10" ht="38.25">
      <c r="A72" s="3" t="s">
        <v>98</v>
      </c>
      <c r="B72" s="3" t="s">
        <v>14</v>
      </c>
      <c r="C72" s="3" t="s">
        <v>99</v>
      </c>
      <c r="D72" s="3" t="s">
        <v>16</v>
      </c>
      <c r="E72" s="4"/>
      <c r="F72" s="5">
        <v>0.6</v>
      </c>
      <c r="G72" s="4"/>
      <c r="H72" s="154">
        <f>H73</f>
        <v>0</v>
      </c>
      <c r="J72" s="152">
        <f>H72</f>
        <v>0</v>
      </c>
    </row>
    <row r="73" spans="1:10">
      <c r="A73" s="6"/>
      <c r="B73" s="3"/>
      <c r="C73" s="7" t="s">
        <v>18</v>
      </c>
      <c r="D73" s="8" t="s">
        <v>19</v>
      </c>
      <c r="E73" s="9">
        <v>2.06</v>
      </c>
      <c r="F73" s="6">
        <f>E73*F72</f>
        <v>1.236</v>
      </c>
      <c r="G73" s="9"/>
      <c r="H73" s="8">
        <f>F73*G73</f>
        <v>0</v>
      </c>
    </row>
    <row r="74" spans="1:10" ht="38.25">
      <c r="A74" s="3" t="s">
        <v>100</v>
      </c>
      <c r="B74" s="3" t="s">
        <v>101</v>
      </c>
      <c r="C74" s="3" t="s">
        <v>102</v>
      </c>
      <c r="D74" s="26" t="s">
        <v>16</v>
      </c>
      <c r="E74" s="4"/>
      <c r="F74" s="5">
        <v>0.6</v>
      </c>
      <c r="G74" s="4"/>
      <c r="H74" s="154">
        <f>H75+H76++H77++H78</f>
        <v>0</v>
      </c>
      <c r="J74" s="152">
        <f>SUM(H75:H78)</f>
        <v>0</v>
      </c>
    </row>
    <row r="75" spans="1:10">
      <c r="A75" s="6"/>
      <c r="B75" s="36"/>
      <c r="C75" s="7" t="s">
        <v>48</v>
      </c>
      <c r="D75" s="2" t="s">
        <v>19</v>
      </c>
      <c r="E75" s="9">
        <v>1.37</v>
      </c>
      <c r="F75" s="6">
        <f>E75*F74</f>
        <v>0.82200000000000006</v>
      </c>
      <c r="G75" s="9"/>
      <c r="H75" s="8">
        <f>F75*G75</f>
        <v>0</v>
      </c>
    </row>
    <row r="76" spans="1:10">
      <c r="A76" s="6"/>
      <c r="B76" s="36"/>
      <c r="C76" s="7" t="s">
        <v>49</v>
      </c>
      <c r="D76" s="8" t="s">
        <v>50</v>
      </c>
      <c r="E76" s="9">
        <v>0.28299999999999997</v>
      </c>
      <c r="F76" s="6">
        <f>E76*F74</f>
        <v>0.16979999999999998</v>
      </c>
      <c r="G76" s="9"/>
      <c r="H76" s="8">
        <f>F76*G76</f>
        <v>0</v>
      </c>
    </row>
    <row r="77" spans="1:10">
      <c r="A77" s="6"/>
      <c r="B77" s="36"/>
      <c r="C77" s="7" t="s">
        <v>30</v>
      </c>
      <c r="D77" s="2" t="s">
        <v>44</v>
      </c>
      <c r="E77" s="9">
        <v>1.02</v>
      </c>
      <c r="F77" s="6">
        <f>E77*F74</f>
        <v>0.61199999999999999</v>
      </c>
      <c r="G77" s="9"/>
      <c r="H77" s="8">
        <f>F77*G77</f>
        <v>0</v>
      </c>
    </row>
    <row r="78" spans="1:10">
      <c r="A78" s="6"/>
      <c r="B78" s="36"/>
      <c r="C78" s="7" t="s">
        <v>53</v>
      </c>
      <c r="D78" s="2" t="s">
        <v>3</v>
      </c>
      <c r="E78" s="9">
        <v>0.62</v>
      </c>
      <c r="F78" s="6">
        <f>E78*F74</f>
        <v>0.372</v>
      </c>
      <c r="G78" s="9"/>
      <c r="H78" s="8">
        <f>F78*G78</f>
        <v>0</v>
      </c>
    </row>
    <row r="79" spans="1:10" ht="51">
      <c r="A79" s="10">
        <v>16</v>
      </c>
      <c r="B79" s="26" t="s">
        <v>57</v>
      </c>
      <c r="C79" s="26" t="s">
        <v>103</v>
      </c>
      <c r="D79" s="26" t="s">
        <v>59</v>
      </c>
      <c r="E79" s="1"/>
      <c r="F79" s="42">
        <v>0.189</v>
      </c>
      <c r="G79" s="5"/>
      <c r="H79" s="154">
        <f>H80+H81+H82+H83+H84+H85+H86</f>
        <v>0</v>
      </c>
      <c r="J79" s="152">
        <f>SUM(H80:H86)</f>
        <v>0</v>
      </c>
    </row>
    <row r="80" spans="1:10">
      <c r="A80" s="6"/>
      <c r="B80" s="1"/>
      <c r="C80" s="7" t="s">
        <v>23</v>
      </c>
      <c r="D80" s="2" t="s">
        <v>19</v>
      </c>
      <c r="E80" s="43">
        <v>134</v>
      </c>
      <c r="F80" s="8">
        <f>E80*F79</f>
        <v>25.326000000000001</v>
      </c>
      <c r="G80" s="8"/>
      <c r="H80" s="8">
        <f>F80*G80</f>
        <v>0</v>
      </c>
    </row>
    <row r="81" spans="1:10">
      <c r="A81" s="6"/>
      <c r="B81" s="44"/>
      <c r="C81" s="7" t="s">
        <v>60</v>
      </c>
      <c r="D81" s="8" t="s">
        <v>3</v>
      </c>
      <c r="E81" s="41">
        <v>2.09</v>
      </c>
      <c r="F81" s="41">
        <f>E81*F79</f>
        <v>0.39500999999999997</v>
      </c>
      <c r="G81" s="41"/>
      <c r="H81" s="8">
        <f t="shared" ref="H81:H86" si="2">F81*G81</f>
        <v>0</v>
      </c>
    </row>
    <row r="82" spans="1:10">
      <c r="A82" s="6"/>
      <c r="B82" s="44"/>
      <c r="C82" s="7" t="s">
        <v>104</v>
      </c>
      <c r="D82" s="8" t="s">
        <v>63</v>
      </c>
      <c r="E82" s="41"/>
      <c r="F82" s="41">
        <v>14.4</v>
      </c>
      <c r="G82" s="167"/>
      <c r="H82" s="8">
        <f t="shared" si="2"/>
        <v>0</v>
      </c>
    </row>
    <row r="83" spans="1:10">
      <c r="A83" s="6"/>
      <c r="B83" s="1"/>
      <c r="C83" s="27" t="s">
        <v>105</v>
      </c>
      <c r="D83" s="2" t="s">
        <v>63</v>
      </c>
      <c r="E83" s="51"/>
      <c r="F83" s="41">
        <v>16.8</v>
      </c>
      <c r="G83" s="167"/>
      <c r="H83" s="8">
        <f t="shared" si="2"/>
        <v>0</v>
      </c>
    </row>
    <row r="84" spans="1:10" ht="25.5">
      <c r="A84" s="6"/>
      <c r="B84" s="1"/>
      <c r="C84" s="7" t="s">
        <v>106</v>
      </c>
      <c r="D84" s="2" t="s">
        <v>107</v>
      </c>
      <c r="E84" s="34"/>
      <c r="F84" s="2" t="s">
        <v>108</v>
      </c>
      <c r="G84" s="8"/>
      <c r="H84" s="8">
        <f t="shared" si="2"/>
        <v>0</v>
      </c>
    </row>
    <row r="85" spans="1:10">
      <c r="A85" s="6"/>
      <c r="B85" s="1"/>
      <c r="C85" s="45" t="s">
        <v>65</v>
      </c>
      <c r="D85" s="1" t="s">
        <v>66</v>
      </c>
      <c r="E85" s="43">
        <v>3.4</v>
      </c>
      <c r="F85" s="8">
        <f>E85*F79</f>
        <v>0.64259999999999995</v>
      </c>
      <c r="G85" s="1"/>
      <c r="H85" s="8">
        <f t="shared" si="2"/>
        <v>0</v>
      </c>
    </row>
    <row r="86" spans="1:10">
      <c r="A86" s="6"/>
      <c r="B86" s="1"/>
      <c r="C86" s="27" t="s">
        <v>34</v>
      </c>
      <c r="D86" s="1" t="s">
        <v>3</v>
      </c>
      <c r="E86" s="46">
        <v>5.56</v>
      </c>
      <c r="F86" s="8">
        <f>E86*F79</f>
        <v>1.05084</v>
      </c>
      <c r="G86" s="1"/>
      <c r="H86" s="8">
        <f t="shared" si="2"/>
        <v>0</v>
      </c>
    </row>
    <row r="87" spans="1:10" ht="38.25">
      <c r="A87" s="3" t="s">
        <v>109</v>
      </c>
      <c r="B87" s="3" t="s">
        <v>82</v>
      </c>
      <c r="C87" s="3" t="s">
        <v>110</v>
      </c>
      <c r="D87" s="3" t="s">
        <v>56</v>
      </c>
      <c r="E87" s="4"/>
      <c r="F87" s="47">
        <v>22.5</v>
      </c>
      <c r="G87" s="4"/>
      <c r="H87" s="154">
        <f>H88+H89+H90+H91+H92</f>
        <v>0</v>
      </c>
      <c r="J87" s="152">
        <f>SUM(H88:H92)</f>
        <v>0</v>
      </c>
    </row>
    <row r="88" spans="1:10">
      <c r="A88" s="6"/>
      <c r="B88" s="44"/>
      <c r="C88" s="7" t="s">
        <v>18</v>
      </c>
      <c r="D88" s="2" t="s">
        <v>19</v>
      </c>
      <c r="E88" s="8">
        <v>0.68</v>
      </c>
      <c r="F88" s="6">
        <f>E88*F87</f>
        <v>15.3</v>
      </c>
      <c r="G88" s="8"/>
      <c r="H88" s="8">
        <f>F88*G88</f>
        <v>0</v>
      </c>
    </row>
    <row r="89" spans="1:10">
      <c r="A89" s="6"/>
      <c r="B89" s="44"/>
      <c r="C89" s="7" t="s">
        <v>49</v>
      </c>
      <c r="D89" s="8" t="s">
        <v>3</v>
      </c>
      <c r="E89" s="49">
        <v>3.0000000000000001E-3</v>
      </c>
      <c r="F89" s="30">
        <f>E89*F87</f>
        <v>6.7500000000000004E-2</v>
      </c>
      <c r="G89" s="6"/>
      <c r="H89" s="8">
        <f>F89*G89</f>
        <v>0</v>
      </c>
    </row>
    <row r="90" spans="1:10">
      <c r="A90" s="6"/>
      <c r="B90" s="1"/>
      <c r="C90" s="27" t="s">
        <v>84</v>
      </c>
      <c r="D90" s="8" t="s">
        <v>66</v>
      </c>
      <c r="E90" s="49">
        <v>0.251</v>
      </c>
      <c r="F90" s="6">
        <f>E90*F87</f>
        <v>5.6475</v>
      </c>
      <c r="G90" s="6"/>
      <c r="H90" s="8">
        <f>F90*G90</f>
        <v>0</v>
      </c>
    </row>
    <row r="91" spans="1:10">
      <c r="A91" s="6"/>
      <c r="B91" s="1"/>
      <c r="C91" s="27" t="s">
        <v>85</v>
      </c>
      <c r="D91" s="8" t="s">
        <v>66</v>
      </c>
      <c r="E91" s="49">
        <v>2.7E-2</v>
      </c>
      <c r="F91" s="6">
        <f>E91*F87</f>
        <v>0.60750000000000004</v>
      </c>
      <c r="G91" s="6"/>
      <c r="H91" s="8">
        <f>F91*G91</f>
        <v>0</v>
      </c>
    </row>
    <row r="92" spans="1:10">
      <c r="A92" s="6"/>
      <c r="B92" s="1"/>
      <c r="C92" s="27" t="s">
        <v>34</v>
      </c>
      <c r="D92" s="8" t="s">
        <v>2</v>
      </c>
      <c r="E92" s="30">
        <v>1.9E-3</v>
      </c>
      <c r="F92" s="49">
        <f>E92*F87</f>
        <v>4.2750000000000003E-2</v>
      </c>
      <c r="G92" s="6"/>
      <c r="H92" s="8">
        <f>F92*G92</f>
        <v>0</v>
      </c>
    </row>
    <row r="93" spans="1:10" ht="38.25">
      <c r="A93" s="10">
        <v>18</v>
      </c>
      <c r="B93" s="3" t="s">
        <v>14</v>
      </c>
      <c r="C93" s="3" t="s">
        <v>111</v>
      </c>
      <c r="D93" s="3" t="s">
        <v>16</v>
      </c>
      <c r="E93" s="4"/>
      <c r="F93" s="5">
        <v>0.26</v>
      </c>
      <c r="G93" s="4"/>
      <c r="H93" s="154">
        <f>H94</f>
        <v>0</v>
      </c>
      <c r="J93" s="152">
        <f>H93</f>
        <v>0</v>
      </c>
    </row>
    <row r="94" spans="1:10">
      <c r="A94" s="10"/>
      <c r="B94" s="3"/>
      <c r="C94" s="7" t="s">
        <v>18</v>
      </c>
      <c r="D94" s="8" t="s">
        <v>19</v>
      </c>
      <c r="E94" s="9">
        <v>2.06</v>
      </c>
      <c r="F94" s="6">
        <f>E94*F93</f>
        <v>0.53560000000000008</v>
      </c>
      <c r="G94" s="9"/>
      <c r="H94" s="8">
        <f>F94*G94</f>
        <v>0</v>
      </c>
    </row>
    <row r="95" spans="1:10" ht="38.25">
      <c r="A95" s="10">
        <v>19</v>
      </c>
      <c r="B95" s="3" t="s">
        <v>101</v>
      </c>
      <c r="C95" s="3" t="s">
        <v>102</v>
      </c>
      <c r="D95" s="26" t="s">
        <v>16</v>
      </c>
      <c r="E95" s="4"/>
      <c r="F95" s="5">
        <v>0.26</v>
      </c>
      <c r="G95" s="4"/>
      <c r="H95" s="154">
        <f>H96+H97++H98++H99</f>
        <v>0</v>
      </c>
      <c r="J95" s="152">
        <f>SUM(H96:H99)</f>
        <v>0</v>
      </c>
    </row>
    <row r="96" spans="1:10">
      <c r="A96" s="6"/>
      <c r="B96" s="36"/>
      <c r="C96" s="7" t="s">
        <v>48</v>
      </c>
      <c r="D96" s="2" t="s">
        <v>19</v>
      </c>
      <c r="E96" s="9">
        <v>1.37</v>
      </c>
      <c r="F96" s="6">
        <f>E96*F95</f>
        <v>0.35620000000000002</v>
      </c>
      <c r="G96" s="9"/>
      <c r="H96" s="8">
        <f>F96*G96</f>
        <v>0</v>
      </c>
    </row>
    <row r="97" spans="1:10">
      <c r="A97" s="6"/>
      <c r="B97" s="36"/>
      <c r="C97" s="7" t="s">
        <v>49</v>
      </c>
      <c r="D97" s="8" t="s">
        <v>50</v>
      </c>
      <c r="E97" s="9">
        <v>0.28299999999999997</v>
      </c>
      <c r="F97" s="6">
        <f>E97*F95</f>
        <v>7.3579999999999993E-2</v>
      </c>
      <c r="G97" s="9"/>
      <c r="H97" s="8">
        <f>F97*G97</f>
        <v>0</v>
      </c>
    </row>
    <row r="98" spans="1:10">
      <c r="A98" s="6"/>
      <c r="B98" s="36"/>
      <c r="C98" s="7" t="s">
        <v>30</v>
      </c>
      <c r="D98" s="2" t="s">
        <v>44</v>
      </c>
      <c r="E98" s="9">
        <v>1.02</v>
      </c>
      <c r="F98" s="6">
        <f>E98*F95</f>
        <v>0.26519999999999999</v>
      </c>
      <c r="G98" s="9"/>
      <c r="H98" s="8">
        <f>F98*G98</f>
        <v>0</v>
      </c>
    </row>
    <row r="99" spans="1:10">
      <c r="A99" s="6"/>
      <c r="B99" s="36"/>
      <c r="C99" s="7" t="s">
        <v>53</v>
      </c>
      <c r="D99" s="2" t="s">
        <v>3</v>
      </c>
      <c r="E99" s="9">
        <v>0.62</v>
      </c>
      <c r="F99" s="6">
        <f>E99*F95</f>
        <v>0.16120000000000001</v>
      </c>
      <c r="G99" s="9"/>
      <c r="H99" s="8">
        <f>F99*G99</f>
        <v>0</v>
      </c>
    </row>
    <row r="100" spans="1:10" ht="38.25">
      <c r="A100" s="10">
        <v>20</v>
      </c>
      <c r="B100" s="17" t="s">
        <v>112</v>
      </c>
      <c r="C100" s="17" t="s">
        <v>113</v>
      </c>
      <c r="D100" s="17" t="s">
        <v>79</v>
      </c>
      <c r="E100" s="17"/>
      <c r="F100" s="52">
        <v>2</v>
      </c>
      <c r="G100" s="17"/>
      <c r="H100" s="155">
        <f>H101+H102+H103+H104+H105+H106+H107</f>
        <v>0</v>
      </c>
      <c r="J100" s="152">
        <f>SUM(H101:H107)</f>
        <v>0</v>
      </c>
    </row>
    <row r="101" spans="1:10">
      <c r="A101" s="6"/>
      <c r="B101" s="53"/>
      <c r="C101" s="53" t="s">
        <v>23</v>
      </c>
      <c r="D101" s="54" t="s">
        <v>19</v>
      </c>
      <c r="E101" s="54">
        <v>1</v>
      </c>
      <c r="F101" s="54">
        <f>E101*F100</f>
        <v>2</v>
      </c>
      <c r="G101" s="54"/>
      <c r="H101" s="54">
        <f t="shared" ref="H101:H107" si="3">G101*F101</f>
        <v>0</v>
      </c>
    </row>
    <row r="102" spans="1:10">
      <c r="A102" s="6"/>
      <c r="B102" s="53"/>
      <c r="C102" s="53" t="s">
        <v>49</v>
      </c>
      <c r="D102" s="54" t="s">
        <v>50</v>
      </c>
      <c r="E102" s="54">
        <v>0.75</v>
      </c>
      <c r="F102" s="54">
        <f>E102*F100</f>
        <v>1.5</v>
      </c>
      <c r="G102" s="54"/>
      <c r="H102" s="54">
        <f t="shared" si="3"/>
        <v>0</v>
      </c>
    </row>
    <row r="103" spans="1:10">
      <c r="A103" s="6"/>
      <c r="B103" s="53"/>
      <c r="C103" s="53" t="s">
        <v>114</v>
      </c>
      <c r="D103" s="54" t="s">
        <v>63</v>
      </c>
      <c r="E103" s="54"/>
      <c r="F103" s="54">
        <v>36.4</v>
      </c>
      <c r="G103" s="168"/>
      <c r="H103" s="54">
        <f t="shared" si="3"/>
        <v>0</v>
      </c>
    </row>
    <row r="104" spans="1:10">
      <c r="A104" s="6"/>
      <c r="B104" s="53"/>
      <c r="C104" s="53" t="s">
        <v>115</v>
      </c>
      <c r="D104" s="54" t="s">
        <v>63</v>
      </c>
      <c r="E104" s="54"/>
      <c r="F104" s="54">
        <v>10.4</v>
      </c>
      <c r="G104" s="168"/>
      <c r="H104" s="54">
        <f t="shared" si="3"/>
        <v>0</v>
      </c>
    </row>
    <row r="105" spans="1:10">
      <c r="A105" s="6"/>
      <c r="B105" s="54"/>
      <c r="C105" s="53" t="s">
        <v>116</v>
      </c>
      <c r="D105" s="54" t="s">
        <v>117</v>
      </c>
      <c r="E105" s="54">
        <v>1.2</v>
      </c>
      <c r="F105" s="54">
        <f>E105*F100</f>
        <v>2.4</v>
      </c>
      <c r="G105" s="55"/>
      <c r="H105" s="54">
        <f t="shared" si="3"/>
        <v>0</v>
      </c>
    </row>
    <row r="106" spans="1:10" ht="25.5">
      <c r="A106" s="6"/>
      <c r="B106" s="54"/>
      <c r="C106" s="53" t="s">
        <v>118</v>
      </c>
      <c r="D106" s="54" t="s">
        <v>119</v>
      </c>
      <c r="E106" s="54">
        <v>1</v>
      </c>
      <c r="F106" s="55">
        <f>E106*F100</f>
        <v>2</v>
      </c>
      <c r="G106" s="54"/>
      <c r="H106" s="54">
        <f t="shared" si="3"/>
        <v>0</v>
      </c>
    </row>
    <row r="107" spans="1:10">
      <c r="A107" s="6"/>
      <c r="B107" s="54"/>
      <c r="C107" s="53" t="s">
        <v>53</v>
      </c>
      <c r="D107" s="54" t="s">
        <v>3</v>
      </c>
      <c r="E107" s="54">
        <v>0.65</v>
      </c>
      <c r="F107" s="55">
        <f>E107*F100</f>
        <v>1.3</v>
      </c>
      <c r="G107" s="55"/>
      <c r="H107" s="54">
        <f t="shared" si="3"/>
        <v>0</v>
      </c>
    </row>
    <row r="108" spans="1:10" ht="38.25">
      <c r="A108" s="10">
        <v>21</v>
      </c>
      <c r="B108" s="13" t="s">
        <v>120</v>
      </c>
      <c r="C108" s="13" t="s">
        <v>121</v>
      </c>
      <c r="D108" s="13" t="s">
        <v>25</v>
      </c>
      <c r="E108" s="14"/>
      <c r="F108" s="56">
        <v>4.5599999999999996</v>
      </c>
      <c r="G108" s="16"/>
      <c r="H108" s="155">
        <f>H109</f>
        <v>0</v>
      </c>
      <c r="J108" s="152">
        <f>H108</f>
        <v>0</v>
      </c>
    </row>
    <row r="109" spans="1:10">
      <c r="A109" s="10"/>
      <c r="B109" s="13"/>
      <c r="C109" s="19" t="s">
        <v>23</v>
      </c>
      <c r="D109" s="20" t="s">
        <v>19</v>
      </c>
      <c r="E109" s="24">
        <v>2.06</v>
      </c>
      <c r="F109" s="57">
        <f>E109*F108</f>
        <v>9.3935999999999993</v>
      </c>
      <c r="G109" s="16"/>
      <c r="H109" s="58">
        <f>G109*F109</f>
        <v>0</v>
      </c>
    </row>
    <row r="110" spans="1:10" ht="38.25">
      <c r="A110" s="10">
        <v>22</v>
      </c>
      <c r="B110" s="11" t="s">
        <v>20</v>
      </c>
      <c r="C110" s="12" t="s">
        <v>122</v>
      </c>
      <c r="D110" s="13" t="s">
        <v>22</v>
      </c>
      <c r="E110" s="14"/>
      <c r="F110" s="15">
        <v>2.1000000000000001E-2</v>
      </c>
      <c r="G110" s="16"/>
      <c r="H110" s="155">
        <f>H111+H112</f>
        <v>0</v>
      </c>
      <c r="J110" s="152">
        <f>SUM(H111:H112)</f>
        <v>0</v>
      </c>
    </row>
    <row r="111" spans="1:10">
      <c r="A111" s="10"/>
      <c r="B111" s="18"/>
      <c r="C111" s="19" t="s">
        <v>23</v>
      </c>
      <c r="D111" s="20" t="s">
        <v>19</v>
      </c>
      <c r="E111" s="21">
        <v>15</v>
      </c>
      <c r="F111" s="22">
        <f>E111*F110</f>
        <v>0.315</v>
      </c>
      <c r="G111" s="16"/>
      <c r="H111" s="58">
        <f>G111*F111</f>
        <v>0</v>
      </c>
    </row>
    <row r="112" spans="1:10">
      <c r="A112" s="10"/>
      <c r="B112" s="18"/>
      <c r="C112" s="19" t="s">
        <v>24</v>
      </c>
      <c r="D112" s="23" t="s">
        <v>25</v>
      </c>
      <c r="E112" s="24">
        <v>122</v>
      </c>
      <c r="F112" s="22">
        <f>E112*F110</f>
        <v>2.5620000000000003</v>
      </c>
      <c r="G112" s="16"/>
      <c r="H112" s="58">
        <f>G112*F112</f>
        <v>0</v>
      </c>
    </row>
    <row r="113" spans="1:10">
      <c r="A113" s="10">
        <v>23</v>
      </c>
      <c r="B113" s="59" t="s">
        <v>123</v>
      </c>
      <c r="C113" s="60" t="s">
        <v>124</v>
      </c>
      <c r="D113" s="61" t="s">
        <v>63</v>
      </c>
      <c r="E113" s="61"/>
      <c r="F113" s="61">
        <v>152</v>
      </c>
      <c r="G113" s="16"/>
      <c r="H113" s="155">
        <f>H114+H115+H116+H117+H118+H119</f>
        <v>0</v>
      </c>
      <c r="J113" s="152">
        <f>SUM(H114:H119)</f>
        <v>0</v>
      </c>
    </row>
    <row r="114" spans="1:10">
      <c r="A114" s="10"/>
      <c r="B114" s="62"/>
      <c r="C114" s="63" t="s">
        <v>125</v>
      </c>
      <c r="D114" s="64" t="s">
        <v>19</v>
      </c>
      <c r="E114" s="65">
        <v>0.74</v>
      </c>
      <c r="F114" s="66">
        <f>F113*E114</f>
        <v>112.48</v>
      </c>
      <c r="G114" s="16"/>
      <c r="H114" s="58">
        <f>G114*F114</f>
        <v>0</v>
      </c>
    </row>
    <row r="115" spans="1:10">
      <c r="A115" s="10"/>
      <c r="B115" s="62"/>
      <c r="C115" s="63" t="s">
        <v>126</v>
      </c>
      <c r="D115" s="64" t="s">
        <v>50</v>
      </c>
      <c r="E115" s="65">
        <v>7.1000000000000004E-3</v>
      </c>
      <c r="F115" s="66">
        <f>F113*E115</f>
        <v>1.0792000000000002</v>
      </c>
      <c r="G115" s="16"/>
      <c r="H115" s="58">
        <f t="shared" ref="H115:H119" si="4">G115*F115</f>
        <v>0</v>
      </c>
    </row>
    <row r="116" spans="1:10">
      <c r="A116" s="10"/>
      <c r="B116" s="62">
        <v>4.165</v>
      </c>
      <c r="C116" s="63" t="s">
        <v>127</v>
      </c>
      <c r="D116" s="64" t="s">
        <v>63</v>
      </c>
      <c r="E116" s="65">
        <v>1.02</v>
      </c>
      <c r="F116" s="66">
        <f>F113*E116</f>
        <v>155.04</v>
      </c>
      <c r="G116" s="16"/>
      <c r="H116" s="58">
        <f t="shared" si="4"/>
        <v>0</v>
      </c>
    </row>
    <row r="117" spans="1:10">
      <c r="A117" s="10"/>
      <c r="B117" s="20" t="s">
        <v>128</v>
      </c>
      <c r="C117" s="63" t="s">
        <v>129</v>
      </c>
      <c r="D117" s="64" t="s">
        <v>44</v>
      </c>
      <c r="E117" s="65">
        <v>1.4999999999999999E-2</v>
      </c>
      <c r="F117" s="66">
        <f>F113*E117</f>
        <v>2.2799999999999998</v>
      </c>
      <c r="G117" s="16"/>
      <c r="H117" s="58">
        <f t="shared" si="4"/>
        <v>0</v>
      </c>
    </row>
    <row r="118" spans="1:10">
      <c r="A118" s="10"/>
      <c r="B118" s="62">
        <v>4.226</v>
      </c>
      <c r="C118" s="63" t="s">
        <v>130</v>
      </c>
      <c r="D118" s="64" t="s">
        <v>44</v>
      </c>
      <c r="E118" s="65">
        <v>2.5000000000000001E-2</v>
      </c>
      <c r="F118" s="66">
        <f>F113*E118</f>
        <v>3.8000000000000003</v>
      </c>
      <c r="G118" s="16"/>
      <c r="H118" s="58">
        <f t="shared" si="4"/>
        <v>0</v>
      </c>
    </row>
    <row r="119" spans="1:10">
      <c r="A119" s="10"/>
      <c r="B119" s="62"/>
      <c r="C119" s="63" t="s">
        <v>131</v>
      </c>
      <c r="D119" s="64" t="s">
        <v>132</v>
      </c>
      <c r="E119" s="65">
        <v>9.6000000000000002E-2</v>
      </c>
      <c r="F119" s="66">
        <f>F113*E119</f>
        <v>14.592000000000001</v>
      </c>
      <c r="G119" s="16"/>
      <c r="H119" s="58">
        <f t="shared" si="4"/>
        <v>0</v>
      </c>
    </row>
    <row r="120" spans="1:10" ht="38.25">
      <c r="A120" s="10">
        <v>24</v>
      </c>
      <c r="B120" s="11" t="s">
        <v>20</v>
      </c>
      <c r="C120" s="12" t="s">
        <v>133</v>
      </c>
      <c r="D120" s="13" t="s">
        <v>22</v>
      </c>
      <c r="E120" s="14"/>
      <c r="F120" s="56">
        <v>0.29499999999999998</v>
      </c>
      <c r="G120" s="16"/>
      <c r="H120" s="155">
        <f>H121+H122</f>
        <v>0</v>
      </c>
      <c r="J120" s="152">
        <f>SUM(H121:H122)</f>
        <v>0</v>
      </c>
    </row>
    <row r="121" spans="1:10">
      <c r="A121" s="10"/>
      <c r="B121" s="18"/>
      <c r="C121" s="19" t="s">
        <v>23</v>
      </c>
      <c r="D121" s="20" t="s">
        <v>19</v>
      </c>
      <c r="E121" s="21">
        <v>15</v>
      </c>
      <c r="F121" s="22">
        <f>E121*F120</f>
        <v>4.4249999999999998</v>
      </c>
      <c r="G121" s="16"/>
      <c r="H121" s="58">
        <f>G121*F121</f>
        <v>0</v>
      </c>
    </row>
    <row r="122" spans="1:10">
      <c r="A122" s="10"/>
      <c r="B122" s="18"/>
      <c r="C122" s="19" t="s">
        <v>24</v>
      </c>
      <c r="D122" s="23" t="s">
        <v>25</v>
      </c>
      <c r="E122" s="24">
        <v>122</v>
      </c>
      <c r="F122" s="22">
        <f>E122*F120</f>
        <v>35.989999999999995</v>
      </c>
      <c r="G122" s="16"/>
      <c r="H122" s="58">
        <f>G122*F122</f>
        <v>0</v>
      </c>
    </row>
    <row r="123" spans="1:10" ht="38.25">
      <c r="A123" s="10">
        <v>25</v>
      </c>
      <c r="B123" s="3" t="s">
        <v>46</v>
      </c>
      <c r="C123" s="3" t="s">
        <v>134</v>
      </c>
      <c r="D123" s="26" t="s">
        <v>16</v>
      </c>
      <c r="E123" s="4"/>
      <c r="F123" s="5">
        <v>29.5</v>
      </c>
      <c r="G123" s="4"/>
      <c r="H123" s="154">
        <f>H124+H125+H126+H127+H128+H129</f>
        <v>0</v>
      </c>
      <c r="J123" s="152">
        <f>SUM(H124:H129)</f>
        <v>0</v>
      </c>
    </row>
    <row r="124" spans="1:10">
      <c r="A124" s="6"/>
      <c r="B124" s="36"/>
      <c r="C124" s="7" t="s">
        <v>48</v>
      </c>
      <c r="D124" s="2" t="s">
        <v>19</v>
      </c>
      <c r="E124" s="9">
        <v>8.4</v>
      </c>
      <c r="F124" s="6">
        <f>E124*F123</f>
        <v>247.8</v>
      </c>
      <c r="G124" s="9"/>
      <c r="H124" s="8">
        <f>F124*G124</f>
        <v>0</v>
      </c>
    </row>
    <row r="125" spans="1:10">
      <c r="A125" s="6"/>
      <c r="B125" s="36"/>
      <c r="C125" s="7" t="s">
        <v>49</v>
      </c>
      <c r="D125" s="8" t="s">
        <v>50</v>
      </c>
      <c r="E125" s="9">
        <v>0.81</v>
      </c>
      <c r="F125" s="6">
        <f>E125*F123</f>
        <v>23.895000000000003</v>
      </c>
      <c r="G125" s="9"/>
      <c r="H125" s="8">
        <f>F125*G125</f>
        <v>0</v>
      </c>
    </row>
    <row r="126" spans="1:10">
      <c r="A126" s="6"/>
      <c r="B126" s="36"/>
      <c r="C126" s="7" t="s">
        <v>135</v>
      </c>
      <c r="D126" s="8" t="s">
        <v>50</v>
      </c>
      <c r="E126" s="9">
        <v>0.53</v>
      </c>
      <c r="F126" s="6">
        <f>E126*F123</f>
        <v>15.635000000000002</v>
      </c>
      <c r="G126" s="9"/>
      <c r="H126" s="8">
        <f t="shared" ref="H126:H127" si="5">F126*G126</f>
        <v>0</v>
      </c>
    </row>
    <row r="127" spans="1:10">
      <c r="A127" s="6"/>
      <c r="B127" s="36"/>
      <c r="C127" s="7" t="s">
        <v>136</v>
      </c>
      <c r="D127" s="8" t="s">
        <v>50</v>
      </c>
      <c r="E127" s="9">
        <v>0.39100000000000001</v>
      </c>
      <c r="F127" s="6">
        <f>E127*F123</f>
        <v>11.534500000000001</v>
      </c>
      <c r="G127" s="9"/>
      <c r="H127" s="8">
        <f t="shared" si="5"/>
        <v>0</v>
      </c>
    </row>
    <row r="128" spans="1:10">
      <c r="A128" s="6"/>
      <c r="B128" s="36"/>
      <c r="C128" s="7" t="s">
        <v>51</v>
      </c>
      <c r="D128" s="2" t="s">
        <v>44</v>
      </c>
      <c r="E128" s="9">
        <v>1.02</v>
      </c>
      <c r="F128" s="6">
        <f>E128*F123</f>
        <v>30.09</v>
      </c>
      <c r="G128" s="9"/>
      <c r="H128" s="8">
        <f>F128*G128</f>
        <v>0</v>
      </c>
    </row>
    <row r="129" spans="1:10">
      <c r="A129" s="6"/>
      <c r="B129" s="36"/>
      <c r="C129" s="7" t="s">
        <v>53</v>
      </c>
      <c r="D129" s="2" t="s">
        <v>3</v>
      </c>
      <c r="E129" s="9">
        <v>0.39</v>
      </c>
      <c r="F129" s="6">
        <f>E129*F123</f>
        <v>11.505000000000001</v>
      </c>
      <c r="G129" s="9"/>
      <c r="H129" s="8">
        <f>F129*G129</f>
        <v>0</v>
      </c>
    </row>
    <row r="130" spans="1:10">
      <c r="A130" s="3"/>
      <c r="B130" s="2"/>
      <c r="C130" s="3" t="s">
        <v>137</v>
      </c>
      <c r="D130" s="3" t="s">
        <v>2</v>
      </c>
      <c r="E130" s="38"/>
      <c r="F130" s="39"/>
      <c r="G130" s="39"/>
      <c r="H130" s="39">
        <f>H108+H110+H113+H120+H123+H100+H95+H93+H87+H79+H74+H72+H68+H62+H56+H48+H40+H34+H32+H26+H22+H19+H12+H9+H7</f>
        <v>0</v>
      </c>
      <c r="J130">
        <f>SUM(J5:J129)</f>
        <v>0</v>
      </c>
    </row>
    <row r="131" spans="1:10">
      <c r="A131" s="3"/>
      <c r="B131" s="2"/>
      <c r="C131" s="3" t="s">
        <v>140</v>
      </c>
      <c r="D131" s="2" t="s">
        <v>2</v>
      </c>
      <c r="E131" s="38"/>
      <c r="F131" s="67">
        <v>0.1</v>
      </c>
      <c r="G131" s="39"/>
      <c r="H131" s="41">
        <f>H130*F131</f>
        <v>0</v>
      </c>
      <c r="J131">
        <f>J130*F131</f>
        <v>0</v>
      </c>
    </row>
    <row r="132" spans="1:10">
      <c r="A132" s="3"/>
      <c r="B132" s="2"/>
      <c r="C132" s="3" t="s">
        <v>141</v>
      </c>
      <c r="D132" s="2" t="s">
        <v>2</v>
      </c>
      <c r="E132" s="38"/>
      <c r="F132" s="68"/>
      <c r="G132" s="39"/>
      <c r="H132" s="39">
        <f>H131+H130</f>
        <v>0</v>
      </c>
      <c r="J132">
        <f>J131+J130</f>
        <v>0</v>
      </c>
    </row>
    <row r="133" spans="1:10">
      <c r="A133" s="3"/>
      <c r="B133" s="3"/>
      <c r="C133" s="3" t="s">
        <v>142</v>
      </c>
      <c r="D133" s="3" t="s">
        <v>2</v>
      </c>
      <c r="E133" s="38"/>
      <c r="F133" s="68">
        <v>0.08</v>
      </c>
      <c r="G133" s="39"/>
      <c r="H133" s="41">
        <f>H132*F133</f>
        <v>0</v>
      </c>
      <c r="J133">
        <f>J132*F133</f>
        <v>0</v>
      </c>
    </row>
    <row r="134" spans="1:10">
      <c r="A134" s="2"/>
      <c r="B134" s="3"/>
      <c r="C134" s="3" t="s">
        <v>139</v>
      </c>
      <c r="D134" s="3" t="s">
        <v>2</v>
      </c>
      <c r="E134" s="69"/>
      <c r="F134" s="41"/>
      <c r="G134" s="41"/>
      <c r="H134" s="39">
        <f>H133+H132</f>
        <v>0</v>
      </c>
      <c r="J134">
        <f>J133+J132</f>
        <v>0</v>
      </c>
    </row>
    <row r="135" spans="1:10" ht="15.75">
      <c r="A135" s="187" t="s">
        <v>241</v>
      </c>
      <c r="B135" s="187"/>
      <c r="C135" s="187"/>
      <c r="D135" s="187"/>
      <c r="E135" s="187"/>
      <c r="F135" s="187"/>
      <c r="G135" s="187"/>
      <c r="H135" s="187"/>
    </row>
    <row r="136" spans="1:10">
      <c r="A136" s="186" t="s">
        <v>144</v>
      </c>
      <c r="B136" s="186"/>
      <c r="C136" s="186"/>
      <c r="D136" s="186"/>
      <c r="E136" s="186"/>
      <c r="F136" s="186"/>
      <c r="G136" s="186"/>
      <c r="H136" s="186"/>
    </row>
    <row r="137" spans="1:10" ht="30" customHeight="1">
      <c r="A137" s="175" t="s">
        <v>4</v>
      </c>
      <c r="B137" s="177" t="s">
        <v>145</v>
      </c>
      <c r="C137" s="175" t="s">
        <v>146</v>
      </c>
      <c r="D137" s="177" t="s">
        <v>147</v>
      </c>
      <c r="E137" s="179" t="s">
        <v>148</v>
      </c>
      <c r="F137" s="180"/>
      <c r="G137" s="179" t="s">
        <v>149</v>
      </c>
      <c r="H137" s="180"/>
    </row>
    <row r="138" spans="1:10" ht="93" customHeight="1">
      <c r="A138" s="176"/>
      <c r="B138" s="181"/>
      <c r="C138" s="176"/>
      <c r="D138" s="178"/>
      <c r="E138" s="129" t="s">
        <v>9</v>
      </c>
      <c r="F138" s="129" t="s">
        <v>150</v>
      </c>
      <c r="G138" s="129" t="s">
        <v>151</v>
      </c>
      <c r="H138" s="130" t="s">
        <v>11</v>
      </c>
    </row>
    <row r="139" spans="1:10">
      <c r="A139" s="131">
        <v>1</v>
      </c>
      <c r="B139" s="131">
        <v>2</v>
      </c>
      <c r="C139" s="131">
        <v>3</v>
      </c>
      <c r="D139" s="132">
        <v>4</v>
      </c>
      <c r="E139" s="132">
        <v>5</v>
      </c>
      <c r="F139" s="132">
        <v>6</v>
      </c>
      <c r="G139" s="132">
        <v>7</v>
      </c>
      <c r="H139" s="132">
        <v>8</v>
      </c>
    </row>
    <row r="140" spans="1:10" ht="48">
      <c r="A140" s="153">
        <v>1</v>
      </c>
      <c r="B140" s="74" t="s">
        <v>152</v>
      </c>
      <c r="C140" s="74" t="s">
        <v>153</v>
      </c>
      <c r="D140" s="74" t="s">
        <v>154</v>
      </c>
      <c r="E140" s="75"/>
      <c r="F140" s="76">
        <v>0.78</v>
      </c>
      <c r="G140" s="77"/>
      <c r="H140" s="159">
        <f>H141</f>
        <v>0</v>
      </c>
      <c r="J140" s="152">
        <f>H140</f>
        <v>0</v>
      </c>
    </row>
    <row r="141" spans="1:10">
      <c r="A141" s="16"/>
      <c r="B141" s="78"/>
      <c r="C141" s="79" t="s">
        <v>155</v>
      </c>
      <c r="D141" s="80" t="s">
        <v>156</v>
      </c>
      <c r="E141" s="81">
        <f>615*1.15*0.01</f>
        <v>7.0724999999999998</v>
      </c>
      <c r="F141" s="82">
        <f>E141*F140</f>
        <v>5.5165499999999996</v>
      </c>
      <c r="G141" s="77"/>
      <c r="H141" s="82">
        <f>G141*F141</f>
        <v>0</v>
      </c>
    </row>
    <row r="142" spans="1:10" ht="25.5">
      <c r="A142" s="153">
        <v>2</v>
      </c>
      <c r="B142" s="83" t="s">
        <v>157</v>
      </c>
      <c r="C142" s="83" t="s">
        <v>158</v>
      </c>
      <c r="D142" s="83" t="s">
        <v>159</v>
      </c>
      <c r="E142" s="83"/>
      <c r="F142" s="76">
        <v>0.78</v>
      </c>
      <c r="G142" s="84"/>
      <c r="H142" s="160">
        <f>H143+H144+H145</f>
        <v>0</v>
      </c>
      <c r="J142" s="152">
        <f>SUM(H143:H145)</f>
        <v>0</v>
      </c>
    </row>
    <row r="143" spans="1:10">
      <c r="A143" s="16"/>
      <c r="B143" s="85"/>
      <c r="C143" s="86" t="s">
        <v>160</v>
      </c>
      <c r="D143" s="86" t="s">
        <v>156</v>
      </c>
      <c r="E143" s="86">
        <v>1.96</v>
      </c>
      <c r="F143" s="82">
        <f>E143*F142</f>
        <v>1.5287999999999999</v>
      </c>
      <c r="G143" s="77"/>
      <c r="H143" s="82">
        <f>G143*F143</f>
        <v>0</v>
      </c>
    </row>
    <row r="144" spans="1:10">
      <c r="A144" s="16"/>
      <c r="B144" s="85"/>
      <c r="C144" s="86" t="s">
        <v>161</v>
      </c>
      <c r="D144" s="86" t="s">
        <v>162</v>
      </c>
      <c r="E144" s="86">
        <v>1.0149999999999999</v>
      </c>
      <c r="F144" s="82">
        <f>E144*F142</f>
        <v>0.79169999999999996</v>
      </c>
      <c r="G144" s="87"/>
      <c r="H144" s="82">
        <f>G144*F144</f>
        <v>0</v>
      </c>
    </row>
    <row r="145" spans="1:10">
      <c r="A145" s="16"/>
      <c r="B145" s="85"/>
      <c r="C145" s="86" t="s">
        <v>163</v>
      </c>
      <c r="D145" s="86" t="s">
        <v>164</v>
      </c>
      <c r="E145" s="86">
        <v>2.1</v>
      </c>
      <c r="F145" s="82">
        <f>E145*F142</f>
        <v>1.6380000000000001</v>
      </c>
      <c r="G145" s="77"/>
      <c r="H145" s="82">
        <f>G145*F145</f>
        <v>0</v>
      </c>
    </row>
    <row r="146" spans="1:10" ht="25.5">
      <c r="A146" s="153">
        <v>3</v>
      </c>
      <c r="B146" s="88" t="s">
        <v>165</v>
      </c>
      <c r="C146" s="88" t="s">
        <v>166</v>
      </c>
      <c r="D146" s="88" t="s">
        <v>167</v>
      </c>
      <c r="E146" s="88"/>
      <c r="F146" s="76">
        <v>0.1</v>
      </c>
      <c r="G146" s="89"/>
      <c r="H146" s="159">
        <f>H147+H148+H149+H150+H151</f>
        <v>0</v>
      </c>
      <c r="J146" s="152">
        <f>SUM(H147:H151)</f>
        <v>0</v>
      </c>
    </row>
    <row r="147" spans="1:10">
      <c r="A147" s="16"/>
      <c r="B147" s="90"/>
      <c r="C147" s="90" t="s">
        <v>168</v>
      </c>
      <c r="D147" s="90" t="s">
        <v>156</v>
      </c>
      <c r="E147" s="90">
        <v>38.799999999999997</v>
      </c>
      <c r="F147" s="91">
        <f>E147*F146</f>
        <v>3.88</v>
      </c>
      <c r="G147" s="91"/>
      <c r="H147" s="91">
        <f>G147*F147</f>
        <v>0</v>
      </c>
    </row>
    <row r="148" spans="1:10">
      <c r="A148" s="16"/>
      <c r="B148" s="90"/>
      <c r="C148" s="90" t="s">
        <v>169</v>
      </c>
      <c r="D148" s="90" t="s">
        <v>164</v>
      </c>
      <c r="E148" s="90">
        <v>25.1</v>
      </c>
      <c r="F148" s="91">
        <f>E148*F146</f>
        <v>2.5100000000000002</v>
      </c>
      <c r="G148" s="84"/>
      <c r="H148" s="91">
        <f>G148*F148</f>
        <v>0</v>
      </c>
    </row>
    <row r="149" spans="1:10">
      <c r="A149" s="16"/>
      <c r="B149" s="90"/>
      <c r="C149" s="90" t="s">
        <v>170</v>
      </c>
      <c r="D149" s="90" t="s">
        <v>164</v>
      </c>
      <c r="E149" s="90">
        <v>0.2</v>
      </c>
      <c r="F149" s="91">
        <f>E149*F146</f>
        <v>2.0000000000000004E-2</v>
      </c>
      <c r="G149" s="91"/>
      <c r="H149" s="91">
        <f>G149*F149</f>
        <v>0</v>
      </c>
    </row>
    <row r="150" spans="1:10">
      <c r="A150" s="16"/>
      <c r="B150" s="90"/>
      <c r="C150" s="90" t="s">
        <v>171</v>
      </c>
      <c r="D150" s="90" t="s">
        <v>164</v>
      </c>
      <c r="E150" s="90">
        <v>2.7</v>
      </c>
      <c r="F150" s="91">
        <f>E150*F146</f>
        <v>0.27</v>
      </c>
      <c r="G150" s="91"/>
      <c r="H150" s="91">
        <f>G150*F150</f>
        <v>0</v>
      </c>
    </row>
    <row r="151" spans="1:10">
      <c r="A151" s="16"/>
      <c r="B151" s="90"/>
      <c r="C151" s="90" t="s">
        <v>172</v>
      </c>
      <c r="D151" s="90" t="s">
        <v>173</v>
      </c>
      <c r="E151" s="90">
        <v>0.19</v>
      </c>
      <c r="F151" s="91">
        <f>E151*F146</f>
        <v>1.9000000000000003E-2</v>
      </c>
      <c r="G151" s="84"/>
      <c r="H151" s="91">
        <f>G151*F151</f>
        <v>0</v>
      </c>
    </row>
    <row r="152" spans="1:10" ht="25.5">
      <c r="A152" s="153">
        <v>4</v>
      </c>
      <c r="B152" s="83" t="s">
        <v>174</v>
      </c>
      <c r="C152" s="83" t="s">
        <v>175</v>
      </c>
      <c r="D152" s="83" t="s">
        <v>176</v>
      </c>
      <c r="E152" s="83"/>
      <c r="F152" s="76">
        <v>6</v>
      </c>
      <c r="G152" s="84"/>
      <c r="H152" s="159">
        <f>H153+H154+H155</f>
        <v>0</v>
      </c>
      <c r="J152" s="152">
        <f>SUM(H153:H155)</f>
        <v>0</v>
      </c>
    </row>
    <row r="153" spans="1:10">
      <c r="A153" s="16"/>
      <c r="B153" s="86"/>
      <c r="C153" s="86" t="s">
        <v>160</v>
      </c>
      <c r="D153" s="86" t="s">
        <v>156</v>
      </c>
      <c r="E153" s="86">
        <f>2.52-1.24</f>
        <v>1.28</v>
      </c>
      <c r="F153" s="82">
        <f>E153*F152</f>
        <v>7.68</v>
      </c>
      <c r="G153" s="77"/>
      <c r="H153" s="82">
        <f>G153*F153</f>
        <v>0</v>
      </c>
    </row>
    <row r="154" spans="1:10">
      <c r="A154" s="16"/>
      <c r="B154" s="85"/>
      <c r="C154" s="86" t="s">
        <v>178</v>
      </c>
      <c r="D154" s="86" t="s">
        <v>179</v>
      </c>
      <c r="E154" s="86">
        <v>1.25</v>
      </c>
      <c r="F154" s="82">
        <f>E154*F152</f>
        <v>7.5</v>
      </c>
      <c r="G154" s="77"/>
      <c r="H154" s="82">
        <f t="shared" ref="H154:H155" si="6">G154*F154</f>
        <v>0</v>
      </c>
    </row>
    <row r="155" spans="1:10" ht="25.5">
      <c r="A155" s="16"/>
      <c r="B155" s="86"/>
      <c r="C155" s="86" t="s">
        <v>180</v>
      </c>
      <c r="D155" s="86" t="s">
        <v>181</v>
      </c>
      <c r="E155" s="86">
        <v>7.15</v>
      </c>
      <c r="F155" s="82">
        <f>E155*F152</f>
        <v>42.900000000000006</v>
      </c>
      <c r="G155" s="169"/>
      <c r="H155" s="82">
        <f t="shared" si="6"/>
        <v>0</v>
      </c>
    </row>
    <row r="156" spans="1:10" ht="51">
      <c r="A156" s="153">
        <v>5</v>
      </c>
      <c r="B156" s="83" t="s">
        <v>182</v>
      </c>
      <c r="C156" s="83" t="s">
        <v>183</v>
      </c>
      <c r="D156" s="83" t="s">
        <v>184</v>
      </c>
      <c r="E156" s="83"/>
      <c r="F156" s="76">
        <v>4</v>
      </c>
      <c r="G156" s="84"/>
      <c r="H156" s="159">
        <f>H157+H158+H159+H160+H161</f>
        <v>0</v>
      </c>
      <c r="J156" s="152">
        <f>SUM(H157:H161)</f>
        <v>0</v>
      </c>
    </row>
    <row r="157" spans="1:10">
      <c r="A157" s="16"/>
      <c r="B157" s="86"/>
      <c r="C157" s="86" t="s">
        <v>160</v>
      </c>
      <c r="D157" s="86" t="s">
        <v>156</v>
      </c>
      <c r="E157" s="86">
        <v>3</v>
      </c>
      <c r="F157" s="91">
        <f>E157*F156</f>
        <v>12</v>
      </c>
      <c r="G157" s="84"/>
      <c r="H157" s="91">
        <f>G157*F157</f>
        <v>0</v>
      </c>
    </row>
    <row r="158" spans="1:10">
      <c r="A158" s="16"/>
      <c r="B158" s="85"/>
      <c r="C158" s="86" t="s">
        <v>185</v>
      </c>
      <c r="D158" s="86" t="s">
        <v>179</v>
      </c>
      <c r="E158" s="86">
        <v>3.33</v>
      </c>
      <c r="F158" s="91">
        <f>E158*F156</f>
        <v>13.32</v>
      </c>
      <c r="G158" s="84"/>
      <c r="H158" s="91">
        <f t="shared" ref="H158:H161" si="7">G158*F158</f>
        <v>0</v>
      </c>
    </row>
    <row r="159" spans="1:10">
      <c r="A159" s="16"/>
      <c r="B159" s="85"/>
      <c r="C159" s="86" t="s">
        <v>186</v>
      </c>
      <c r="D159" s="86" t="s">
        <v>173</v>
      </c>
      <c r="E159" s="86">
        <v>0.48</v>
      </c>
      <c r="F159" s="91">
        <f>E159*F156</f>
        <v>1.92</v>
      </c>
      <c r="G159" s="84"/>
      <c r="H159" s="91">
        <f t="shared" si="7"/>
        <v>0</v>
      </c>
    </row>
    <row r="160" spans="1:10">
      <c r="A160" s="16"/>
      <c r="B160" s="86"/>
      <c r="C160" s="86" t="s">
        <v>187</v>
      </c>
      <c r="D160" s="86" t="s">
        <v>181</v>
      </c>
      <c r="E160" s="86">
        <v>1.5</v>
      </c>
      <c r="F160" s="91">
        <f>E160*F156</f>
        <v>6</v>
      </c>
      <c r="G160" s="170"/>
      <c r="H160" s="91">
        <f t="shared" si="7"/>
        <v>0</v>
      </c>
    </row>
    <row r="161" spans="1:10">
      <c r="A161" s="16"/>
      <c r="B161" s="86" t="s">
        <v>188</v>
      </c>
      <c r="C161" s="86" t="s">
        <v>189</v>
      </c>
      <c r="D161" s="86" t="s">
        <v>164</v>
      </c>
      <c r="E161" s="86">
        <v>3.5</v>
      </c>
      <c r="F161" s="91">
        <f>E161*F156</f>
        <v>14</v>
      </c>
      <c r="G161" s="84"/>
      <c r="H161" s="91">
        <f t="shared" si="7"/>
        <v>0</v>
      </c>
    </row>
    <row r="162" spans="1:10" ht="38.25">
      <c r="A162" s="153">
        <v>6</v>
      </c>
      <c r="B162" s="83" t="s">
        <v>190</v>
      </c>
      <c r="C162" s="83" t="s">
        <v>191</v>
      </c>
      <c r="D162" s="83" t="s">
        <v>192</v>
      </c>
      <c r="E162" s="83"/>
      <c r="F162" s="92">
        <v>0.04</v>
      </c>
      <c r="G162" s="93"/>
      <c r="H162" s="161">
        <f>H163+H164+H165+H166</f>
        <v>0</v>
      </c>
      <c r="J162" s="152">
        <f>SUM(H163:H166)</f>
        <v>0</v>
      </c>
    </row>
    <row r="163" spans="1:10">
      <c r="A163" s="16"/>
      <c r="B163" s="86"/>
      <c r="C163" s="86" t="s">
        <v>160</v>
      </c>
      <c r="D163" s="86" t="s">
        <v>156</v>
      </c>
      <c r="E163" s="86">
        <v>76</v>
      </c>
      <c r="F163" s="82">
        <f>E163*F162</f>
        <v>3.04</v>
      </c>
      <c r="G163" s="77"/>
      <c r="H163" s="82">
        <f>G163*F163</f>
        <v>0</v>
      </c>
    </row>
    <row r="164" spans="1:10">
      <c r="A164" s="16"/>
      <c r="B164" s="85"/>
      <c r="C164" s="86" t="s">
        <v>193</v>
      </c>
      <c r="D164" s="86" t="s">
        <v>194</v>
      </c>
      <c r="E164" s="86">
        <v>62.3</v>
      </c>
      <c r="F164" s="82">
        <f>E164*F162</f>
        <v>2.492</v>
      </c>
      <c r="G164" s="77"/>
      <c r="H164" s="82">
        <f t="shared" ref="H164:H166" si="8">G164*F164</f>
        <v>0</v>
      </c>
    </row>
    <row r="165" spans="1:10">
      <c r="A165" s="16"/>
      <c r="B165" s="85"/>
      <c r="C165" s="86" t="s">
        <v>186</v>
      </c>
      <c r="D165" s="86" t="s">
        <v>173</v>
      </c>
      <c r="E165" s="86">
        <v>24</v>
      </c>
      <c r="F165" s="91">
        <f>E165*F162</f>
        <v>0.96</v>
      </c>
      <c r="G165" s="84"/>
      <c r="H165" s="82">
        <f t="shared" si="8"/>
        <v>0</v>
      </c>
    </row>
    <row r="166" spans="1:10">
      <c r="A166" s="16"/>
      <c r="B166" s="86" t="s">
        <v>195</v>
      </c>
      <c r="C166" s="86" t="s">
        <v>196</v>
      </c>
      <c r="D166" s="86" t="s">
        <v>176</v>
      </c>
      <c r="E166" s="86">
        <v>100</v>
      </c>
      <c r="F166" s="82">
        <f>E166*F162</f>
        <v>4</v>
      </c>
      <c r="G166" s="77"/>
      <c r="H166" s="82">
        <f t="shared" si="8"/>
        <v>0</v>
      </c>
    </row>
    <row r="167" spans="1:10" ht="51">
      <c r="A167" s="153">
        <v>7</v>
      </c>
      <c r="B167" s="83" t="s">
        <v>182</v>
      </c>
      <c r="C167" s="83" t="s">
        <v>197</v>
      </c>
      <c r="D167" s="83" t="s">
        <v>184</v>
      </c>
      <c r="E167" s="83"/>
      <c r="F167" s="92">
        <v>4</v>
      </c>
      <c r="G167" s="93"/>
      <c r="H167" s="161">
        <f>H168+H169+H170+H171+H172+H173</f>
        <v>0</v>
      </c>
      <c r="J167" s="152">
        <f>SUM(H168:H173)</f>
        <v>0</v>
      </c>
    </row>
    <row r="168" spans="1:10">
      <c r="A168" s="16"/>
      <c r="B168" s="86"/>
      <c r="C168" s="86" t="s">
        <v>168</v>
      </c>
      <c r="D168" s="86" t="s">
        <v>156</v>
      </c>
      <c r="E168" s="94">
        <v>3</v>
      </c>
      <c r="F168" s="82">
        <f>E168*F167</f>
        <v>12</v>
      </c>
      <c r="G168" s="77"/>
      <c r="H168" s="82">
        <f>G168*F168</f>
        <v>0</v>
      </c>
    </row>
    <row r="169" spans="1:10">
      <c r="A169" s="16"/>
      <c r="B169" s="85"/>
      <c r="C169" s="86" t="s">
        <v>198</v>
      </c>
      <c r="D169" s="86" t="s">
        <v>179</v>
      </c>
      <c r="E169" s="86">
        <v>3.33</v>
      </c>
      <c r="F169" s="91">
        <f>E169*F167</f>
        <v>13.32</v>
      </c>
      <c r="G169" s="84"/>
      <c r="H169" s="82">
        <f t="shared" ref="H169:H173" si="9">G169*F169</f>
        <v>0</v>
      </c>
    </row>
    <row r="170" spans="1:10">
      <c r="A170" s="16"/>
      <c r="B170" s="85"/>
      <c r="C170" s="86" t="s">
        <v>186</v>
      </c>
      <c r="D170" s="86" t="s">
        <v>173</v>
      </c>
      <c r="E170" s="86">
        <v>0.48</v>
      </c>
      <c r="F170" s="91">
        <f>E170*F167</f>
        <v>1.92</v>
      </c>
      <c r="G170" s="84"/>
      <c r="H170" s="82">
        <f t="shared" si="9"/>
        <v>0</v>
      </c>
    </row>
    <row r="171" spans="1:10">
      <c r="A171" s="16"/>
      <c r="B171" s="86"/>
      <c r="C171" s="86" t="s">
        <v>199</v>
      </c>
      <c r="D171" s="86" t="s">
        <v>176</v>
      </c>
      <c r="E171" s="86">
        <v>1</v>
      </c>
      <c r="F171" s="82">
        <f>E171*F167</f>
        <v>4</v>
      </c>
      <c r="G171" s="77"/>
      <c r="H171" s="82">
        <f t="shared" si="9"/>
        <v>0</v>
      </c>
    </row>
    <row r="172" spans="1:10">
      <c r="A172" s="16"/>
      <c r="B172" s="86"/>
      <c r="C172" s="86" t="s">
        <v>200</v>
      </c>
      <c r="D172" s="86" t="s">
        <v>176</v>
      </c>
      <c r="E172" s="86">
        <v>1</v>
      </c>
      <c r="F172" s="82">
        <f>E172*F167</f>
        <v>4</v>
      </c>
      <c r="G172" s="77"/>
      <c r="H172" s="82">
        <f t="shared" si="9"/>
        <v>0</v>
      </c>
    </row>
    <row r="173" spans="1:10" ht="25.5">
      <c r="A173" s="16"/>
      <c r="B173" s="86"/>
      <c r="C173" s="86" t="s">
        <v>201</v>
      </c>
      <c r="D173" s="86" t="s">
        <v>176</v>
      </c>
      <c r="E173" s="86"/>
      <c r="F173" s="82">
        <v>6</v>
      </c>
      <c r="G173" s="77"/>
      <c r="H173" s="82">
        <f t="shared" si="9"/>
        <v>0</v>
      </c>
    </row>
    <row r="174" spans="1:10" ht="27.75">
      <c r="A174" s="153">
        <v>8</v>
      </c>
      <c r="B174" s="88" t="s">
        <v>202</v>
      </c>
      <c r="C174" s="88" t="s">
        <v>203</v>
      </c>
      <c r="D174" s="88" t="s">
        <v>176</v>
      </c>
      <c r="E174" s="88"/>
      <c r="F174" s="76">
        <v>1</v>
      </c>
      <c r="G174" s="77"/>
      <c r="H174" s="159">
        <f>H175+H176+H177+H178</f>
        <v>0</v>
      </c>
      <c r="J174" s="152">
        <f>SUM(H175:H178)</f>
        <v>0</v>
      </c>
    </row>
    <row r="175" spans="1:10">
      <c r="A175" s="16"/>
      <c r="B175" s="90"/>
      <c r="C175" s="90" t="s">
        <v>155</v>
      </c>
      <c r="D175" s="90" t="s">
        <v>156</v>
      </c>
      <c r="E175" s="90">
        <v>3.12</v>
      </c>
      <c r="F175" s="82">
        <f>E175*F174</f>
        <v>3.12</v>
      </c>
      <c r="G175" s="77"/>
      <c r="H175" s="82">
        <f>G175*F175</f>
        <v>0</v>
      </c>
    </row>
    <row r="176" spans="1:10">
      <c r="A176" s="16"/>
      <c r="B176" s="90"/>
      <c r="C176" s="90" t="s">
        <v>204</v>
      </c>
      <c r="D176" s="90" t="s">
        <v>176</v>
      </c>
      <c r="E176" s="90"/>
      <c r="F176" s="82">
        <v>3</v>
      </c>
      <c r="G176" s="77"/>
      <c r="H176" s="82">
        <f t="shared" ref="H176:H178" si="10">G176*F176</f>
        <v>0</v>
      </c>
    </row>
    <row r="177" spans="1:10">
      <c r="A177" s="16"/>
      <c r="B177" s="95"/>
      <c r="C177" s="90" t="s">
        <v>205</v>
      </c>
      <c r="D177" s="90" t="s">
        <v>181</v>
      </c>
      <c r="E177" s="90">
        <v>3</v>
      </c>
      <c r="F177" s="82">
        <f>E177*F174</f>
        <v>3</v>
      </c>
      <c r="G177" s="77"/>
      <c r="H177" s="82">
        <f t="shared" si="10"/>
        <v>0</v>
      </c>
    </row>
    <row r="178" spans="1:10">
      <c r="A178" s="16"/>
      <c r="B178" s="90"/>
      <c r="C178" s="90" t="s">
        <v>206</v>
      </c>
      <c r="D178" s="90" t="s">
        <v>173</v>
      </c>
      <c r="E178" s="90">
        <v>1.4</v>
      </c>
      <c r="F178" s="82">
        <f>E178*F174</f>
        <v>1.4</v>
      </c>
      <c r="G178" s="77"/>
      <c r="H178" s="82">
        <f t="shared" si="10"/>
        <v>0</v>
      </c>
    </row>
    <row r="179" spans="1:10" ht="38.25">
      <c r="A179" s="153">
        <v>9</v>
      </c>
      <c r="B179" s="83" t="s">
        <v>182</v>
      </c>
      <c r="C179" s="88" t="s">
        <v>207</v>
      </c>
      <c r="D179" s="88" t="s">
        <v>184</v>
      </c>
      <c r="E179" s="86"/>
      <c r="F179" s="76">
        <v>1</v>
      </c>
      <c r="G179" s="77"/>
      <c r="H179" s="159">
        <f>H180+H181+H182+H183+H184</f>
        <v>0</v>
      </c>
      <c r="J179" s="152">
        <f>SUM(H180:H184)</f>
        <v>0</v>
      </c>
    </row>
    <row r="180" spans="1:10">
      <c r="A180" s="16"/>
      <c r="B180" s="86"/>
      <c r="C180" s="86" t="s">
        <v>168</v>
      </c>
      <c r="D180" s="86" t="s">
        <v>156</v>
      </c>
      <c r="E180" s="94">
        <v>1</v>
      </c>
      <c r="F180" s="82">
        <f>E180*F179</f>
        <v>1</v>
      </c>
      <c r="G180" s="77"/>
      <c r="H180" s="82">
        <f>G180*F180</f>
        <v>0</v>
      </c>
    </row>
    <row r="181" spans="1:10">
      <c r="A181" s="16"/>
      <c r="B181" s="85"/>
      <c r="C181" s="86" t="s">
        <v>186</v>
      </c>
      <c r="D181" s="86" t="s">
        <v>173</v>
      </c>
      <c r="E181" s="86">
        <v>0.55000000000000004</v>
      </c>
      <c r="F181" s="91">
        <f>E181*F179</f>
        <v>0.55000000000000004</v>
      </c>
      <c r="G181" s="84"/>
      <c r="H181" s="91">
        <f>G181*F181</f>
        <v>0</v>
      </c>
    </row>
    <row r="182" spans="1:10">
      <c r="A182" s="16"/>
      <c r="B182" s="96"/>
      <c r="C182" s="90" t="s">
        <v>208</v>
      </c>
      <c r="D182" s="90" t="s">
        <v>176</v>
      </c>
      <c r="E182" s="86"/>
      <c r="F182" s="82">
        <v>1</v>
      </c>
      <c r="G182" s="77"/>
      <c r="H182" s="82">
        <f>G182*F182</f>
        <v>0</v>
      </c>
    </row>
    <row r="183" spans="1:10">
      <c r="A183" s="16"/>
      <c r="B183" s="90"/>
      <c r="C183" s="90" t="s">
        <v>209</v>
      </c>
      <c r="D183" s="90" t="s">
        <v>176</v>
      </c>
      <c r="E183" s="86"/>
      <c r="F183" s="82">
        <v>1</v>
      </c>
      <c r="G183" s="77"/>
      <c r="H183" s="82">
        <f>G183*F183</f>
        <v>0</v>
      </c>
    </row>
    <row r="184" spans="1:10">
      <c r="A184" s="16"/>
      <c r="B184" s="90"/>
      <c r="C184" s="90" t="s">
        <v>210</v>
      </c>
      <c r="D184" s="90" t="s">
        <v>173</v>
      </c>
      <c r="E184" s="86">
        <v>1.4</v>
      </c>
      <c r="F184" s="82">
        <f>E184*F179</f>
        <v>1.4</v>
      </c>
      <c r="G184" s="77"/>
      <c r="H184" s="82">
        <f>G184*F184</f>
        <v>0</v>
      </c>
    </row>
    <row r="185" spans="1:10">
      <c r="A185" s="89">
        <v>10</v>
      </c>
      <c r="B185" s="97" t="s">
        <v>211</v>
      </c>
      <c r="C185" s="98" t="s">
        <v>212</v>
      </c>
      <c r="D185" s="99" t="s">
        <v>213</v>
      </c>
      <c r="E185" s="89"/>
      <c r="F185" s="76">
        <v>160</v>
      </c>
      <c r="G185" s="100"/>
      <c r="H185" s="162">
        <f>H186+H187+H188+H189</f>
        <v>0</v>
      </c>
      <c r="J185" s="152">
        <f>SUM(H186:H189)</f>
        <v>0</v>
      </c>
    </row>
    <row r="186" spans="1:10">
      <c r="A186" s="100"/>
      <c r="B186" s="100"/>
      <c r="C186" s="102" t="s">
        <v>214</v>
      </c>
      <c r="D186" s="103" t="s">
        <v>19</v>
      </c>
      <c r="E186" s="100">
        <v>0.13</v>
      </c>
      <c r="F186" s="104">
        <f>F185*E186</f>
        <v>20.8</v>
      </c>
      <c r="G186" s="100"/>
      <c r="H186" s="105">
        <f t="shared" ref="H186:H210" si="11">G186*F186</f>
        <v>0</v>
      </c>
    </row>
    <row r="187" spans="1:10">
      <c r="A187" s="100"/>
      <c r="B187" s="100"/>
      <c r="C187" s="106" t="s">
        <v>215</v>
      </c>
      <c r="D187" s="103" t="s">
        <v>213</v>
      </c>
      <c r="E187" s="104"/>
      <c r="F187" s="104">
        <v>110</v>
      </c>
      <c r="G187" s="100"/>
      <c r="H187" s="105">
        <f t="shared" si="11"/>
        <v>0</v>
      </c>
    </row>
    <row r="188" spans="1:10">
      <c r="A188" s="100"/>
      <c r="B188" s="100"/>
      <c r="C188" s="106" t="s">
        <v>216</v>
      </c>
      <c r="D188" s="103" t="s">
        <v>213</v>
      </c>
      <c r="E188" s="104"/>
      <c r="F188" s="107">
        <v>50</v>
      </c>
      <c r="G188" s="100"/>
      <c r="H188" s="105">
        <f t="shared" si="11"/>
        <v>0</v>
      </c>
    </row>
    <row r="189" spans="1:10">
      <c r="A189" s="100"/>
      <c r="B189" s="100"/>
      <c r="C189" s="106" t="s">
        <v>217</v>
      </c>
      <c r="D189" s="103" t="s">
        <v>213</v>
      </c>
      <c r="E189" s="104"/>
      <c r="F189" s="104">
        <v>160</v>
      </c>
      <c r="G189" s="100"/>
      <c r="H189" s="105">
        <f t="shared" si="11"/>
        <v>0</v>
      </c>
    </row>
    <row r="190" spans="1:10">
      <c r="A190" s="89">
        <v>11</v>
      </c>
      <c r="B190" s="97" t="s">
        <v>218</v>
      </c>
      <c r="C190" s="89" t="s">
        <v>219</v>
      </c>
      <c r="D190" s="89" t="s">
        <v>79</v>
      </c>
      <c r="E190" s="89"/>
      <c r="F190" s="76">
        <v>1</v>
      </c>
      <c r="G190" s="89"/>
      <c r="H190" s="162">
        <f>H191+H192+H193+H194</f>
        <v>0</v>
      </c>
      <c r="J190" s="152">
        <f>SUM(H191:H194)</f>
        <v>0</v>
      </c>
    </row>
    <row r="191" spans="1:10">
      <c r="A191" s="100"/>
      <c r="B191" s="100"/>
      <c r="C191" s="102" t="s">
        <v>220</v>
      </c>
      <c r="D191" s="100" t="s">
        <v>19</v>
      </c>
      <c r="E191" s="100">
        <v>7.24</v>
      </c>
      <c r="F191" s="104">
        <f>F190*E191</f>
        <v>7.24</v>
      </c>
      <c r="G191" s="100"/>
      <c r="H191" s="105">
        <f t="shared" si="11"/>
        <v>0</v>
      </c>
    </row>
    <row r="192" spans="1:10">
      <c r="A192" s="100"/>
      <c r="B192" s="100"/>
      <c r="C192" s="100" t="s">
        <v>221</v>
      </c>
      <c r="D192" s="100" t="s">
        <v>79</v>
      </c>
      <c r="E192" s="107">
        <v>1</v>
      </c>
      <c r="F192" s="104">
        <f>F190*E192</f>
        <v>1</v>
      </c>
      <c r="G192" s="107"/>
      <c r="H192" s="105">
        <f t="shared" si="11"/>
        <v>0</v>
      </c>
    </row>
    <row r="193" spans="1:10">
      <c r="A193" s="100"/>
      <c r="B193" s="100"/>
      <c r="C193" s="106" t="s">
        <v>222</v>
      </c>
      <c r="D193" s="103" t="s">
        <v>79</v>
      </c>
      <c r="E193" s="104"/>
      <c r="F193" s="104">
        <v>1</v>
      </c>
      <c r="G193" s="100"/>
      <c r="H193" s="105">
        <f>G193*F193</f>
        <v>0</v>
      </c>
    </row>
    <row r="194" spans="1:10">
      <c r="A194" s="100"/>
      <c r="B194" s="100"/>
      <c r="C194" s="106" t="s">
        <v>223</v>
      </c>
      <c r="D194" s="103" t="s">
        <v>79</v>
      </c>
      <c r="E194" s="104"/>
      <c r="F194" s="104">
        <v>2</v>
      </c>
      <c r="G194" s="100"/>
      <c r="H194" s="105">
        <f t="shared" si="11"/>
        <v>0</v>
      </c>
    </row>
    <row r="195" spans="1:10" ht="25.5">
      <c r="A195" s="89">
        <v>12</v>
      </c>
      <c r="B195" s="89" t="s">
        <v>224</v>
      </c>
      <c r="C195" s="172" t="s">
        <v>225</v>
      </c>
      <c r="D195" s="89" t="s">
        <v>226</v>
      </c>
      <c r="E195" s="108"/>
      <c r="F195" s="76">
        <v>23</v>
      </c>
      <c r="G195" s="109"/>
      <c r="H195" s="162">
        <f>H196</f>
        <v>0</v>
      </c>
      <c r="J195" s="152">
        <f>H195</f>
        <v>0</v>
      </c>
    </row>
    <row r="196" spans="1:10">
      <c r="A196" s="89"/>
      <c r="B196" s="110"/>
      <c r="C196" s="173" t="s">
        <v>125</v>
      </c>
      <c r="D196" s="110" t="s">
        <v>19</v>
      </c>
      <c r="E196" s="110">
        <v>2.06</v>
      </c>
      <c r="F196" s="112">
        <f>F195*E196</f>
        <v>47.38</v>
      </c>
      <c r="G196" s="113"/>
      <c r="H196" s="105">
        <f t="shared" si="11"/>
        <v>0</v>
      </c>
    </row>
    <row r="197" spans="1:10">
      <c r="A197" s="89">
        <v>13</v>
      </c>
      <c r="B197" s="114" t="s">
        <v>227</v>
      </c>
      <c r="C197" s="174" t="s">
        <v>228</v>
      </c>
      <c r="D197" s="89" t="s">
        <v>25</v>
      </c>
      <c r="E197" s="110"/>
      <c r="F197" s="76">
        <v>6.5</v>
      </c>
      <c r="G197" s="113"/>
      <c r="H197" s="162">
        <f>H198+H199</f>
        <v>0</v>
      </c>
      <c r="J197" s="152">
        <f>SUM(H198:H199)</f>
        <v>0</v>
      </c>
    </row>
    <row r="198" spans="1:10">
      <c r="A198" s="89"/>
      <c r="B198" s="110"/>
      <c r="C198" s="173" t="s">
        <v>125</v>
      </c>
      <c r="D198" s="110" t="s">
        <v>19</v>
      </c>
      <c r="E198" s="110">
        <v>1.8</v>
      </c>
      <c r="F198" s="112">
        <f>F197*E198</f>
        <v>11.700000000000001</v>
      </c>
      <c r="G198" s="113"/>
      <c r="H198" s="105">
        <f t="shared" si="11"/>
        <v>0</v>
      </c>
    </row>
    <row r="199" spans="1:10">
      <c r="A199" s="89"/>
      <c r="B199" s="110"/>
      <c r="C199" s="173" t="s">
        <v>229</v>
      </c>
      <c r="D199" s="110" t="s">
        <v>25</v>
      </c>
      <c r="E199" s="110">
        <v>1.1499999999999999</v>
      </c>
      <c r="F199" s="112">
        <f>E199*F197</f>
        <v>7.4749999999999996</v>
      </c>
      <c r="G199" s="113"/>
      <c r="H199" s="105">
        <f t="shared" si="11"/>
        <v>0</v>
      </c>
    </row>
    <row r="200" spans="1:10" ht="25.5">
      <c r="A200" s="89">
        <v>14</v>
      </c>
      <c r="B200" s="116" t="s">
        <v>230</v>
      </c>
      <c r="C200" s="116" t="s">
        <v>231</v>
      </c>
      <c r="D200" s="116" t="s">
        <v>232</v>
      </c>
      <c r="E200" s="116"/>
      <c r="F200" s="17">
        <v>30</v>
      </c>
      <c r="G200" s="52"/>
      <c r="H200" s="155">
        <f>H201+H202+H203+H204</f>
        <v>0</v>
      </c>
      <c r="J200" s="152">
        <f>SUM(H201:H204)</f>
        <v>0</v>
      </c>
    </row>
    <row r="201" spans="1:10">
      <c r="A201" s="89"/>
      <c r="B201" s="117"/>
      <c r="C201" s="117" t="s">
        <v>125</v>
      </c>
      <c r="D201" s="117" t="s">
        <v>156</v>
      </c>
      <c r="E201" s="54">
        <v>0.51</v>
      </c>
      <c r="F201" s="54">
        <f>E201*F200</f>
        <v>15.3</v>
      </c>
      <c r="G201" s="54"/>
      <c r="H201" s="54">
        <f t="shared" si="11"/>
        <v>0</v>
      </c>
    </row>
    <row r="202" spans="1:10">
      <c r="A202" s="89"/>
      <c r="B202" s="116"/>
      <c r="C202" s="117" t="s">
        <v>49</v>
      </c>
      <c r="D202" s="117" t="s">
        <v>50</v>
      </c>
      <c r="E202" s="54">
        <v>0.03</v>
      </c>
      <c r="F202" s="54">
        <f>E202*F200</f>
        <v>0.89999999999999991</v>
      </c>
      <c r="G202" s="54"/>
      <c r="H202" s="54">
        <f t="shared" si="11"/>
        <v>0</v>
      </c>
    </row>
    <row r="203" spans="1:10" ht="25.5">
      <c r="A203" s="89"/>
      <c r="B203" s="118"/>
      <c r="C203" s="117" t="s">
        <v>233</v>
      </c>
      <c r="D203" s="117" t="s">
        <v>232</v>
      </c>
      <c r="E203" s="117" t="s">
        <v>177</v>
      </c>
      <c r="F203" s="54">
        <v>30</v>
      </c>
      <c r="G203" s="54"/>
      <c r="H203" s="54">
        <f t="shared" si="11"/>
        <v>0</v>
      </c>
    </row>
    <row r="204" spans="1:10">
      <c r="A204" s="89"/>
      <c r="B204" s="118"/>
      <c r="C204" s="117" t="s">
        <v>234</v>
      </c>
      <c r="D204" s="117" t="s">
        <v>37</v>
      </c>
      <c r="E204" s="117" t="s">
        <v>177</v>
      </c>
      <c r="F204" s="54">
        <v>0.01</v>
      </c>
      <c r="G204" s="54"/>
      <c r="H204" s="54">
        <f t="shared" si="11"/>
        <v>0</v>
      </c>
    </row>
    <row r="205" spans="1:10">
      <c r="A205" s="89">
        <v>15</v>
      </c>
      <c r="B205" s="116" t="s">
        <v>235</v>
      </c>
      <c r="C205" s="116" t="s">
        <v>236</v>
      </c>
      <c r="D205" s="116" t="s">
        <v>79</v>
      </c>
      <c r="E205" s="116"/>
      <c r="F205" s="17">
        <v>4</v>
      </c>
      <c r="G205" s="52"/>
      <c r="H205" s="155">
        <f>H206+H207+H208</f>
        <v>0</v>
      </c>
      <c r="J205" s="152">
        <f>SUM(H206:H208)</f>
        <v>0</v>
      </c>
    </row>
    <row r="206" spans="1:10">
      <c r="A206" s="89"/>
      <c r="B206" s="117"/>
      <c r="C206" s="117" t="s">
        <v>125</v>
      </c>
      <c r="D206" s="117" t="s">
        <v>19</v>
      </c>
      <c r="E206" s="54">
        <v>0.9</v>
      </c>
      <c r="F206" s="54">
        <f>E206*F205</f>
        <v>3.6</v>
      </c>
      <c r="G206" s="55"/>
      <c r="H206" s="54">
        <f t="shared" si="11"/>
        <v>0</v>
      </c>
    </row>
    <row r="207" spans="1:10">
      <c r="A207" s="89"/>
      <c r="B207" s="116"/>
      <c r="C207" s="117" t="s">
        <v>49</v>
      </c>
      <c r="D207" s="117" t="s">
        <v>50</v>
      </c>
      <c r="E207" s="54">
        <v>0.7</v>
      </c>
      <c r="F207" s="54">
        <f>E207*F205</f>
        <v>2.8</v>
      </c>
      <c r="G207" s="54"/>
      <c r="H207" s="54">
        <f t="shared" si="11"/>
        <v>0</v>
      </c>
    </row>
    <row r="208" spans="1:10" ht="25.5">
      <c r="A208" s="89"/>
      <c r="B208" s="118"/>
      <c r="C208" s="117" t="s">
        <v>237</v>
      </c>
      <c r="D208" s="117" t="s">
        <v>79</v>
      </c>
      <c r="E208" s="117" t="s">
        <v>177</v>
      </c>
      <c r="F208" s="54">
        <v>4</v>
      </c>
      <c r="G208" s="55"/>
      <c r="H208" s="54">
        <f t="shared" si="11"/>
        <v>0</v>
      </c>
    </row>
    <row r="209" spans="1:10" ht="25.5">
      <c r="A209" s="89">
        <v>16</v>
      </c>
      <c r="B209" s="114" t="s">
        <v>238</v>
      </c>
      <c r="C209" s="115" t="s">
        <v>239</v>
      </c>
      <c r="D209" s="89" t="s">
        <v>25</v>
      </c>
      <c r="E209" s="110"/>
      <c r="F209" s="76">
        <v>16.5</v>
      </c>
      <c r="G209" s="113"/>
      <c r="H209" s="162">
        <f>H210</f>
        <v>0</v>
      </c>
      <c r="J209" s="152">
        <f>H209</f>
        <v>0</v>
      </c>
    </row>
    <row r="210" spans="1:10">
      <c r="A210" s="100"/>
      <c r="B210" s="110"/>
      <c r="C210" s="111" t="s">
        <v>125</v>
      </c>
      <c r="D210" s="110" t="s">
        <v>19</v>
      </c>
      <c r="E210" s="110">
        <v>1.78</v>
      </c>
      <c r="F210" s="112">
        <f>F209*E210</f>
        <v>29.37</v>
      </c>
      <c r="G210" s="113"/>
      <c r="H210" s="105">
        <f t="shared" si="11"/>
        <v>0</v>
      </c>
    </row>
    <row r="211" spans="1:10">
      <c r="A211" s="119"/>
      <c r="B211" s="120"/>
      <c r="C211" s="121" t="s">
        <v>139</v>
      </c>
      <c r="D211" s="120" t="s">
        <v>3</v>
      </c>
      <c r="E211" s="122"/>
      <c r="F211" s="122"/>
      <c r="G211" s="122"/>
      <c r="H211" s="123">
        <f>H209+H205+H200+H197+H195+H190+H185+H179+H174+H167+H162+H156+H152+H146+H142+H140</f>
        <v>0</v>
      </c>
      <c r="J211" s="152">
        <f>SUM(J140:J210)</f>
        <v>0</v>
      </c>
    </row>
    <row r="212" spans="1:10">
      <c r="A212" s="119"/>
      <c r="B212" s="120"/>
      <c r="C212" s="121" t="s">
        <v>138</v>
      </c>
      <c r="D212" s="120" t="s">
        <v>3</v>
      </c>
      <c r="E212" s="122"/>
      <c r="F212" s="122"/>
      <c r="G212" s="122"/>
      <c r="H212" s="123">
        <f>H210+H206+H201+H198+H196+H191+H186+H180+H175+H168+H163+H157+H153+H147+H143+H141</f>
        <v>0</v>
      </c>
      <c r="J212" s="152">
        <f>H212</f>
        <v>0</v>
      </c>
    </row>
    <row r="213" spans="1:10">
      <c r="A213" s="119"/>
      <c r="B213" s="124"/>
      <c r="C213" s="125" t="s">
        <v>240</v>
      </c>
      <c r="D213" s="126">
        <v>0.75</v>
      </c>
      <c r="E213" s="127"/>
      <c r="F213" s="127"/>
      <c r="G213" s="127"/>
      <c r="H213" s="101">
        <f>H212*D213</f>
        <v>0</v>
      </c>
      <c r="J213">
        <f>J212*D213</f>
        <v>0</v>
      </c>
    </row>
    <row r="214" spans="1:10">
      <c r="A214" s="119"/>
      <c r="B214" s="120"/>
      <c r="C214" s="120" t="s">
        <v>139</v>
      </c>
      <c r="D214" s="120" t="s">
        <v>3</v>
      </c>
      <c r="E214" s="122"/>
      <c r="F214" s="122"/>
      <c r="G214" s="122"/>
      <c r="H214" s="101">
        <f>H213+H211</f>
        <v>0</v>
      </c>
      <c r="J214" s="152">
        <f>J213+J211</f>
        <v>0</v>
      </c>
    </row>
    <row r="215" spans="1:10">
      <c r="A215" s="119"/>
      <c r="B215" s="124"/>
      <c r="C215" s="124" t="s">
        <v>142</v>
      </c>
      <c r="D215" s="128">
        <v>0.08</v>
      </c>
      <c r="E215" s="127"/>
      <c r="F215" s="127"/>
      <c r="G215" s="127"/>
      <c r="H215" s="105">
        <f>H214*D215</f>
        <v>0</v>
      </c>
      <c r="J215">
        <f>J214*D215</f>
        <v>0</v>
      </c>
    </row>
    <row r="216" spans="1:10">
      <c r="A216" s="119"/>
      <c r="B216" s="120"/>
      <c r="C216" s="120" t="s">
        <v>139</v>
      </c>
      <c r="D216" s="120" t="s">
        <v>3</v>
      </c>
      <c r="E216" s="122"/>
      <c r="F216" s="122"/>
      <c r="G216" s="122"/>
      <c r="H216" s="101">
        <f>H215+H214</f>
        <v>0</v>
      </c>
      <c r="J216" s="152">
        <f>J215+J214</f>
        <v>0</v>
      </c>
    </row>
    <row r="217" spans="1:10" ht="15.75" thickBot="1">
      <c r="A217" s="148"/>
      <c r="B217" s="149"/>
      <c r="C217" s="149" t="s">
        <v>245</v>
      </c>
      <c r="D217" s="149"/>
      <c r="E217" s="150"/>
      <c r="F217" s="150"/>
      <c r="G217" s="150"/>
      <c r="H217" s="101">
        <f>H216+H134</f>
        <v>0</v>
      </c>
      <c r="J217" s="152">
        <f>J216+J134</f>
        <v>0</v>
      </c>
    </row>
    <row r="218" spans="1:10" ht="30.75" thickBot="1">
      <c r="A218" s="141"/>
      <c r="B218" s="142"/>
      <c r="C218" s="143" t="s">
        <v>242</v>
      </c>
      <c r="D218" s="144">
        <v>0.05</v>
      </c>
      <c r="E218" s="144"/>
      <c r="F218" s="144"/>
      <c r="G218" s="144"/>
      <c r="H218" s="151">
        <f>H217*D218</f>
        <v>0</v>
      </c>
      <c r="J218">
        <f>J217*D218</f>
        <v>0</v>
      </c>
    </row>
    <row r="219" spans="1:10">
      <c r="A219" s="133"/>
      <c r="B219" s="133"/>
      <c r="C219" s="133" t="s">
        <v>139</v>
      </c>
      <c r="D219" s="134"/>
      <c r="E219" s="135"/>
      <c r="F219" s="136"/>
      <c r="G219" s="135"/>
      <c r="H219" s="135">
        <f>H218+H217</f>
        <v>0</v>
      </c>
      <c r="J219" s="152">
        <f>J218+J217</f>
        <v>0</v>
      </c>
    </row>
    <row r="220" spans="1:10">
      <c r="A220" s="137"/>
      <c r="B220" s="137"/>
      <c r="C220" s="138" t="s">
        <v>243</v>
      </c>
      <c r="D220" s="139">
        <v>0.18</v>
      </c>
      <c r="E220" s="140"/>
      <c r="F220" s="139"/>
      <c r="G220" s="140"/>
      <c r="H220" s="140">
        <f>H219*D220</f>
        <v>0</v>
      </c>
      <c r="J220">
        <f>J219*D220</f>
        <v>0</v>
      </c>
    </row>
    <row r="221" spans="1:10" ht="63.75" customHeight="1">
      <c r="A221" s="145"/>
      <c r="B221" s="145"/>
      <c r="C221" s="198" t="s">
        <v>248</v>
      </c>
      <c r="D221" s="146"/>
      <c r="E221" s="147"/>
      <c r="F221" s="146"/>
      <c r="G221" s="147"/>
      <c r="H221" s="146">
        <f>H220+H219</f>
        <v>0</v>
      </c>
      <c r="J221" s="152">
        <f>J220+J219</f>
        <v>0</v>
      </c>
    </row>
  </sheetData>
  <mergeCells count="18">
    <mergeCell ref="A2:H2"/>
    <mergeCell ref="A1:H1"/>
    <mergeCell ref="A136:H136"/>
    <mergeCell ref="A135:H135"/>
    <mergeCell ref="A71:H71"/>
    <mergeCell ref="A3:H3"/>
    <mergeCell ref="A4:A5"/>
    <mergeCell ref="B4:B5"/>
    <mergeCell ref="C4:C5"/>
    <mergeCell ref="D4:D5"/>
    <mergeCell ref="E4:F4"/>
    <mergeCell ref="G4:H4"/>
    <mergeCell ref="C137:C138"/>
    <mergeCell ref="D137:D138"/>
    <mergeCell ref="E137:F137"/>
    <mergeCell ref="G137:H137"/>
    <mergeCell ref="A137:A138"/>
    <mergeCell ref="B137:B13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2021-03-09T11:51:00Z</dcterms:modified>
</cp:coreProperties>
</file>