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99557\Desktop\წყაროთა\შურა გოგრაჭაძე\რეს\"/>
    </mc:Choice>
  </mc:AlternateContent>
  <bookViews>
    <workbookView xWindow="0" yWindow="0" windowWidth="25125" windowHeight="12330"/>
  </bookViews>
  <sheets>
    <sheet name="31" sheetId="1" r:id="rId1"/>
  </sheets>
  <definedNames>
    <definedName name="_xlnm._FilterDatabase" localSheetId="0" hidden="1">'31'!$M$1:$M$49</definedName>
    <definedName name="_xlnm.Print_Area" localSheetId="0">'31'!$A$1:$M$34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s="1"/>
  <c r="H21" i="1" s="1"/>
  <c r="M21" i="1" s="1"/>
  <c r="F19" i="1"/>
  <c r="F20" i="1" s="1"/>
  <c r="J20" i="1" s="1"/>
  <c r="M20" i="1" s="1"/>
  <c r="F18" i="1"/>
  <c r="H18" i="1" s="1"/>
  <c r="M18" i="1" s="1"/>
  <c r="F15" i="1"/>
  <c r="H15" i="1" s="1"/>
  <c r="M15" i="1" s="1"/>
  <c r="F13" i="1"/>
  <c r="F17" i="1" s="1"/>
  <c r="H17" i="1" s="1"/>
  <c r="M17" i="1" s="1"/>
  <c r="F9" i="1"/>
  <c r="F11" i="1" s="1"/>
  <c r="F7" i="1"/>
  <c r="F8" i="1" s="1"/>
  <c r="F16" i="1" l="1"/>
  <c r="H16" i="1" s="1"/>
  <c r="M16" i="1" s="1"/>
  <c r="J8" i="1"/>
  <c r="M8" i="1" s="1"/>
  <c r="H11" i="1"/>
  <c r="M11" i="1" s="1"/>
  <c r="F12" i="1"/>
  <c r="L12" i="1" s="1"/>
  <c r="M12" i="1" s="1"/>
  <c r="F22" i="1"/>
  <c r="L22" i="1" s="1"/>
  <c r="M22" i="1" s="1"/>
  <c r="F10" i="1"/>
  <c r="J10" i="1" s="1"/>
  <c r="M10" i="1" s="1"/>
  <c r="F14" i="1"/>
  <c r="J14" i="1" s="1"/>
  <c r="M14" i="1" s="1"/>
  <c r="M24" i="1" l="1"/>
  <c r="M25" i="1" s="1"/>
  <c r="M26" i="1" l="1"/>
  <c r="M27" i="1" s="1"/>
  <c r="M28" i="1" l="1"/>
  <c r="M29" i="1" s="1"/>
  <c r="M30" i="1" l="1"/>
  <c r="M31" i="1" l="1"/>
  <c r="M32" i="1" s="1"/>
</calcChain>
</file>

<file path=xl/sharedStrings.xml><?xml version="1.0" encoding="utf-8"?>
<sst xmlns="http://schemas.openxmlformats.org/spreadsheetml/2006/main" count="75" uniqueCount="56">
  <si>
    <t>l o k a l u r i     x a r j T a R r i c x v a</t>
  </si>
  <si>
    <t xml:space="preserve">sof.  wyavroTa Sura gograWaZis sacxovrebel saxlTan saniaRvre arxis mowyobis </t>
  </si>
  <si>
    <t>Sedgenilia: 2020 wlis IVkvartlis fasebSi</t>
  </si>
  <si>
    <t>საფუძ</t>
  </si>
  <si>
    <t>სამუშაოს  და  დანახარჯების  დასახელება</t>
  </si>
  <si>
    <t>განზ</t>
  </si>
  <si>
    <t>ნორმა რესურს</t>
  </si>
  <si>
    <t>მასალა</t>
  </si>
  <si>
    <t>ხელფასი</t>
  </si>
  <si>
    <t>ტრანსპორტი</t>
  </si>
  <si>
    <t>ჯამი</t>
  </si>
  <si>
    <t>ერთ</t>
  </si>
  <si>
    <t>სულ</t>
  </si>
  <si>
    <t>1-80-3 misadagebiT</t>
  </si>
  <si>
    <t>III kategoriis gruntis damuSaveba xeliT gverdze dayriT</t>
  </si>
  <si>
    <t>m3</t>
  </si>
  <si>
    <t>SromiTi danaxarjebi</t>
  </si>
  <si>
    <t>kac/sT</t>
  </si>
  <si>
    <t>1-116-5</t>
  </si>
  <si>
    <t>ღორღის საფუძვლის მოწყობა მოსაწყობი სანიაღვრე არხის ქვეშ სისქით 10სმ (ხელით)</t>
  </si>
  <si>
    <t>1000 კვ/მ</t>
  </si>
  <si>
    <t>შრომითი დანახარჯები</t>
  </si>
  <si>
    <t>კ.სთ</t>
  </si>
  <si>
    <t>სრფ 4-237</t>
  </si>
  <si>
    <t>ღორღი 20-40</t>
  </si>
  <si>
    <t>კბ.მ</t>
  </si>
  <si>
    <t>სრფ15-15</t>
  </si>
  <si>
    <t>თვითმცლელი ზიდვა 15კმ</t>
  </si>
  <si>
    <t>ტ</t>
  </si>
  <si>
    <t>27--5-6 მისადაგებით</t>
  </si>
  <si>
    <t xml:space="preserve"> რკ/ბეტონის სანიაღვრე არხის მოწყობა მზა ტრანშეაში (ადგილზე ჩამოსხმა)</t>
  </si>
  <si>
    <t>100 კუბ/მ</t>
  </si>
  <si>
    <t>სრფ1-11</t>
  </si>
  <si>
    <t>არმატურა დ-8 A500c</t>
  </si>
  <si>
    <t>კგ</t>
  </si>
  <si>
    <t>სრფ13.1_9</t>
  </si>
  <si>
    <t xml:space="preserve">ბეტონი </t>
  </si>
  <si>
    <t>კუბ/მ</t>
  </si>
  <si>
    <t>სრფ 5-138</t>
  </si>
  <si>
    <t>ყალიბის ფარი</t>
  </si>
  <si>
    <t>კვ/მ</t>
  </si>
  <si>
    <t>სხვა მასალები</t>
  </si>
  <si>
    <t>ლარი</t>
  </si>
  <si>
    <t>1_81_3</t>
  </si>
  <si>
    <t>რკ.ბეტონის არხების გვერდების ბალასტით შევსება</t>
  </si>
  <si>
    <t>სრფ 4,238</t>
  </si>
  <si>
    <t>ბალასტი</t>
  </si>
  <si>
    <t>სრფ115-15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</si>
  <si>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</si>
  <si>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</si>
  <si>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</si>
  <si>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დღგ</t>
  </si>
  <si>
    <t>jami</t>
  </si>
  <si>
    <t>lari</t>
  </si>
  <si>
    <t>Seadgina:</t>
  </si>
  <si>
    <t>g. CantlaZe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</si>
</sst>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%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b/>
      <sz val="14"/>
      <name val="AcadNusx"/>
    </font>
    <font>
      <b/>
      <sz val="11"/>
      <color theme="1"/>
      <name val="Body Font"/>
      <charset val="204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name val="AcadNusx"/>
    </font>
    <font>
      <sz val="11"/>
      <color theme="1"/>
      <name val="AcadNusx"/>
    </font>
    <font>
      <sz val="10"/>
      <color theme="1"/>
      <name val="Calibri"/>
      <family val="2"/>
      <charset val="204"/>
      <scheme val="minor"/>
    </font>
    <font>
      <b/>
      <sz val="11"/>
      <name val="AcadNusx"/>
    </font>
    <font>
      <sz val="11"/>
      <color indexed="8"/>
      <name val="AcadNusx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4" fillId="0" borderId="0" xfId="1" applyFont="1"/>
    <xf numFmtId="0" fontId="5" fillId="0" borderId="0" xfId="1" applyFont="1" applyAlignment="1"/>
    <xf numFmtId="0" fontId="1" fillId="0" borderId="0" xfId="2"/>
    <xf numFmtId="0" fontId="6" fillId="0" borderId="0" xfId="1" applyFont="1"/>
    <xf numFmtId="0" fontId="5" fillId="0" borderId="0" xfId="1" applyFont="1" applyAlignment="1">
      <alignment horizontal="center" vertical="top" wrapText="1"/>
    </xf>
    <xf numFmtId="0" fontId="8" fillId="0" borderId="1" xfId="3" applyFont="1" applyBorder="1"/>
    <xf numFmtId="0" fontId="2" fillId="0" borderId="1" xfId="3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9" fillId="0" borderId="1" xfId="1" applyFont="1" applyBorder="1" applyAlignment="1">
      <alignment horizontal="center" vertical="top"/>
    </xf>
    <xf numFmtId="0" fontId="10" fillId="0" borderId="1" xfId="1" applyFont="1" applyBorder="1" applyAlignment="1">
      <alignment horizontal="center" vertical="top"/>
    </xf>
    <xf numFmtId="0" fontId="11" fillId="0" borderId="0" xfId="2" applyFont="1" applyAlignment="1">
      <alignment vertical="top" wrapText="1"/>
    </xf>
    <xf numFmtId="164" fontId="10" fillId="0" borderId="1" xfId="1" applyNumberFormat="1" applyFont="1" applyBorder="1" applyAlignment="1">
      <alignment horizontal="center" vertical="top"/>
    </xf>
    <xf numFmtId="0" fontId="8" fillId="0" borderId="1" xfId="3" applyFont="1" applyBorder="1" applyAlignment="1">
      <alignment vertical="center"/>
    </xf>
    <xf numFmtId="2" fontId="8" fillId="0" borderId="1" xfId="3" applyNumberFormat="1" applyFont="1" applyBorder="1" applyAlignment="1">
      <alignment vertical="center"/>
    </xf>
    <xf numFmtId="0" fontId="10" fillId="0" borderId="1" xfId="1" applyFont="1" applyBorder="1" applyAlignment="1">
      <alignment horizontal="left" vertical="top"/>
    </xf>
    <xf numFmtId="2" fontId="10" fillId="0" borderId="1" xfId="1" applyNumberFormat="1" applyFont="1" applyBorder="1" applyAlignment="1">
      <alignment horizontal="center" vertical="top"/>
    </xf>
    <xf numFmtId="0" fontId="12" fillId="0" borderId="1" xfId="3" applyFont="1" applyBorder="1" applyAlignment="1">
      <alignment vertical="center"/>
    </xf>
    <xf numFmtId="0" fontId="0" fillId="0" borderId="1" xfId="3" applyFont="1" applyBorder="1" applyAlignment="1">
      <alignment vertical="center" wrapText="1"/>
    </xf>
    <xf numFmtId="2" fontId="8" fillId="0" borderId="1" xfId="3" applyNumberFormat="1" applyFont="1" applyBorder="1"/>
    <xf numFmtId="0" fontId="8" fillId="0" borderId="1" xfId="3" applyFont="1" applyBorder="1" applyAlignment="1">
      <alignment vertical="center" wrapText="1"/>
    </xf>
    <xf numFmtId="164" fontId="8" fillId="0" borderId="1" xfId="3" applyNumberFormat="1" applyFont="1" applyBorder="1" applyAlignment="1">
      <alignment vertical="center"/>
    </xf>
    <xf numFmtId="0" fontId="12" fillId="0" borderId="1" xfId="3" applyFont="1" applyBorder="1" applyAlignment="1">
      <alignment vertical="center" wrapText="1"/>
    </xf>
    <xf numFmtId="165" fontId="8" fillId="0" borderId="1" xfId="3" applyNumberFormat="1" applyFont="1" applyBorder="1" applyAlignment="1">
      <alignment vertical="center"/>
    </xf>
    <xf numFmtId="0" fontId="8" fillId="0" borderId="1" xfId="3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1" fillId="0" borderId="1" xfId="3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9" fontId="8" fillId="0" borderId="1" xfId="3" applyNumberFormat="1" applyFont="1" applyBorder="1"/>
    <xf numFmtId="1" fontId="8" fillId="0" borderId="1" xfId="3" applyNumberFormat="1" applyFont="1" applyFill="1" applyBorder="1"/>
    <xf numFmtId="1" fontId="8" fillId="0" borderId="1" xfId="3" applyNumberFormat="1" applyFont="1" applyBorder="1"/>
    <xf numFmtId="166" fontId="8" fillId="0" borderId="1" xfId="3" applyNumberFormat="1" applyFont="1" applyBorder="1"/>
    <xf numFmtId="0" fontId="0" fillId="0" borderId="1" xfId="3" applyFont="1" applyFill="1" applyBorder="1" applyAlignment="1">
      <alignment horizontal="center"/>
    </xf>
    <xf numFmtId="0" fontId="3" fillId="0" borderId="1" xfId="1" applyFont="1" applyBorder="1" applyAlignment="1">
      <alignment vertical="top"/>
    </xf>
    <xf numFmtId="49" fontId="10" fillId="0" borderId="1" xfId="2" applyNumberFormat="1" applyFont="1" applyBorder="1" applyAlignment="1">
      <alignment horizontal="center" vertical="top"/>
    </xf>
    <xf numFmtId="0" fontId="10" fillId="0" borderId="1" xfId="2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top"/>
    </xf>
    <xf numFmtId="0" fontId="13" fillId="0" borderId="1" xfId="1" applyFont="1" applyBorder="1" applyAlignment="1">
      <alignment horizontal="center" vertical="top" wrapText="1"/>
    </xf>
    <xf numFmtId="2" fontId="14" fillId="0" borderId="0" xfId="1" applyNumberFormat="1" applyFont="1" applyBorder="1" applyAlignment="1">
      <alignment horizontal="right" vertical="top"/>
    </xf>
    <xf numFmtId="0" fontId="10" fillId="0" borderId="0" xfId="1" applyFont="1" applyAlignment="1">
      <alignment horizontal="center" vertical="top"/>
    </xf>
    <xf numFmtId="0" fontId="10" fillId="0" borderId="0" xfId="1" applyFont="1"/>
    <xf numFmtId="0" fontId="10" fillId="0" borderId="0" xfId="1" applyFont="1" applyAlignment="1">
      <alignment horizontal="center"/>
    </xf>
    <xf numFmtId="0" fontId="8" fillId="0" borderId="1" xfId="3" applyFont="1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top" wrapText="1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 vertical="top" wrapText="1"/>
    </xf>
    <xf numFmtId="0" fontId="4" fillId="0" borderId="0" xfId="2" applyNumberFormat="1" applyFont="1" applyBorder="1" applyAlignment="1">
      <alignment horizontal="left" vertical="top" wrapText="1"/>
    </xf>
    <xf numFmtId="2" fontId="7" fillId="0" borderId="1" xfId="3" applyNumberFormat="1" applyFont="1" applyBorder="1" applyAlignment="1">
      <alignment horizontal="center" vertical="center"/>
    </xf>
    <xf numFmtId="0" fontId="8" fillId="0" borderId="1" xfId="3" applyFont="1" applyBorder="1" applyAlignment="1">
      <alignment horizontal="center"/>
    </xf>
  </cellXfs>
  <cellStyles count="4">
    <cellStyle name="Normal" xfId="0" builtinId="0"/>
    <cellStyle name="Normal 2" xfId="2"/>
    <cellStyle name="Обычный 2" xfId="3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7"/>
  <sheetViews>
    <sheetView tabSelected="1" workbookViewId="0">
      <selection activeCell="Q21" sqref="Q21"/>
    </sheetView>
  </sheetViews>
  <sheetFormatPr defaultRowHeight="15"/>
  <cols>
    <col min="1" max="1" width="4.28515625" style="3" customWidth="1"/>
    <col min="2" max="2" width="9.140625" style="3"/>
    <col min="3" max="3" width="39" style="3" customWidth="1"/>
    <col min="4" max="4" width="9.140625" style="3"/>
    <col min="5" max="6" width="9.28515625" style="3" bestFit="1" customWidth="1"/>
    <col min="7" max="7" width="9.140625" style="3"/>
    <col min="8" max="8" width="9.5703125" style="3" bestFit="1" customWidth="1"/>
    <col min="9" max="16384" width="9.140625" style="3"/>
  </cols>
  <sheetData>
    <row r="1" spans="1:13" ht="21.75" customHeight="1">
      <c r="A1" s="1"/>
      <c r="B1" s="2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</row>
    <row r="2" spans="1:13" ht="35.25" customHeight="1">
      <c r="A2" s="1"/>
      <c r="B2" s="4"/>
      <c r="C2" s="52" t="s">
        <v>1</v>
      </c>
      <c r="D2" s="52"/>
      <c r="E2" s="52"/>
      <c r="F2" s="52"/>
      <c r="G2" s="52"/>
      <c r="H2" s="52"/>
      <c r="I2" s="52"/>
      <c r="J2" s="52"/>
      <c r="K2" s="52"/>
      <c r="L2" s="52"/>
    </row>
    <row r="3" spans="1:13" ht="15.75" customHeight="1">
      <c r="A3" s="53" t="s">
        <v>2</v>
      </c>
      <c r="B3" s="53"/>
      <c r="C3" s="53"/>
      <c r="D3" s="53"/>
      <c r="E3" s="5"/>
      <c r="F3" s="5"/>
    </row>
    <row r="4" spans="1:13" ht="15.75" customHeight="1">
      <c r="A4" s="54"/>
      <c r="B4" s="45" t="s">
        <v>3</v>
      </c>
      <c r="C4" s="45" t="s">
        <v>4</v>
      </c>
      <c r="D4" s="45" t="s">
        <v>5</v>
      </c>
      <c r="E4" s="55" t="s">
        <v>6</v>
      </c>
      <c r="F4" s="55"/>
      <c r="G4" s="55" t="s">
        <v>7</v>
      </c>
      <c r="H4" s="55"/>
      <c r="I4" s="55" t="s">
        <v>8</v>
      </c>
      <c r="J4" s="55"/>
      <c r="K4" s="55" t="s">
        <v>9</v>
      </c>
      <c r="L4" s="55"/>
      <c r="M4" s="45" t="s">
        <v>10</v>
      </c>
    </row>
    <row r="5" spans="1:13">
      <c r="A5" s="54"/>
      <c r="B5" s="45"/>
      <c r="C5" s="45"/>
      <c r="D5" s="45"/>
      <c r="E5" s="6" t="s">
        <v>11</v>
      </c>
      <c r="F5" s="6" t="s">
        <v>12</v>
      </c>
      <c r="G5" s="6" t="s">
        <v>11</v>
      </c>
      <c r="H5" s="6" t="s">
        <v>12</v>
      </c>
      <c r="I5" s="6" t="s">
        <v>11</v>
      </c>
      <c r="J5" s="6" t="s">
        <v>12</v>
      </c>
      <c r="K5" s="6" t="s">
        <v>11</v>
      </c>
      <c r="L5" s="6" t="s">
        <v>12</v>
      </c>
      <c r="M5" s="45"/>
    </row>
    <row r="6" spans="1:13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</row>
    <row r="7" spans="1:13" ht="65.25" customHeight="1">
      <c r="A7" s="9">
        <v>1</v>
      </c>
      <c r="B7" s="10" t="s">
        <v>13</v>
      </c>
      <c r="C7" s="11" t="s">
        <v>14</v>
      </c>
      <c r="D7" s="10" t="s">
        <v>15</v>
      </c>
      <c r="E7" s="10"/>
      <c r="F7" s="12">
        <f>45*0.4*0.4+30*0.55*0.6</f>
        <v>17.100000000000001</v>
      </c>
      <c r="G7" s="13"/>
      <c r="H7" s="13"/>
      <c r="I7" s="13"/>
      <c r="J7" s="13"/>
      <c r="K7" s="13"/>
      <c r="L7" s="6"/>
      <c r="M7" s="14"/>
    </row>
    <row r="8" spans="1:13" ht="15.75">
      <c r="A8" s="9"/>
      <c r="B8" s="10"/>
      <c r="C8" s="15" t="s">
        <v>16</v>
      </c>
      <c r="D8" s="10" t="s">
        <v>17</v>
      </c>
      <c r="E8" s="10">
        <v>2.06</v>
      </c>
      <c r="F8" s="16">
        <f>F7*E8</f>
        <v>35.226000000000006</v>
      </c>
      <c r="G8" s="13"/>
      <c r="H8" s="13"/>
      <c r="I8" s="13"/>
      <c r="J8" s="13">
        <f>I8*F8</f>
        <v>0</v>
      </c>
      <c r="K8" s="13"/>
      <c r="L8" s="13"/>
      <c r="M8" s="14">
        <f t="shared" ref="M8" si="0">L8+J8+H8</f>
        <v>0</v>
      </c>
    </row>
    <row r="9" spans="1:13" ht="58.5" customHeight="1">
      <c r="A9" s="46">
        <v>2</v>
      </c>
      <c r="B9" s="17" t="s">
        <v>18</v>
      </c>
      <c r="C9" s="18" t="s">
        <v>19</v>
      </c>
      <c r="D9" s="18" t="s">
        <v>20</v>
      </c>
      <c r="E9" s="13"/>
      <c r="F9" s="13">
        <f>30*0.8*0.001</f>
        <v>2.4E-2</v>
      </c>
      <c r="G9" s="13"/>
      <c r="H9" s="13"/>
      <c r="I9" s="13"/>
      <c r="J9" s="13"/>
      <c r="K9" s="13"/>
      <c r="L9" s="13"/>
      <c r="M9" s="19"/>
    </row>
    <row r="10" spans="1:13">
      <c r="A10" s="46"/>
      <c r="B10" s="17"/>
      <c r="C10" s="20" t="s">
        <v>21</v>
      </c>
      <c r="D10" s="13" t="s">
        <v>22</v>
      </c>
      <c r="E10" s="13">
        <v>129</v>
      </c>
      <c r="F10" s="13">
        <f>F9*E10</f>
        <v>3.0960000000000001</v>
      </c>
      <c r="G10" s="13"/>
      <c r="H10" s="13"/>
      <c r="I10" s="13"/>
      <c r="J10" s="13">
        <f>F10*I10</f>
        <v>0</v>
      </c>
      <c r="K10" s="13"/>
      <c r="L10" s="13"/>
      <c r="M10" s="19">
        <f>L10+J10+H10</f>
        <v>0</v>
      </c>
    </row>
    <row r="11" spans="1:13">
      <c r="A11" s="46"/>
      <c r="B11" s="17" t="s">
        <v>23</v>
      </c>
      <c r="C11" s="18" t="s">
        <v>24</v>
      </c>
      <c r="D11" s="13" t="s">
        <v>25</v>
      </c>
      <c r="E11" s="13">
        <v>124</v>
      </c>
      <c r="F11" s="13">
        <f>E11*F9</f>
        <v>2.976</v>
      </c>
      <c r="G11" s="13"/>
      <c r="H11" s="13">
        <f>G11*F11</f>
        <v>0</v>
      </c>
      <c r="I11" s="13"/>
      <c r="J11" s="13"/>
      <c r="K11" s="13"/>
      <c r="L11" s="13"/>
      <c r="M11" s="19">
        <f>L11+J11+H11</f>
        <v>0</v>
      </c>
    </row>
    <row r="12" spans="1:13">
      <c r="A12" s="46"/>
      <c r="B12" s="17" t="s">
        <v>26</v>
      </c>
      <c r="C12" s="20" t="s">
        <v>27</v>
      </c>
      <c r="D12" s="13" t="s">
        <v>28</v>
      </c>
      <c r="E12" s="13">
        <v>1.65</v>
      </c>
      <c r="F12" s="21">
        <f>F11*E12</f>
        <v>4.9104000000000001</v>
      </c>
      <c r="G12" s="13"/>
      <c r="H12" s="13"/>
      <c r="I12" s="13"/>
      <c r="J12" s="13"/>
      <c r="K12" s="13"/>
      <c r="L12" s="13">
        <f>K12*F12</f>
        <v>0</v>
      </c>
      <c r="M12" s="19">
        <f>L12+J12+H12</f>
        <v>0</v>
      </c>
    </row>
    <row r="13" spans="1:13" ht="45">
      <c r="A13" s="46">
        <v>3</v>
      </c>
      <c r="B13" s="22" t="s">
        <v>29</v>
      </c>
      <c r="C13" s="18" t="s">
        <v>30</v>
      </c>
      <c r="D13" s="18" t="s">
        <v>31</v>
      </c>
      <c r="E13" s="13"/>
      <c r="F13" s="23">
        <f>30*0.21*0.01</f>
        <v>6.3E-2</v>
      </c>
      <c r="G13" s="13"/>
      <c r="H13" s="13"/>
      <c r="I13" s="13"/>
      <c r="J13" s="13"/>
      <c r="K13" s="13"/>
      <c r="L13" s="13"/>
      <c r="M13" s="19"/>
    </row>
    <row r="14" spans="1:13">
      <c r="A14" s="46"/>
      <c r="B14" s="17"/>
      <c r="C14" s="20" t="s">
        <v>21</v>
      </c>
      <c r="D14" s="13" t="s">
        <v>22</v>
      </c>
      <c r="E14" s="13">
        <v>342</v>
      </c>
      <c r="F14" s="13">
        <f>F13*E14</f>
        <v>21.545999999999999</v>
      </c>
      <c r="G14" s="13"/>
      <c r="H14" s="13"/>
      <c r="I14" s="13"/>
      <c r="J14" s="13">
        <f>I14*F14</f>
        <v>0</v>
      </c>
      <c r="K14" s="13"/>
      <c r="L14" s="13"/>
      <c r="M14" s="19">
        <f>L14+J14+H14</f>
        <v>0</v>
      </c>
    </row>
    <row r="15" spans="1:13" ht="47.25" customHeight="1">
      <c r="A15" s="46"/>
      <c r="B15" s="17" t="s">
        <v>32</v>
      </c>
      <c r="C15" s="18" t="s">
        <v>33</v>
      </c>
      <c r="D15" s="24" t="s">
        <v>34</v>
      </c>
      <c r="E15" s="13"/>
      <c r="F15" s="13">
        <f>13.032*30</f>
        <v>390.96</v>
      </c>
      <c r="G15" s="13"/>
      <c r="H15" s="13">
        <f>G15*F15</f>
        <v>0</v>
      </c>
      <c r="I15" s="13"/>
      <c r="J15" s="13"/>
      <c r="K15" s="13"/>
      <c r="L15" s="13"/>
      <c r="M15" s="14">
        <f>H15</f>
        <v>0</v>
      </c>
    </row>
    <row r="16" spans="1:13" ht="19.5" customHeight="1">
      <c r="A16" s="46"/>
      <c r="B16" s="17" t="s">
        <v>35</v>
      </c>
      <c r="C16" s="18" t="s">
        <v>36</v>
      </c>
      <c r="D16" s="24" t="s">
        <v>37</v>
      </c>
      <c r="E16" s="13">
        <v>105</v>
      </c>
      <c r="F16" s="13">
        <f>E16*F13</f>
        <v>6.6150000000000002</v>
      </c>
      <c r="G16" s="13"/>
      <c r="H16" s="13">
        <f>G16*F16</f>
        <v>0</v>
      </c>
      <c r="I16" s="13"/>
      <c r="J16" s="13"/>
      <c r="K16" s="13"/>
      <c r="L16" s="13"/>
      <c r="M16" s="14">
        <f>H16</f>
        <v>0</v>
      </c>
    </row>
    <row r="17" spans="1:13" ht="18.75" customHeight="1">
      <c r="A17" s="46"/>
      <c r="B17" s="17" t="s">
        <v>38</v>
      </c>
      <c r="C17" s="18" t="s">
        <v>39</v>
      </c>
      <c r="D17" s="25" t="s">
        <v>40</v>
      </c>
      <c r="E17" s="13">
        <v>100</v>
      </c>
      <c r="F17" s="13">
        <f>E17*F13</f>
        <v>6.3</v>
      </c>
      <c r="G17" s="13"/>
      <c r="H17" s="13">
        <f>G17*F17</f>
        <v>0</v>
      </c>
      <c r="I17" s="13"/>
      <c r="J17" s="13"/>
      <c r="K17" s="13"/>
      <c r="L17" s="13"/>
      <c r="M17" s="14">
        <f>H17</f>
        <v>0</v>
      </c>
    </row>
    <row r="18" spans="1:13" ht="19.5" customHeight="1">
      <c r="A18" s="46"/>
      <c r="B18" s="17"/>
      <c r="C18" s="20" t="s">
        <v>41</v>
      </c>
      <c r="D18" s="24" t="s">
        <v>42</v>
      </c>
      <c r="E18" s="13">
        <v>2</v>
      </c>
      <c r="F18" s="13">
        <f>E18*F13</f>
        <v>0.126</v>
      </c>
      <c r="G18" s="13"/>
      <c r="H18" s="13">
        <f>G18*F18</f>
        <v>0</v>
      </c>
      <c r="I18" s="13"/>
      <c r="J18" s="13"/>
      <c r="K18" s="13"/>
      <c r="L18" s="13"/>
      <c r="M18" s="14">
        <f>H18</f>
        <v>0</v>
      </c>
    </row>
    <row r="19" spans="1:13" ht="44.25" customHeight="1">
      <c r="A19" s="47">
        <v>5</v>
      </c>
      <c r="B19" s="17" t="s">
        <v>43</v>
      </c>
      <c r="C19" s="18" t="s">
        <v>44</v>
      </c>
      <c r="D19" s="13" t="s">
        <v>25</v>
      </c>
      <c r="E19" s="13"/>
      <c r="F19" s="13">
        <f>0.2*0.6*55*0.01</f>
        <v>6.6000000000000003E-2</v>
      </c>
      <c r="G19" s="13"/>
      <c r="H19" s="13"/>
      <c r="I19" s="13"/>
      <c r="J19" s="13"/>
      <c r="K19" s="13"/>
      <c r="L19" s="13"/>
      <c r="M19" s="19"/>
    </row>
    <row r="20" spans="1:13" ht="18.75" customHeight="1">
      <c r="A20" s="48"/>
      <c r="B20" s="17"/>
      <c r="C20" s="20" t="s">
        <v>21</v>
      </c>
      <c r="D20" s="13" t="s">
        <v>22</v>
      </c>
      <c r="E20" s="13">
        <v>121</v>
      </c>
      <c r="F20" s="14">
        <f>F19*E20</f>
        <v>7.9860000000000007</v>
      </c>
      <c r="G20" s="13"/>
      <c r="H20" s="13"/>
      <c r="I20" s="13"/>
      <c r="J20" s="13">
        <f>I20*F20</f>
        <v>0</v>
      </c>
      <c r="K20" s="13"/>
      <c r="L20" s="13"/>
      <c r="M20" s="14">
        <f t="shared" ref="M20:M22" si="1">L20+J20+H20</f>
        <v>0</v>
      </c>
    </row>
    <row r="21" spans="1:13" ht="15.75" customHeight="1">
      <c r="A21" s="48"/>
      <c r="B21" s="17" t="s">
        <v>45</v>
      </c>
      <c r="C21" s="20" t="s">
        <v>46</v>
      </c>
      <c r="D21" s="13" t="s">
        <v>37</v>
      </c>
      <c r="E21" s="13">
        <f>110</f>
        <v>110</v>
      </c>
      <c r="F21" s="14">
        <f>E21*F19</f>
        <v>7.2600000000000007</v>
      </c>
      <c r="G21" s="13"/>
      <c r="H21" s="21">
        <f>G21*F21</f>
        <v>0</v>
      </c>
      <c r="I21" s="13"/>
      <c r="J21" s="13"/>
      <c r="K21" s="13"/>
      <c r="L21" s="13"/>
      <c r="M21" s="14">
        <f t="shared" si="1"/>
        <v>0</v>
      </c>
    </row>
    <row r="22" spans="1:13" ht="21" customHeight="1">
      <c r="A22" s="49"/>
      <c r="B22" s="17" t="s">
        <v>47</v>
      </c>
      <c r="C22" s="20" t="s">
        <v>27</v>
      </c>
      <c r="D22" s="13" t="s">
        <v>28</v>
      </c>
      <c r="E22" s="13">
        <v>1.6</v>
      </c>
      <c r="F22" s="13">
        <f>F21*E22</f>
        <v>11.616000000000001</v>
      </c>
      <c r="G22" s="13"/>
      <c r="H22" s="13"/>
      <c r="I22" s="13"/>
      <c r="J22" s="13"/>
      <c r="K22" s="13"/>
      <c r="L22" s="13">
        <f>K22*F22</f>
        <v>0</v>
      </c>
      <c r="M22" s="14">
        <f t="shared" si="1"/>
        <v>0</v>
      </c>
    </row>
    <row r="23" spans="1:13" ht="21" customHeight="1">
      <c r="A23" s="26">
        <v>7</v>
      </c>
      <c r="B23" s="17"/>
      <c r="C23" s="27" t="s">
        <v>10</v>
      </c>
      <c r="D23" s="13"/>
      <c r="E23" s="13"/>
      <c r="F23" s="13"/>
      <c r="G23" s="13"/>
      <c r="H23" s="13"/>
      <c r="I23" s="13"/>
      <c r="J23" s="13"/>
      <c r="K23" s="13"/>
      <c r="L23" s="13"/>
      <c r="M23" s="13">
        <v>0</v>
      </c>
    </row>
    <row r="24" spans="1:13" ht="20.25" customHeight="1">
      <c r="A24" s="28">
        <v>8</v>
      </c>
      <c r="B24" s="6"/>
      <c r="C24" s="29" t="s">
        <v>48</v>
      </c>
      <c r="D24" s="30"/>
      <c r="E24" s="30">
        <v>0.1</v>
      </c>
      <c r="F24" s="6"/>
      <c r="G24" s="6"/>
      <c r="H24" s="6"/>
      <c r="I24" s="6"/>
      <c r="J24" s="6"/>
      <c r="K24" s="6"/>
      <c r="L24" s="6"/>
      <c r="M24" s="31">
        <f>E24*M23</f>
        <v>0</v>
      </c>
    </row>
    <row r="25" spans="1:13" ht="20.25" customHeight="1">
      <c r="A25" s="26">
        <v>9</v>
      </c>
      <c r="B25" s="6"/>
      <c r="C25" s="29" t="s">
        <v>10</v>
      </c>
      <c r="D25" s="6"/>
      <c r="E25" s="6"/>
      <c r="F25" s="6"/>
      <c r="G25" s="6"/>
      <c r="H25" s="6"/>
      <c r="I25" s="6"/>
      <c r="J25" s="6"/>
      <c r="K25" s="6"/>
      <c r="L25" s="6"/>
      <c r="M25" s="32">
        <f>SUM(M23:M24)</f>
        <v>0</v>
      </c>
    </row>
    <row r="26" spans="1:13" ht="20.25" customHeight="1">
      <c r="A26" s="28">
        <v>10</v>
      </c>
      <c r="B26" s="6"/>
      <c r="C26" s="29" t="s">
        <v>49</v>
      </c>
      <c r="D26" s="30"/>
      <c r="E26" s="30">
        <v>0.08</v>
      </c>
      <c r="F26" s="6"/>
      <c r="G26" s="6"/>
      <c r="H26" s="6"/>
      <c r="I26" s="6"/>
      <c r="J26" s="6"/>
      <c r="K26" s="6"/>
      <c r="L26" s="6"/>
      <c r="M26" s="32">
        <f>M25*E26</f>
        <v>0</v>
      </c>
    </row>
    <row r="27" spans="1:13" ht="20.25" customHeight="1">
      <c r="A27" s="26">
        <v>11</v>
      </c>
      <c r="B27" s="6"/>
      <c r="C27" s="29" t="s">
        <v>10</v>
      </c>
      <c r="D27" s="30"/>
      <c r="E27" s="6"/>
      <c r="F27" s="6"/>
      <c r="G27" s="6"/>
      <c r="H27" s="6"/>
      <c r="I27" s="6"/>
      <c r="J27" s="6"/>
      <c r="K27" s="6"/>
      <c r="L27" s="6"/>
      <c r="M27" s="32">
        <f>SUM(M25:M26)</f>
        <v>0</v>
      </c>
    </row>
    <row r="28" spans="1:13" ht="20.25" customHeight="1">
      <c r="A28" s="28">
        <v>12</v>
      </c>
      <c r="B28" s="6"/>
      <c r="C28" s="29" t="s">
        <v>50</v>
      </c>
      <c r="D28" s="30"/>
      <c r="E28" s="33">
        <v>1.4999999999999999E-2</v>
      </c>
      <c r="F28" s="6"/>
      <c r="G28" s="6"/>
      <c r="H28" s="6"/>
      <c r="I28" s="6"/>
      <c r="J28" s="6"/>
      <c r="K28" s="6"/>
      <c r="L28" s="6"/>
      <c r="M28" s="32">
        <f>M27*E28</f>
        <v>0</v>
      </c>
    </row>
    <row r="29" spans="1:13" ht="20.25" customHeight="1">
      <c r="A29" s="26">
        <v>13</v>
      </c>
      <c r="B29" s="6"/>
      <c r="C29" s="34" t="s">
        <v>10</v>
      </c>
      <c r="D29" s="30"/>
      <c r="E29" s="6"/>
      <c r="F29" s="6"/>
      <c r="G29" s="6"/>
      <c r="H29" s="6"/>
      <c r="I29" s="6"/>
      <c r="J29" s="6"/>
      <c r="K29" s="6"/>
      <c r="L29" s="6"/>
      <c r="M29" s="32">
        <f>SUM(M27:M28)</f>
        <v>0</v>
      </c>
    </row>
    <row r="30" spans="1:13" ht="20.25" customHeight="1">
      <c r="A30" s="28">
        <v>14</v>
      </c>
      <c r="B30" s="6"/>
      <c r="C30" s="29" t="s">
        <v>51</v>
      </c>
      <c r="D30" s="30"/>
      <c r="E30" s="30">
        <v>0.18</v>
      </c>
      <c r="F30" s="6"/>
      <c r="G30" s="6"/>
      <c r="H30" s="6"/>
      <c r="I30" s="6"/>
      <c r="J30" s="6"/>
      <c r="K30" s="6"/>
      <c r="L30" s="6"/>
      <c r="M30" s="32">
        <f>M29*E30</f>
        <v>0</v>
      </c>
    </row>
    <row r="31" spans="1:13" ht="20.25" customHeight="1">
      <c r="A31" s="26">
        <v>15</v>
      </c>
      <c r="B31" s="6"/>
      <c r="C31" s="8" t="s">
        <v>10</v>
      </c>
      <c r="D31" s="6"/>
      <c r="E31" s="6"/>
      <c r="F31" s="6"/>
      <c r="G31" s="6"/>
      <c r="H31" s="6"/>
      <c r="I31" s="6"/>
      <c r="J31" s="6"/>
      <c r="K31" s="6"/>
      <c r="L31" s="6"/>
      <c r="M31" s="32">
        <f>SUM(M29:M30)</f>
        <v>0</v>
      </c>
    </row>
    <row r="32" spans="1:13" ht="20.25" customHeight="1">
      <c r="A32" s="35"/>
      <c r="B32" s="36"/>
      <c r="C32" s="37" t="s">
        <v>52</v>
      </c>
      <c r="D32" s="38" t="s">
        <v>53</v>
      </c>
      <c r="E32" s="39"/>
      <c r="F32" s="40"/>
      <c r="G32" s="13"/>
      <c r="H32" s="13"/>
      <c r="I32" s="13"/>
      <c r="J32" s="13"/>
      <c r="K32" s="13"/>
      <c r="L32" s="13"/>
      <c r="M32" s="14">
        <f>SUM(M30:M31)</f>
        <v>0</v>
      </c>
    </row>
    <row r="33" spans="1:6" ht="12.75" customHeight="1">
      <c r="A33" s="50"/>
      <c r="B33" s="50"/>
      <c r="C33" s="50"/>
      <c r="D33" s="50"/>
      <c r="E33" s="50"/>
      <c r="F33" s="50"/>
    </row>
    <row r="34" spans="1:6" ht="30" customHeight="1">
      <c r="A34" s="1"/>
      <c r="B34" s="1"/>
      <c r="C34" s="41" t="s">
        <v>54</v>
      </c>
      <c r="D34" s="42"/>
      <c r="E34" s="42"/>
      <c r="F34" s="42" t="s">
        <v>55</v>
      </c>
    </row>
    <row r="35" spans="1:6" ht="30" customHeight="1">
      <c r="A35" s="1"/>
      <c r="B35" s="1"/>
      <c r="C35" s="43"/>
      <c r="D35" s="43"/>
      <c r="E35" s="43"/>
      <c r="F35" s="43"/>
    </row>
    <row r="36" spans="1:6" ht="30" customHeight="1">
      <c r="C36" s="44"/>
    </row>
    <row r="37" spans="1:6" ht="30" customHeight="1">
      <c r="C37" s="43"/>
    </row>
  </sheetData>
  <mergeCells count="16">
    <mergeCell ref="C1:L1"/>
    <mergeCell ref="C2:L2"/>
    <mergeCell ref="A3:D3"/>
    <mergeCell ref="A4:A5"/>
    <mergeCell ref="B4:B5"/>
    <mergeCell ref="C4:C5"/>
    <mergeCell ref="D4:D5"/>
    <mergeCell ref="E4:F4"/>
    <mergeCell ref="G4:H4"/>
    <mergeCell ref="I4:J4"/>
    <mergeCell ref="K4:L4"/>
    <mergeCell ref="M4:M5"/>
    <mergeCell ref="A9:A12"/>
    <mergeCell ref="A13:A18"/>
    <mergeCell ref="A19:A22"/>
    <mergeCell ref="A33:F33"/>
  </mergeCells>
  <pageMargins left="0.35" right="0.21" top="0.41" bottom="0.31" header="0.22" footer="0.2"/>
  <pageSetup paperSize="9" scale="93" orientation="landscape" r:id="rId1"/>
  <rowBreaks count="1" manualBreakCount="1">
    <brk id="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</vt:lpstr>
      <vt:lpstr>'31'!Print_Area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maia takidze</cp:lastModifiedBy>
  <cp:lastPrinted>2021-01-29T08:10:14Z</cp:lastPrinted>
  <dcterms:created xsi:type="dcterms:W3CDTF">2021-01-27T11:04:15Z</dcterms:created>
  <dcterms:modified xsi:type="dcterms:W3CDTF">2021-02-11T10:23:53Z</dcterms:modified>
</cp:coreProperties>
</file>