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van.bitsadze\Desktop\გამოსაცხადებელი გზები ინფრა\ზოდი\"/>
    </mc:Choice>
  </mc:AlternateContent>
  <bookViews>
    <workbookView xWindow="-120" yWindow="-120" windowWidth="20730" windowHeight="11160" tabRatio="852" activeTab="1"/>
  </bookViews>
  <sheets>
    <sheet name="განმარტ" sheetId="3" r:id="rId1"/>
    <sheet name="ხარჯთაღრიცხვა" sheetId="1" r:id="rId2"/>
    <sheet name="მოცულობათა უწყისი" sheetId="5" r:id="rId3"/>
    <sheet name="მასალები" sheetId="4" r:id="rId4"/>
    <sheet name="სამოსის მოწყობა" sheetId="8" r:id="rId5"/>
  </sheets>
  <definedNames>
    <definedName name="_xlnm._FilterDatabase" localSheetId="2" hidden="1">'მოცულობათა უწყისი'!$A$6:$F$61</definedName>
    <definedName name="_xlnm._FilterDatabase" localSheetId="1" hidden="1">ხარჯთაღრიცხვა!$A$10:$M$74</definedName>
    <definedName name="_xlnm.Print_Area" localSheetId="2">'მოცულობათა უწყისი'!$A$1:$F$61</definedName>
    <definedName name="_xlnm.Print_Area" localSheetId="4">'სამოსის მოწყობა'!$A$1:$I$17</definedName>
    <definedName name="_xlnm.Print_Area" localSheetId="1">ხარჯთაღრიცხვა!$A$1:$M$76</definedName>
    <definedName name="_xlnm.Print_Titles" localSheetId="1">ხარჯთაღრიცხვა!$8:$9</definedName>
  </definedNames>
  <calcPr calcId="162913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8" l="1"/>
  <c r="G16" i="8"/>
  <c r="H16" i="8" s="1"/>
  <c r="D16" i="8"/>
  <c r="E16" i="8" s="1"/>
  <c r="I15" i="8"/>
  <c r="G15" i="8"/>
  <c r="H15" i="8" s="1"/>
  <c r="D15" i="8"/>
  <c r="E15" i="8" s="1"/>
  <c r="I14" i="8"/>
  <c r="G14" i="8"/>
  <c r="H14" i="8" s="1"/>
  <c r="D14" i="8"/>
  <c r="E14" i="8" s="1"/>
  <c r="I13" i="8"/>
  <c r="G13" i="8"/>
  <c r="H13" i="8" s="1"/>
  <c r="D13" i="8"/>
  <c r="E13" i="8" s="1"/>
  <c r="A2" i="5" l="1"/>
  <c r="G7" i="8" l="1"/>
  <c r="G8" i="8"/>
  <c r="G9" i="8"/>
  <c r="G10" i="8"/>
  <c r="G11" i="8"/>
  <c r="G12" i="8"/>
  <c r="I6" i="8" l="1"/>
  <c r="G6" i="8"/>
  <c r="A1" i="8"/>
  <c r="I7" i="8" l="1"/>
  <c r="I8" i="8"/>
  <c r="I9" i="8"/>
  <c r="I10" i="8"/>
  <c r="I11" i="8"/>
  <c r="I12" i="8"/>
  <c r="H12" i="8" l="1"/>
  <c r="D12" i="8"/>
  <c r="E12" i="8" s="1"/>
  <c r="H11" i="8"/>
  <c r="D11" i="8"/>
  <c r="E11" i="8" s="1"/>
  <c r="H10" i="8"/>
  <c r="D10" i="8"/>
  <c r="E10" i="8" s="1"/>
  <c r="H9" i="8"/>
  <c r="D9" i="8"/>
  <c r="E9" i="8" s="1"/>
  <c r="H8" i="8"/>
  <c r="D8" i="8"/>
  <c r="E8" i="8" s="1"/>
  <c r="D7" i="8"/>
  <c r="E7" i="8" s="1"/>
  <c r="H6" i="8"/>
  <c r="D6" i="8"/>
  <c r="E6" i="8" s="1"/>
  <c r="H7" i="8" l="1"/>
  <c r="G17" i="8"/>
  <c r="B17" i="8"/>
  <c r="F43" i="5" s="1"/>
  <c r="F17" i="8"/>
  <c r="I17" i="8"/>
  <c r="F55" i="5" s="1"/>
  <c r="F9" i="5" l="1"/>
  <c r="F32" i="5"/>
  <c r="E17" i="8"/>
  <c r="H17" i="8"/>
  <c r="F17" i="5" s="1"/>
  <c r="D17" i="8"/>
  <c r="F27" i="5" s="1"/>
  <c r="E50" i="5" l="1"/>
  <c r="F12" i="5" l="1"/>
  <c r="F15" i="5"/>
  <c r="F11" i="5" l="1"/>
  <c r="F14" i="5" l="1"/>
  <c r="B1" i="4" l="1"/>
  <c r="F16" i="5" l="1"/>
  <c r="F10" i="5" l="1"/>
  <c r="F13" i="5" l="1"/>
  <c r="F38" i="5" l="1"/>
  <c r="F60" i="5" l="1"/>
  <c r="F54" i="5"/>
  <c r="F53" i="5"/>
  <c r="F51" i="5"/>
  <c r="F50" i="5"/>
  <c r="F49" i="5"/>
  <c r="F48" i="5"/>
  <c r="F47" i="5"/>
  <c r="F46" i="5"/>
  <c r="F45" i="5"/>
  <c r="F44" i="5"/>
  <c r="F42" i="5"/>
  <c r="F41" i="5"/>
  <c r="F40" i="5"/>
  <c r="F39" i="5"/>
  <c r="F37" i="5"/>
  <c r="F36" i="5"/>
  <c r="F35" i="5"/>
  <c r="F34" i="5"/>
  <c r="F33" i="5"/>
  <c r="F31" i="5"/>
  <c r="F30" i="5"/>
  <c r="F29" i="5"/>
  <c r="F28" i="5"/>
  <c r="F24" i="5"/>
  <c r="F52" i="5" l="1"/>
  <c r="F57" i="5"/>
  <c r="F21" i="5"/>
  <c r="F18" i="5"/>
  <c r="F22" i="5"/>
  <c r="F19" i="5"/>
  <c r="F26" i="5"/>
  <c r="F25" i="5"/>
  <c r="F20" i="5"/>
  <c r="F58" i="5"/>
  <c r="F59" i="5"/>
  <c r="F61" i="5"/>
  <c r="F56" i="5"/>
  <c r="F23" i="5" l="1"/>
  <c r="J4" i="3" l="1"/>
</calcChain>
</file>

<file path=xl/sharedStrings.xml><?xml version="1.0" encoding="utf-8"?>
<sst xmlns="http://schemas.openxmlformats.org/spreadsheetml/2006/main" count="344" uniqueCount="122">
  <si>
    <t xml:space="preserve">ხ ა რ ჯ თ ა ღ რ ი ც ხ ვ ა </t>
  </si>
  <si>
    <t xml:space="preserve">სახარჯთაღრიცხვო ღირებულება  </t>
  </si>
  <si>
    <t xml:space="preserve"> ლარი </t>
  </si>
  <si>
    <t xml:space="preserve">მათ შორის ხელფასი </t>
  </si>
  <si>
    <t>#</t>
  </si>
  <si>
    <t>Sifri #</t>
  </si>
  <si>
    <t>სამუშაოს დასახელება</t>
  </si>
  <si>
    <t>განზ. ერთ.</t>
  </si>
  <si>
    <t>ნორმატივით ერთეულზე</t>
  </si>
  <si>
    <t>რაოდენობა</t>
  </si>
  <si>
    <t>მასალა</t>
  </si>
  <si>
    <t>ხელფასი</t>
  </si>
  <si>
    <t>ტრანსპორტი და მაქანიზმები</t>
  </si>
  <si>
    <t>ჯამი</t>
  </si>
  <si>
    <t>ერთ. ფასი</t>
  </si>
  <si>
    <t>შრომითი რესურსები</t>
  </si>
  <si>
    <t>კ/სთ</t>
  </si>
  <si>
    <t>ჯამი I - თავი</t>
  </si>
  <si>
    <t>მ/სთ</t>
  </si>
  <si>
    <t>ავტოგრეიდერი საშუალო ტიპის 79 კვტ.</t>
  </si>
  <si>
    <t>სატკეპნი საგზ. თვითმავალი გლუვი 5 ტნ.</t>
  </si>
  <si>
    <t>სატკეპნი საგზ. თვითმავალი გლუვი 10 ტნ.</t>
  </si>
  <si>
    <t>მოსარწყავი-მოსარეცხი მანქანა 6000 ლ.</t>
  </si>
  <si>
    <t>ლარი</t>
  </si>
  <si>
    <t>წყალი</t>
  </si>
  <si>
    <t>სხვა მანქანები</t>
  </si>
  <si>
    <t>27-7-4</t>
  </si>
  <si>
    <t xml:space="preserve">ცემენტო-ბეტონის საფარისათვის საფუძვლის მოწყობა ფრაქციული ღორღის ფენით სისქით 10 სმ დატკეპვნით </t>
  </si>
  <si>
    <t>სატკეპნი საგზ. თვითმავალი პნევმოსვლაზე 18 ტნ.</t>
  </si>
  <si>
    <t>ბულდოზერი  108 ც.ძ.</t>
  </si>
  <si>
    <t>ფრაქციული ღორღი 0-40 მმ.</t>
  </si>
  <si>
    <t xml:space="preserve"> ტ.</t>
  </si>
  <si>
    <t>27-24-17-18</t>
  </si>
  <si>
    <t>1000მ2</t>
  </si>
  <si>
    <t>პროექტ.</t>
  </si>
  <si>
    <t>ქვიშა</t>
  </si>
  <si>
    <t>ყალიბის ფარი</t>
  </si>
  <si>
    <t>სხვა მასალა</t>
  </si>
  <si>
    <t>8-4-7 მიყენებით</t>
  </si>
  <si>
    <t>ზედაპირი დამუშავება თხევადი პარაფინით 2-ჯერ</t>
  </si>
  <si>
    <t>100მ2</t>
  </si>
  <si>
    <t>თხევადი პარაფინი</t>
  </si>
  <si>
    <t>კგ</t>
  </si>
  <si>
    <t>27-28-1.</t>
  </si>
  <si>
    <t>გრძ.მ.</t>
  </si>
  <si>
    <t>ნაკერის საჭრელი მანქანა</t>
  </si>
  <si>
    <t>ტრაქტორი მუხლუხა სვლაზე 59 კვტ</t>
  </si>
  <si>
    <t>ნაკერის ჩამსხმელი</t>
  </si>
  <si>
    <t>ბიტუმის ემულსია</t>
  </si>
  <si>
    <t>მასტიკა ბიტუმ პოლიმერული</t>
  </si>
  <si>
    <t>27-7-2.</t>
  </si>
  <si>
    <t>შრომის დანახარჯი</t>
  </si>
  <si>
    <t>ზედნადები ხარჯები</t>
  </si>
  <si>
    <t>გეგმიური მოგება</t>
  </si>
  <si>
    <t>გაუთვალისწინებელი ხარჯები</t>
  </si>
  <si>
    <t>დ.ღ.გ.</t>
  </si>
  <si>
    <t>სრული ჯამი</t>
  </si>
  <si>
    <t>თავი I - ცემენტობეტონის საგზაო სამოსის მოწყობის სამუშაოები</t>
  </si>
  <si>
    <t xml:space="preserve">ბეტონი M300   B22,5   W6   F100  </t>
  </si>
  <si>
    <t xml:space="preserve">A-III Ø=10 არმატურის მოწყობა ბიჯით 15 სმ. </t>
  </si>
  <si>
    <t>განმარტებითი ბარათი</t>
  </si>
  <si>
    <t>პროექტის მთლიანი სახარჯთაღრიცხვო ღირებულება შეადგენს</t>
  </si>
  <si>
    <t>ლარს</t>
  </si>
  <si>
    <t>1.</t>
  </si>
  <si>
    <t>2.</t>
  </si>
  <si>
    <t>ზედნადები ხარჯი                       10%</t>
  </si>
  <si>
    <t>3.</t>
  </si>
  <si>
    <t>გეგმიური დაგროვება                   8%</t>
  </si>
  <si>
    <t>4.</t>
  </si>
  <si>
    <t>5.</t>
  </si>
  <si>
    <t>დღგ                                              18%</t>
  </si>
  <si>
    <t xml:space="preserve">      ხარჯთაღრიცხვა გაფასებულია მშენებლობის შემფასებელთა კავშირის მიერ 2019 წლის -IVკვარტალის დონეზე გამოცემული სამშენებლო რესურსული ფასთა კრებულით ,სადაც   1-კ/სთ-ის ღირებულება შეადგენს 4,6- 6.0 ლარს, ხოლო კ/სთ-ების ნორმად  გამოყენებულია  1984 წლის სამშენებლო ნორმები და წესდებები
    ხარჯთაღრიცხვაში  დარიცხვები სამშენებლო-სამონტაჟო სამუშაოებზე აღებულია დამკვეთთან  შეთანხმებით და შეადგენს:</t>
  </si>
  <si>
    <t>გაუთვალისწინებელი ხარჯი        3%</t>
  </si>
  <si>
    <t>ცემენტო-ბეტონის მ-300 საფარის მოწყობა სისქით 16 სმ. ზედაპირის მოსწორებითა და დისპენისური ხსნარით დამუშავებით</t>
  </si>
  <si>
    <r>
      <t>მ</t>
    </r>
    <r>
      <rPr>
        <b/>
        <vertAlign val="superscript"/>
        <sz val="14"/>
        <rFont val="Sylfaen"/>
        <family val="1"/>
        <charset val="204"/>
      </rPr>
      <t>3</t>
    </r>
  </si>
  <si>
    <r>
      <t>მ</t>
    </r>
    <r>
      <rPr>
        <vertAlign val="superscript"/>
        <sz val="14"/>
        <rFont val="Sylfaen"/>
        <family val="1"/>
        <charset val="204"/>
      </rPr>
      <t>3</t>
    </r>
  </si>
  <si>
    <r>
      <t>მ</t>
    </r>
    <r>
      <rPr>
        <vertAlign val="superscript"/>
        <sz val="14"/>
        <rFont val="Sylfaen"/>
        <family val="1"/>
        <charset val="204"/>
      </rPr>
      <t>2</t>
    </r>
  </si>
  <si>
    <t>მასალის დასახელება</t>
  </si>
  <si>
    <t>განზ.</t>
  </si>
  <si>
    <t>მ3</t>
  </si>
  <si>
    <t>მ2</t>
  </si>
  <si>
    <t>რაოდ-ბა</t>
  </si>
  <si>
    <t>მასალების ამონაკრეფი</t>
  </si>
  <si>
    <t xml:space="preserve">№ </t>
  </si>
  <si>
    <t>მ ო ც უ ლ ო ბ ა თ ა              უ წ ყ ი ს ი</t>
  </si>
  <si>
    <t xml:space="preserve">    ჭიათურის მუნიციპალიტეტის ადგილობრივი მნიშვნელობის მისასვლელი და საუბნო გზების , სარეაბილიტაციო სამუშაოების ტექნიკური დოკუმენტაცია  შედგენილია შპს ,,დიზაინი 2008"-სთან არსებული საპროექტო-სახარჯთაღრიცხვო ჯგუფის მიერ, თანახმად ჭიათურის მუნიციპალიტეტის მერიასა და შპს ,,დიზაინი 2008"-ს შორის 2019 წლის 3 ივნისს დადებული N127 ხელშეკრულებისა, რომლის საპროექტო მოცულობები აღებულია შესასრულებელი სამუშაოების ადგილზე აზომვისა და მის საფუძველზე შედგენილი ესკიზური ნახაზების მიხედვით.
   </t>
  </si>
  <si>
    <t>1000 მ2</t>
  </si>
  <si>
    <t>27-1-2</t>
  </si>
  <si>
    <t>ხრეშოვანი გრუნტის მოშანდაკება გრეიდერით</t>
  </si>
  <si>
    <t>ცემენტობეტონის საფარის განივი სადეფორმაციო ნაკერების მოწყობა</t>
  </si>
  <si>
    <t xml:space="preserve">ბეტონის საფარის გვერდულის გამაგრება ფრაქციული ღორღით (0-70 მმ) </t>
  </si>
  <si>
    <t>ფრაქციული ღორღი 0-70 მმ.</t>
  </si>
  <si>
    <t>სატრანსპორტო ხარჯი მასალის ღირებულებიდან</t>
  </si>
  <si>
    <t>სატრანსპორტო ხარჯი                 5%</t>
  </si>
  <si>
    <t>I მონაკვეთი</t>
  </si>
  <si>
    <t>საგზაო  სამოსის  უწყისი</t>
  </si>
  <si>
    <t>საფარი</t>
  </si>
  <si>
    <t>საფუძველი</t>
  </si>
  <si>
    <t>კილომეტრი</t>
  </si>
  <si>
    <t>მონაკვეთის სიგრძე</t>
  </si>
  <si>
    <t xml:space="preserve">სიგანე </t>
  </si>
  <si>
    <t>ფართობი</t>
  </si>
  <si>
    <r>
      <t>საგზაო სამოსის საფარის ზედა ფენის მცულობა     16 სმ m</t>
    </r>
    <r>
      <rPr>
        <b/>
        <sz val="10"/>
        <color theme="1"/>
        <rFont val="Calibri"/>
        <family val="2"/>
        <charset val="204"/>
      </rPr>
      <t>3</t>
    </r>
  </si>
  <si>
    <t>RorRi fraqciiT                     0-40 mm, sisqiT 10 sm</t>
  </si>
  <si>
    <t>გვერდულის  მოწყობა</t>
  </si>
  <si>
    <t xml:space="preserve"> (კმ)</t>
  </si>
  <si>
    <t>(მ)</t>
  </si>
  <si>
    <r>
      <t>(მ</t>
    </r>
    <r>
      <rPr>
        <b/>
        <sz val="14"/>
        <color theme="1"/>
        <rFont val="Calibri"/>
        <family val="2"/>
      </rPr>
      <t>²</t>
    </r>
    <r>
      <rPr>
        <b/>
        <sz val="14"/>
        <color theme="1"/>
        <rFont val="Calibri"/>
        <family val="2"/>
        <scheme val="minor"/>
      </rPr>
      <t>)</t>
    </r>
  </si>
  <si>
    <r>
      <t>(მ</t>
    </r>
    <r>
      <rPr>
        <b/>
        <sz val="14"/>
        <color theme="1"/>
        <rFont val="Calibri"/>
        <family val="2"/>
      </rPr>
      <t>³</t>
    </r>
    <r>
      <rPr>
        <b/>
        <sz val="14"/>
        <color theme="1"/>
        <rFont val="Calibri"/>
        <family val="2"/>
        <scheme val="minor"/>
      </rPr>
      <t>)</t>
    </r>
  </si>
  <si>
    <t xml:space="preserve"> 0+00.00</t>
  </si>
  <si>
    <t xml:space="preserve"> 0+10.00</t>
  </si>
  <si>
    <t xml:space="preserve"> 0+20.00</t>
  </si>
  <si>
    <t xml:space="preserve"> 0+30.00</t>
  </si>
  <si>
    <t xml:space="preserve"> 0+40.00</t>
  </si>
  <si>
    <t xml:space="preserve"> 0+50.00</t>
  </si>
  <si>
    <t xml:space="preserve"> 0+60.00</t>
  </si>
  <si>
    <t>0+70.00</t>
  </si>
  <si>
    <t>0+80.00</t>
  </si>
  <si>
    <t>0+90.00</t>
  </si>
  <si>
    <t>სოფელ ზოდი, ბოყოველების უბნის დამაკავშირებელ გზაზე ბეტონის საფარის მოწყობა</t>
  </si>
  <si>
    <t>0+94.00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</si>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</sst>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-;\-* #,##0.00_-;_-* &quot;-&quot;??_-;_-@_-"/>
    <numFmt numFmtId="165" formatCode="_-* #,##0.00_р_._-;\-* #,##0.00_р_._-;_-* &quot;-&quot;??_р_._-;_-@_-"/>
    <numFmt numFmtId="166" formatCode="0.0000"/>
    <numFmt numFmtId="167" formatCode="0.000"/>
    <numFmt numFmtId="168" formatCode="0.00000000"/>
    <numFmt numFmtId="169" formatCode="_-* #,##0.00&quot;р.&quot;_-;\-* #,##0.00&quot;р.&quot;_-;_-* &quot;-&quot;??&quot;р.&quot;_-;_-@_-"/>
    <numFmt numFmtId="170" formatCode="_-* #,##0.00\ _р_._-;\-* #,##0.00\ _р_._-;_-* &quot;-&quot;??\ _р_._-;_-@_-"/>
    <numFmt numFmtId="171" formatCode="#,##0.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ylfaen"/>
      <family val="1"/>
      <charset val="204"/>
    </font>
    <font>
      <sz val="11"/>
      <color theme="1"/>
      <name val="Calibri"/>
      <family val="2"/>
      <charset val="1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70C0"/>
      <name val="Sylfaen"/>
      <family val="1"/>
      <charset val="204"/>
    </font>
    <font>
      <b/>
      <sz val="14"/>
      <name val="Sylfaen"/>
      <family val="1"/>
      <charset val="204"/>
    </font>
    <font>
      <b/>
      <sz val="11"/>
      <name val="Sylfaen"/>
      <family val="1"/>
      <charset val="204"/>
    </font>
    <font>
      <b/>
      <sz val="9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4"/>
      <name val="Calibri"/>
      <family val="2"/>
      <scheme val="minor"/>
    </font>
    <font>
      <sz val="14"/>
      <name val="Sylfaen"/>
      <family val="1"/>
      <charset val="204"/>
    </font>
    <font>
      <b/>
      <sz val="14"/>
      <name val="Sylfaen"/>
      <family val="1"/>
    </font>
    <font>
      <sz val="14"/>
      <name val="Sylfaen"/>
      <family val="1"/>
    </font>
    <font>
      <sz val="14"/>
      <color theme="1"/>
      <name val="Calibri"/>
      <family val="2"/>
      <scheme val="minor"/>
    </font>
    <font>
      <sz val="14"/>
      <name val="AcadNusx"/>
    </font>
    <font>
      <b/>
      <sz val="14"/>
      <name val="AcadNusx"/>
    </font>
    <font>
      <b/>
      <vertAlign val="superscript"/>
      <sz val="14"/>
      <name val="Sylfaen"/>
      <family val="1"/>
      <charset val="204"/>
    </font>
    <font>
      <vertAlign val="superscript"/>
      <sz val="14"/>
      <name val="Sylfaen"/>
      <family val="1"/>
      <charset val="204"/>
    </font>
    <font>
      <sz val="14"/>
      <name val="Arial"/>
      <family val="2"/>
      <charset val="204"/>
    </font>
    <font>
      <b/>
      <sz val="14"/>
      <name val="Arial"/>
      <family val="2"/>
      <charset val="1"/>
    </font>
    <font>
      <b/>
      <sz val="14"/>
      <name val="Sylfaen"/>
      <family val="1"/>
      <charset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cadNusx"/>
    </font>
    <font>
      <b/>
      <sz val="10"/>
      <color theme="1"/>
      <name val="Calibri"/>
      <family val="2"/>
      <charset val="204"/>
    </font>
    <font>
      <b/>
      <sz val="10"/>
      <color indexed="8"/>
      <name val="AcadNusx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2"/>
      <color indexed="0"/>
      <name val="Arial"/>
      <family val="2"/>
      <charset val="204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  <charset val="204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" fillId="0" borderId="0"/>
    <xf numFmtId="0" fontId="2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7" fillId="0" borderId="0"/>
    <xf numFmtId="169" fontId="5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5" fillId="0" borderId="0">
      <alignment horizontal="left" vertical="top" wrapText="1"/>
    </xf>
  </cellStyleXfs>
  <cellXfs count="152">
    <xf numFmtId="0" fontId="0" fillId="0" borderId="0" xfId="0"/>
    <xf numFmtId="0" fontId="3" fillId="0" borderId="0" xfId="2" applyFont="1"/>
    <xf numFmtId="0" fontId="3" fillId="0" borderId="2" xfId="2" applyFont="1" applyBorder="1"/>
    <xf numFmtId="0" fontId="3" fillId="0" borderId="5" xfId="2" applyFont="1" applyBorder="1"/>
    <xf numFmtId="0" fontId="3" fillId="0" borderId="0" xfId="2" applyFont="1" applyAlignment="1">
      <alignment vertical="top" wrapText="1"/>
    </xf>
    <xf numFmtId="0" fontId="10" fillId="0" borderId="5" xfId="2" applyFont="1" applyBorder="1"/>
    <xf numFmtId="0" fontId="10" fillId="0" borderId="0" xfId="2" applyFont="1" applyAlignment="1">
      <alignment horizontal="left" vertical="top" wrapText="1"/>
    </xf>
    <xf numFmtId="0" fontId="10" fillId="0" borderId="6" xfId="2" applyFont="1" applyBorder="1" applyAlignment="1">
      <alignment horizontal="left" vertical="top" wrapText="1"/>
    </xf>
    <xf numFmtId="0" fontId="10" fillId="0" borderId="0" xfId="2" applyFont="1" applyAlignment="1">
      <alignment vertical="top" wrapText="1"/>
    </xf>
    <xf numFmtId="0" fontId="10" fillId="0" borderId="0" xfId="2" applyFont="1"/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left" vertical="top" wrapText="1"/>
    </xf>
    <xf numFmtId="0" fontId="11" fillId="0" borderId="6" xfId="2" applyFont="1" applyBorder="1" applyAlignment="1">
      <alignment horizontal="left" vertical="top" wrapText="1"/>
    </xf>
    <xf numFmtId="0" fontId="3" fillId="0" borderId="0" xfId="2" applyFont="1" applyAlignment="1">
      <alignment horizontal="center"/>
    </xf>
    <xf numFmtId="0" fontId="3" fillId="0" borderId="5" xfId="2" applyFont="1" applyBorder="1" applyAlignment="1">
      <alignment horizontal="right"/>
    </xf>
    <xf numFmtId="0" fontId="3" fillId="0" borderId="0" xfId="2" applyFont="1" applyAlignment="1">
      <alignment horizontal="left"/>
    </xf>
    <xf numFmtId="0" fontId="3" fillId="0" borderId="6" xfId="2" applyFont="1" applyBorder="1" applyAlignment="1">
      <alignment horizontal="left"/>
    </xf>
    <xf numFmtId="0" fontId="12" fillId="0" borderId="0" xfId="2" applyFont="1"/>
    <xf numFmtId="0" fontId="12" fillId="0" borderId="6" xfId="2" applyFont="1" applyBorder="1"/>
    <xf numFmtId="0" fontId="3" fillId="0" borderId="6" xfId="2" applyFont="1" applyBorder="1"/>
    <xf numFmtId="0" fontId="12" fillId="0" borderId="5" xfId="2" applyFont="1" applyBorder="1"/>
    <xf numFmtId="0" fontId="3" fillId="0" borderId="7" xfId="2" applyFont="1" applyBorder="1"/>
    <xf numFmtId="0" fontId="3" fillId="0" borderId="8" xfId="2" applyFont="1" applyBorder="1"/>
    <xf numFmtId="0" fontId="3" fillId="0" borderId="9" xfId="2" applyFont="1" applyBorder="1"/>
    <xf numFmtId="170" fontId="10" fillId="0" borderId="0" xfId="13" applyNumberFormat="1" applyFont="1" applyBorder="1" applyAlignment="1">
      <alignment horizontal="left" vertical="top" wrapText="1"/>
    </xf>
    <xf numFmtId="0" fontId="13" fillId="0" borderId="0" xfId="1" applyFont="1" applyFill="1" applyBorder="1"/>
    <xf numFmtId="0" fontId="14" fillId="0" borderId="0" xfId="1" applyFont="1" applyFill="1" applyBorder="1"/>
    <xf numFmtId="2" fontId="16" fillId="0" borderId="0" xfId="1" applyNumberFormat="1" applyFont="1" applyFill="1" applyBorder="1"/>
    <xf numFmtId="0" fontId="17" fillId="0" borderId="0" xfId="0" applyFont="1" applyFill="1"/>
    <xf numFmtId="0" fontId="14" fillId="0" borderId="0" xfId="2" applyFont="1" applyFill="1" applyBorder="1" applyAlignment="1">
      <alignment horizontal="center"/>
    </xf>
    <xf numFmtId="165" fontId="16" fillId="0" borderId="0" xfId="3" applyFont="1" applyFill="1" applyBorder="1" applyAlignment="1">
      <alignment horizontal="center"/>
    </xf>
    <xf numFmtId="2" fontId="16" fillId="0" borderId="0" xfId="3" applyNumberFormat="1" applyFont="1" applyFill="1" applyBorder="1" applyAlignment="1">
      <alignment horizontal="center"/>
    </xf>
    <xf numFmtId="0" fontId="18" fillId="0" borderId="0" xfId="4" applyFont="1" applyFill="1" applyBorder="1" applyAlignment="1">
      <alignment wrapText="1"/>
    </xf>
    <xf numFmtId="0" fontId="16" fillId="0" borderId="0" xfId="1" applyFont="1" applyFill="1" applyBorder="1"/>
    <xf numFmtId="2" fontId="16" fillId="0" borderId="0" xfId="3" applyNumberFormat="1" applyFont="1" applyFill="1" applyBorder="1" applyAlignment="1">
      <alignment horizontal="left"/>
    </xf>
    <xf numFmtId="2" fontId="15" fillId="0" borderId="1" xfId="1" applyNumberFormat="1" applyFont="1" applyFill="1" applyBorder="1" applyAlignment="1">
      <alignment horizontal="center" vertical="center" wrapText="1"/>
    </xf>
    <xf numFmtId="0" fontId="19" fillId="0" borderId="1" xfId="1" applyNumberFormat="1" applyFont="1" applyFill="1" applyBorder="1" applyAlignment="1">
      <alignment horizontal="center" vertical="center" wrapText="1"/>
    </xf>
    <xf numFmtId="0" fontId="18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167" fontId="16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167" fontId="15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center" vertical="top" wrapText="1"/>
    </xf>
    <xf numFmtId="2" fontId="14" fillId="0" borderId="1" xfId="1" applyNumberFormat="1" applyFont="1" applyFill="1" applyBorder="1" applyAlignment="1">
      <alignment horizontal="left" vertical="center" wrapText="1"/>
    </xf>
    <xf numFmtId="166" fontId="16" fillId="0" borderId="1" xfId="1" applyNumberFormat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49" fontId="24" fillId="0" borderId="1" xfId="1" applyNumberFormat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left" vertical="center" wrapText="1"/>
    </xf>
    <xf numFmtId="0" fontId="24" fillId="0" borderId="1" xfId="1" applyFont="1" applyFill="1" applyBorder="1" applyAlignment="1">
      <alignment horizontal="center" vertical="center" wrapText="1"/>
    </xf>
    <xf numFmtId="2" fontId="24" fillId="0" borderId="1" xfId="1" applyNumberFormat="1" applyFont="1" applyFill="1" applyBorder="1" applyAlignment="1">
      <alignment horizontal="center" vertical="center" wrapText="1"/>
    </xf>
    <xf numFmtId="168" fontId="24" fillId="0" borderId="1" xfId="1" applyNumberFormat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9" fontId="9" fillId="0" borderId="1" xfId="8" applyFont="1" applyFill="1" applyBorder="1" applyAlignment="1" applyProtection="1">
      <alignment horizontal="center"/>
      <protection locked="0"/>
    </xf>
    <xf numFmtId="2" fontId="15" fillId="0" borderId="1" xfId="3" applyNumberFormat="1" applyFont="1" applyFill="1" applyBorder="1" applyAlignment="1">
      <alignment horizontal="center" vertical="center" wrapText="1"/>
    </xf>
    <xf numFmtId="2" fontId="15" fillId="0" borderId="1" xfId="1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/>
    </xf>
    <xf numFmtId="0" fontId="14" fillId="0" borderId="1" xfId="5" applyFont="1" applyFill="1" applyBorder="1" applyAlignment="1">
      <alignment horizontal="center" vertical="center" wrapText="1"/>
    </xf>
    <xf numFmtId="9" fontId="9" fillId="0" borderId="1" xfId="1" applyNumberFormat="1" applyFont="1" applyFill="1" applyBorder="1" applyAlignment="1">
      <alignment horizontal="center" vertical="center" wrapText="1"/>
    </xf>
    <xf numFmtId="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pivotButton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71" fontId="0" fillId="0" borderId="1" xfId="0" applyNumberForma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4" fillId="0" borderId="0" xfId="2" applyFont="1" applyFill="1" applyBorder="1" applyAlignment="1">
      <alignment horizontal="center" vertical="center" wrapText="1"/>
    </xf>
    <xf numFmtId="0" fontId="18" fillId="0" borderId="0" xfId="4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2" fontId="15" fillId="0" borderId="1" xfId="1" applyNumberFormat="1" applyFont="1" applyFill="1" applyBorder="1" applyAlignment="1">
      <alignment horizontal="center" vertical="center" wrapText="1"/>
    </xf>
    <xf numFmtId="2" fontId="15" fillId="0" borderId="1" xfId="1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2" fontId="15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9" fillId="3" borderId="1" xfId="5" applyFont="1" applyFill="1" applyBorder="1" applyAlignment="1">
      <alignment horizontal="center" vertical="center" wrapText="1"/>
    </xf>
    <xf numFmtId="167" fontId="16" fillId="3" borderId="1" xfId="1" applyNumberFormat="1" applyFont="1" applyFill="1" applyBorder="1" applyAlignment="1">
      <alignment horizontal="center" vertical="center" wrapText="1"/>
    </xf>
    <xf numFmtId="2" fontId="16" fillId="3" borderId="1" xfId="1" applyNumberFormat="1" applyFont="1" applyFill="1" applyBorder="1" applyAlignment="1">
      <alignment horizontal="center" vertical="center" wrapText="1"/>
    </xf>
    <xf numFmtId="2" fontId="15" fillId="0" borderId="1" xfId="1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textRotation="255"/>
    </xf>
    <xf numFmtId="0" fontId="29" fillId="0" borderId="13" xfId="0" applyFont="1" applyBorder="1" applyAlignment="1">
      <alignment horizontal="center" vertical="center" textRotation="255"/>
    </xf>
    <xf numFmtId="0" fontId="30" fillId="0" borderId="12" xfId="0" applyFont="1" applyBorder="1" applyAlignment="1">
      <alignment horizontal="center" vertical="center" wrapText="1"/>
    </xf>
    <xf numFmtId="49" fontId="32" fillId="0" borderId="13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6" fillId="0" borderId="7" xfId="14" applyFont="1" applyBorder="1" applyAlignment="1">
      <alignment horizontal="center" vertical="center" wrapText="1" readingOrder="1"/>
    </xf>
    <xf numFmtId="2" fontId="37" fillId="0" borderId="14" xfId="0" applyNumberFormat="1" applyFont="1" applyBorder="1" applyAlignment="1">
      <alignment horizontal="center"/>
    </xf>
    <xf numFmtId="2" fontId="38" fillId="0" borderId="14" xfId="14" applyNumberFormat="1" applyFont="1" applyBorder="1" applyAlignment="1">
      <alignment horizontal="center" vertical="center" wrapText="1"/>
    </xf>
    <xf numFmtId="0" fontId="36" fillId="4" borderId="15" xfId="14" applyFont="1" applyFill="1" applyBorder="1" applyAlignment="1">
      <alignment horizontal="center" vertical="center" wrapText="1" readingOrder="1"/>
    </xf>
    <xf numFmtId="2" fontId="37" fillId="4" borderId="1" xfId="0" applyNumberFormat="1" applyFont="1" applyFill="1" applyBorder="1" applyAlignment="1">
      <alignment horizontal="center"/>
    </xf>
    <xf numFmtId="2" fontId="37" fillId="4" borderId="14" xfId="0" applyNumberFormat="1" applyFont="1" applyFill="1" applyBorder="1" applyAlignment="1">
      <alignment horizontal="center"/>
    </xf>
    <xf numFmtId="0" fontId="0" fillId="4" borderId="0" xfId="0" applyFill="1"/>
    <xf numFmtId="0" fontId="17" fillId="4" borderId="16" xfId="0" applyFont="1" applyFill="1" applyBorder="1"/>
    <xf numFmtId="0" fontId="17" fillId="4" borderId="13" xfId="0" applyFont="1" applyFill="1" applyBorder="1"/>
    <xf numFmtId="2" fontId="26" fillId="4" borderId="13" xfId="0" applyNumberFormat="1" applyFont="1" applyFill="1" applyBorder="1" applyAlignment="1">
      <alignment horizontal="center" vertical="center"/>
    </xf>
    <xf numFmtId="2" fontId="17" fillId="4" borderId="1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0" xfId="2" applyFont="1" applyAlignment="1">
      <alignment horizontal="left"/>
    </xf>
    <xf numFmtId="0" fontId="8" fillId="0" borderId="3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10" fillId="0" borderId="0" xfId="2" applyFont="1" applyAlignment="1">
      <alignment horizontal="justify" vertical="center" wrapText="1"/>
    </xf>
    <xf numFmtId="0" fontId="10" fillId="0" borderId="6" xfId="2" applyFont="1" applyBorder="1" applyAlignment="1">
      <alignment horizontal="justify" vertical="center" wrapText="1"/>
    </xf>
    <xf numFmtId="0" fontId="10" fillId="0" borderId="0" xfId="2" applyFont="1" applyAlignment="1">
      <alignment horizontal="center" vertical="top" wrapText="1"/>
    </xf>
    <xf numFmtId="2" fontId="15" fillId="0" borderId="1" xfId="1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/>
    </xf>
    <xf numFmtId="2" fontId="15" fillId="0" borderId="0" xfId="3" applyNumberFormat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 wrapText="1"/>
    </xf>
    <xf numFmtId="0" fontId="9" fillId="0" borderId="0" xfId="2" applyFont="1" applyFill="1" applyBorder="1" applyAlignment="1">
      <alignment horizontal="center"/>
    </xf>
    <xf numFmtId="49" fontId="14" fillId="0" borderId="1" xfId="1" quotePrefix="1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15">
    <cellStyle name="Comma 2" xfId="13"/>
    <cellStyle name="Normal" xfId="0" builtinId="0"/>
    <cellStyle name="Normal 10" xfId="2"/>
    <cellStyle name="Normal 2" xfId="10"/>
    <cellStyle name="Normal 2 2" xfId="14"/>
    <cellStyle name="Normal 3" xfId="7"/>
    <cellStyle name="Normal_gare wyalsadfenigagarini 2_SMSH2008-IIkv ." xfId="4"/>
    <cellStyle name="Денежный 2" xfId="11"/>
    <cellStyle name="Обычный 2" xfId="1"/>
    <cellStyle name="Обычный 2 2" xfId="6"/>
    <cellStyle name="Обычный 3" xfId="9"/>
    <cellStyle name="Обычный 4" xfId="5"/>
    <cellStyle name="Обычный_Лист1 2" xfId="12"/>
    <cellStyle name="Процентный 2" xfId="8"/>
    <cellStyle name="Финансовый 2" xfId="3"/>
  </cellStyles>
  <dxfs count="59">
    <dxf>
      <font>
        <b/>
      </font>
      <alignment vertical="center"/>
    </dxf>
    <dxf>
      <font>
        <b/>
      </font>
      <alignment vertical="center"/>
    </dxf>
    <dxf>
      <font>
        <b/>
      </font>
      <alignment vertical="center"/>
    </dxf>
    <dxf>
      <font>
        <b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</dxf>
    <dxf>
      <alignment horizontal="left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71" formatCode="#,##0.000"/>
    </dxf>
    <dxf>
      <numFmt numFmtId="171" formatCode="#,##0.000"/>
    </dxf>
    <dxf>
      <numFmt numFmtId="4" formatCode="#,##0.00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901.528562731481" createdVersion="6" refreshedVersion="6" minRefreshableVersion="3" recordCount="57">
  <cacheSource type="worksheet">
    <worksheetSource ref="N9:P66" sheet="ხარჯთაღრიცხვა"/>
  </cacheSource>
  <cacheFields count="3">
    <cacheField name="მასალის დასახელება" numFmtId="0">
      <sharedItems containsBlank="1" count="13">
        <m/>
        <s v="-"/>
        <s v="წყალი"/>
        <s v="ფრაქციული ღორღი 0-40 მმ."/>
        <s v="ბეტონი M300   B22,5   W6   F100  "/>
        <s v="A-III Ø=10 არმატურის მოწყობა ბიჯით 15 სმ. "/>
        <s v="მასტიკა ბიტუმ პოლიმერული"/>
        <s v="ქვიშა"/>
        <s v="ყალიბის ფარი"/>
        <s v="სხვა მასალა"/>
        <s v="თხევადი პარაფინი"/>
        <s v="ბიტუმის ემულსია"/>
        <s v="ფრაქციული ღორღი 0-70 მმ."/>
      </sharedItems>
    </cacheField>
    <cacheField name="განზ." numFmtId="0">
      <sharedItems containsBlank="1" count="7">
        <m/>
        <s v="-"/>
        <s v="მ3"/>
        <s v=" ტ."/>
        <s v="მ2"/>
        <s v="ლარი"/>
        <s v="კგ"/>
      </sharedItems>
    </cacheField>
    <cacheField name="რაოდენობა" numFmtId="0">
      <sharedItems containsBlank="1" containsMixedTypes="1" containsNumber="1" minValue="3.3840000000000002E-2" maxValue="112.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  <x v="0"/>
    <m/>
  </r>
  <r>
    <x v="0"/>
    <x v="0"/>
    <m/>
  </r>
  <r>
    <x v="0"/>
    <x v="0"/>
    <m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2"/>
    <x v="2"/>
    <n v="3.9936000000000003"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3"/>
    <x v="2"/>
    <n v="39.311999999999998"/>
  </r>
  <r>
    <x v="2"/>
    <x v="2"/>
    <n v="2.1840000000000002"/>
  </r>
  <r>
    <x v="1"/>
    <x v="1"/>
    <s v="-"/>
  </r>
  <r>
    <x v="1"/>
    <x v="1"/>
    <s v="-"/>
  </r>
  <r>
    <x v="1"/>
    <x v="1"/>
    <s v="-"/>
  </r>
  <r>
    <x v="1"/>
    <x v="1"/>
    <s v="-"/>
  </r>
  <r>
    <x v="4"/>
    <x v="2"/>
    <n v="46.02239999999999"/>
  </r>
  <r>
    <x v="5"/>
    <x v="3"/>
    <n v="2.38"/>
  </r>
  <r>
    <x v="6"/>
    <x v="3"/>
    <n v="5.3579999999999996E-2"/>
  </r>
  <r>
    <x v="7"/>
    <x v="2"/>
    <n v="11.28"/>
  </r>
  <r>
    <x v="2"/>
    <x v="2"/>
    <n v="50.195999999999998"/>
  </r>
  <r>
    <x v="8"/>
    <x v="4"/>
    <n v="2.6338799999999996"/>
  </r>
  <r>
    <x v="9"/>
    <x v="5"/>
    <n v="1.5904799999999997"/>
  </r>
  <r>
    <x v="1"/>
    <x v="1"/>
    <s v="-"/>
  </r>
  <r>
    <x v="1"/>
    <x v="1"/>
    <s v="-"/>
  </r>
  <r>
    <x v="1"/>
    <x v="1"/>
    <s v="-"/>
  </r>
  <r>
    <x v="10"/>
    <x v="6"/>
    <n v="112.8"/>
  </r>
  <r>
    <x v="9"/>
    <x v="5"/>
    <n v="6.4295999999999989"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11"/>
    <x v="3"/>
    <n v="3.3840000000000002E-2"/>
  </r>
  <r>
    <x v="6"/>
    <x v="3"/>
    <n v="3.9480000000000001E-2"/>
  </r>
  <r>
    <x v="2"/>
    <x v="2"/>
    <n v="0.67837920000000007"/>
  </r>
  <r>
    <x v="7"/>
    <x v="2"/>
    <n v="0.56400000000000006"/>
  </r>
  <r>
    <x v="9"/>
    <x v="5"/>
    <n v="1.0039200000000001"/>
  </r>
  <r>
    <x v="1"/>
    <x v="1"/>
    <s v="-"/>
  </r>
  <r>
    <x v="1"/>
    <x v="1"/>
    <s v="-"/>
  </r>
  <r>
    <x v="1"/>
    <x v="1"/>
    <s v="-"/>
  </r>
  <r>
    <x v="1"/>
    <x v="1"/>
    <s v="-"/>
  </r>
  <r>
    <x v="1"/>
    <x v="1"/>
    <s v="-"/>
  </r>
  <r>
    <x v="12"/>
    <x v="2"/>
    <n v="53.68"/>
  </r>
  <r>
    <x v="2"/>
    <x v="2"/>
    <n v="3.08"/>
  </r>
  <r>
    <x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grandTotalCaption="სულ ჯამი" updatedVersion="6" minRefreshableVersion="3" useAutoFormatting="1" rowGrandTotals="0" colGrandTotals="0" itemPrintTitles="1" createdVersion="6" indent="0" compact="0" compactData="0" multipleFieldFilters="0">
  <location ref="B3:D13" firstHeaderRow="1" firstDataRow="1" firstDataCol="2"/>
  <pivotFields count="3">
    <pivotField axis="axisRow" compact="0" outline="0" showAll="0" defaultSubtotal="0">
      <items count="13">
        <item h="1" x="1"/>
        <item x="4"/>
        <item x="5"/>
        <item x="3"/>
        <item x="12"/>
        <item x="11"/>
        <item x="10"/>
        <item x="6"/>
        <item h="1" x="9"/>
        <item x="7"/>
        <item x="8"/>
        <item x="2"/>
        <item h="1" x="0"/>
      </items>
    </pivotField>
    <pivotField axis="axisRow" compact="0" outline="0" showAll="0" defaultSubtotal="0">
      <items count="7">
        <item x="1"/>
        <item x="6"/>
        <item x="5"/>
        <item x="4"/>
        <item x="2"/>
        <item x="0"/>
        <item x="3"/>
      </items>
    </pivotField>
    <pivotField dataField="1" compact="0" outline="0" showAll="0" defaultSubtotal="0"/>
  </pivotFields>
  <rowFields count="2">
    <field x="0"/>
    <field x="1"/>
  </rowFields>
  <rowItems count="10">
    <i>
      <x v="1"/>
      <x v="4"/>
    </i>
    <i>
      <x v="2"/>
      <x v="6"/>
    </i>
    <i>
      <x v="3"/>
      <x v="4"/>
    </i>
    <i>
      <x v="4"/>
      <x v="4"/>
    </i>
    <i>
      <x v="5"/>
      <x v="6"/>
    </i>
    <i>
      <x v="6"/>
      <x v="1"/>
    </i>
    <i>
      <x v="7"/>
      <x v="6"/>
    </i>
    <i>
      <x v="9"/>
      <x v="4"/>
    </i>
    <i>
      <x v="10"/>
      <x v="3"/>
    </i>
    <i>
      <x v="11"/>
      <x v="4"/>
    </i>
  </rowItems>
  <colItems count="1">
    <i/>
  </colItems>
  <dataFields count="1">
    <dataField name="რაოდ-ბა" fld="2" baseField="1" baseItem="2"/>
  </dataFields>
  <formats count="59">
    <format dxfId="58">
      <pivotArea outline="0" fieldPosition="0">
        <references count="2">
          <reference field="0" count="10" selected="0">
            <x v="1"/>
            <x v="2"/>
            <x v="3"/>
            <x v="5"/>
            <x v="6"/>
            <x v="7"/>
            <x v="8"/>
            <x v="9"/>
            <x v="10"/>
            <x v="11"/>
          </reference>
          <reference field="1" count="5" selected="0">
            <x v="1"/>
            <x v="2"/>
            <x v="3"/>
            <x v="4"/>
            <x v="6"/>
          </reference>
        </references>
      </pivotArea>
    </format>
    <format dxfId="57">
      <pivotArea outline="0" fieldPosition="0">
        <references count="2">
          <reference field="0" count="10" selected="0">
            <x v="1"/>
            <x v="2"/>
            <x v="3"/>
            <x v="5"/>
            <x v="6"/>
            <x v="7"/>
            <x v="8"/>
            <x v="9"/>
            <x v="10"/>
            <x v="11"/>
          </reference>
          <reference field="1" count="5" selected="0">
            <x v="1"/>
            <x v="2"/>
            <x v="3"/>
            <x v="4"/>
            <x v="6"/>
          </reference>
        </references>
      </pivotArea>
    </format>
    <format dxfId="56">
      <pivotArea outline="0" fieldPosition="0">
        <references count="2">
          <reference field="0" count="1" selected="0">
            <x v="5"/>
          </reference>
          <reference field="1" count="1" selected="0">
            <x v="6"/>
          </reference>
        </references>
      </pivotArea>
    </format>
    <format dxfId="55">
      <pivotArea outline="0" fieldPosition="0">
        <references count="2">
          <reference field="0" count="1" selected="0">
            <x v="7"/>
          </reference>
          <reference field="1" count="1" selected="0">
            <x v="6"/>
          </reference>
        </references>
      </pivotArea>
    </format>
    <format dxfId="54">
      <pivotArea type="all" dataOnly="0" outline="0" fieldPosition="0"/>
    </format>
    <format dxfId="53">
      <pivotArea outline="0" collapsedLevelsAreSubtotals="1" fieldPosition="0"/>
    </format>
    <format dxfId="52">
      <pivotArea field="0" type="button" dataOnly="0" labelOnly="1" outline="0" axis="axisRow" fieldPosition="0"/>
    </format>
    <format dxfId="51">
      <pivotArea field="1" type="button" dataOnly="0" labelOnly="1" outline="0" axis="axisRow" fieldPosition="1"/>
    </format>
    <format dxfId="50">
      <pivotArea dataOnly="0" labelOnly="1" grandRow="1" outline="0" fieldPosition="0"/>
    </format>
    <format dxfId="49">
      <pivotArea dataOnly="0" labelOnly="1" outline="0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48">
      <pivotArea dataOnly="0" labelOnly="1" outline="0" fieldPosition="0">
        <references count="2">
          <reference field="0" count="1" selected="0">
            <x v="2"/>
          </reference>
          <reference field="1" count="1">
            <x v="6"/>
          </reference>
        </references>
      </pivotArea>
    </format>
    <format dxfId="47">
      <pivotArea dataOnly="0" labelOnly="1" outline="0" fieldPosition="0">
        <references count="2">
          <reference field="0" count="1" selected="0">
            <x v="3"/>
          </reference>
          <reference field="1" count="1">
            <x v="4"/>
          </reference>
        </references>
      </pivotArea>
    </format>
    <format dxfId="46">
      <pivotArea dataOnly="0" labelOnly="1" outline="0" fieldPosition="0">
        <references count="2">
          <reference field="0" count="1" selected="0">
            <x v="5"/>
          </reference>
          <reference field="1" count="1">
            <x v="6"/>
          </reference>
        </references>
      </pivotArea>
    </format>
    <format dxfId="45">
      <pivotArea dataOnly="0" labelOnly="1" outline="0" fieldPosition="0">
        <references count="2">
          <reference field="0" count="1" selected="0">
            <x v="6"/>
          </reference>
          <reference field="1" count="1">
            <x v="1"/>
          </reference>
        </references>
      </pivotArea>
    </format>
    <format dxfId="44">
      <pivotArea dataOnly="0" labelOnly="1" outline="0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43">
      <pivotArea dataOnly="0" labelOnly="1" outline="0" fieldPosition="0">
        <references count="2">
          <reference field="0" count="1" selected="0">
            <x v="8"/>
          </reference>
          <reference field="1" count="1">
            <x v="2"/>
          </reference>
        </references>
      </pivotArea>
    </format>
    <format dxfId="42">
      <pivotArea dataOnly="0" labelOnly="1" outline="0" fieldPosition="0">
        <references count="2">
          <reference field="0" count="1" selected="0">
            <x v="9"/>
          </reference>
          <reference field="1" count="1">
            <x v="4"/>
          </reference>
        </references>
      </pivotArea>
    </format>
    <format dxfId="41">
      <pivotArea dataOnly="0" labelOnly="1" outline="0" fieldPosition="0">
        <references count="2">
          <reference field="0" count="1" selected="0">
            <x v="10"/>
          </reference>
          <reference field="1" count="1">
            <x v="3"/>
          </reference>
        </references>
      </pivotArea>
    </format>
    <format dxfId="40">
      <pivotArea dataOnly="0" labelOnly="1" outline="0" fieldPosition="0">
        <references count="2">
          <reference field="0" count="1" selected="0">
            <x v="11"/>
          </reference>
          <reference field="1" count="1">
            <x v="4"/>
          </reference>
        </references>
      </pivotArea>
    </format>
    <format dxfId="39">
      <pivotArea dataOnly="0" labelOnly="1" outline="0" axis="axisValues" fieldPosition="0"/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field="0" type="button" dataOnly="0" labelOnly="1" outline="0" axis="axisRow" fieldPosition="0"/>
    </format>
    <format dxfId="35">
      <pivotArea field="1" type="button" dataOnly="0" labelOnly="1" outline="0" axis="axisRow" fieldPosition="1"/>
    </format>
    <format dxfId="34">
      <pivotArea dataOnly="0" labelOnly="1" outline="0" fieldPosition="0">
        <references count="1">
          <reference field="0" count="0"/>
        </references>
      </pivotArea>
    </format>
    <format dxfId="33">
      <pivotArea dataOnly="0" labelOnly="1" grandRow="1" outline="0" fieldPosition="0"/>
    </format>
    <format dxfId="32">
      <pivotArea dataOnly="0" labelOnly="1" outline="0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31">
      <pivotArea dataOnly="0" labelOnly="1" outline="0" fieldPosition="0">
        <references count="2">
          <reference field="0" count="1" selected="0">
            <x v="2"/>
          </reference>
          <reference field="1" count="1">
            <x v="6"/>
          </reference>
        </references>
      </pivotArea>
    </format>
    <format dxfId="30">
      <pivotArea dataOnly="0" labelOnly="1" outline="0" fieldPosition="0">
        <references count="2">
          <reference field="0" count="1" selected="0">
            <x v="3"/>
          </reference>
          <reference field="1" count="1">
            <x v="4"/>
          </reference>
        </references>
      </pivotArea>
    </format>
    <format dxfId="29">
      <pivotArea dataOnly="0" labelOnly="1" outline="0" fieldPosition="0">
        <references count="2">
          <reference field="0" count="1" selected="0">
            <x v="5"/>
          </reference>
          <reference field="1" count="1">
            <x v="6"/>
          </reference>
        </references>
      </pivotArea>
    </format>
    <format dxfId="28">
      <pivotArea dataOnly="0" labelOnly="1" outline="0" fieldPosition="0">
        <references count="2">
          <reference field="0" count="1" selected="0">
            <x v="6"/>
          </reference>
          <reference field="1" count="1">
            <x v="1"/>
          </reference>
        </references>
      </pivotArea>
    </format>
    <format dxfId="27">
      <pivotArea dataOnly="0" labelOnly="1" outline="0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26">
      <pivotArea dataOnly="0" labelOnly="1" outline="0" fieldPosition="0">
        <references count="2">
          <reference field="0" count="1" selected="0">
            <x v="8"/>
          </reference>
          <reference field="1" count="1">
            <x v="2"/>
          </reference>
        </references>
      </pivotArea>
    </format>
    <format dxfId="25">
      <pivotArea dataOnly="0" labelOnly="1" outline="0" fieldPosition="0">
        <references count="2">
          <reference field="0" count="1" selected="0">
            <x v="9"/>
          </reference>
          <reference field="1" count="1">
            <x v="4"/>
          </reference>
        </references>
      </pivotArea>
    </format>
    <format dxfId="24">
      <pivotArea dataOnly="0" labelOnly="1" outline="0" fieldPosition="0">
        <references count="2">
          <reference field="0" count="1" selected="0">
            <x v="10"/>
          </reference>
          <reference field="1" count="1">
            <x v="3"/>
          </reference>
        </references>
      </pivotArea>
    </format>
    <format dxfId="23">
      <pivotArea dataOnly="0" labelOnly="1" outline="0" fieldPosition="0">
        <references count="2">
          <reference field="0" count="1" selected="0">
            <x v="11"/>
          </reference>
          <reference field="1" count="1">
            <x v="4"/>
          </reference>
        </references>
      </pivotArea>
    </format>
    <format dxfId="22">
      <pivotArea dataOnly="0" labelOnly="1" outline="0" axis="axisValues" fieldPosition="0"/>
    </format>
    <format dxfId="21">
      <pivotArea dataOnly="0" labelOnly="1" outline="0" fieldPosition="0">
        <references count="1">
          <reference field="0" count="0"/>
        </references>
      </pivotArea>
    </format>
    <format dxfId="20">
      <pivotArea grandRow="1" outline="0" collapsedLevelsAreSubtotals="1" fieldPosition="0"/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0" type="button" dataOnly="0" labelOnly="1" outline="0" axis="axisRow" fieldPosition="0"/>
    </format>
    <format dxfId="16">
      <pivotArea field="1" type="button" dataOnly="0" labelOnly="1" outline="0" axis="axisRow" fieldPosition="1"/>
    </format>
    <format dxfId="15">
      <pivotArea dataOnly="0" labelOnly="1" outline="0" fieldPosition="0">
        <references count="1">
          <reference field="0" count="0"/>
        </references>
      </pivotArea>
    </format>
    <format dxfId="14">
      <pivotArea dataOnly="0" labelOnly="1" outline="0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13">
      <pivotArea dataOnly="0" labelOnly="1" outline="0" fieldPosition="0">
        <references count="2">
          <reference field="0" count="1" selected="0">
            <x v="2"/>
          </reference>
          <reference field="1" count="1">
            <x v="6"/>
          </reference>
        </references>
      </pivotArea>
    </format>
    <format dxfId="12">
      <pivotArea dataOnly="0" labelOnly="1" outline="0" fieldPosition="0">
        <references count="2">
          <reference field="0" count="1" selected="0">
            <x v="3"/>
          </reference>
          <reference field="1" count="1">
            <x v="4"/>
          </reference>
        </references>
      </pivotArea>
    </format>
    <format dxfId="11">
      <pivotArea dataOnly="0" labelOnly="1" outline="0" fieldPosition="0">
        <references count="2">
          <reference field="0" count="1" selected="0">
            <x v="5"/>
          </reference>
          <reference field="1" count="1">
            <x v="6"/>
          </reference>
        </references>
      </pivotArea>
    </format>
    <format dxfId="10">
      <pivotArea dataOnly="0" labelOnly="1" outline="0" fieldPosition="0">
        <references count="2">
          <reference field="0" count="1" selected="0">
            <x v="6"/>
          </reference>
          <reference field="1" count="1">
            <x v="1"/>
          </reference>
        </references>
      </pivotArea>
    </format>
    <format dxfId="9">
      <pivotArea dataOnly="0" labelOnly="1" outline="0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8">
      <pivotArea dataOnly="0" labelOnly="1" outline="0" fieldPosition="0">
        <references count="2">
          <reference field="0" count="1" selected="0">
            <x v="8"/>
          </reference>
          <reference field="1" count="1">
            <x v="2"/>
          </reference>
        </references>
      </pivotArea>
    </format>
    <format dxfId="7">
      <pivotArea dataOnly="0" labelOnly="1" outline="0" fieldPosition="0">
        <references count="2">
          <reference field="0" count="1" selected="0">
            <x v="9"/>
          </reference>
          <reference field="1" count="1">
            <x v="4"/>
          </reference>
        </references>
      </pivotArea>
    </format>
    <format dxfId="6">
      <pivotArea dataOnly="0" labelOnly="1" outline="0" fieldPosition="0">
        <references count="2">
          <reference field="0" count="1" selected="0">
            <x v="10"/>
          </reference>
          <reference field="1" count="1">
            <x v="3"/>
          </reference>
        </references>
      </pivotArea>
    </format>
    <format dxfId="5">
      <pivotArea dataOnly="0" labelOnly="1" outline="0" fieldPosition="0">
        <references count="2">
          <reference field="0" count="1" selected="0">
            <x v="11"/>
          </reference>
          <reference field="1" count="1">
            <x v="4"/>
          </reference>
        </references>
      </pivotArea>
    </format>
    <format dxfId="4">
      <pivotArea dataOnly="0" labelOnly="1" outline="0" axis="axisValues" fieldPosition="0"/>
    </format>
    <format dxfId="3">
      <pivotArea dataOnly="0" labelOnly="1" outline="0" fieldPosition="0">
        <references count="1">
          <reference field="0" count="0"/>
        </references>
      </pivotArea>
    </format>
    <format dxfId="2">
      <pivotArea outline="0" fieldPosition="0">
        <references count="1">
          <reference field="0" count="1" selected="0">
            <x v="4"/>
          </reference>
        </references>
      </pivotArea>
    </format>
    <format dxfId="1">
      <pivotArea dataOnly="0" labelOnly="1" outline="0" fieldPosition="0">
        <references count="1">
          <reference field="0" count="1">
            <x v="4"/>
          </reference>
        </references>
      </pivotArea>
    </format>
    <format dxfId="0">
      <pivotArea dataOnly="0" labelOnly="1" outline="0" fieldPosition="0">
        <references count="2">
          <reference field="0" count="1" selected="0">
            <x v="4"/>
          </reference>
          <reference field="1" count="1">
            <x v="4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8"/>
  <sheetViews>
    <sheetView zoomScale="90" zoomScaleNormal="90" workbookViewId="0">
      <selection activeCell="C9" sqref="C9:F9"/>
    </sheetView>
  </sheetViews>
  <sheetFormatPr defaultRowHeight="15" x14ac:dyDescent="0.3"/>
  <cols>
    <col min="1" max="1" width="8.28515625" style="1" customWidth="1"/>
    <col min="2" max="2" width="6.85546875" style="1" customWidth="1"/>
    <col min="3" max="5" width="9.140625" style="1"/>
    <col min="6" max="6" width="11" style="1" customWidth="1"/>
    <col min="7" max="8" width="9.140625" style="1"/>
    <col min="9" max="9" width="9.85546875" style="1" customWidth="1"/>
    <col min="10" max="10" width="15.42578125" style="1" bestFit="1" customWidth="1"/>
    <col min="11" max="11" width="9.140625" style="1"/>
    <col min="12" max="12" width="15.85546875" style="1" customWidth="1"/>
    <col min="13" max="256" width="9.140625" style="1"/>
    <col min="257" max="257" width="8.28515625" style="1" customWidth="1"/>
    <col min="258" max="258" width="6.85546875" style="1" customWidth="1"/>
    <col min="259" max="261" width="9.140625" style="1"/>
    <col min="262" max="262" width="11" style="1" customWidth="1"/>
    <col min="263" max="264" width="9.140625" style="1"/>
    <col min="265" max="265" width="9.85546875" style="1" customWidth="1"/>
    <col min="266" max="266" width="14.28515625" style="1" bestFit="1" customWidth="1"/>
    <col min="267" max="267" width="9.140625" style="1"/>
    <col min="268" max="268" width="15.85546875" style="1" customWidth="1"/>
    <col min="269" max="512" width="9.140625" style="1"/>
    <col min="513" max="513" width="8.28515625" style="1" customWidth="1"/>
    <col min="514" max="514" width="6.85546875" style="1" customWidth="1"/>
    <col min="515" max="517" width="9.140625" style="1"/>
    <col min="518" max="518" width="11" style="1" customWidth="1"/>
    <col min="519" max="520" width="9.140625" style="1"/>
    <col min="521" max="521" width="9.85546875" style="1" customWidth="1"/>
    <col min="522" max="522" width="14.28515625" style="1" bestFit="1" customWidth="1"/>
    <col min="523" max="523" width="9.140625" style="1"/>
    <col min="524" max="524" width="15.85546875" style="1" customWidth="1"/>
    <col min="525" max="768" width="9.140625" style="1"/>
    <col min="769" max="769" width="8.28515625" style="1" customWidth="1"/>
    <col min="770" max="770" width="6.85546875" style="1" customWidth="1"/>
    <col min="771" max="773" width="9.140625" style="1"/>
    <col min="774" max="774" width="11" style="1" customWidth="1"/>
    <col min="775" max="776" width="9.140625" style="1"/>
    <col min="777" max="777" width="9.85546875" style="1" customWidth="1"/>
    <col min="778" max="778" width="14.28515625" style="1" bestFit="1" customWidth="1"/>
    <col min="779" max="779" width="9.140625" style="1"/>
    <col min="780" max="780" width="15.85546875" style="1" customWidth="1"/>
    <col min="781" max="1024" width="9.140625" style="1"/>
    <col min="1025" max="1025" width="8.28515625" style="1" customWidth="1"/>
    <col min="1026" max="1026" width="6.85546875" style="1" customWidth="1"/>
    <col min="1027" max="1029" width="9.140625" style="1"/>
    <col min="1030" max="1030" width="11" style="1" customWidth="1"/>
    <col min="1031" max="1032" width="9.140625" style="1"/>
    <col min="1033" max="1033" width="9.85546875" style="1" customWidth="1"/>
    <col min="1034" max="1034" width="14.28515625" style="1" bestFit="1" customWidth="1"/>
    <col min="1035" max="1035" width="9.140625" style="1"/>
    <col min="1036" max="1036" width="15.85546875" style="1" customWidth="1"/>
    <col min="1037" max="1280" width="9.140625" style="1"/>
    <col min="1281" max="1281" width="8.28515625" style="1" customWidth="1"/>
    <col min="1282" max="1282" width="6.85546875" style="1" customWidth="1"/>
    <col min="1283" max="1285" width="9.140625" style="1"/>
    <col min="1286" max="1286" width="11" style="1" customWidth="1"/>
    <col min="1287" max="1288" width="9.140625" style="1"/>
    <col min="1289" max="1289" width="9.85546875" style="1" customWidth="1"/>
    <col min="1290" max="1290" width="14.28515625" style="1" bestFit="1" customWidth="1"/>
    <col min="1291" max="1291" width="9.140625" style="1"/>
    <col min="1292" max="1292" width="15.85546875" style="1" customWidth="1"/>
    <col min="1293" max="1536" width="9.140625" style="1"/>
    <col min="1537" max="1537" width="8.28515625" style="1" customWidth="1"/>
    <col min="1538" max="1538" width="6.85546875" style="1" customWidth="1"/>
    <col min="1539" max="1541" width="9.140625" style="1"/>
    <col min="1542" max="1542" width="11" style="1" customWidth="1"/>
    <col min="1543" max="1544" width="9.140625" style="1"/>
    <col min="1545" max="1545" width="9.85546875" style="1" customWidth="1"/>
    <col min="1546" max="1546" width="14.28515625" style="1" bestFit="1" customWidth="1"/>
    <col min="1547" max="1547" width="9.140625" style="1"/>
    <col min="1548" max="1548" width="15.85546875" style="1" customWidth="1"/>
    <col min="1549" max="1792" width="9.140625" style="1"/>
    <col min="1793" max="1793" width="8.28515625" style="1" customWidth="1"/>
    <col min="1794" max="1794" width="6.85546875" style="1" customWidth="1"/>
    <col min="1795" max="1797" width="9.140625" style="1"/>
    <col min="1798" max="1798" width="11" style="1" customWidth="1"/>
    <col min="1799" max="1800" width="9.140625" style="1"/>
    <col min="1801" max="1801" width="9.85546875" style="1" customWidth="1"/>
    <col min="1802" max="1802" width="14.28515625" style="1" bestFit="1" customWidth="1"/>
    <col min="1803" max="1803" width="9.140625" style="1"/>
    <col min="1804" max="1804" width="15.85546875" style="1" customWidth="1"/>
    <col min="1805" max="2048" width="9.140625" style="1"/>
    <col min="2049" max="2049" width="8.28515625" style="1" customWidth="1"/>
    <col min="2050" max="2050" width="6.85546875" style="1" customWidth="1"/>
    <col min="2051" max="2053" width="9.140625" style="1"/>
    <col min="2054" max="2054" width="11" style="1" customWidth="1"/>
    <col min="2055" max="2056" width="9.140625" style="1"/>
    <col min="2057" max="2057" width="9.85546875" style="1" customWidth="1"/>
    <col min="2058" max="2058" width="14.28515625" style="1" bestFit="1" customWidth="1"/>
    <col min="2059" max="2059" width="9.140625" style="1"/>
    <col min="2060" max="2060" width="15.85546875" style="1" customWidth="1"/>
    <col min="2061" max="2304" width="9.140625" style="1"/>
    <col min="2305" max="2305" width="8.28515625" style="1" customWidth="1"/>
    <col min="2306" max="2306" width="6.85546875" style="1" customWidth="1"/>
    <col min="2307" max="2309" width="9.140625" style="1"/>
    <col min="2310" max="2310" width="11" style="1" customWidth="1"/>
    <col min="2311" max="2312" width="9.140625" style="1"/>
    <col min="2313" max="2313" width="9.85546875" style="1" customWidth="1"/>
    <col min="2314" max="2314" width="14.28515625" style="1" bestFit="1" customWidth="1"/>
    <col min="2315" max="2315" width="9.140625" style="1"/>
    <col min="2316" max="2316" width="15.85546875" style="1" customWidth="1"/>
    <col min="2317" max="2560" width="9.140625" style="1"/>
    <col min="2561" max="2561" width="8.28515625" style="1" customWidth="1"/>
    <col min="2562" max="2562" width="6.85546875" style="1" customWidth="1"/>
    <col min="2563" max="2565" width="9.140625" style="1"/>
    <col min="2566" max="2566" width="11" style="1" customWidth="1"/>
    <col min="2567" max="2568" width="9.140625" style="1"/>
    <col min="2569" max="2569" width="9.85546875" style="1" customWidth="1"/>
    <col min="2570" max="2570" width="14.28515625" style="1" bestFit="1" customWidth="1"/>
    <col min="2571" max="2571" width="9.140625" style="1"/>
    <col min="2572" max="2572" width="15.85546875" style="1" customWidth="1"/>
    <col min="2573" max="2816" width="9.140625" style="1"/>
    <col min="2817" max="2817" width="8.28515625" style="1" customWidth="1"/>
    <col min="2818" max="2818" width="6.85546875" style="1" customWidth="1"/>
    <col min="2819" max="2821" width="9.140625" style="1"/>
    <col min="2822" max="2822" width="11" style="1" customWidth="1"/>
    <col min="2823" max="2824" width="9.140625" style="1"/>
    <col min="2825" max="2825" width="9.85546875" style="1" customWidth="1"/>
    <col min="2826" max="2826" width="14.28515625" style="1" bestFit="1" customWidth="1"/>
    <col min="2827" max="2827" width="9.140625" style="1"/>
    <col min="2828" max="2828" width="15.85546875" style="1" customWidth="1"/>
    <col min="2829" max="3072" width="9.140625" style="1"/>
    <col min="3073" max="3073" width="8.28515625" style="1" customWidth="1"/>
    <col min="3074" max="3074" width="6.85546875" style="1" customWidth="1"/>
    <col min="3075" max="3077" width="9.140625" style="1"/>
    <col min="3078" max="3078" width="11" style="1" customWidth="1"/>
    <col min="3079" max="3080" width="9.140625" style="1"/>
    <col min="3081" max="3081" width="9.85546875" style="1" customWidth="1"/>
    <col min="3082" max="3082" width="14.28515625" style="1" bestFit="1" customWidth="1"/>
    <col min="3083" max="3083" width="9.140625" style="1"/>
    <col min="3084" max="3084" width="15.85546875" style="1" customWidth="1"/>
    <col min="3085" max="3328" width="9.140625" style="1"/>
    <col min="3329" max="3329" width="8.28515625" style="1" customWidth="1"/>
    <col min="3330" max="3330" width="6.85546875" style="1" customWidth="1"/>
    <col min="3331" max="3333" width="9.140625" style="1"/>
    <col min="3334" max="3334" width="11" style="1" customWidth="1"/>
    <col min="3335" max="3336" width="9.140625" style="1"/>
    <col min="3337" max="3337" width="9.85546875" style="1" customWidth="1"/>
    <col min="3338" max="3338" width="14.28515625" style="1" bestFit="1" customWidth="1"/>
    <col min="3339" max="3339" width="9.140625" style="1"/>
    <col min="3340" max="3340" width="15.85546875" style="1" customWidth="1"/>
    <col min="3341" max="3584" width="9.140625" style="1"/>
    <col min="3585" max="3585" width="8.28515625" style="1" customWidth="1"/>
    <col min="3586" max="3586" width="6.85546875" style="1" customWidth="1"/>
    <col min="3587" max="3589" width="9.140625" style="1"/>
    <col min="3590" max="3590" width="11" style="1" customWidth="1"/>
    <col min="3591" max="3592" width="9.140625" style="1"/>
    <col min="3593" max="3593" width="9.85546875" style="1" customWidth="1"/>
    <col min="3594" max="3594" width="14.28515625" style="1" bestFit="1" customWidth="1"/>
    <col min="3595" max="3595" width="9.140625" style="1"/>
    <col min="3596" max="3596" width="15.85546875" style="1" customWidth="1"/>
    <col min="3597" max="3840" width="9.140625" style="1"/>
    <col min="3841" max="3841" width="8.28515625" style="1" customWidth="1"/>
    <col min="3842" max="3842" width="6.85546875" style="1" customWidth="1"/>
    <col min="3843" max="3845" width="9.140625" style="1"/>
    <col min="3846" max="3846" width="11" style="1" customWidth="1"/>
    <col min="3847" max="3848" width="9.140625" style="1"/>
    <col min="3849" max="3849" width="9.85546875" style="1" customWidth="1"/>
    <col min="3850" max="3850" width="14.28515625" style="1" bestFit="1" customWidth="1"/>
    <col min="3851" max="3851" width="9.140625" style="1"/>
    <col min="3852" max="3852" width="15.85546875" style="1" customWidth="1"/>
    <col min="3853" max="4096" width="9.140625" style="1"/>
    <col min="4097" max="4097" width="8.28515625" style="1" customWidth="1"/>
    <col min="4098" max="4098" width="6.85546875" style="1" customWidth="1"/>
    <col min="4099" max="4101" width="9.140625" style="1"/>
    <col min="4102" max="4102" width="11" style="1" customWidth="1"/>
    <col min="4103" max="4104" width="9.140625" style="1"/>
    <col min="4105" max="4105" width="9.85546875" style="1" customWidth="1"/>
    <col min="4106" max="4106" width="14.28515625" style="1" bestFit="1" customWidth="1"/>
    <col min="4107" max="4107" width="9.140625" style="1"/>
    <col min="4108" max="4108" width="15.85546875" style="1" customWidth="1"/>
    <col min="4109" max="4352" width="9.140625" style="1"/>
    <col min="4353" max="4353" width="8.28515625" style="1" customWidth="1"/>
    <col min="4354" max="4354" width="6.85546875" style="1" customWidth="1"/>
    <col min="4355" max="4357" width="9.140625" style="1"/>
    <col min="4358" max="4358" width="11" style="1" customWidth="1"/>
    <col min="4359" max="4360" width="9.140625" style="1"/>
    <col min="4361" max="4361" width="9.85546875" style="1" customWidth="1"/>
    <col min="4362" max="4362" width="14.28515625" style="1" bestFit="1" customWidth="1"/>
    <col min="4363" max="4363" width="9.140625" style="1"/>
    <col min="4364" max="4364" width="15.85546875" style="1" customWidth="1"/>
    <col min="4365" max="4608" width="9.140625" style="1"/>
    <col min="4609" max="4609" width="8.28515625" style="1" customWidth="1"/>
    <col min="4610" max="4610" width="6.85546875" style="1" customWidth="1"/>
    <col min="4611" max="4613" width="9.140625" style="1"/>
    <col min="4614" max="4614" width="11" style="1" customWidth="1"/>
    <col min="4615" max="4616" width="9.140625" style="1"/>
    <col min="4617" max="4617" width="9.85546875" style="1" customWidth="1"/>
    <col min="4618" max="4618" width="14.28515625" style="1" bestFit="1" customWidth="1"/>
    <col min="4619" max="4619" width="9.140625" style="1"/>
    <col min="4620" max="4620" width="15.85546875" style="1" customWidth="1"/>
    <col min="4621" max="4864" width="9.140625" style="1"/>
    <col min="4865" max="4865" width="8.28515625" style="1" customWidth="1"/>
    <col min="4866" max="4866" width="6.85546875" style="1" customWidth="1"/>
    <col min="4867" max="4869" width="9.140625" style="1"/>
    <col min="4870" max="4870" width="11" style="1" customWidth="1"/>
    <col min="4871" max="4872" width="9.140625" style="1"/>
    <col min="4873" max="4873" width="9.85546875" style="1" customWidth="1"/>
    <col min="4874" max="4874" width="14.28515625" style="1" bestFit="1" customWidth="1"/>
    <col min="4875" max="4875" width="9.140625" style="1"/>
    <col min="4876" max="4876" width="15.85546875" style="1" customWidth="1"/>
    <col min="4877" max="5120" width="9.140625" style="1"/>
    <col min="5121" max="5121" width="8.28515625" style="1" customWidth="1"/>
    <col min="5122" max="5122" width="6.85546875" style="1" customWidth="1"/>
    <col min="5123" max="5125" width="9.140625" style="1"/>
    <col min="5126" max="5126" width="11" style="1" customWidth="1"/>
    <col min="5127" max="5128" width="9.140625" style="1"/>
    <col min="5129" max="5129" width="9.85546875" style="1" customWidth="1"/>
    <col min="5130" max="5130" width="14.28515625" style="1" bestFit="1" customWidth="1"/>
    <col min="5131" max="5131" width="9.140625" style="1"/>
    <col min="5132" max="5132" width="15.85546875" style="1" customWidth="1"/>
    <col min="5133" max="5376" width="9.140625" style="1"/>
    <col min="5377" max="5377" width="8.28515625" style="1" customWidth="1"/>
    <col min="5378" max="5378" width="6.85546875" style="1" customWidth="1"/>
    <col min="5379" max="5381" width="9.140625" style="1"/>
    <col min="5382" max="5382" width="11" style="1" customWidth="1"/>
    <col min="5383" max="5384" width="9.140625" style="1"/>
    <col min="5385" max="5385" width="9.85546875" style="1" customWidth="1"/>
    <col min="5386" max="5386" width="14.28515625" style="1" bestFit="1" customWidth="1"/>
    <col min="5387" max="5387" width="9.140625" style="1"/>
    <col min="5388" max="5388" width="15.85546875" style="1" customWidth="1"/>
    <col min="5389" max="5632" width="9.140625" style="1"/>
    <col min="5633" max="5633" width="8.28515625" style="1" customWidth="1"/>
    <col min="5634" max="5634" width="6.85546875" style="1" customWidth="1"/>
    <col min="5635" max="5637" width="9.140625" style="1"/>
    <col min="5638" max="5638" width="11" style="1" customWidth="1"/>
    <col min="5639" max="5640" width="9.140625" style="1"/>
    <col min="5641" max="5641" width="9.85546875" style="1" customWidth="1"/>
    <col min="5642" max="5642" width="14.28515625" style="1" bestFit="1" customWidth="1"/>
    <col min="5643" max="5643" width="9.140625" style="1"/>
    <col min="5644" max="5644" width="15.85546875" style="1" customWidth="1"/>
    <col min="5645" max="5888" width="9.140625" style="1"/>
    <col min="5889" max="5889" width="8.28515625" style="1" customWidth="1"/>
    <col min="5890" max="5890" width="6.85546875" style="1" customWidth="1"/>
    <col min="5891" max="5893" width="9.140625" style="1"/>
    <col min="5894" max="5894" width="11" style="1" customWidth="1"/>
    <col min="5895" max="5896" width="9.140625" style="1"/>
    <col min="5897" max="5897" width="9.85546875" style="1" customWidth="1"/>
    <col min="5898" max="5898" width="14.28515625" style="1" bestFit="1" customWidth="1"/>
    <col min="5899" max="5899" width="9.140625" style="1"/>
    <col min="5900" max="5900" width="15.85546875" style="1" customWidth="1"/>
    <col min="5901" max="6144" width="9.140625" style="1"/>
    <col min="6145" max="6145" width="8.28515625" style="1" customWidth="1"/>
    <col min="6146" max="6146" width="6.85546875" style="1" customWidth="1"/>
    <col min="6147" max="6149" width="9.140625" style="1"/>
    <col min="6150" max="6150" width="11" style="1" customWidth="1"/>
    <col min="6151" max="6152" width="9.140625" style="1"/>
    <col min="6153" max="6153" width="9.85546875" style="1" customWidth="1"/>
    <col min="6154" max="6154" width="14.28515625" style="1" bestFit="1" customWidth="1"/>
    <col min="6155" max="6155" width="9.140625" style="1"/>
    <col min="6156" max="6156" width="15.85546875" style="1" customWidth="1"/>
    <col min="6157" max="6400" width="9.140625" style="1"/>
    <col min="6401" max="6401" width="8.28515625" style="1" customWidth="1"/>
    <col min="6402" max="6402" width="6.85546875" style="1" customWidth="1"/>
    <col min="6403" max="6405" width="9.140625" style="1"/>
    <col min="6406" max="6406" width="11" style="1" customWidth="1"/>
    <col min="6407" max="6408" width="9.140625" style="1"/>
    <col min="6409" max="6409" width="9.85546875" style="1" customWidth="1"/>
    <col min="6410" max="6410" width="14.28515625" style="1" bestFit="1" customWidth="1"/>
    <col min="6411" max="6411" width="9.140625" style="1"/>
    <col min="6412" max="6412" width="15.85546875" style="1" customWidth="1"/>
    <col min="6413" max="6656" width="9.140625" style="1"/>
    <col min="6657" max="6657" width="8.28515625" style="1" customWidth="1"/>
    <col min="6658" max="6658" width="6.85546875" style="1" customWidth="1"/>
    <col min="6659" max="6661" width="9.140625" style="1"/>
    <col min="6662" max="6662" width="11" style="1" customWidth="1"/>
    <col min="6663" max="6664" width="9.140625" style="1"/>
    <col min="6665" max="6665" width="9.85546875" style="1" customWidth="1"/>
    <col min="6666" max="6666" width="14.28515625" style="1" bestFit="1" customWidth="1"/>
    <col min="6667" max="6667" width="9.140625" style="1"/>
    <col min="6668" max="6668" width="15.85546875" style="1" customWidth="1"/>
    <col min="6669" max="6912" width="9.140625" style="1"/>
    <col min="6913" max="6913" width="8.28515625" style="1" customWidth="1"/>
    <col min="6914" max="6914" width="6.85546875" style="1" customWidth="1"/>
    <col min="6915" max="6917" width="9.140625" style="1"/>
    <col min="6918" max="6918" width="11" style="1" customWidth="1"/>
    <col min="6919" max="6920" width="9.140625" style="1"/>
    <col min="6921" max="6921" width="9.85546875" style="1" customWidth="1"/>
    <col min="6922" max="6922" width="14.28515625" style="1" bestFit="1" customWidth="1"/>
    <col min="6923" max="6923" width="9.140625" style="1"/>
    <col min="6924" max="6924" width="15.85546875" style="1" customWidth="1"/>
    <col min="6925" max="7168" width="9.140625" style="1"/>
    <col min="7169" max="7169" width="8.28515625" style="1" customWidth="1"/>
    <col min="7170" max="7170" width="6.85546875" style="1" customWidth="1"/>
    <col min="7171" max="7173" width="9.140625" style="1"/>
    <col min="7174" max="7174" width="11" style="1" customWidth="1"/>
    <col min="7175" max="7176" width="9.140625" style="1"/>
    <col min="7177" max="7177" width="9.85546875" style="1" customWidth="1"/>
    <col min="7178" max="7178" width="14.28515625" style="1" bestFit="1" customWidth="1"/>
    <col min="7179" max="7179" width="9.140625" style="1"/>
    <col min="7180" max="7180" width="15.85546875" style="1" customWidth="1"/>
    <col min="7181" max="7424" width="9.140625" style="1"/>
    <col min="7425" max="7425" width="8.28515625" style="1" customWidth="1"/>
    <col min="7426" max="7426" width="6.85546875" style="1" customWidth="1"/>
    <col min="7427" max="7429" width="9.140625" style="1"/>
    <col min="7430" max="7430" width="11" style="1" customWidth="1"/>
    <col min="7431" max="7432" width="9.140625" style="1"/>
    <col min="7433" max="7433" width="9.85546875" style="1" customWidth="1"/>
    <col min="7434" max="7434" width="14.28515625" style="1" bestFit="1" customWidth="1"/>
    <col min="7435" max="7435" width="9.140625" style="1"/>
    <col min="7436" max="7436" width="15.85546875" style="1" customWidth="1"/>
    <col min="7437" max="7680" width="9.140625" style="1"/>
    <col min="7681" max="7681" width="8.28515625" style="1" customWidth="1"/>
    <col min="7682" max="7682" width="6.85546875" style="1" customWidth="1"/>
    <col min="7683" max="7685" width="9.140625" style="1"/>
    <col min="7686" max="7686" width="11" style="1" customWidth="1"/>
    <col min="7687" max="7688" width="9.140625" style="1"/>
    <col min="7689" max="7689" width="9.85546875" style="1" customWidth="1"/>
    <col min="7690" max="7690" width="14.28515625" style="1" bestFit="1" customWidth="1"/>
    <col min="7691" max="7691" width="9.140625" style="1"/>
    <col min="7692" max="7692" width="15.85546875" style="1" customWidth="1"/>
    <col min="7693" max="7936" width="9.140625" style="1"/>
    <col min="7937" max="7937" width="8.28515625" style="1" customWidth="1"/>
    <col min="7938" max="7938" width="6.85546875" style="1" customWidth="1"/>
    <col min="7939" max="7941" width="9.140625" style="1"/>
    <col min="7942" max="7942" width="11" style="1" customWidth="1"/>
    <col min="7943" max="7944" width="9.140625" style="1"/>
    <col min="7945" max="7945" width="9.85546875" style="1" customWidth="1"/>
    <col min="7946" max="7946" width="14.28515625" style="1" bestFit="1" customWidth="1"/>
    <col min="7947" max="7947" width="9.140625" style="1"/>
    <col min="7948" max="7948" width="15.85546875" style="1" customWidth="1"/>
    <col min="7949" max="8192" width="9.140625" style="1"/>
    <col min="8193" max="8193" width="8.28515625" style="1" customWidth="1"/>
    <col min="8194" max="8194" width="6.85546875" style="1" customWidth="1"/>
    <col min="8195" max="8197" width="9.140625" style="1"/>
    <col min="8198" max="8198" width="11" style="1" customWidth="1"/>
    <col min="8199" max="8200" width="9.140625" style="1"/>
    <col min="8201" max="8201" width="9.85546875" style="1" customWidth="1"/>
    <col min="8202" max="8202" width="14.28515625" style="1" bestFit="1" customWidth="1"/>
    <col min="8203" max="8203" width="9.140625" style="1"/>
    <col min="8204" max="8204" width="15.85546875" style="1" customWidth="1"/>
    <col min="8205" max="8448" width="9.140625" style="1"/>
    <col min="8449" max="8449" width="8.28515625" style="1" customWidth="1"/>
    <col min="8450" max="8450" width="6.85546875" style="1" customWidth="1"/>
    <col min="8451" max="8453" width="9.140625" style="1"/>
    <col min="8454" max="8454" width="11" style="1" customWidth="1"/>
    <col min="8455" max="8456" width="9.140625" style="1"/>
    <col min="8457" max="8457" width="9.85546875" style="1" customWidth="1"/>
    <col min="8458" max="8458" width="14.28515625" style="1" bestFit="1" customWidth="1"/>
    <col min="8459" max="8459" width="9.140625" style="1"/>
    <col min="8460" max="8460" width="15.85546875" style="1" customWidth="1"/>
    <col min="8461" max="8704" width="9.140625" style="1"/>
    <col min="8705" max="8705" width="8.28515625" style="1" customWidth="1"/>
    <col min="8706" max="8706" width="6.85546875" style="1" customWidth="1"/>
    <col min="8707" max="8709" width="9.140625" style="1"/>
    <col min="8710" max="8710" width="11" style="1" customWidth="1"/>
    <col min="8711" max="8712" width="9.140625" style="1"/>
    <col min="8713" max="8713" width="9.85546875" style="1" customWidth="1"/>
    <col min="8714" max="8714" width="14.28515625" style="1" bestFit="1" customWidth="1"/>
    <col min="8715" max="8715" width="9.140625" style="1"/>
    <col min="8716" max="8716" width="15.85546875" style="1" customWidth="1"/>
    <col min="8717" max="8960" width="9.140625" style="1"/>
    <col min="8961" max="8961" width="8.28515625" style="1" customWidth="1"/>
    <col min="8962" max="8962" width="6.85546875" style="1" customWidth="1"/>
    <col min="8963" max="8965" width="9.140625" style="1"/>
    <col min="8966" max="8966" width="11" style="1" customWidth="1"/>
    <col min="8967" max="8968" width="9.140625" style="1"/>
    <col min="8969" max="8969" width="9.85546875" style="1" customWidth="1"/>
    <col min="8970" max="8970" width="14.28515625" style="1" bestFit="1" customWidth="1"/>
    <col min="8971" max="8971" width="9.140625" style="1"/>
    <col min="8972" max="8972" width="15.85546875" style="1" customWidth="1"/>
    <col min="8973" max="9216" width="9.140625" style="1"/>
    <col min="9217" max="9217" width="8.28515625" style="1" customWidth="1"/>
    <col min="9218" max="9218" width="6.85546875" style="1" customWidth="1"/>
    <col min="9219" max="9221" width="9.140625" style="1"/>
    <col min="9222" max="9222" width="11" style="1" customWidth="1"/>
    <col min="9223" max="9224" width="9.140625" style="1"/>
    <col min="9225" max="9225" width="9.85546875" style="1" customWidth="1"/>
    <col min="9226" max="9226" width="14.28515625" style="1" bestFit="1" customWidth="1"/>
    <col min="9227" max="9227" width="9.140625" style="1"/>
    <col min="9228" max="9228" width="15.85546875" style="1" customWidth="1"/>
    <col min="9229" max="9472" width="9.140625" style="1"/>
    <col min="9473" max="9473" width="8.28515625" style="1" customWidth="1"/>
    <col min="9474" max="9474" width="6.85546875" style="1" customWidth="1"/>
    <col min="9475" max="9477" width="9.140625" style="1"/>
    <col min="9478" max="9478" width="11" style="1" customWidth="1"/>
    <col min="9479" max="9480" width="9.140625" style="1"/>
    <col min="9481" max="9481" width="9.85546875" style="1" customWidth="1"/>
    <col min="9482" max="9482" width="14.28515625" style="1" bestFit="1" customWidth="1"/>
    <col min="9483" max="9483" width="9.140625" style="1"/>
    <col min="9484" max="9484" width="15.85546875" style="1" customWidth="1"/>
    <col min="9485" max="9728" width="9.140625" style="1"/>
    <col min="9729" max="9729" width="8.28515625" style="1" customWidth="1"/>
    <col min="9730" max="9730" width="6.85546875" style="1" customWidth="1"/>
    <col min="9731" max="9733" width="9.140625" style="1"/>
    <col min="9734" max="9734" width="11" style="1" customWidth="1"/>
    <col min="9735" max="9736" width="9.140625" style="1"/>
    <col min="9737" max="9737" width="9.85546875" style="1" customWidth="1"/>
    <col min="9738" max="9738" width="14.28515625" style="1" bestFit="1" customWidth="1"/>
    <col min="9739" max="9739" width="9.140625" style="1"/>
    <col min="9740" max="9740" width="15.85546875" style="1" customWidth="1"/>
    <col min="9741" max="9984" width="9.140625" style="1"/>
    <col min="9985" max="9985" width="8.28515625" style="1" customWidth="1"/>
    <col min="9986" max="9986" width="6.85546875" style="1" customWidth="1"/>
    <col min="9987" max="9989" width="9.140625" style="1"/>
    <col min="9990" max="9990" width="11" style="1" customWidth="1"/>
    <col min="9991" max="9992" width="9.140625" style="1"/>
    <col min="9993" max="9993" width="9.85546875" style="1" customWidth="1"/>
    <col min="9994" max="9994" width="14.28515625" style="1" bestFit="1" customWidth="1"/>
    <col min="9995" max="9995" width="9.140625" style="1"/>
    <col min="9996" max="9996" width="15.85546875" style="1" customWidth="1"/>
    <col min="9997" max="10240" width="9.140625" style="1"/>
    <col min="10241" max="10241" width="8.28515625" style="1" customWidth="1"/>
    <col min="10242" max="10242" width="6.85546875" style="1" customWidth="1"/>
    <col min="10243" max="10245" width="9.140625" style="1"/>
    <col min="10246" max="10246" width="11" style="1" customWidth="1"/>
    <col min="10247" max="10248" width="9.140625" style="1"/>
    <col min="10249" max="10249" width="9.85546875" style="1" customWidth="1"/>
    <col min="10250" max="10250" width="14.28515625" style="1" bestFit="1" customWidth="1"/>
    <col min="10251" max="10251" width="9.140625" style="1"/>
    <col min="10252" max="10252" width="15.85546875" style="1" customWidth="1"/>
    <col min="10253" max="10496" width="9.140625" style="1"/>
    <col min="10497" max="10497" width="8.28515625" style="1" customWidth="1"/>
    <col min="10498" max="10498" width="6.85546875" style="1" customWidth="1"/>
    <col min="10499" max="10501" width="9.140625" style="1"/>
    <col min="10502" max="10502" width="11" style="1" customWidth="1"/>
    <col min="10503" max="10504" width="9.140625" style="1"/>
    <col min="10505" max="10505" width="9.85546875" style="1" customWidth="1"/>
    <col min="10506" max="10506" width="14.28515625" style="1" bestFit="1" customWidth="1"/>
    <col min="10507" max="10507" width="9.140625" style="1"/>
    <col min="10508" max="10508" width="15.85546875" style="1" customWidth="1"/>
    <col min="10509" max="10752" width="9.140625" style="1"/>
    <col min="10753" max="10753" width="8.28515625" style="1" customWidth="1"/>
    <col min="10754" max="10754" width="6.85546875" style="1" customWidth="1"/>
    <col min="10755" max="10757" width="9.140625" style="1"/>
    <col min="10758" max="10758" width="11" style="1" customWidth="1"/>
    <col min="10759" max="10760" width="9.140625" style="1"/>
    <col min="10761" max="10761" width="9.85546875" style="1" customWidth="1"/>
    <col min="10762" max="10762" width="14.28515625" style="1" bestFit="1" customWidth="1"/>
    <col min="10763" max="10763" width="9.140625" style="1"/>
    <col min="10764" max="10764" width="15.85546875" style="1" customWidth="1"/>
    <col min="10765" max="11008" width="9.140625" style="1"/>
    <col min="11009" max="11009" width="8.28515625" style="1" customWidth="1"/>
    <col min="11010" max="11010" width="6.85546875" style="1" customWidth="1"/>
    <col min="11011" max="11013" width="9.140625" style="1"/>
    <col min="11014" max="11014" width="11" style="1" customWidth="1"/>
    <col min="11015" max="11016" width="9.140625" style="1"/>
    <col min="11017" max="11017" width="9.85546875" style="1" customWidth="1"/>
    <col min="11018" max="11018" width="14.28515625" style="1" bestFit="1" customWidth="1"/>
    <col min="11019" max="11019" width="9.140625" style="1"/>
    <col min="11020" max="11020" width="15.85546875" style="1" customWidth="1"/>
    <col min="11021" max="11264" width="9.140625" style="1"/>
    <col min="11265" max="11265" width="8.28515625" style="1" customWidth="1"/>
    <col min="11266" max="11266" width="6.85546875" style="1" customWidth="1"/>
    <col min="11267" max="11269" width="9.140625" style="1"/>
    <col min="11270" max="11270" width="11" style="1" customWidth="1"/>
    <col min="11271" max="11272" width="9.140625" style="1"/>
    <col min="11273" max="11273" width="9.85546875" style="1" customWidth="1"/>
    <col min="11274" max="11274" width="14.28515625" style="1" bestFit="1" customWidth="1"/>
    <col min="11275" max="11275" width="9.140625" style="1"/>
    <col min="11276" max="11276" width="15.85546875" style="1" customWidth="1"/>
    <col min="11277" max="11520" width="9.140625" style="1"/>
    <col min="11521" max="11521" width="8.28515625" style="1" customWidth="1"/>
    <col min="11522" max="11522" width="6.85546875" style="1" customWidth="1"/>
    <col min="11523" max="11525" width="9.140625" style="1"/>
    <col min="11526" max="11526" width="11" style="1" customWidth="1"/>
    <col min="11527" max="11528" width="9.140625" style="1"/>
    <col min="11529" max="11529" width="9.85546875" style="1" customWidth="1"/>
    <col min="11530" max="11530" width="14.28515625" style="1" bestFit="1" customWidth="1"/>
    <col min="11531" max="11531" width="9.140625" style="1"/>
    <col min="11532" max="11532" width="15.85546875" style="1" customWidth="1"/>
    <col min="11533" max="11776" width="9.140625" style="1"/>
    <col min="11777" max="11777" width="8.28515625" style="1" customWidth="1"/>
    <col min="11778" max="11778" width="6.85546875" style="1" customWidth="1"/>
    <col min="11779" max="11781" width="9.140625" style="1"/>
    <col min="11782" max="11782" width="11" style="1" customWidth="1"/>
    <col min="11783" max="11784" width="9.140625" style="1"/>
    <col min="11785" max="11785" width="9.85546875" style="1" customWidth="1"/>
    <col min="11786" max="11786" width="14.28515625" style="1" bestFit="1" customWidth="1"/>
    <col min="11787" max="11787" width="9.140625" style="1"/>
    <col min="11788" max="11788" width="15.85546875" style="1" customWidth="1"/>
    <col min="11789" max="12032" width="9.140625" style="1"/>
    <col min="12033" max="12033" width="8.28515625" style="1" customWidth="1"/>
    <col min="12034" max="12034" width="6.85546875" style="1" customWidth="1"/>
    <col min="12035" max="12037" width="9.140625" style="1"/>
    <col min="12038" max="12038" width="11" style="1" customWidth="1"/>
    <col min="12039" max="12040" width="9.140625" style="1"/>
    <col min="12041" max="12041" width="9.85546875" style="1" customWidth="1"/>
    <col min="12042" max="12042" width="14.28515625" style="1" bestFit="1" customWidth="1"/>
    <col min="12043" max="12043" width="9.140625" style="1"/>
    <col min="12044" max="12044" width="15.85546875" style="1" customWidth="1"/>
    <col min="12045" max="12288" width="9.140625" style="1"/>
    <col min="12289" max="12289" width="8.28515625" style="1" customWidth="1"/>
    <col min="12290" max="12290" width="6.85546875" style="1" customWidth="1"/>
    <col min="12291" max="12293" width="9.140625" style="1"/>
    <col min="12294" max="12294" width="11" style="1" customWidth="1"/>
    <col min="12295" max="12296" width="9.140625" style="1"/>
    <col min="12297" max="12297" width="9.85546875" style="1" customWidth="1"/>
    <col min="12298" max="12298" width="14.28515625" style="1" bestFit="1" customWidth="1"/>
    <col min="12299" max="12299" width="9.140625" style="1"/>
    <col min="12300" max="12300" width="15.85546875" style="1" customWidth="1"/>
    <col min="12301" max="12544" width="9.140625" style="1"/>
    <col min="12545" max="12545" width="8.28515625" style="1" customWidth="1"/>
    <col min="12546" max="12546" width="6.85546875" style="1" customWidth="1"/>
    <col min="12547" max="12549" width="9.140625" style="1"/>
    <col min="12550" max="12550" width="11" style="1" customWidth="1"/>
    <col min="12551" max="12552" width="9.140625" style="1"/>
    <col min="12553" max="12553" width="9.85546875" style="1" customWidth="1"/>
    <col min="12554" max="12554" width="14.28515625" style="1" bestFit="1" customWidth="1"/>
    <col min="12555" max="12555" width="9.140625" style="1"/>
    <col min="12556" max="12556" width="15.85546875" style="1" customWidth="1"/>
    <col min="12557" max="12800" width="9.140625" style="1"/>
    <col min="12801" max="12801" width="8.28515625" style="1" customWidth="1"/>
    <col min="12802" max="12802" width="6.85546875" style="1" customWidth="1"/>
    <col min="12803" max="12805" width="9.140625" style="1"/>
    <col min="12806" max="12806" width="11" style="1" customWidth="1"/>
    <col min="12807" max="12808" width="9.140625" style="1"/>
    <col min="12809" max="12809" width="9.85546875" style="1" customWidth="1"/>
    <col min="12810" max="12810" width="14.28515625" style="1" bestFit="1" customWidth="1"/>
    <col min="12811" max="12811" width="9.140625" style="1"/>
    <col min="12812" max="12812" width="15.85546875" style="1" customWidth="1"/>
    <col min="12813" max="13056" width="9.140625" style="1"/>
    <col min="13057" max="13057" width="8.28515625" style="1" customWidth="1"/>
    <col min="13058" max="13058" width="6.85546875" style="1" customWidth="1"/>
    <col min="13059" max="13061" width="9.140625" style="1"/>
    <col min="13062" max="13062" width="11" style="1" customWidth="1"/>
    <col min="13063" max="13064" width="9.140625" style="1"/>
    <col min="13065" max="13065" width="9.85546875" style="1" customWidth="1"/>
    <col min="13066" max="13066" width="14.28515625" style="1" bestFit="1" customWidth="1"/>
    <col min="13067" max="13067" width="9.140625" style="1"/>
    <col min="13068" max="13068" width="15.85546875" style="1" customWidth="1"/>
    <col min="13069" max="13312" width="9.140625" style="1"/>
    <col min="13313" max="13313" width="8.28515625" style="1" customWidth="1"/>
    <col min="13314" max="13314" width="6.85546875" style="1" customWidth="1"/>
    <col min="13315" max="13317" width="9.140625" style="1"/>
    <col min="13318" max="13318" width="11" style="1" customWidth="1"/>
    <col min="13319" max="13320" width="9.140625" style="1"/>
    <col min="13321" max="13321" width="9.85546875" style="1" customWidth="1"/>
    <col min="13322" max="13322" width="14.28515625" style="1" bestFit="1" customWidth="1"/>
    <col min="13323" max="13323" width="9.140625" style="1"/>
    <col min="13324" max="13324" width="15.85546875" style="1" customWidth="1"/>
    <col min="13325" max="13568" width="9.140625" style="1"/>
    <col min="13569" max="13569" width="8.28515625" style="1" customWidth="1"/>
    <col min="13570" max="13570" width="6.85546875" style="1" customWidth="1"/>
    <col min="13571" max="13573" width="9.140625" style="1"/>
    <col min="13574" max="13574" width="11" style="1" customWidth="1"/>
    <col min="13575" max="13576" width="9.140625" style="1"/>
    <col min="13577" max="13577" width="9.85546875" style="1" customWidth="1"/>
    <col min="13578" max="13578" width="14.28515625" style="1" bestFit="1" customWidth="1"/>
    <col min="13579" max="13579" width="9.140625" style="1"/>
    <col min="13580" max="13580" width="15.85546875" style="1" customWidth="1"/>
    <col min="13581" max="13824" width="9.140625" style="1"/>
    <col min="13825" max="13825" width="8.28515625" style="1" customWidth="1"/>
    <col min="13826" max="13826" width="6.85546875" style="1" customWidth="1"/>
    <col min="13827" max="13829" width="9.140625" style="1"/>
    <col min="13830" max="13830" width="11" style="1" customWidth="1"/>
    <col min="13831" max="13832" width="9.140625" style="1"/>
    <col min="13833" max="13833" width="9.85546875" style="1" customWidth="1"/>
    <col min="13834" max="13834" width="14.28515625" style="1" bestFit="1" customWidth="1"/>
    <col min="13835" max="13835" width="9.140625" style="1"/>
    <col min="13836" max="13836" width="15.85546875" style="1" customWidth="1"/>
    <col min="13837" max="14080" width="9.140625" style="1"/>
    <col min="14081" max="14081" width="8.28515625" style="1" customWidth="1"/>
    <col min="14082" max="14082" width="6.85546875" style="1" customWidth="1"/>
    <col min="14083" max="14085" width="9.140625" style="1"/>
    <col min="14086" max="14086" width="11" style="1" customWidth="1"/>
    <col min="14087" max="14088" width="9.140625" style="1"/>
    <col min="14089" max="14089" width="9.85546875" style="1" customWidth="1"/>
    <col min="14090" max="14090" width="14.28515625" style="1" bestFit="1" customWidth="1"/>
    <col min="14091" max="14091" width="9.140625" style="1"/>
    <col min="14092" max="14092" width="15.85546875" style="1" customWidth="1"/>
    <col min="14093" max="14336" width="9.140625" style="1"/>
    <col min="14337" max="14337" width="8.28515625" style="1" customWidth="1"/>
    <col min="14338" max="14338" width="6.85546875" style="1" customWidth="1"/>
    <col min="14339" max="14341" width="9.140625" style="1"/>
    <col min="14342" max="14342" width="11" style="1" customWidth="1"/>
    <col min="14343" max="14344" width="9.140625" style="1"/>
    <col min="14345" max="14345" width="9.85546875" style="1" customWidth="1"/>
    <col min="14346" max="14346" width="14.28515625" style="1" bestFit="1" customWidth="1"/>
    <col min="14347" max="14347" width="9.140625" style="1"/>
    <col min="14348" max="14348" width="15.85546875" style="1" customWidth="1"/>
    <col min="14349" max="14592" width="9.140625" style="1"/>
    <col min="14593" max="14593" width="8.28515625" style="1" customWidth="1"/>
    <col min="14594" max="14594" width="6.85546875" style="1" customWidth="1"/>
    <col min="14595" max="14597" width="9.140625" style="1"/>
    <col min="14598" max="14598" width="11" style="1" customWidth="1"/>
    <col min="14599" max="14600" width="9.140625" style="1"/>
    <col min="14601" max="14601" width="9.85546875" style="1" customWidth="1"/>
    <col min="14602" max="14602" width="14.28515625" style="1" bestFit="1" customWidth="1"/>
    <col min="14603" max="14603" width="9.140625" style="1"/>
    <col min="14604" max="14604" width="15.85546875" style="1" customWidth="1"/>
    <col min="14605" max="14848" width="9.140625" style="1"/>
    <col min="14849" max="14849" width="8.28515625" style="1" customWidth="1"/>
    <col min="14850" max="14850" width="6.85546875" style="1" customWidth="1"/>
    <col min="14851" max="14853" width="9.140625" style="1"/>
    <col min="14854" max="14854" width="11" style="1" customWidth="1"/>
    <col min="14855" max="14856" width="9.140625" style="1"/>
    <col min="14857" max="14857" width="9.85546875" style="1" customWidth="1"/>
    <col min="14858" max="14858" width="14.28515625" style="1" bestFit="1" customWidth="1"/>
    <col min="14859" max="14859" width="9.140625" style="1"/>
    <col min="14860" max="14860" width="15.85546875" style="1" customWidth="1"/>
    <col min="14861" max="15104" width="9.140625" style="1"/>
    <col min="15105" max="15105" width="8.28515625" style="1" customWidth="1"/>
    <col min="15106" max="15106" width="6.85546875" style="1" customWidth="1"/>
    <col min="15107" max="15109" width="9.140625" style="1"/>
    <col min="15110" max="15110" width="11" style="1" customWidth="1"/>
    <col min="15111" max="15112" width="9.140625" style="1"/>
    <col min="15113" max="15113" width="9.85546875" style="1" customWidth="1"/>
    <col min="15114" max="15114" width="14.28515625" style="1" bestFit="1" customWidth="1"/>
    <col min="15115" max="15115" width="9.140625" style="1"/>
    <col min="15116" max="15116" width="15.85546875" style="1" customWidth="1"/>
    <col min="15117" max="15360" width="9.140625" style="1"/>
    <col min="15361" max="15361" width="8.28515625" style="1" customWidth="1"/>
    <col min="15362" max="15362" width="6.85546875" style="1" customWidth="1"/>
    <col min="15363" max="15365" width="9.140625" style="1"/>
    <col min="15366" max="15366" width="11" style="1" customWidth="1"/>
    <col min="15367" max="15368" width="9.140625" style="1"/>
    <col min="15369" max="15369" width="9.85546875" style="1" customWidth="1"/>
    <col min="15370" max="15370" width="14.28515625" style="1" bestFit="1" customWidth="1"/>
    <col min="15371" max="15371" width="9.140625" style="1"/>
    <col min="15372" max="15372" width="15.85546875" style="1" customWidth="1"/>
    <col min="15373" max="15616" width="9.140625" style="1"/>
    <col min="15617" max="15617" width="8.28515625" style="1" customWidth="1"/>
    <col min="15618" max="15618" width="6.85546875" style="1" customWidth="1"/>
    <col min="15619" max="15621" width="9.140625" style="1"/>
    <col min="15622" max="15622" width="11" style="1" customWidth="1"/>
    <col min="15623" max="15624" width="9.140625" style="1"/>
    <col min="15625" max="15625" width="9.85546875" style="1" customWidth="1"/>
    <col min="15626" max="15626" width="14.28515625" style="1" bestFit="1" customWidth="1"/>
    <col min="15627" max="15627" width="9.140625" style="1"/>
    <col min="15628" max="15628" width="15.85546875" style="1" customWidth="1"/>
    <col min="15629" max="15872" width="9.140625" style="1"/>
    <col min="15873" max="15873" width="8.28515625" style="1" customWidth="1"/>
    <col min="15874" max="15874" width="6.85546875" style="1" customWidth="1"/>
    <col min="15875" max="15877" width="9.140625" style="1"/>
    <col min="15878" max="15878" width="11" style="1" customWidth="1"/>
    <col min="15879" max="15880" width="9.140625" style="1"/>
    <col min="15881" max="15881" width="9.85546875" style="1" customWidth="1"/>
    <col min="15882" max="15882" width="14.28515625" style="1" bestFit="1" customWidth="1"/>
    <col min="15883" max="15883" width="9.140625" style="1"/>
    <col min="15884" max="15884" width="15.85546875" style="1" customWidth="1"/>
    <col min="15885" max="16128" width="9.140625" style="1"/>
    <col min="16129" max="16129" width="8.28515625" style="1" customWidth="1"/>
    <col min="16130" max="16130" width="6.85546875" style="1" customWidth="1"/>
    <col min="16131" max="16133" width="9.140625" style="1"/>
    <col min="16134" max="16134" width="11" style="1" customWidth="1"/>
    <col min="16135" max="16136" width="9.140625" style="1"/>
    <col min="16137" max="16137" width="9.85546875" style="1" customWidth="1"/>
    <col min="16138" max="16138" width="14.28515625" style="1" bestFit="1" customWidth="1"/>
    <col min="16139" max="16139" width="9.140625" style="1"/>
    <col min="16140" max="16140" width="15.85546875" style="1" customWidth="1"/>
    <col min="16141" max="16384" width="9.140625" style="1"/>
  </cols>
  <sheetData>
    <row r="2" spans="2:13" ht="36.75" customHeight="1" x14ac:dyDescent="0.3">
      <c r="B2" s="2"/>
      <c r="C2" s="127" t="s">
        <v>60</v>
      </c>
      <c r="D2" s="128"/>
      <c r="E2" s="128"/>
      <c r="F2" s="128"/>
      <c r="G2" s="128"/>
      <c r="H2" s="128"/>
      <c r="I2" s="128"/>
      <c r="J2" s="128"/>
      <c r="K2" s="128"/>
      <c r="L2" s="129"/>
    </row>
    <row r="3" spans="2:13" ht="123" customHeight="1" x14ac:dyDescent="0.3">
      <c r="B3" s="3"/>
      <c r="C3" s="130" t="s">
        <v>85</v>
      </c>
      <c r="D3" s="130"/>
      <c r="E3" s="130"/>
      <c r="F3" s="130"/>
      <c r="G3" s="130"/>
      <c r="H3" s="130"/>
      <c r="I3" s="130"/>
      <c r="J3" s="130"/>
      <c r="K3" s="130"/>
      <c r="L3" s="131"/>
      <c r="M3" s="4"/>
    </row>
    <row r="4" spans="2:13" s="9" customFormat="1" ht="15" customHeight="1" x14ac:dyDescent="0.25">
      <c r="B4" s="5"/>
      <c r="C4" s="132" t="s">
        <v>61</v>
      </c>
      <c r="D4" s="132"/>
      <c r="E4" s="132"/>
      <c r="F4" s="132"/>
      <c r="G4" s="132"/>
      <c r="H4" s="132"/>
      <c r="I4" s="132"/>
      <c r="J4" s="24">
        <f>ხარჯთაღრიცხვა!M76</f>
        <v>0</v>
      </c>
      <c r="K4" s="6" t="s">
        <v>62</v>
      </c>
      <c r="L4" s="7"/>
      <c r="M4" s="8"/>
    </row>
    <row r="5" spans="2:13" s="9" customFormat="1" ht="93" customHeight="1" x14ac:dyDescent="0.25">
      <c r="B5" s="5"/>
      <c r="C5" s="130" t="s">
        <v>71</v>
      </c>
      <c r="D5" s="130"/>
      <c r="E5" s="130"/>
      <c r="F5" s="130"/>
      <c r="G5" s="130"/>
      <c r="H5" s="130"/>
      <c r="I5" s="130"/>
      <c r="J5" s="130"/>
      <c r="K5" s="130"/>
      <c r="L5" s="131"/>
      <c r="M5" s="10"/>
    </row>
    <row r="6" spans="2:13" ht="13.5" customHeight="1" x14ac:dyDescent="0.3">
      <c r="B6" s="3"/>
      <c r="C6" s="11"/>
      <c r="D6" s="11"/>
      <c r="E6" s="11"/>
      <c r="F6" s="11"/>
      <c r="G6" s="11"/>
      <c r="H6" s="11"/>
      <c r="I6" s="11"/>
      <c r="J6" s="11"/>
      <c r="K6" s="11"/>
      <c r="L6" s="12"/>
      <c r="M6" s="13"/>
    </row>
    <row r="7" spans="2:13" ht="13.5" customHeight="1" x14ac:dyDescent="0.3">
      <c r="B7" s="3"/>
      <c r="C7" s="11"/>
      <c r="D7" s="11"/>
      <c r="E7" s="11"/>
      <c r="F7" s="11"/>
      <c r="G7" s="11"/>
      <c r="H7" s="11"/>
      <c r="I7" s="11"/>
      <c r="J7" s="11"/>
      <c r="K7" s="11"/>
      <c r="L7" s="12"/>
      <c r="M7" s="13"/>
    </row>
    <row r="8" spans="2:13" ht="13.5" customHeight="1" x14ac:dyDescent="0.3">
      <c r="B8" s="3"/>
      <c r="C8" s="11"/>
      <c r="D8" s="11"/>
      <c r="E8" s="11"/>
      <c r="F8" s="11"/>
      <c r="G8" s="11"/>
      <c r="H8" s="11"/>
      <c r="I8" s="11"/>
      <c r="J8" s="11"/>
      <c r="K8" s="11"/>
      <c r="L8" s="12"/>
      <c r="M8" s="13"/>
    </row>
    <row r="9" spans="2:13" ht="20.25" customHeight="1" x14ac:dyDescent="0.3">
      <c r="B9" s="14" t="s">
        <v>63</v>
      </c>
      <c r="C9" s="126" t="s">
        <v>93</v>
      </c>
      <c r="D9" s="126"/>
      <c r="E9" s="126"/>
      <c r="F9" s="126"/>
      <c r="G9" s="15"/>
      <c r="H9" s="15"/>
      <c r="I9" s="15"/>
      <c r="J9" s="15"/>
      <c r="K9" s="15"/>
      <c r="L9" s="16"/>
    </row>
    <row r="10" spans="2:13" x14ac:dyDescent="0.3">
      <c r="B10" s="14" t="s">
        <v>64</v>
      </c>
      <c r="C10" s="126" t="s">
        <v>65</v>
      </c>
      <c r="D10" s="126"/>
      <c r="E10" s="126"/>
      <c r="F10" s="126"/>
      <c r="G10" s="17"/>
      <c r="H10" s="17"/>
      <c r="I10" s="17"/>
      <c r="J10" s="17"/>
      <c r="K10" s="17"/>
      <c r="L10" s="18"/>
    </row>
    <row r="11" spans="2:13" x14ac:dyDescent="0.3">
      <c r="B11" s="14" t="s">
        <v>66</v>
      </c>
      <c r="C11" s="126" t="s">
        <v>67</v>
      </c>
      <c r="D11" s="126"/>
      <c r="E11" s="126"/>
      <c r="F11" s="126"/>
      <c r="G11" s="17"/>
      <c r="H11" s="17"/>
      <c r="I11" s="17"/>
      <c r="J11" s="17"/>
      <c r="K11" s="17"/>
      <c r="L11" s="18"/>
    </row>
    <row r="12" spans="2:13" x14ac:dyDescent="0.3">
      <c r="B12" s="14" t="s">
        <v>68</v>
      </c>
      <c r="C12" s="126" t="s">
        <v>72</v>
      </c>
      <c r="D12" s="126"/>
      <c r="E12" s="126"/>
      <c r="F12" s="126"/>
      <c r="G12" s="17"/>
      <c r="H12" s="17"/>
      <c r="I12" s="17"/>
      <c r="J12" s="17"/>
      <c r="K12" s="17"/>
      <c r="L12" s="18"/>
    </row>
    <row r="13" spans="2:13" x14ac:dyDescent="0.3">
      <c r="B13" s="14" t="s">
        <v>69</v>
      </c>
      <c r="C13" s="126" t="s">
        <v>70</v>
      </c>
      <c r="D13" s="126"/>
      <c r="E13" s="126"/>
      <c r="F13" s="126"/>
      <c r="G13" s="17"/>
      <c r="H13" s="17"/>
      <c r="I13" s="17"/>
      <c r="J13" s="17"/>
      <c r="K13" s="17"/>
      <c r="L13" s="18"/>
    </row>
    <row r="14" spans="2:13" x14ac:dyDescent="0.3">
      <c r="B14" s="3"/>
      <c r="L14" s="19"/>
    </row>
    <row r="15" spans="2:13" x14ac:dyDescent="0.3">
      <c r="B15" s="20"/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17"/>
    </row>
    <row r="16" spans="2:13" x14ac:dyDescent="0.3">
      <c r="B16" s="20"/>
      <c r="C16" s="17"/>
      <c r="D16" s="17"/>
      <c r="E16" s="17"/>
      <c r="F16" s="17"/>
      <c r="G16" s="17"/>
      <c r="H16" s="17"/>
      <c r="I16" s="17"/>
      <c r="J16" s="17"/>
      <c r="K16" s="17"/>
      <c r="L16" s="18"/>
      <c r="M16" s="17"/>
    </row>
    <row r="17" spans="2:13" x14ac:dyDescent="0.3">
      <c r="B17" s="20"/>
      <c r="C17" s="17"/>
      <c r="D17" s="17"/>
      <c r="E17" s="17"/>
      <c r="F17" s="17"/>
      <c r="G17" s="17"/>
      <c r="H17" s="17"/>
      <c r="I17" s="17"/>
      <c r="J17" s="17"/>
      <c r="K17" s="17"/>
      <c r="L17" s="18"/>
      <c r="M17" s="17"/>
    </row>
    <row r="18" spans="2:13" x14ac:dyDescent="0.3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3"/>
    </row>
  </sheetData>
  <mergeCells count="9">
    <mergeCell ref="C12:F12"/>
    <mergeCell ref="C13:F13"/>
    <mergeCell ref="C2:L2"/>
    <mergeCell ref="C3:L3"/>
    <mergeCell ref="C4:I4"/>
    <mergeCell ref="C5:L5"/>
    <mergeCell ref="C9:F9"/>
    <mergeCell ref="C10:F10"/>
    <mergeCell ref="C11:F11"/>
  </mergeCells>
  <pageMargins left="0.25" right="0.25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tabSelected="1" view="pageBreakPreview" zoomScale="60" zoomScaleNormal="100" workbookViewId="0">
      <selection activeCell="A2" sqref="A2:M2"/>
    </sheetView>
  </sheetViews>
  <sheetFormatPr defaultRowHeight="18.75" x14ac:dyDescent="0.3"/>
  <cols>
    <col min="1" max="1" width="10.42578125" style="28" bestFit="1" customWidth="1"/>
    <col min="2" max="2" width="19.5703125" style="28" customWidth="1"/>
    <col min="3" max="3" width="67.5703125" style="84" customWidth="1"/>
    <col min="4" max="4" width="14" style="28" customWidth="1"/>
    <col min="5" max="5" width="14.42578125" style="28" customWidth="1"/>
    <col min="6" max="13" width="13.85546875" style="28" customWidth="1"/>
    <col min="14" max="16384" width="9.140625" style="28"/>
  </cols>
  <sheetData>
    <row r="1" spans="1:13" ht="19.5" x14ac:dyDescent="0.35">
      <c r="A1" s="25"/>
      <c r="B1" s="25"/>
      <c r="C1" s="81"/>
      <c r="D1" s="140"/>
      <c r="E1" s="140"/>
      <c r="F1" s="140"/>
      <c r="G1" s="140"/>
      <c r="H1" s="140"/>
      <c r="I1" s="140"/>
      <c r="J1" s="140"/>
      <c r="K1" s="140"/>
      <c r="L1" s="140"/>
      <c r="M1" s="27"/>
    </row>
    <row r="2" spans="1:13" ht="19.5" x14ac:dyDescent="0.35">
      <c r="A2" s="141" t="s">
        <v>119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19.5" x14ac:dyDescent="0.35">
      <c r="A3" s="142" t="s">
        <v>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9.5" x14ac:dyDescent="0.35">
      <c r="A4" s="29"/>
      <c r="B4" s="29"/>
      <c r="C4" s="82"/>
      <c r="D4" s="29"/>
      <c r="E4" s="30"/>
      <c r="F4" s="31"/>
      <c r="G4" s="31"/>
      <c r="H4" s="31"/>
      <c r="I4" s="31"/>
      <c r="J4" s="31"/>
      <c r="K4" s="31"/>
      <c r="L4" s="31"/>
      <c r="M4" s="31"/>
    </row>
    <row r="5" spans="1:13" ht="21" x14ac:dyDescent="0.4">
      <c r="A5" s="32"/>
      <c r="B5" s="32"/>
      <c r="C5" s="83"/>
      <c r="D5" s="26"/>
      <c r="E5" s="33"/>
      <c r="F5" s="34" t="s">
        <v>1</v>
      </c>
      <c r="G5" s="34"/>
      <c r="H5" s="34"/>
      <c r="I5" s="34"/>
      <c r="J5" s="34"/>
      <c r="K5" s="139"/>
      <c r="L5" s="139"/>
      <c r="M5" s="31" t="s">
        <v>2</v>
      </c>
    </row>
    <row r="6" spans="1:13" ht="21" x14ac:dyDescent="0.4">
      <c r="A6" s="32"/>
      <c r="B6" s="32"/>
      <c r="C6" s="83"/>
      <c r="D6" s="26"/>
      <c r="E6" s="33"/>
      <c r="F6" s="34" t="s">
        <v>3</v>
      </c>
      <c r="G6" s="34"/>
      <c r="H6" s="34"/>
      <c r="I6" s="27"/>
      <c r="J6" s="27"/>
      <c r="K6" s="139"/>
      <c r="L6" s="139"/>
      <c r="M6" s="31" t="s">
        <v>2</v>
      </c>
    </row>
    <row r="7" spans="1:13" ht="19.5" x14ac:dyDescent="0.35">
      <c r="A7" s="138"/>
      <c r="B7" s="138"/>
      <c r="C7" s="138"/>
      <c r="D7" s="29"/>
      <c r="E7" s="30"/>
      <c r="F7" s="31"/>
      <c r="G7" s="31"/>
      <c r="H7" s="31"/>
      <c r="I7" s="31"/>
      <c r="J7" s="31"/>
      <c r="K7" s="31"/>
      <c r="L7" s="31"/>
      <c r="M7" s="31"/>
    </row>
    <row r="8" spans="1:13" ht="19.5" x14ac:dyDescent="0.3">
      <c r="A8" s="134" t="s">
        <v>4</v>
      </c>
      <c r="B8" s="135" t="s">
        <v>5</v>
      </c>
      <c r="C8" s="136" t="s">
        <v>6</v>
      </c>
      <c r="D8" s="136" t="s">
        <v>7</v>
      </c>
      <c r="E8" s="137" t="s">
        <v>8</v>
      </c>
      <c r="F8" s="133" t="s">
        <v>9</v>
      </c>
      <c r="G8" s="133" t="s">
        <v>10</v>
      </c>
      <c r="H8" s="133"/>
      <c r="I8" s="133" t="s">
        <v>11</v>
      </c>
      <c r="J8" s="133"/>
      <c r="K8" s="133" t="s">
        <v>12</v>
      </c>
      <c r="L8" s="133"/>
      <c r="M8" s="133" t="s">
        <v>13</v>
      </c>
    </row>
    <row r="9" spans="1:13" ht="39" x14ac:dyDescent="0.3">
      <c r="A9" s="134"/>
      <c r="B9" s="135"/>
      <c r="C9" s="136"/>
      <c r="D9" s="136"/>
      <c r="E9" s="137"/>
      <c r="F9" s="133"/>
      <c r="G9" s="35" t="s">
        <v>14</v>
      </c>
      <c r="H9" s="35" t="s">
        <v>13</v>
      </c>
      <c r="I9" s="35" t="s">
        <v>14</v>
      </c>
      <c r="J9" s="35" t="s">
        <v>13</v>
      </c>
      <c r="K9" s="35" t="s">
        <v>14</v>
      </c>
      <c r="L9" s="35" t="s">
        <v>13</v>
      </c>
      <c r="M9" s="133"/>
    </row>
    <row r="10" spans="1:13" ht="21" x14ac:dyDescent="0.3">
      <c r="A10" s="36">
        <v>1</v>
      </c>
      <c r="B10" s="37">
        <v>2</v>
      </c>
      <c r="C10" s="38">
        <v>3</v>
      </c>
      <c r="D10" s="38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</row>
    <row r="11" spans="1:13" ht="21" x14ac:dyDescent="0.3">
      <c r="A11" s="97"/>
      <c r="B11" s="98"/>
      <c r="C11" s="99" t="s">
        <v>94</v>
      </c>
      <c r="D11" s="98"/>
      <c r="E11" s="100"/>
      <c r="F11" s="101"/>
      <c r="G11" s="101"/>
      <c r="H11" s="101"/>
      <c r="I11" s="101"/>
      <c r="J11" s="101"/>
      <c r="K11" s="101"/>
      <c r="L11" s="101"/>
      <c r="M11" s="101"/>
    </row>
    <row r="12" spans="1:13" ht="40.5" customHeight="1" x14ac:dyDescent="0.3">
      <c r="A12" s="96"/>
      <c r="B12" s="41"/>
      <c r="C12" s="42" t="s">
        <v>57</v>
      </c>
      <c r="D12" s="41"/>
      <c r="E12" s="43"/>
      <c r="F12" s="44"/>
      <c r="G12" s="44"/>
      <c r="H12" s="44"/>
      <c r="I12" s="44"/>
      <c r="J12" s="44"/>
      <c r="K12" s="44"/>
      <c r="L12" s="44"/>
      <c r="M12" s="44"/>
    </row>
    <row r="13" spans="1:13" ht="71.25" customHeight="1" x14ac:dyDescent="0.3">
      <c r="A13" s="134">
        <v>1</v>
      </c>
      <c r="B13" s="143" t="s">
        <v>87</v>
      </c>
      <c r="C13" s="45" t="s">
        <v>88</v>
      </c>
      <c r="D13" s="46" t="s">
        <v>86</v>
      </c>
      <c r="E13" s="47"/>
      <c r="F13" s="35">
        <v>0.312</v>
      </c>
      <c r="G13" s="35"/>
      <c r="H13" s="35"/>
      <c r="I13" s="35"/>
      <c r="J13" s="35"/>
      <c r="K13" s="35"/>
      <c r="L13" s="35"/>
      <c r="M13" s="35"/>
    </row>
    <row r="14" spans="1:13" ht="24.75" customHeight="1" x14ac:dyDescent="0.3">
      <c r="A14" s="134"/>
      <c r="B14" s="144"/>
      <c r="C14" s="48" t="s">
        <v>15</v>
      </c>
      <c r="D14" s="41" t="s">
        <v>16</v>
      </c>
      <c r="E14" s="49">
        <v>13</v>
      </c>
      <c r="F14" s="44">
        <v>4.056</v>
      </c>
      <c r="G14" s="44"/>
      <c r="H14" s="44"/>
      <c r="I14" s="44"/>
      <c r="J14" s="44"/>
      <c r="K14" s="44"/>
      <c r="L14" s="44"/>
      <c r="M14" s="44"/>
    </row>
    <row r="15" spans="1:13" ht="24.75" customHeight="1" x14ac:dyDescent="0.3">
      <c r="A15" s="134"/>
      <c r="B15" s="144"/>
      <c r="C15" s="50" t="s">
        <v>19</v>
      </c>
      <c r="D15" s="41" t="s">
        <v>18</v>
      </c>
      <c r="E15" s="49">
        <v>16.2</v>
      </c>
      <c r="F15" s="44">
        <v>5.0543999999999993</v>
      </c>
      <c r="G15" s="44"/>
      <c r="H15" s="44"/>
      <c r="I15" s="44"/>
      <c r="J15" s="44"/>
      <c r="K15" s="44"/>
      <c r="L15" s="44"/>
      <c r="M15" s="44"/>
    </row>
    <row r="16" spans="1:13" ht="24.75" customHeight="1" x14ac:dyDescent="0.3">
      <c r="A16" s="134"/>
      <c r="B16" s="144"/>
      <c r="C16" s="50" t="s">
        <v>21</v>
      </c>
      <c r="D16" s="41" t="s">
        <v>18</v>
      </c>
      <c r="E16" s="49">
        <v>0.94</v>
      </c>
      <c r="F16" s="44">
        <v>0.29327999999999999</v>
      </c>
      <c r="G16" s="44"/>
      <c r="H16" s="44"/>
      <c r="I16" s="44"/>
      <c r="J16" s="44"/>
      <c r="K16" s="44"/>
      <c r="L16" s="44"/>
      <c r="M16" s="44"/>
    </row>
    <row r="17" spans="1:13" ht="24.75" customHeight="1" x14ac:dyDescent="0.3">
      <c r="A17" s="134"/>
      <c r="B17" s="144"/>
      <c r="C17" s="50" t="s">
        <v>28</v>
      </c>
      <c r="D17" s="41" t="s">
        <v>18</v>
      </c>
      <c r="E17" s="49">
        <v>2.31</v>
      </c>
      <c r="F17" s="44">
        <v>9.3693600000000004</v>
      </c>
      <c r="G17" s="44"/>
      <c r="H17" s="44"/>
      <c r="I17" s="44"/>
      <c r="J17" s="44"/>
      <c r="K17" s="44"/>
      <c r="L17" s="44"/>
      <c r="M17" s="44"/>
    </row>
    <row r="18" spans="1:13" ht="24.75" customHeight="1" x14ac:dyDescent="0.3">
      <c r="A18" s="134"/>
      <c r="B18" s="144"/>
      <c r="C18" s="50" t="s">
        <v>22</v>
      </c>
      <c r="D18" s="41" t="s">
        <v>18</v>
      </c>
      <c r="E18" s="49">
        <v>1.76</v>
      </c>
      <c r="F18" s="44">
        <v>8.8957439999999988</v>
      </c>
      <c r="G18" s="44"/>
      <c r="H18" s="44"/>
      <c r="I18" s="44"/>
      <c r="J18" s="44"/>
      <c r="K18" s="44"/>
      <c r="L18" s="44"/>
      <c r="M18" s="44"/>
    </row>
    <row r="19" spans="1:13" ht="24.75" customHeight="1" x14ac:dyDescent="0.3">
      <c r="A19" s="134"/>
      <c r="B19" s="144"/>
      <c r="C19" s="50" t="s">
        <v>25</v>
      </c>
      <c r="D19" s="41" t="s">
        <v>23</v>
      </c>
      <c r="E19" s="49">
        <v>0.53</v>
      </c>
      <c r="F19" s="44">
        <v>0.16536000000000001</v>
      </c>
      <c r="G19" s="44"/>
      <c r="H19" s="44"/>
      <c r="I19" s="44"/>
      <c r="J19" s="44"/>
      <c r="K19" s="44"/>
      <c r="L19" s="44"/>
      <c r="M19" s="44"/>
    </row>
    <row r="20" spans="1:13" ht="24.75" customHeight="1" x14ac:dyDescent="0.3">
      <c r="A20" s="134"/>
      <c r="B20" s="144"/>
      <c r="C20" s="50" t="s">
        <v>24</v>
      </c>
      <c r="D20" s="41" t="s">
        <v>79</v>
      </c>
      <c r="E20" s="49">
        <v>12.8</v>
      </c>
      <c r="F20" s="44">
        <v>3.9936000000000003</v>
      </c>
      <c r="G20" s="44"/>
      <c r="H20" s="44"/>
      <c r="I20" s="44"/>
      <c r="J20" s="44"/>
      <c r="K20" s="44"/>
      <c r="L20" s="44"/>
      <c r="M20" s="44"/>
    </row>
    <row r="21" spans="1:13" ht="58.5" x14ac:dyDescent="0.3">
      <c r="A21" s="134">
        <v>1</v>
      </c>
      <c r="B21" s="144" t="s">
        <v>26</v>
      </c>
      <c r="C21" s="45" t="s">
        <v>27</v>
      </c>
      <c r="D21" s="46" t="s">
        <v>74</v>
      </c>
      <c r="E21" s="47"/>
      <c r="F21" s="35">
        <v>31.2</v>
      </c>
      <c r="G21" s="35"/>
      <c r="H21" s="35"/>
      <c r="I21" s="35"/>
      <c r="J21" s="35"/>
      <c r="K21" s="35"/>
      <c r="L21" s="35"/>
      <c r="M21" s="35"/>
    </row>
    <row r="22" spans="1:13" ht="19.5" x14ac:dyDescent="0.3">
      <c r="A22" s="134"/>
      <c r="B22" s="144"/>
      <c r="C22" s="48" t="s">
        <v>15</v>
      </c>
      <c r="D22" s="41" t="s">
        <v>16</v>
      </c>
      <c r="E22" s="49">
        <v>0.216</v>
      </c>
      <c r="F22" s="44">
        <v>6.7391999999999994</v>
      </c>
      <c r="G22" s="44"/>
      <c r="H22" s="44"/>
      <c r="I22" s="44"/>
      <c r="J22" s="44"/>
      <c r="K22" s="44"/>
      <c r="L22" s="44"/>
      <c r="M22" s="44"/>
    </row>
    <row r="23" spans="1:13" ht="19.5" x14ac:dyDescent="0.3">
      <c r="A23" s="134"/>
      <c r="B23" s="144"/>
      <c r="C23" s="50" t="s">
        <v>19</v>
      </c>
      <c r="D23" s="41" t="s">
        <v>18</v>
      </c>
      <c r="E23" s="49">
        <v>1.24E-2</v>
      </c>
      <c r="F23" s="44">
        <v>0.38688</v>
      </c>
      <c r="G23" s="44"/>
      <c r="H23" s="44"/>
      <c r="I23" s="44"/>
      <c r="J23" s="44"/>
      <c r="K23" s="44"/>
      <c r="L23" s="44"/>
      <c r="M23" s="44"/>
    </row>
    <row r="24" spans="1:13" ht="31.5" customHeight="1" x14ac:dyDescent="0.3">
      <c r="A24" s="134"/>
      <c r="B24" s="144"/>
      <c r="C24" s="50" t="s">
        <v>28</v>
      </c>
      <c r="D24" s="41" t="s">
        <v>18</v>
      </c>
      <c r="E24" s="49">
        <v>4.1000000000000003E-3</v>
      </c>
      <c r="F24" s="44">
        <v>0.12792000000000001</v>
      </c>
      <c r="G24" s="44"/>
      <c r="H24" s="44"/>
      <c r="I24" s="44"/>
      <c r="J24" s="44"/>
      <c r="K24" s="44"/>
      <c r="L24" s="44"/>
      <c r="M24" s="44"/>
    </row>
    <row r="25" spans="1:13" ht="19.5" x14ac:dyDescent="0.3">
      <c r="A25" s="134"/>
      <c r="B25" s="144"/>
      <c r="C25" s="50" t="s">
        <v>20</v>
      </c>
      <c r="D25" s="41" t="s">
        <v>18</v>
      </c>
      <c r="E25" s="49">
        <v>7.5999999999999998E-2</v>
      </c>
      <c r="F25" s="44">
        <v>2.3712</v>
      </c>
      <c r="G25" s="44"/>
      <c r="H25" s="44"/>
      <c r="I25" s="44"/>
      <c r="J25" s="44"/>
      <c r="K25" s="44"/>
      <c r="L25" s="44"/>
      <c r="M25" s="44"/>
    </row>
    <row r="26" spans="1:13" ht="19.5" x14ac:dyDescent="0.3">
      <c r="A26" s="134"/>
      <c r="B26" s="144"/>
      <c r="C26" s="50" t="s">
        <v>21</v>
      </c>
      <c r="D26" s="41" t="s">
        <v>18</v>
      </c>
      <c r="E26" s="49">
        <v>0.151</v>
      </c>
      <c r="F26" s="44">
        <v>4.7111999999999998</v>
      </c>
      <c r="G26" s="44"/>
      <c r="H26" s="44"/>
      <c r="I26" s="44"/>
      <c r="J26" s="44"/>
      <c r="K26" s="44"/>
      <c r="L26" s="44"/>
      <c r="M26" s="44"/>
    </row>
    <row r="27" spans="1:13" ht="19.5" x14ac:dyDescent="0.3">
      <c r="A27" s="134"/>
      <c r="B27" s="144"/>
      <c r="C27" s="50" t="s">
        <v>29</v>
      </c>
      <c r="D27" s="41" t="s">
        <v>18</v>
      </c>
      <c r="E27" s="49">
        <v>2.58E-2</v>
      </c>
      <c r="F27" s="44">
        <v>0.17387135999999997</v>
      </c>
      <c r="G27" s="44"/>
      <c r="H27" s="44"/>
      <c r="I27" s="44"/>
      <c r="J27" s="44"/>
      <c r="K27" s="44"/>
      <c r="L27" s="44"/>
      <c r="M27" s="44"/>
    </row>
    <row r="28" spans="1:13" ht="19.5" x14ac:dyDescent="0.3">
      <c r="A28" s="134"/>
      <c r="B28" s="144"/>
      <c r="C28" s="50" t="s">
        <v>22</v>
      </c>
      <c r="D28" s="41" t="s">
        <v>18</v>
      </c>
      <c r="E28" s="49">
        <v>9.7000000000000003E-3</v>
      </c>
      <c r="F28" s="44">
        <v>0.30264000000000002</v>
      </c>
      <c r="G28" s="44"/>
      <c r="H28" s="44"/>
      <c r="I28" s="44"/>
      <c r="J28" s="44"/>
      <c r="K28" s="44"/>
      <c r="L28" s="44"/>
      <c r="M28" s="44"/>
    </row>
    <row r="29" spans="1:13" ht="22.5" x14ac:dyDescent="0.3">
      <c r="A29" s="134"/>
      <c r="B29" s="144"/>
      <c r="C29" s="50" t="s">
        <v>30</v>
      </c>
      <c r="D29" s="41" t="s">
        <v>75</v>
      </c>
      <c r="E29" s="49">
        <v>1.26</v>
      </c>
      <c r="F29" s="44">
        <v>39.311999999999998</v>
      </c>
      <c r="G29" s="44"/>
      <c r="H29" s="44"/>
      <c r="I29" s="44"/>
      <c r="J29" s="44"/>
      <c r="K29" s="44"/>
      <c r="L29" s="44"/>
      <c r="M29" s="44"/>
    </row>
    <row r="30" spans="1:13" ht="22.5" x14ac:dyDescent="0.3">
      <c r="A30" s="134"/>
      <c r="B30" s="144"/>
      <c r="C30" s="50" t="s">
        <v>24</v>
      </c>
      <c r="D30" s="41" t="s">
        <v>75</v>
      </c>
      <c r="E30" s="49">
        <v>7.0000000000000007E-2</v>
      </c>
      <c r="F30" s="44">
        <v>2.1840000000000002</v>
      </c>
      <c r="G30" s="44"/>
      <c r="H30" s="44"/>
      <c r="I30" s="44"/>
      <c r="J30" s="44"/>
      <c r="K30" s="44"/>
      <c r="L30" s="44"/>
      <c r="M30" s="44"/>
    </row>
    <row r="31" spans="1:13" ht="69.75" customHeight="1" x14ac:dyDescent="0.3">
      <c r="A31" s="145">
        <v>3</v>
      </c>
      <c r="B31" s="144" t="s">
        <v>32</v>
      </c>
      <c r="C31" s="45" t="s">
        <v>73</v>
      </c>
      <c r="D31" s="42" t="s">
        <v>33</v>
      </c>
      <c r="E31" s="35"/>
      <c r="F31" s="51">
        <v>0.28199999999999997</v>
      </c>
      <c r="G31" s="35"/>
      <c r="H31" s="35"/>
      <c r="I31" s="35"/>
      <c r="J31" s="35"/>
      <c r="K31" s="35"/>
      <c r="L31" s="35"/>
      <c r="M31" s="35"/>
    </row>
    <row r="32" spans="1:13" ht="19.5" x14ac:dyDescent="0.3">
      <c r="A32" s="145"/>
      <c r="B32" s="144"/>
      <c r="C32" s="50" t="s">
        <v>15</v>
      </c>
      <c r="D32" s="41" t="s">
        <v>16</v>
      </c>
      <c r="E32" s="49">
        <v>386.44</v>
      </c>
      <c r="F32" s="44">
        <v>108.97607999999998</v>
      </c>
      <c r="G32" s="44"/>
      <c r="H32" s="44"/>
      <c r="I32" s="44"/>
      <c r="J32" s="44"/>
      <c r="K32" s="44"/>
      <c r="L32" s="44"/>
      <c r="M32" s="44"/>
    </row>
    <row r="33" spans="1:13" ht="19.5" x14ac:dyDescent="0.3">
      <c r="A33" s="145"/>
      <c r="B33" s="144"/>
      <c r="C33" s="50" t="s">
        <v>22</v>
      </c>
      <c r="D33" s="41" t="s">
        <v>18</v>
      </c>
      <c r="E33" s="49">
        <v>22.6</v>
      </c>
      <c r="F33" s="44">
        <v>6.3731999999999998</v>
      </c>
      <c r="G33" s="44"/>
      <c r="H33" s="44"/>
      <c r="I33" s="44"/>
      <c r="J33" s="44"/>
      <c r="K33" s="44"/>
      <c r="L33" s="44"/>
      <c r="M33" s="44"/>
    </row>
    <row r="34" spans="1:13" ht="19.5" x14ac:dyDescent="0.3">
      <c r="A34" s="145"/>
      <c r="B34" s="144"/>
      <c r="C34" s="50" t="s">
        <v>25</v>
      </c>
      <c r="D34" s="41" t="s">
        <v>23</v>
      </c>
      <c r="E34" s="49">
        <v>13.1</v>
      </c>
      <c r="F34" s="44">
        <v>3.6941999999999995</v>
      </c>
      <c r="G34" s="44"/>
      <c r="H34" s="44"/>
      <c r="I34" s="44"/>
      <c r="J34" s="44"/>
      <c r="K34" s="44"/>
      <c r="L34" s="44"/>
      <c r="M34" s="44"/>
    </row>
    <row r="35" spans="1:13" ht="22.5" x14ac:dyDescent="0.3">
      <c r="A35" s="145"/>
      <c r="B35" s="144"/>
      <c r="C35" s="50" t="s">
        <v>58</v>
      </c>
      <c r="D35" s="41" t="s">
        <v>75</v>
      </c>
      <c r="E35" s="49">
        <v>163.19999999999999</v>
      </c>
      <c r="F35" s="44">
        <v>46.02239999999999</v>
      </c>
      <c r="G35" s="44"/>
      <c r="H35" s="44"/>
      <c r="I35" s="44"/>
      <c r="J35" s="44"/>
      <c r="K35" s="44"/>
      <c r="L35" s="44"/>
      <c r="M35" s="44"/>
    </row>
    <row r="36" spans="1:13" ht="19.5" x14ac:dyDescent="0.3">
      <c r="A36" s="145"/>
      <c r="B36" s="144"/>
      <c r="C36" s="52" t="s">
        <v>59</v>
      </c>
      <c r="D36" s="41" t="s">
        <v>31</v>
      </c>
      <c r="E36" s="53" t="s">
        <v>34</v>
      </c>
      <c r="F36" s="87">
        <v>2.38</v>
      </c>
      <c r="G36" s="44"/>
      <c r="H36" s="44"/>
      <c r="I36" s="44"/>
      <c r="J36" s="44"/>
      <c r="K36" s="44"/>
      <c r="L36" s="44"/>
      <c r="M36" s="44"/>
    </row>
    <row r="37" spans="1:13" ht="19.5" x14ac:dyDescent="0.3">
      <c r="A37" s="145"/>
      <c r="B37" s="144"/>
      <c r="C37" s="50" t="s">
        <v>49</v>
      </c>
      <c r="D37" s="41" t="s">
        <v>31</v>
      </c>
      <c r="E37" s="49">
        <v>0.19</v>
      </c>
      <c r="F37" s="43">
        <v>5.3579999999999996E-2</v>
      </c>
      <c r="G37" s="44"/>
      <c r="H37" s="44"/>
      <c r="I37" s="44"/>
      <c r="J37" s="44"/>
      <c r="K37" s="44"/>
      <c r="L37" s="44"/>
      <c r="M37" s="44"/>
    </row>
    <row r="38" spans="1:13" ht="22.5" x14ac:dyDescent="0.3">
      <c r="A38" s="145"/>
      <c r="B38" s="144"/>
      <c r="C38" s="54" t="s">
        <v>35</v>
      </c>
      <c r="D38" s="41" t="s">
        <v>75</v>
      </c>
      <c r="E38" s="49">
        <v>40</v>
      </c>
      <c r="F38" s="43">
        <v>11.28</v>
      </c>
      <c r="G38" s="44"/>
      <c r="H38" s="44"/>
      <c r="I38" s="44"/>
      <c r="J38" s="44"/>
      <c r="K38" s="44"/>
      <c r="L38" s="44"/>
      <c r="M38" s="44"/>
    </row>
    <row r="39" spans="1:13" ht="22.5" x14ac:dyDescent="0.3">
      <c r="A39" s="145"/>
      <c r="B39" s="144"/>
      <c r="C39" s="50" t="s">
        <v>24</v>
      </c>
      <c r="D39" s="41" t="s">
        <v>75</v>
      </c>
      <c r="E39" s="49">
        <v>178</v>
      </c>
      <c r="F39" s="43">
        <v>50.195999999999998</v>
      </c>
      <c r="G39" s="44"/>
      <c r="H39" s="44"/>
      <c r="I39" s="44"/>
      <c r="J39" s="44"/>
      <c r="K39" s="44"/>
      <c r="L39" s="44"/>
      <c r="M39" s="44"/>
    </row>
    <row r="40" spans="1:13" ht="22.5" x14ac:dyDescent="0.3">
      <c r="A40" s="145"/>
      <c r="B40" s="144"/>
      <c r="C40" s="50" t="s">
        <v>36</v>
      </c>
      <c r="D40" s="41" t="s">
        <v>76</v>
      </c>
      <c r="E40" s="49">
        <v>9.34</v>
      </c>
      <c r="F40" s="55">
        <v>2.6338799999999996</v>
      </c>
      <c r="G40" s="44"/>
      <c r="H40" s="44"/>
      <c r="I40" s="44"/>
      <c r="J40" s="44"/>
      <c r="K40" s="44"/>
      <c r="L40" s="44"/>
      <c r="M40" s="44"/>
    </row>
    <row r="41" spans="1:13" ht="19.5" x14ac:dyDescent="0.3">
      <c r="A41" s="145"/>
      <c r="B41" s="144"/>
      <c r="C41" s="50" t="s">
        <v>37</v>
      </c>
      <c r="D41" s="41" t="s">
        <v>23</v>
      </c>
      <c r="E41" s="49">
        <v>5.64</v>
      </c>
      <c r="F41" s="44">
        <v>1.5904799999999997</v>
      </c>
      <c r="G41" s="44"/>
      <c r="H41" s="44"/>
      <c r="I41" s="44"/>
      <c r="J41" s="44"/>
      <c r="K41" s="44"/>
      <c r="L41" s="44"/>
      <c r="M41" s="44"/>
    </row>
    <row r="42" spans="1:13" ht="39" x14ac:dyDescent="0.3">
      <c r="A42" s="56"/>
      <c r="B42" s="57" t="s">
        <v>38</v>
      </c>
      <c r="C42" s="58" t="s">
        <v>39</v>
      </c>
      <c r="D42" s="59" t="s">
        <v>40</v>
      </c>
      <c r="E42" s="59"/>
      <c r="F42" s="60">
        <v>2.82</v>
      </c>
      <c r="G42" s="60"/>
      <c r="H42" s="60"/>
      <c r="I42" s="61"/>
      <c r="J42" s="60"/>
      <c r="K42" s="60"/>
      <c r="L42" s="60"/>
      <c r="M42" s="60"/>
    </row>
    <row r="43" spans="1:13" ht="19.5" x14ac:dyDescent="0.3">
      <c r="A43" s="62"/>
      <c r="B43" s="63"/>
      <c r="C43" s="50" t="s">
        <v>15</v>
      </c>
      <c r="D43" s="41" t="s">
        <v>16</v>
      </c>
      <c r="E43" s="41">
        <v>33.6</v>
      </c>
      <c r="F43" s="64">
        <v>94.751999999999995</v>
      </c>
      <c r="G43" s="44"/>
      <c r="H43" s="44"/>
      <c r="I43" s="44"/>
      <c r="J43" s="44"/>
      <c r="K43" s="44"/>
      <c r="L43" s="44"/>
      <c r="M43" s="44"/>
    </row>
    <row r="44" spans="1:13" ht="19.5" x14ac:dyDescent="0.3">
      <c r="A44" s="62"/>
      <c r="B44" s="63"/>
      <c r="C44" s="50" t="s">
        <v>25</v>
      </c>
      <c r="D44" s="41" t="s">
        <v>23</v>
      </c>
      <c r="E44" s="41">
        <v>1.5</v>
      </c>
      <c r="F44" s="64">
        <v>4.2299999999999995</v>
      </c>
      <c r="G44" s="44"/>
      <c r="H44" s="44"/>
      <c r="I44" s="44"/>
      <c r="J44" s="44"/>
      <c r="K44" s="44"/>
      <c r="L44" s="44"/>
      <c r="M44" s="44"/>
    </row>
    <row r="45" spans="1:13" ht="19.5" x14ac:dyDescent="0.3">
      <c r="A45" s="62"/>
      <c r="B45" s="63"/>
      <c r="C45" s="50" t="s">
        <v>41</v>
      </c>
      <c r="D45" s="41" t="s">
        <v>42</v>
      </c>
      <c r="E45" s="41">
        <v>40</v>
      </c>
      <c r="F45" s="64">
        <v>112.8</v>
      </c>
      <c r="G45" s="44"/>
      <c r="H45" s="44"/>
      <c r="I45" s="44"/>
      <c r="J45" s="44"/>
      <c r="K45" s="44"/>
      <c r="L45" s="44"/>
      <c r="M45" s="44"/>
    </row>
    <row r="46" spans="1:13" ht="19.5" x14ac:dyDescent="0.3">
      <c r="A46" s="62"/>
      <c r="B46" s="63"/>
      <c r="C46" s="50" t="s">
        <v>37</v>
      </c>
      <c r="D46" s="41" t="s">
        <v>23</v>
      </c>
      <c r="E46" s="41">
        <v>2.2799999999999998</v>
      </c>
      <c r="F46" s="64">
        <v>6.4295999999999989</v>
      </c>
      <c r="G46" s="44"/>
      <c r="H46" s="44"/>
      <c r="I46" s="44"/>
      <c r="J46" s="44"/>
      <c r="K46" s="44"/>
      <c r="L46" s="44"/>
      <c r="M46" s="44"/>
    </row>
    <row r="47" spans="1:13" ht="39" x14ac:dyDescent="0.3">
      <c r="A47" s="145">
        <v>4</v>
      </c>
      <c r="B47" s="144" t="s">
        <v>43</v>
      </c>
      <c r="C47" s="45" t="s">
        <v>89</v>
      </c>
      <c r="D47" s="46" t="s">
        <v>44</v>
      </c>
      <c r="E47" s="47"/>
      <c r="F47" s="35">
        <v>56.400000000000006</v>
      </c>
      <c r="G47" s="35"/>
      <c r="H47" s="35"/>
      <c r="I47" s="35"/>
      <c r="J47" s="35"/>
      <c r="K47" s="35"/>
      <c r="L47" s="35"/>
      <c r="M47" s="35"/>
    </row>
    <row r="48" spans="1:13" ht="19.5" x14ac:dyDescent="0.3">
      <c r="A48" s="145"/>
      <c r="B48" s="144"/>
      <c r="C48" s="50" t="s">
        <v>15</v>
      </c>
      <c r="D48" s="41" t="s">
        <v>16</v>
      </c>
      <c r="E48" s="49">
        <v>7.6999999999999999E-2</v>
      </c>
      <c r="F48" s="44">
        <v>4.3428000000000004</v>
      </c>
      <c r="G48" s="44"/>
      <c r="H48" s="44"/>
      <c r="I48" s="44"/>
      <c r="J48" s="44"/>
      <c r="K48" s="44"/>
      <c r="L48" s="44"/>
      <c r="M48" s="44"/>
    </row>
    <row r="49" spans="1:13" ht="19.5" x14ac:dyDescent="0.3">
      <c r="A49" s="145"/>
      <c r="B49" s="144"/>
      <c r="C49" s="50" t="s">
        <v>45</v>
      </c>
      <c r="D49" s="41" t="s">
        <v>18</v>
      </c>
      <c r="E49" s="49">
        <v>0.19400000000000001</v>
      </c>
      <c r="F49" s="44">
        <v>10.941600000000001</v>
      </c>
      <c r="G49" s="44"/>
      <c r="H49" s="44"/>
      <c r="I49" s="44"/>
      <c r="J49" s="44"/>
      <c r="K49" s="44"/>
      <c r="L49" s="44"/>
      <c r="M49" s="44"/>
    </row>
    <row r="50" spans="1:13" ht="19.5" x14ac:dyDescent="0.3">
      <c r="A50" s="145"/>
      <c r="B50" s="144"/>
      <c r="C50" s="50" t="s">
        <v>46</v>
      </c>
      <c r="D50" s="41" t="s">
        <v>18</v>
      </c>
      <c r="E50" s="49">
        <v>2.4199999999999999E-2</v>
      </c>
      <c r="F50" s="44">
        <v>1.3648800000000001</v>
      </c>
      <c r="G50" s="44"/>
      <c r="H50" s="44"/>
      <c r="I50" s="44"/>
      <c r="J50" s="44"/>
      <c r="K50" s="44"/>
      <c r="L50" s="44"/>
      <c r="M50" s="44"/>
    </row>
    <row r="51" spans="1:13" ht="19.5" x14ac:dyDescent="0.3">
      <c r="A51" s="145"/>
      <c r="B51" s="144"/>
      <c r="C51" s="50" t="s">
        <v>47</v>
      </c>
      <c r="D51" s="41" t="s">
        <v>18</v>
      </c>
      <c r="E51" s="49">
        <v>1.67E-2</v>
      </c>
      <c r="F51" s="44">
        <v>0.94188000000000005</v>
      </c>
      <c r="G51" s="44"/>
      <c r="H51" s="44"/>
      <c r="I51" s="44"/>
      <c r="J51" s="44"/>
      <c r="K51" s="44"/>
      <c r="L51" s="44"/>
      <c r="M51" s="44"/>
    </row>
    <row r="52" spans="1:13" ht="19.5" x14ac:dyDescent="0.3">
      <c r="A52" s="145"/>
      <c r="B52" s="144"/>
      <c r="C52" s="50" t="s">
        <v>22</v>
      </c>
      <c r="D52" s="41" t="s">
        <v>18</v>
      </c>
      <c r="E52" s="49">
        <v>8.8000000000000005E-3</v>
      </c>
      <c r="F52" s="44">
        <v>0.49632000000000009</v>
      </c>
      <c r="G52" s="44"/>
      <c r="H52" s="44"/>
      <c r="I52" s="44"/>
      <c r="J52" s="44"/>
      <c r="K52" s="44"/>
      <c r="L52" s="44"/>
      <c r="M52" s="44"/>
    </row>
    <row r="53" spans="1:13" ht="19.5" x14ac:dyDescent="0.3">
      <c r="A53" s="145"/>
      <c r="B53" s="144"/>
      <c r="C53" s="50" t="s">
        <v>25</v>
      </c>
      <c r="D53" s="41" t="s">
        <v>23</v>
      </c>
      <c r="E53" s="49">
        <v>6.3700000000000007E-2</v>
      </c>
      <c r="F53" s="44">
        <v>3.5926800000000005</v>
      </c>
      <c r="G53" s="44"/>
      <c r="H53" s="44"/>
      <c r="I53" s="44"/>
      <c r="J53" s="44"/>
      <c r="K53" s="44"/>
      <c r="L53" s="44"/>
      <c r="M53" s="44"/>
    </row>
    <row r="54" spans="1:13" ht="19.5" x14ac:dyDescent="0.3">
      <c r="A54" s="145"/>
      <c r="B54" s="144"/>
      <c r="C54" s="50" t="s">
        <v>48</v>
      </c>
      <c r="D54" s="41" t="s">
        <v>31</v>
      </c>
      <c r="E54" s="49">
        <v>5.9999999999999995E-4</v>
      </c>
      <c r="F54" s="43">
        <v>3.3840000000000002E-2</v>
      </c>
      <c r="G54" s="44"/>
      <c r="H54" s="44"/>
      <c r="I54" s="44"/>
      <c r="J54" s="44"/>
      <c r="K54" s="44"/>
      <c r="L54" s="44"/>
      <c r="M54" s="44"/>
    </row>
    <row r="55" spans="1:13" ht="19.5" x14ac:dyDescent="0.3">
      <c r="A55" s="145"/>
      <c r="B55" s="144"/>
      <c r="C55" s="50" t="s">
        <v>49</v>
      </c>
      <c r="D55" s="41" t="s">
        <v>31</v>
      </c>
      <c r="E55" s="49">
        <v>6.9999999999999999E-4</v>
      </c>
      <c r="F55" s="43">
        <v>3.9480000000000001E-2</v>
      </c>
      <c r="G55" s="44"/>
      <c r="H55" s="44"/>
      <c r="I55" s="44"/>
      <c r="J55" s="44"/>
      <c r="K55" s="44"/>
      <c r="L55" s="44"/>
      <c r="M55" s="44"/>
    </row>
    <row r="56" spans="1:13" ht="22.5" x14ac:dyDescent="0.3">
      <c r="A56" s="145"/>
      <c r="B56" s="144"/>
      <c r="C56" s="50" t="s">
        <v>24</v>
      </c>
      <c r="D56" s="41" t="s">
        <v>75</v>
      </c>
      <c r="E56" s="49">
        <v>6.2E-2</v>
      </c>
      <c r="F56" s="44">
        <v>0.67837920000000007</v>
      </c>
      <c r="G56" s="44"/>
      <c r="H56" s="44"/>
      <c r="I56" s="44"/>
      <c r="J56" s="44"/>
      <c r="K56" s="44"/>
      <c r="L56" s="44"/>
      <c r="M56" s="44"/>
    </row>
    <row r="57" spans="1:13" ht="22.5" x14ac:dyDescent="0.3">
      <c r="A57" s="145"/>
      <c r="B57" s="144"/>
      <c r="C57" s="50" t="s">
        <v>35</v>
      </c>
      <c r="D57" s="41" t="s">
        <v>75</v>
      </c>
      <c r="E57" s="49">
        <v>0.01</v>
      </c>
      <c r="F57" s="44">
        <v>0.56400000000000006</v>
      </c>
      <c r="G57" s="44"/>
      <c r="H57" s="44"/>
      <c r="I57" s="44"/>
      <c r="J57" s="44"/>
      <c r="K57" s="44"/>
      <c r="L57" s="44"/>
      <c r="M57" s="44"/>
    </row>
    <row r="58" spans="1:13" ht="19.5" x14ac:dyDescent="0.3">
      <c r="A58" s="145"/>
      <c r="B58" s="144"/>
      <c r="C58" s="50" t="s">
        <v>37</v>
      </c>
      <c r="D58" s="41" t="s">
        <v>23</v>
      </c>
      <c r="E58" s="49">
        <v>1.78E-2</v>
      </c>
      <c r="F58" s="44">
        <v>1.0039200000000001</v>
      </c>
      <c r="G58" s="44"/>
      <c r="H58" s="44"/>
      <c r="I58" s="44"/>
      <c r="J58" s="44"/>
      <c r="K58" s="44"/>
      <c r="L58" s="44"/>
      <c r="M58" s="44"/>
    </row>
    <row r="59" spans="1:13" ht="44.25" customHeight="1" x14ac:dyDescent="0.3">
      <c r="A59" s="134">
        <v>5</v>
      </c>
      <c r="B59" s="144" t="s">
        <v>50</v>
      </c>
      <c r="C59" s="45" t="s">
        <v>90</v>
      </c>
      <c r="D59" s="46" t="s">
        <v>74</v>
      </c>
      <c r="E59" s="47"/>
      <c r="F59" s="35">
        <v>44</v>
      </c>
      <c r="G59" s="35"/>
      <c r="H59" s="35"/>
      <c r="I59" s="35"/>
      <c r="J59" s="35"/>
      <c r="K59" s="35"/>
      <c r="L59" s="35"/>
      <c r="M59" s="35"/>
    </row>
    <row r="60" spans="1:13" ht="19.5" x14ac:dyDescent="0.3">
      <c r="A60" s="134"/>
      <c r="B60" s="144"/>
      <c r="C60" s="50" t="s">
        <v>51</v>
      </c>
      <c r="D60" s="41" t="s">
        <v>16</v>
      </c>
      <c r="E60" s="49">
        <v>0.15</v>
      </c>
      <c r="F60" s="44">
        <v>6.6</v>
      </c>
      <c r="G60" s="44"/>
      <c r="H60" s="44"/>
      <c r="I60" s="44"/>
      <c r="J60" s="44"/>
      <c r="K60" s="44"/>
      <c r="L60" s="44"/>
      <c r="M60" s="44"/>
    </row>
    <row r="61" spans="1:13" ht="19.5" x14ac:dyDescent="0.3">
      <c r="A61" s="134"/>
      <c r="B61" s="144"/>
      <c r="C61" s="50" t="s">
        <v>19</v>
      </c>
      <c r="D61" s="41" t="s">
        <v>18</v>
      </c>
      <c r="E61" s="49">
        <v>2.1600000000000001E-2</v>
      </c>
      <c r="F61" s="44">
        <v>0.95040000000000002</v>
      </c>
      <c r="G61" s="44"/>
      <c r="H61" s="44"/>
      <c r="I61" s="44"/>
      <c r="J61" s="44"/>
      <c r="K61" s="44"/>
      <c r="L61" s="44"/>
      <c r="M61" s="44"/>
    </row>
    <row r="62" spans="1:13" ht="19.5" x14ac:dyDescent="0.3">
      <c r="A62" s="134"/>
      <c r="B62" s="144"/>
      <c r="C62" s="50" t="s">
        <v>28</v>
      </c>
      <c r="D62" s="41" t="s">
        <v>18</v>
      </c>
      <c r="E62" s="49">
        <v>2.7300000000000001E-2</v>
      </c>
      <c r="F62" s="44">
        <v>1.2012</v>
      </c>
      <c r="G62" s="44"/>
      <c r="H62" s="44"/>
      <c r="I62" s="44"/>
      <c r="J62" s="44"/>
      <c r="K62" s="44"/>
      <c r="L62" s="44"/>
      <c r="M62" s="44"/>
    </row>
    <row r="63" spans="1:13" ht="19.5" x14ac:dyDescent="0.3">
      <c r="A63" s="134"/>
      <c r="B63" s="144"/>
      <c r="C63" s="50" t="s">
        <v>22</v>
      </c>
      <c r="D63" s="41" t="s">
        <v>18</v>
      </c>
      <c r="E63" s="49">
        <v>9.7000000000000003E-3</v>
      </c>
      <c r="F63" s="44">
        <v>0.42680000000000001</v>
      </c>
      <c r="G63" s="44"/>
      <c r="H63" s="44"/>
      <c r="I63" s="44"/>
      <c r="J63" s="44"/>
      <c r="K63" s="44"/>
      <c r="L63" s="44"/>
      <c r="M63" s="44"/>
    </row>
    <row r="64" spans="1:13" ht="19.5" x14ac:dyDescent="0.3">
      <c r="A64" s="134"/>
      <c r="B64" s="144"/>
      <c r="C64" s="50" t="s">
        <v>91</v>
      </c>
      <c r="D64" s="41" t="s">
        <v>79</v>
      </c>
      <c r="E64" s="49">
        <v>1.22</v>
      </c>
      <c r="F64" s="44">
        <v>53.68</v>
      </c>
      <c r="G64" s="44"/>
      <c r="H64" s="44"/>
      <c r="I64" s="44"/>
      <c r="J64" s="44"/>
      <c r="K64" s="44"/>
      <c r="L64" s="44"/>
      <c r="M64" s="44"/>
    </row>
    <row r="65" spans="1:13" ht="19.5" x14ac:dyDescent="0.3">
      <c r="A65" s="134"/>
      <c r="B65" s="144"/>
      <c r="C65" s="50" t="s">
        <v>24</v>
      </c>
      <c r="D65" s="41" t="s">
        <v>79</v>
      </c>
      <c r="E65" s="49">
        <v>7.0000000000000007E-2</v>
      </c>
      <c r="F65" s="44">
        <v>3.08</v>
      </c>
      <c r="G65" s="44"/>
      <c r="H65" s="44"/>
      <c r="I65" s="44"/>
      <c r="J65" s="44"/>
      <c r="K65" s="44"/>
      <c r="L65" s="44"/>
      <c r="M65" s="44"/>
    </row>
    <row r="66" spans="1:13" ht="21" x14ac:dyDescent="0.3">
      <c r="A66" s="40"/>
      <c r="B66" s="41"/>
      <c r="C66" s="46" t="s">
        <v>17</v>
      </c>
      <c r="D66" s="46"/>
      <c r="E66" s="49"/>
      <c r="F66" s="35"/>
      <c r="G66" s="44"/>
      <c r="H66" s="35"/>
      <c r="I66" s="35"/>
      <c r="J66" s="35"/>
      <c r="K66" s="35"/>
      <c r="L66" s="35"/>
      <c r="M66" s="35"/>
    </row>
    <row r="67" spans="1:13" ht="39" x14ac:dyDescent="0.35">
      <c r="A67" s="65"/>
      <c r="B67" s="48"/>
      <c r="C67" s="66" t="s">
        <v>92</v>
      </c>
      <c r="D67" s="67">
        <v>0.05</v>
      </c>
      <c r="E67" s="68"/>
      <c r="F67" s="68"/>
      <c r="G67" s="68"/>
      <c r="H67" s="68"/>
      <c r="I67" s="68"/>
      <c r="J67" s="68"/>
      <c r="K67" s="68"/>
      <c r="L67" s="68"/>
      <c r="M67" s="69"/>
    </row>
    <row r="68" spans="1:13" ht="19.5" x14ac:dyDescent="0.35">
      <c r="A68" s="65"/>
      <c r="B68" s="48"/>
      <c r="C68" s="66" t="s">
        <v>13</v>
      </c>
      <c r="D68" s="70"/>
      <c r="E68" s="68"/>
      <c r="F68" s="68"/>
      <c r="G68" s="68"/>
      <c r="H68" s="68"/>
      <c r="I68" s="68"/>
      <c r="J68" s="68"/>
      <c r="K68" s="68"/>
      <c r="L68" s="68"/>
      <c r="M68" s="69"/>
    </row>
    <row r="69" spans="1:13" ht="19.5" x14ac:dyDescent="0.35">
      <c r="A69" s="65"/>
      <c r="B69" s="48"/>
      <c r="C69" s="66" t="s">
        <v>52</v>
      </c>
      <c r="D69" s="67" t="s">
        <v>121</v>
      </c>
      <c r="E69" s="68"/>
      <c r="F69" s="68"/>
      <c r="G69" s="68"/>
      <c r="H69" s="68"/>
      <c r="I69" s="68"/>
      <c r="J69" s="68"/>
      <c r="K69" s="68"/>
      <c r="L69" s="68"/>
      <c r="M69" s="69"/>
    </row>
    <row r="70" spans="1:13" ht="19.5" x14ac:dyDescent="0.35">
      <c r="A70" s="65"/>
      <c r="B70" s="48"/>
      <c r="C70" s="66" t="s">
        <v>13</v>
      </c>
      <c r="D70" s="70"/>
      <c r="E70" s="68"/>
      <c r="F70" s="68"/>
      <c r="G70" s="68"/>
      <c r="H70" s="68"/>
      <c r="I70" s="68"/>
      <c r="J70" s="68"/>
      <c r="K70" s="68"/>
      <c r="L70" s="68"/>
      <c r="M70" s="69"/>
    </row>
    <row r="71" spans="1:13" ht="19.5" x14ac:dyDescent="0.3">
      <c r="A71" s="65"/>
      <c r="B71" s="71"/>
      <c r="C71" s="46" t="s">
        <v>53</v>
      </c>
      <c r="D71" s="72" t="s">
        <v>121</v>
      </c>
      <c r="E71" s="73"/>
      <c r="F71" s="51"/>
      <c r="G71" s="35"/>
      <c r="H71" s="35"/>
      <c r="I71" s="69"/>
      <c r="J71" s="69"/>
      <c r="K71" s="69"/>
      <c r="L71" s="69"/>
      <c r="M71" s="69"/>
    </row>
    <row r="72" spans="1:13" ht="19.5" x14ac:dyDescent="0.3">
      <c r="A72" s="65"/>
      <c r="B72" s="71"/>
      <c r="C72" s="46" t="s">
        <v>13</v>
      </c>
      <c r="D72" s="46"/>
      <c r="E72" s="74"/>
      <c r="F72" s="51"/>
      <c r="G72" s="35"/>
      <c r="H72" s="35"/>
      <c r="I72" s="69"/>
      <c r="J72" s="69"/>
      <c r="K72" s="69"/>
      <c r="L72" s="69"/>
      <c r="M72" s="69"/>
    </row>
    <row r="73" spans="1:13" ht="19.5" x14ac:dyDescent="0.3">
      <c r="A73" s="65"/>
      <c r="B73" s="71"/>
      <c r="C73" s="46" t="s">
        <v>54</v>
      </c>
      <c r="D73" s="72">
        <v>0.03</v>
      </c>
      <c r="E73" s="73"/>
      <c r="F73" s="51"/>
      <c r="G73" s="35"/>
      <c r="H73" s="35"/>
      <c r="I73" s="69"/>
      <c r="J73" s="69"/>
      <c r="K73" s="69"/>
      <c r="L73" s="69"/>
      <c r="M73" s="69"/>
    </row>
    <row r="74" spans="1:13" ht="19.5" x14ac:dyDescent="0.3">
      <c r="A74" s="65"/>
      <c r="B74" s="71"/>
      <c r="C74" s="46" t="s">
        <v>13</v>
      </c>
      <c r="D74" s="46"/>
      <c r="E74" s="74"/>
      <c r="F74" s="51"/>
      <c r="G74" s="35"/>
      <c r="H74" s="35"/>
      <c r="I74" s="69"/>
      <c r="J74" s="69"/>
      <c r="K74" s="69"/>
      <c r="L74" s="69"/>
      <c r="M74" s="69"/>
    </row>
    <row r="75" spans="1:13" ht="19.5" x14ac:dyDescent="0.3">
      <c r="A75" s="65"/>
      <c r="B75" s="71"/>
      <c r="C75" s="46" t="s">
        <v>55</v>
      </c>
      <c r="D75" s="72">
        <v>0.18</v>
      </c>
      <c r="E75" s="73"/>
      <c r="F75" s="51"/>
      <c r="G75" s="35"/>
      <c r="H75" s="35"/>
      <c r="I75" s="69"/>
      <c r="J75" s="69"/>
      <c r="K75" s="69"/>
      <c r="L75" s="69"/>
      <c r="M75" s="69"/>
    </row>
    <row r="76" spans="1:13" ht="19.5" x14ac:dyDescent="0.3">
      <c r="A76" s="65"/>
      <c r="B76" s="71"/>
      <c r="C76" s="46" t="s">
        <v>56</v>
      </c>
      <c r="D76" s="46"/>
      <c r="E76" s="74"/>
      <c r="F76" s="51"/>
      <c r="G76" s="35"/>
      <c r="H76" s="35"/>
      <c r="I76" s="69"/>
      <c r="J76" s="69"/>
      <c r="K76" s="69"/>
      <c r="L76" s="69"/>
      <c r="M76" s="69"/>
    </row>
  </sheetData>
  <mergeCells count="26">
    <mergeCell ref="A13:A20"/>
    <mergeCell ref="B13:B20"/>
    <mergeCell ref="A59:A65"/>
    <mergeCell ref="B59:B65"/>
    <mergeCell ref="A21:A30"/>
    <mergeCell ref="B21:B30"/>
    <mergeCell ref="A31:A41"/>
    <mergeCell ref="B31:B41"/>
    <mergeCell ref="A47:A58"/>
    <mergeCell ref="B47:B58"/>
    <mergeCell ref="A7:C7"/>
    <mergeCell ref="K6:L6"/>
    <mergeCell ref="D1:L1"/>
    <mergeCell ref="A2:M2"/>
    <mergeCell ref="A3:M3"/>
    <mergeCell ref="K5:L5"/>
    <mergeCell ref="G8:H8"/>
    <mergeCell ref="I8:J8"/>
    <mergeCell ref="K8:L8"/>
    <mergeCell ref="M8:M9"/>
    <mergeCell ref="A8:A9"/>
    <mergeCell ref="B8:B9"/>
    <mergeCell ref="C8:C9"/>
    <mergeCell ref="D8:D9"/>
    <mergeCell ref="E8:E9"/>
    <mergeCell ref="F8:F9"/>
  </mergeCells>
  <pageMargins left="0.23622047244094491" right="0.23622047244094491" top="0.74803149606299213" bottom="0.74803149606299213" header="0.31496062992125984" footer="0.31496062992125984"/>
  <pageSetup paperSize="9" scale="60" fitToHeight="0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view="pageBreakPreview" zoomScale="60" zoomScaleNormal="100" workbookViewId="0">
      <selection activeCell="C9" sqref="C9"/>
    </sheetView>
  </sheetViews>
  <sheetFormatPr defaultRowHeight="18.75" x14ac:dyDescent="0.3"/>
  <cols>
    <col min="1" max="1" width="10.42578125" style="28" bestFit="1" customWidth="1"/>
    <col min="2" max="2" width="18.140625" style="28" customWidth="1"/>
    <col min="3" max="3" width="84.42578125" style="28" customWidth="1"/>
    <col min="4" max="4" width="18.42578125" style="28" customWidth="1"/>
    <col min="5" max="5" width="18" style="28" customWidth="1"/>
    <col min="6" max="6" width="18.140625" style="28" customWidth="1"/>
    <col min="7" max="16384" width="9.140625" style="28"/>
  </cols>
  <sheetData>
    <row r="1" spans="1:6" ht="19.5" x14ac:dyDescent="0.35">
      <c r="A1" s="25"/>
      <c r="B1" s="25"/>
      <c r="C1" s="26"/>
      <c r="D1" s="140"/>
      <c r="E1" s="140"/>
      <c r="F1" s="140"/>
    </row>
    <row r="2" spans="1:6" ht="40.5" customHeight="1" x14ac:dyDescent="0.3">
      <c r="A2" s="146" t="str">
        <f>ხარჯთაღრიცხვა!A2</f>
        <v>სოფელ ზოდი, ბოყოველების უბნის დამაკავშირებელ გზაზე ბეტონის საფარის მოწყობა</v>
      </c>
      <c r="B2" s="146"/>
      <c r="C2" s="146"/>
      <c r="D2" s="146"/>
      <c r="E2" s="146"/>
      <c r="F2" s="146"/>
    </row>
    <row r="3" spans="1:6" ht="19.5" x14ac:dyDescent="0.35">
      <c r="A3" s="142" t="s">
        <v>84</v>
      </c>
      <c r="B3" s="142"/>
      <c r="C3" s="142"/>
      <c r="D3" s="142"/>
      <c r="E3" s="142"/>
      <c r="F3" s="142"/>
    </row>
    <row r="4" spans="1:6" ht="18.75" customHeight="1" x14ac:dyDescent="0.3">
      <c r="A4" s="134" t="s">
        <v>4</v>
      </c>
      <c r="B4" s="135" t="s">
        <v>5</v>
      </c>
      <c r="C4" s="136" t="s">
        <v>6</v>
      </c>
      <c r="D4" s="136" t="s">
        <v>7</v>
      </c>
      <c r="E4" s="137" t="s">
        <v>8</v>
      </c>
      <c r="F4" s="133" t="s">
        <v>9</v>
      </c>
    </row>
    <row r="5" spans="1:6" ht="18.75" customHeight="1" x14ac:dyDescent="0.3">
      <c r="A5" s="134"/>
      <c r="B5" s="135"/>
      <c r="C5" s="136"/>
      <c r="D5" s="136"/>
      <c r="E5" s="137"/>
      <c r="F5" s="133"/>
    </row>
    <row r="6" spans="1:6" ht="21" x14ac:dyDescent="0.3">
      <c r="A6" s="36">
        <v>1</v>
      </c>
      <c r="B6" s="37">
        <v>2</v>
      </c>
      <c r="C6" s="38">
        <v>3</v>
      </c>
      <c r="D6" s="38">
        <v>4</v>
      </c>
      <c r="E6" s="39">
        <v>5</v>
      </c>
      <c r="F6" s="39">
        <v>6</v>
      </c>
    </row>
    <row r="7" spans="1:6" ht="21" x14ac:dyDescent="0.3">
      <c r="A7" s="93"/>
      <c r="B7" s="41"/>
      <c r="C7" s="95" t="s">
        <v>94</v>
      </c>
      <c r="D7" s="95"/>
      <c r="E7" s="49"/>
      <c r="F7" s="94"/>
    </row>
    <row r="8" spans="1:6" ht="48" customHeight="1" x14ac:dyDescent="0.3">
      <c r="A8" s="89"/>
      <c r="B8" s="41"/>
      <c r="C8" s="42" t="s">
        <v>57</v>
      </c>
      <c r="D8" s="41"/>
      <c r="E8" s="43"/>
      <c r="F8" s="44"/>
    </row>
    <row r="9" spans="1:6" ht="19.5" customHeight="1" x14ac:dyDescent="0.3">
      <c r="A9" s="134">
        <v>1</v>
      </c>
      <c r="B9" s="143" t="s">
        <v>87</v>
      </c>
      <c r="C9" s="45" t="s">
        <v>88</v>
      </c>
      <c r="D9" s="90" t="s">
        <v>86</v>
      </c>
      <c r="E9" s="47"/>
      <c r="F9" s="88">
        <f>ხარჯთაღრიცხვა!F13</f>
        <v>0.312</v>
      </c>
    </row>
    <row r="10" spans="1:6" ht="19.5" customHeight="1" x14ac:dyDescent="0.3">
      <c r="A10" s="134"/>
      <c r="B10" s="144"/>
      <c r="C10" s="48" t="s">
        <v>15</v>
      </c>
      <c r="D10" s="41" t="s">
        <v>16</v>
      </c>
      <c r="E10" s="49">
        <v>13</v>
      </c>
      <c r="F10" s="102">
        <f>ხარჯთაღრიცხვა!F14</f>
        <v>4.056</v>
      </c>
    </row>
    <row r="11" spans="1:6" ht="19.5" customHeight="1" x14ac:dyDescent="0.3">
      <c r="A11" s="134"/>
      <c r="B11" s="144"/>
      <c r="C11" s="50" t="s">
        <v>19</v>
      </c>
      <c r="D11" s="41" t="s">
        <v>18</v>
      </c>
      <c r="E11" s="49">
        <v>16.2</v>
      </c>
      <c r="F11" s="102">
        <f>ხარჯთაღრიცხვა!F15</f>
        <v>5.0543999999999993</v>
      </c>
    </row>
    <row r="12" spans="1:6" ht="19.5" customHeight="1" x14ac:dyDescent="0.3">
      <c r="A12" s="134"/>
      <c r="B12" s="144"/>
      <c r="C12" s="50" t="s">
        <v>21</v>
      </c>
      <c r="D12" s="41" t="s">
        <v>18</v>
      </c>
      <c r="E12" s="49">
        <v>0.94</v>
      </c>
      <c r="F12" s="102">
        <f>ხარჯთაღრიცხვა!F16</f>
        <v>0.29327999999999999</v>
      </c>
    </row>
    <row r="13" spans="1:6" ht="19.5" customHeight="1" x14ac:dyDescent="0.3">
      <c r="A13" s="134"/>
      <c r="B13" s="144"/>
      <c r="C13" s="50" t="s">
        <v>28</v>
      </c>
      <c r="D13" s="41" t="s">
        <v>18</v>
      </c>
      <c r="E13" s="49">
        <v>2.31</v>
      </c>
      <c r="F13" s="102">
        <f>ხარჯთაღრიცხვა!F17</f>
        <v>9.3693600000000004</v>
      </c>
    </row>
    <row r="14" spans="1:6" ht="19.5" customHeight="1" x14ac:dyDescent="0.3">
      <c r="A14" s="134"/>
      <c r="B14" s="144"/>
      <c r="C14" s="50" t="s">
        <v>22</v>
      </c>
      <c r="D14" s="41" t="s">
        <v>18</v>
      </c>
      <c r="E14" s="49">
        <v>1.76</v>
      </c>
      <c r="F14" s="102">
        <f>ხარჯთაღრიცხვა!F18</f>
        <v>8.8957439999999988</v>
      </c>
    </row>
    <row r="15" spans="1:6" ht="19.5" customHeight="1" x14ac:dyDescent="0.3">
      <c r="A15" s="134"/>
      <c r="B15" s="144"/>
      <c r="C15" s="50" t="s">
        <v>25</v>
      </c>
      <c r="D15" s="41" t="s">
        <v>23</v>
      </c>
      <c r="E15" s="49">
        <v>0.53</v>
      </c>
      <c r="F15" s="102">
        <f>ხარჯთაღრიცხვა!F19</f>
        <v>0.16536000000000001</v>
      </c>
    </row>
    <row r="16" spans="1:6" ht="19.5" customHeight="1" x14ac:dyDescent="0.3">
      <c r="A16" s="134"/>
      <c r="B16" s="144"/>
      <c r="C16" s="50" t="s">
        <v>24</v>
      </c>
      <c r="D16" s="41" t="s">
        <v>79</v>
      </c>
      <c r="E16" s="49">
        <v>12.8</v>
      </c>
      <c r="F16" s="102">
        <f>ხარჯთაღრიცხვა!F20</f>
        <v>3.9936000000000003</v>
      </c>
    </row>
    <row r="17" spans="1:6" ht="39" x14ac:dyDescent="0.3">
      <c r="A17" s="134">
        <v>1</v>
      </c>
      <c r="B17" s="144" t="s">
        <v>26</v>
      </c>
      <c r="C17" s="45" t="s">
        <v>27</v>
      </c>
      <c r="D17" s="90" t="s">
        <v>74</v>
      </c>
      <c r="E17" s="47"/>
      <c r="F17" s="102">
        <f>ხარჯთაღრიცხვა!F21</f>
        <v>31.2</v>
      </c>
    </row>
    <row r="18" spans="1:6" ht="19.5" customHeight="1" x14ac:dyDescent="0.3">
      <c r="A18" s="134"/>
      <c r="B18" s="144"/>
      <c r="C18" s="48" t="s">
        <v>15</v>
      </c>
      <c r="D18" s="41" t="s">
        <v>16</v>
      </c>
      <c r="E18" s="49">
        <v>0.216</v>
      </c>
      <c r="F18" s="102">
        <f>ხარჯთაღრიცხვა!F22</f>
        <v>6.7391999999999994</v>
      </c>
    </row>
    <row r="19" spans="1:6" ht="19.5" customHeight="1" x14ac:dyDescent="0.3">
      <c r="A19" s="134"/>
      <c r="B19" s="144"/>
      <c r="C19" s="50" t="s">
        <v>19</v>
      </c>
      <c r="D19" s="41" t="s">
        <v>18</v>
      </c>
      <c r="E19" s="49">
        <v>1.24E-2</v>
      </c>
      <c r="F19" s="102">
        <f>ხარჯთაღრიცხვა!F23</f>
        <v>0.38688</v>
      </c>
    </row>
    <row r="20" spans="1:6" ht="19.5" customHeight="1" x14ac:dyDescent="0.3">
      <c r="A20" s="134"/>
      <c r="B20" s="144"/>
      <c r="C20" s="50" t="s">
        <v>28</v>
      </c>
      <c r="D20" s="41" t="s">
        <v>18</v>
      </c>
      <c r="E20" s="49">
        <v>4.1000000000000003E-3</v>
      </c>
      <c r="F20" s="102">
        <f>ხარჯთაღრიცხვა!F24</f>
        <v>0.12792000000000001</v>
      </c>
    </row>
    <row r="21" spans="1:6" ht="19.5" customHeight="1" x14ac:dyDescent="0.3">
      <c r="A21" s="134"/>
      <c r="B21" s="144"/>
      <c r="C21" s="50" t="s">
        <v>20</v>
      </c>
      <c r="D21" s="41" t="s">
        <v>18</v>
      </c>
      <c r="E21" s="49">
        <v>7.5999999999999998E-2</v>
      </c>
      <c r="F21" s="102">
        <f>ხარჯთაღრიცხვა!F25</f>
        <v>2.3712</v>
      </c>
    </row>
    <row r="22" spans="1:6" ht="19.5" customHeight="1" x14ac:dyDescent="0.3">
      <c r="A22" s="134"/>
      <c r="B22" s="144"/>
      <c r="C22" s="50" t="s">
        <v>21</v>
      </c>
      <c r="D22" s="41" t="s">
        <v>18</v>
      </c>
      <c r="E22" s="49">
        <v>0.151</v>
      </c>
      <c r="F22" s="102">
        <f>ხარჯთაღრიცხვა!F26</f>
        <v>4.7111999999999998</v>
      </c>
    </row>
    <row r="23" spans="1:6" ht="19.5" customHeight="1" x14ac:dyDescent="0.3">
      <c r="A23" s="134"/>
      <c r="B23" s="144"/>
      <c r="C23" s="50" t="s">
        <v>29</v>
      </c>
      <c r="D23" s="41" t="s">
        <v>18</v>
      </c>
      <c r="E23" s="49">
        <v>2.58E-2</v>
      </c>
      <c r="F23" s="102">
        <f>ხარჯთაღრიცხვა!F27</f>
        <v>0.17387135999999997</v>
      </c>
    </row>
    <row r="24" spans="1:6" ht="19.5" customHeight="1" x14ac:dyDescent="0.3">
      <c r="A24" s="134"/>
      <c r="B24" s="144"/>
      <c r="C24" s="50" t="s">
        <v>22</v>
      </c>
      <c r="D24" s="41" t="s">
        <v>18</v>
      </c>
      <c r="E24" s="49">
        <v>9.7000000000000003E-3</v>
      </c>
      <c r="F24" s="102">
        <f>ხარჯთაღრიცხვა!F28</f>
        <v>0.30264000000000002</v>
      </c>
    </row>
    <row r="25" spans="1:6" ht="22.5" x14ac:dyDescent="0.3">
      <c r="A25" s="134"/>
      <c r="B25" s="144"/>
      <c r="C25" s="50" t="s">
        <v>30</v>
      </c>
      <c r="D25" s="41" t="s">
        <v>75</v>
      </c>
      <c r="E25" s="49">
        <v>1.26</v>
      </c>
      <c r="F25" s="102">
        <f>ხარჯთაღრიცხვა!F29</f>
        <v>39.311999999999998</v>
      </c>
    </row>
    <row r="26" spans="1:6" ht="22.5" x14ac:dyDescent="0.3">
      <c r="A26" s="134"/>
      <c r="B26" s="144"/>
      <c r="C26" s="50" t="s">
        <v>24</v>
      </c>
      <c r="D26" s="41" t="s">
        <v>75</v>
      </c>
      <c r="E26" s="49">
        <v>7.0000000000000007E-2</v>
      </c>
      <c r="F26" s="102">
        <f>ხარჯთაღრიცხვა!F30</f>
        <v>2.1840000000000002</v>
      </c>
    </row>
    <row r="27" spans="1:6" ht="58.5" x14ac:dyDescent="0.3">
      <c r="A27" s="145">
        <v>3</v>
      </c>
      <c r="B27" s="144" t="s">
        <v>32</v>
      </c>
      <c r="C27" s="45" t="s">
        <v>73</v>
      </c>
      <c r="D27" s="42" t="s">
        <v>33</v>
      </c>
      <c r="E27" s="88"/>
      <c r="F27" s="102">
        <f>ხარჯთაღრიცხვა!F31</f>
        <v>0.28199999999999997</v>
      </c>
    </row>
    <row r="28" spans="1:6" ht="19.5" x14ac:dyDescent="0.3">
      <c r="A28" s="145"/>
      <c r="B28" s="144"/>
      <c r="C28" s="50" t="s">
        <v>15</v>
      </c>
      <c r="D28" s="41" t="s">
        <v>16</v>
      </c>
      <c r="E28" s="49">
        <v>386.44</v>
      </c>
      <c r="F28" s="102">
        <f>ხარჯთაღრიცხვა!F32</f>
        <v>108.97607999999998</v>
      </c>
    </row>
    <row r="29" spans="1:6" ht="19.5" x14ac:dyDescent="0.3">
      <c r="A29" s="145"/>
      <c r="B29" s="144"/>
      <c r="C29" s="50" t="s">
        <v>22</v>
      </c>
      <c r="D29" s="41" t="s">
        <v>18</v>
      </c>
      <c r="E29" s="49">
        <v>22.6</v>
      </c>
      <c r="F29" s="102">
        <f>ხარჯთაღრიცხვა!F33</f>
        <v>6.3731999999999998</v>
      </c>
    </row>
    <row r="30" spans="1:6" ht="19.5" x14ac:dyDescent="0.3">
      <c r="A30" s="145"/>
      <c r="B30" s="144"/>
      <c r="C30" s="50" t="s">
        <v>25</v>
      </c>
      <c r="D30" s="41" t="s">
        <v>23</v>
      </c>
      <c r="E30" s="49">
        <v>13.1</v>
      </c>
      <c r="F30" s="102">
        <f>ხარჯთაღრიცხვა!F34</f>
        <v>3.6941999999999995</v>
      </c>
    </row>
    <row r="31" spans="1:6" ht="22.5" x14ac:dyDescent="0.3">
      <c r="A31" s="145"/>
      <c r="B31" s="144"/>
      <c r="C31" s="50" t="s">
        <v>58</v>
      </c>
      <c r="D31" s="41" t="s">
        <v>75</v>
      </c>
      <c r="E31" s="49">
        <v>163.19999999999999</v>
      </c>
      <c r="F31" s="102">
        <f>ხარჯთაღრიცხვა!F35</f>
        <v>46.02239999999999</v>
      </c>
    </row>
    <row r="32" spans="1:6" ht="19.5" x14ac:dyDescent="0.3">
      <c r="A32" s="145"/>
      <c r="B32" s="144"/>
      <c r="C32" s="52" t="s">
        <v>59</v>
      </c>
      <c r="D32" s="41" t="s">
        <v>31</v>
      </c>
      <c r="E32" s="53" t="s">
        <v>34</v>
      </c>
      <c r="F32" s="102">
        <f>ხარჯთაღრიცხვა!F36</f>
        <v>2.38</v>
      </c>
    </row>
    <row r="33" spans="1:6" ht="19.5" x14ac:dyDescent="0.3">
      <c r="A33" s="145"/>
      <c r="B33" s="144"/>
      <c r="C33" s="50" t="s">
        <v>49</v>
      </c>
      <c r="D33" s="41" t="s">
        <v>31</v>
      </c>
      <c r="E33" s="49">
        <v>0.19</v>
      </c>
      <c r="F33" s="102">
        <f>ხარჯთაღრიცხვა!F37</f>
        <v>5.3579999999999996E-2</v>
      </c>
    </row>
    <row r="34" spans="1:6" ht="22.5" x14ac:dyDescent="0.3">
      <c r="A34" s="145"/>
      <c r="B34" s="144"/>
      <c r="C34" s="54" t="s">
        <v>35</v>
      </c>
      <c r="D34" s="41" t="s">
        <v>75</v>
      </c>
      <c r="E34" s="49">
        <v>40</v>
      </c>
      <c r="F34" s="102">
        <f>ხარჯთაღრიცხვა!F38</f>
        <v>11.28</v>
      </c>
    </row>
    <row r="35" spans="1:6" ht="22.5" x14ac:dyDescent="0.3">
      <c r="A35" s="145"/>
      <c r="B35" s="144"/>
      <c r="C35" s="50" t="s">
        <v>24</v>
      </c>
      <c r="D35" s="41" t="s">
        <v>75</v>
      </c>
      <c r="E35" s="49">
        <v>178</v>
      </c>
      <c r="F35" s="102">
        <f>ხარჯთაღრიცხვა!F39</f>
        <v>50.195999999999998</v>
      </c>
    </row>
    <row r="36" spans="1:6" ht="22.5" x14ac:dyDescent="0.3">
      <c r="A36" s="145"/>
      <c r="B36" s="144"/>
      <c r="C36" s="50" t="s">
        <v>36</v>
      </c>
      <c r="D36" s="41" t="s">
        <v>76</v>
      </c>
      <c r="E36" s="49">
        <v>9.34</v>
      </c>
      <c r="F36" s="102">
        <f>ხარჯთაღრიცხვა!F40</f>
        <v>2.6338799999999996</v>
      </c>
    </row>
    <row r="37" spans="1:6" ht="19.5" x14ac:dyDescent="0.3">
      <c r="A37" s="145"/>
      <c r="B37" s="144"/>
      <c r="C37" s="50" t="s">
        <v>37</v>
      </c>
      <c r="D37" s="41" t="s">
        <v>23</v>
      </c>
      <c r="E37" s="49">
        <v>5.64</v>
      </c>
      <c r="F37" s="102">
        <f>ხარჯთაღრიცხვა!F41</f>
        <v>1.5904799999999997</v>
      </c>
    </row>
    <row r="38" spans="1:6" ht="39" x14ac:dyDescent="0.3">
      <c r="A38" s="56"/>
      <c r="B38" s="57" t="s">
        <v>38</v>
      </c>
      <c r="C38" s="58" t="s">
        <v>39</v>
      </c>
      <c r="D38" s="59" t="s">
        <v>40</v>
      </c>
      <c r="E38" s="59"/>
      <c r="F38" s="102">
        <f>ხარჯთაღრიცხვა!F42</f>
        <v>2.82</v>
      </c>
    </row>
    <row r="39" spans="1:6" ht="19.5" x14ac:dyDescent="0.3">
      <c r="A39" s="92"/>
      <c r="B39" s="91"/>
      <c r="C39" s="50" t="s">
        <v>15</v>
      </c>
      <c r="D39" s="41" t="s">
        <v>16</v>
      </c>
      <c r="E39" s="41">
        <v>33.6</v>
      </c>
      <c r="F39" s="102">
        <f>ხარჯთაღრიცხვა!F43</f>
        <v>94.751999999999995</v>
      </c>
    </row>
    <row r="40" spans="1:6" ht="19.5" x14ac:dyDescent="0.3">
      <c r="A40" s="92"/>
      <c r="B40" s="91"/>
      <c r="C40" s="50" t="s">
        <v>25</v>
      </c>
      <c r="D40" s="41" t="s">
        <v>23</v>
      </c>
      <c r="E40" s="41">
        <v>1.5</v>
      </c>
      <c r="F40" s="102">
        <f>ხარჯთაღრიცხვა!F44</f>
        <v>4.2299999999999995</v>
      </c>
    </row>
    <row r="41" spans="1:6" ht="19.5" x14ac:dyDescent="0.3">
      <c r="A41" s="92"/>
      <c r="B41" s="91"/>
      <c r="C41" s="50" t="s">
        <v>41</v>
      </c>
      <c r="D41" s="41" t="s">
        <v>42</v>
      </c>
      <c r="E41" s="41">
        <v>40</v>
      </c>
      <c r="F41" s="102">
        <f>ხარჯთაღრიცხვა!F45</f>
        <v>112.8</v>
      </c>
    </row>
    <row r="42" spans="1:6" ht="19.5" x14ac:dyDescent="0.3">
      <c r="A42" s="92"/>
      <c r="B42" s="91"/>
      <c r="C42" s="50" t="s">
        <v>37</v>
      </c>
      <c r="D42" s="41" t="s">
        <v>23</v>
      </c>
      <c r="E42" s="41">
        <v>2.2799999999999998</v>
      </c>
      <c r="F42" s="102">
        <f>ხარჯთაღრიცხვა!F46</f>
        <v>6.4295999999999989</v>
      </c>
    </row>
    <row r="43" spans="1:6" ht="39" x14ac:dyDescent="0.3">
      <c r="A43" s="145">
        <v>4</v>
      </c>
      <c r="B43" s="144" t="s">
        <v>43</v>
      </c>
      <c r="C43" s="45" t="s">
        <v>89</v>
      </c>
      <c r="D43" s="90" t="s">
        <v>44</v>
      </c>
      <c r="E43" s="47"/>
      <c r="F43" s="102">
        <f>ხარჯთაღრიცხვა!F47</f>
        <v>56.400000000000006</v>
      </c>
    </row>
    <row r="44" spans="1:6" ht="19.5" x14ac:dyDescent="0.3">
      <c r="A44" s="145"/>
      <c r="B44" s="144"/>
      <c r="C44" s="50" t="s">
        <v>15</v>
      </c>
      <c r="D44" s="41" t="s">
        <v>16</v>
      </c>
      <c r="E44" s="49">
        <v>7.6999999999999999E-2</v>
      </c>
      <c r="F44" s="102">
        <f>ხარჯთაღრიცხვა!F48</f>
        <v>4.3428000000000004</v>
      </c>
    </row>
    <row r="45" spans="1:6" ht="19.5" x14ac:dyDescent="0.3">
      <c r="A45" s="145"/>
      <c r="B45" s="144"/>
      <c r="C45" s="50" t="s">
        <v>45</v>
      </c>
      <c r="D45" s="41" t="s">
        <v>18</v>
      </c>
      <c r="E45" s="49">
        <v>0.19400000000000001</v>
      </c>
      <c r="F45" s="102">
        <f>ხარჯთაღრიცხვა!F49</f>
        <v>10.941600000000001</v>
      </c>
    </row>
    <row r="46" spans="1:6" ht="19.5" x14ac:dyDescent="0.3">
      <c r="A46" s="145"/>
      <c r="B46" s="144"/>
      <c r="C46" s="50" t="s">
        <v>46</v>
      </c>
      <c r="D46" s="41" t="s">
        <v>18</v>
      </c>
      <c r="E46" s="49">
        <v>2.4199999999999999E-2</v>
      </c>
      <c r="F46" s="102">
        <f>ხარჯთაღრიცხვა!F50</f>
        <v>1.3648800000000001</v>
      </c>
    </row>
    <row r="47" spans="1:6" ht="19.5" x14ac:dyDescent="0.3">
      <c r="A47" s="145"/>
      <c r="B47" s="144"/>
      <c r="C47" s="50" t="s">
        <v>47</v>
      </c>
      <c r="D47" s="41" t="s">
        <v>18</v>
      </c>
      <c r="E47" s="49">
        <v>1.67E-2</v>
      </c>
      <c r="F47" s="102">
        <f>ხარჯთაღრიცხვა!F51</f>
        <v>0.94188000000000005</v>
      </c>
    </row>
    <row r="48" spans="1:6" ht="19.5" x14ac:dyDescent="0.3">
      <c r="A48" s="145"/>
      <c r="B48" s="144"/>
      <c r="C48" s="50" t="s">
        <v>22</v>
      </c>
      <c r="D48" s="41" t="s">
        <v>18</v>
      </c>
      <c r="E48" s="49">
        <v>8.8000000000000005E-3</v>
      </c>
      <c r="F48" s="102">
        <f>ხარჯთაღრიცხვა!F52</f>
        <v>0.49632000000000009</v>
      </c>
    </row>
    <row r="49" spans="1:6" ht="19.5" x14ac:dyDescent="0.3">
      <c r="A49" s="145"/>
      <c r="B49" s="144"/>
      <c r="C49" s="50" t="s">
        <v>25</v>
      </c>
      <c r="D49" s="41" t="s">
        <v>23</v>
      </c>
      <c r="E49" s="49">
        <v>6.3700000000000007E-2</v>
      </c>
      <c r="F49" s="102">
        <f>ხარჯთაღრიცხვა!F53</f>
        <v>3.5926800000000005</v>
      </c>
    </row>
    <row r="50" spans="1:6" ht="19.5" x14ac:dyDescent="0.3">
      <c r="A50" s="145"/>
      <c r="B50" s="144"/>
      <c r="C50" s="50" t="s">
        <v>48</v>
      </c>
      <c r="D50" s="41" t="s">
        <v>31</v>
      </c>
      <c r="E50" s="49">
        <f>0.06/100</f>
        <v>5.9999999999999995E-4</v>
      </c>
      <c r="F50" s="102">
        <f>ხარჯთაღრიცხვა!F54</f>
        <v>3.3840000000000002E-2</v>
      </c>
    </row>
    <row r="51" spans="1:6" ht="19.5" x14ac:dyDescent="0.3">
      <c r="A51" s="145"/>
      <c r="B51" s="144"/>
      <c r="C51" s="50" t="s">
        <v>49</v>
      </c>
      <c r="D51" s="41" t="s">
        <v>31</v>
      </c>
      <c r="E51" s="49">
        <v>6.9999999999999999E-4</v>
      </c>
      <c r="F51" s="102">
        <f>ხარჯთაღრიცხვა!F55</f>
        <v>3.9480000000000001E-2</v>
      </c>
    </row>
    <row r="52" spans="1:6" ht="22.5" x14ac:dyDescent="0.3">
      <c r="A52" s="145"/>
      <c r="B52" s="144"/>
      <c r="C52" s="50" t="s">
        <v>24</v>
      </c>
      <c r="D52" s="41" t="s">
        <v>75</v>
      </c>
      <c r="E52" s="49">
        <v>6.2E-2</v>
      </c>
      <c r="F52" s="102">
        <f>ხარჯთაღრიცხვა!F56</f>
        <v>0.67837920000000007</v>
      </c>
    </row>
    <row r="53" spans="1:6" ht="22.5" x14ac:dyDescent="0.3">
      <c r="A53" s="145"/>
      <c r="B53" s="144"/>
      <c r="C53" s="50" t="s">
        <v>35</v>
      </c>
      <c r="D53" s="41" t="s">
        <v>75</v>
      </c>
      <c r="E53" s="49">
        <v>0.01</v>
      </c>
      <c r="F53" s="102">
        <f>ხარჯთაღრიცხვა!F57</f>
        <v>0.56400000000000006</v>
      </c>
    </row>
    <row r="54" spans="1:6" ht="19.5" x14ac:dyDescent="0.3">
      <c r="A54" s="145"/>
      <c r="B54" s="144"/>
      <c r="C54" s="50" t="s">
        <v>37</v>
      </c>
      <c r="D54" s="41" t="s">
        <v>23</v>
      </c>
      <c r="E54" s="49">
        <v>1.78E-2</v>
      </c>
      <c r="F54" s="102">
        <f>ხარჯთაღრიცხვა!F58</f>
        <v>1.0039200000000001</v>
      </c>
    </row>
    <row r="55" spans="1:6" ht="39" x14ac:dyDescent="0.3">
      <c r="A55" s="134">
        <v>5</v>
      </c>
      <c r="B55" s="144" t="s">
        <v>50</v>
      </c>
      <c r="C55" s="45" t="s">
        <v>90</v>
      </c>
      <c r="D55" s="90" t="s">
        <v>74</v>
      </c>
      <c r="E55" s="47"/>
      <c r="F55" s="102">
        <f>ხარჯთაღრიცხვა!F59</f>
        <v>44</v>
      </c>
    </row>
    <row r="56" spans="1:6" ht="19.5" customHeight="1" x14ac:dyDescent="0.3">
      <c r="A56" s="134"/>
      <c r="B56" s="144"/>
      <c r="C56" s="50" t="s">
        <v>51</v>
      </c>
      <c r="D56" s="41" t="s">
        <v>16</v>
      </c>
      <c r="E56" s="49">
        <v>0.15</v>
      </c>
      <c r="F56" s="102">
        <f>ხარჯთაღრიცხვა!F60</f>
        <v>6.6</v>
      </c>
    </row>
    <row r="57" spans="1:6" ht="19.5" customHeight="1" x14ac:dyDescent="0.3">
      <c r="A57" s="134"/>
      <c r="B57" s="144"/>
      <c r="C57" s="50" t="s">
        <v>19</v>
      </c>
      <c r="D57" s="41" t="s">
        <v>18</v>
      </c>
      <c r="E57" s="49">
        <v>2.1600000000000001E-2</v>
      </c>
      <c r="F57" s="102">
        <f>ხარჯთაღრიცხვა!F61</f>
        <v>0.95040000000000002</v>
      </c>
    </row>
    <row r="58" spans="1:6" ht="19.5" customHeight="1" x14ac:dyDescent="0.3">
      <c r="A58" s="134"/>
      <c r="B58" s="144"/>
      <c r="C58" s="50" t="s">
        <v>28</v>
      </c>
      <c r="D58" s="41" t="s">
        <v>18</v>
      </c>
      <c r="E58" s="49">
        <v>2.7300000000000001E-2</v>
      </c>
      <c r="F58" s="102">
        <f>ხარჯთაღრიცხვა!F62</f>
        <v>1.2012</v>
      </c>
    </row>
    <row r="59" spans="1:6" ht="19.5" customHeight="1" x14ac:dyDescent="0.3">
      <c r="A59" s="134"/>
      <c r="B59" s="144"/>
      <c r="C59" s="50" t="s">
        <v>22</v>
      </c>
      <c r="D59" s="41" t="s">
        <v>18</v>
      </c>
      <c r="E59" s="49">
        <v>9.7000000000000003E-3</v>
      </c>
      <c r="F59" s="102">
        <f>ხარჯთაღრიცხვა!F63</f>
        <v>0.42680000000000001</v>
      </c>
    </row>
    <row r="60" spans="1:6" ht="19.5" customHeight="1" x14ac:dyDescent="0.3">
      <c r="A60" s="134"/>
      <c r="B60" s="144"/>
      <c r="C60" s="50" t="s">
        <v>91</v>
      </c>
      <c r="D60" s="41" t="s">
        <v>79</v>
      </c>
      <c r="E60" s="49">
        <v>1.22</v>
      </c>
      <c r="F60" s="102">
        <f>ხარჯთაღრიცხვა!F64</f>
        <v>53.68</v>
      </c>
    </row>
    <row r="61" spans="1:6" ht="19.5" customHeight="1" x14ac:dyDescent="0.3">
      <c r="A61" s="134"/>
      <c r="B61" s="144"/>
      <c r="C61" s="50" t="s">
        <v>24</v>
      </c>
      <c r="D61" s="41" t="s">
        <v>79</v>
      </c>
      <c r="E61" s="49">
        <v>7.0000000000000007E-2</v>
      </c>
      <c r="F61" s="102">
        <f>ხარჯთაღრიცხვა!F65</f>
        <v>3.08</v>
      </c>
    </row>
  </sheetData>
  <autoFilter ref="A6:F61"/>
  <mergeCells count="19">
    <mergeCell ref="D4:D5"/>
    <mergeCell ref="E4:E5"/>
    <mergeCell ref="F4:F5"/>
    <mergeCell ref="D1:F1"/>
    <mergeCell ref="A2:F2"/>
    <mergeCell ref="A3:F3"/>
    <mergeCell ref="A4:A5"/>
    <mergeCell ref="B4:B5"/>
    <mergeCell ref="C4:C5"/>
    <mergeCell ref="A43:A54"/>
    <mergeCell ref="B43:B54"/>
    <mergeCell ref="A55:A61"/>
    <mergeCell ref="B55:B61"/>
    <mergeCell ref="A9:A16"/>
    <mergeCell ref="A17:A26"/>
    <mergeCell ref="B17:B26"/>
    <mergeCell ref="A27:A37"/>
    <mergeCell ref="B27:B37"/>
    <mergeCell ref="B9:B16"/>
  </mergeCells>
  <pageMargins left="0.62992125984251968" right="0.62992125984251968" top="0.74803149606299213" bottom="0.74803149606299213" header="0.31496062992125984" footer="0.31496062992125984"/>
  <pageSetup paperSize="9" scale="79" fitToHeight="0" orientation="landscape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B6" sqref="B6"/>
    </sheetView>
  </sheetViews>
  <sheetFormatPr defaultRowHeight="15" x14ac:dyDescent="0.25"/>
  <cols>
    <col min="1" max="1" width="9.140625" style="75"/>
    <col min="2" max="2" width="50.140625" bestFit="1" customWidth="1"/>
    <col min="3" max="3" width="11.42578125" bestFit="1" customWidth="1"/>
    <col min="4" max="4" width="10.42578125" bestFit="1" customWidth="1"/>
  </cols>
  <sheetData>
    <row r="1" spans="1:4" ht="41.25" customHeight="1" x14ac:dyDescent="0.25">
      <c r="B1" s="148" t="str">
        <f>ხარჯთაღრიცხვა!A2</f>
        <v>სოფელ ზოდი, ბოყოველების უბნის დამაკავშირებელ გზაზე ბეტონის საფარის მოწყობა</v>
      </c>
      <c r="C1" s="148"/>
      <c r="D1" s="148"/>
    </row>
    <row r="2" spans="1:4" ht="27" customHeight="1" x14ac:dyDescent="0.25">
      <c r="B2" s="147" t="s">
        <v>82</v>
      </c>
      <c r="C2" s="147"/>
      <c r="D2" s="147"/>
    </row>
    <row r="3" spans="1:4" ht="29.25" customHeight="1" x14ac:dyDescent="0.25">
      <c r="A3" s="80" t="s">
        <v>83</v>
      </c>
      <c r="B3" s="76" t="s">
        <v>77</v>
      </c>
      <c r="C3" s="76" t="s">
        <v>78</v>
      </c>
      <c r="D3" s="125" t="s">
        <v>81</v>
      </c>
    </row>
    <row r="4" spans="1:4" ht="26.25" customHeight="1" x14ac:dyDescent="0.25">
      <c r="A4" s="79">
        <v>1</v>
      </c>
      <c r="B4" s="124" t="s">
        <v>58</v>
      </c>
      <c r="C4" s="125" t="s">
        <v>79</v>
      </c>
      <c r="D4" s="77">
        <v>46.02239999999999</v>
      </c>
    </row>
    <row r="5" spans="1:4" ht="26.25" customHeight="1" x14ac:dyDescent="0.25">
      <c r="A5" s="79">
        <v>2</v>
      </c>
      <c r="B5" s="124" t="s">
        <v>59</v>
      </c>
      <c r="C5" s="125" t="s">
        <v>31</v>
      </c>
      <c r="D5" s="77">
        <v>2.38</v>
      </c>
    </row>
    <row r="6" spans="1:4" ht="26.25" customHeight="1" x14ac:dyDescent="0.25">
      <c r="A6" s="79">
        <v>3</v>
      </c>
      <c r="B6" s="124" t="s">
        <v>30</v>
      </c>
      <c r="C6" s="125" t="s">
        <v>79</v>
      </c>
      <c r="D6" s="77">
        <v>39.311999999999998</v>
      </c>
    </row>
    <row r="7" spans="1:4" ht="26.25" customHeight="1" x14ac:dyDescent="0.25">
      <c r="A7" s="79">
        <v>4</v>
      </c>
      <c r="B7" s="86" t="s">
        <v>91</v>
      </c>
      <c r="C7" s="79" t="s">
        <v>79</v>
      </c>
      <c r="D7" s="85">
        <v>53.68</v>
      </c>
    </row>
    <row r="8" spans="1:4" ht="26.25" customHeight="1" x14ac:dyDescent="0.25">
      <c r="A8" s="79">
        <v>5</v>
      </c>
      <c r="B8" s="124" t="s">
        <v>48</v>
      </c>
      <c r="C8" s="125" t="s">
        <v>31</v>
      </c>
      <c r="D8" s="78">
        <v>3.3840000000000002E-2</v>
      </c>
    </row>
    <row r="9" spans="1:4" ht="26.25" customHeight="1" x14ac:dyDescent="0.25">
      <c r="A9" s="79">
        <v>6</v>
      </c>
      <c r="B9" s="124" t="s">
        <v>41</v>
      </c>
      <c r="C9" s="125" t="s">
        <v>42</v>
      </c>
      <c r="D9" s="77">
        <v>112.8</v>
      </c>
    </row>
    <row r="10" spans="1:4" ht="26.25" customHeight="1" x14ac:dyDescent="0.25">
      <c r="A10" s="79">
        <v>7</v>
      </c>
      <c r="B10" s="124" t="s">
        <v>49</v>
      </c>
      <c r="C10" s="125" t="s">
        <v>31</v>
      </c>
      <c r="D10" s="78">
        <v>9.3060000000000004E-2</v>
      </c>
    </row>
    <row r="11" spans="1:4" ht="26.25" customHeight="1" x14ac:dyDescent="0.25">
      <c r="A11" s="79">
        <v>8</v>
      </c>
      <c r="B11" s="124" t="s">
        <v>35</v>
      </c>
      <c r="C11" s="125" t="s">
        <v>79</v>
      </c>
      <c r="D11" s="77">
        <v>11.843999999999999</v>
      </c>
    </row>
    <row r="12" spans="1:4" ht="26.25" customHeight="1" x14ac:dyDescent="0.25">
      <c r="A12" s="79">
        <v>9</v>
      </c>
      <c r="B12" s="124" t="s">
        <v>36</v>
      </c>
      <c r="C12" s="125" t="s">
        <v>80</v>
      </c>
      <c r="D12" s="77">
        <v>2.6338799999999996</v>
      </c>
    </row>
    <row r="13" spans="1:4" ht="26.25" customHeight="1" x14ac:dyDescent="0.25">
      <c r="A13" s="79">
        <v>10</v>
      </c>
      <c r="B13" s="124" t="s">
        <v>24</v>
      </c>
      <c r="C13" s="125" t="s">
        <v>79</v>
      </c>
      <c r="D13" s="77">
        <v>60.131979199999996</v>
      </c>
    </row>
  </sheetData>
  <mergeCells count="2">
    <mergeCell ref="B2:D2"/>
    <mergeCell ref="B1:D1"/>
  </mergeCells>
  <pageMargins left="0.25" right="0.25" top="0.75" bottom="0.75" header="0.3" footer="0.3"/>
  <pageSetup paperSize="9" fitToHeight="0" orientation="landscape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70" zoomScaleNormal="70" zoomScaleSheetLayoutView="70" workbookViewId="0">
      <selection activeCell="D13" sqref="D13"/>
    </sheetView>
  </sheetViews>
  <sheetFormatPr defaultRowHeight="15" x14ac:dyDescent="0.25"/>
  <cols>
    <col min="1" max="1" width="12.140625" customWidth="1"/>
    <col min="2" max="2" width="13.140625" customWidth="1"/>
    <col min="3" max="3" width="9.42578125" customWidth="1"/>
    <col min="4" max="5" width="21.42578125" customWidth="1"/>
    <col min="6" max="6" width="16.42578125" customWidth="1"/>
    <col min="7" max="7" width="17.85546875" customWidth="1"/>
    <col min="8" max="8" width="21" customWidth="1"/>
    <col min="9" max="9" width="20.5703125" customWidth="1"/>
  </cols>
  <sheetData>
    <row r="1" spans="1:9" ht="32.450000000000003" customHeight="1" x14ac:dyDescent="0.25">
      <c r="A1" s="149" t="str">
        <f>ხარჯთაღრიცხვა!A2</f>
        <v>სოფელ ზოდი, ბოყოველების უბნის დამაკავშირებელ გზაზე ბეტონის საფარის მოწყობა</v>
      </c>
      <c r="B1" s="149"/>
      <c r="C1" s="149"/>
      <c r="D1" s="149"/>
      <c r="E1" s="149"/>
      <c r="F1" s="149"/>
      <c r="G1" s="149"/>
      <c r="H1" s="149"/>
      <c r="I1" s="149"/>
    </row>
    <row r="2" spans="1:9" ht="32.450000000000003" customHeight="1" x14ac:dyDescent="0.25">
      <c r="A2" s="151" t="s">
        <v>95</v>
      </c>
      <c r="B2" s="151"/>
      <c r="C2" s="151"/>
      <c r="D2" s="151"/>
      <c r="E2" s="151"/>
      <c r="F2" s="151"/>
      <c r="G2" s="151"/>
      <c r="H2" s="151"/>
      <c r="I2" s="151"/>
    </row>
    <row r="3" spans="1:9" ht="22.15" customHeight="1" thickBot="1" x14ac:dyDescent="0.3">
      <c r="A3" s="103"/>
      <c r="B3" s="103"/>
      <c r="C3" s="103"/>
      <c r="D3" s="104" t="s">
        <v>96</v>
      </c>
      <c r="E3" s="104"/>
      <c r="F3" s="150" t="s">
        <v>97</v>
      </c>
      <c r="G3" s="150"/>
      <c r="H3" s="150"/>
      <c r="I3" s="105"/>
    </row>
    <row r="4" spans="1:9" ht="227.25" customHeight="1" thickBot="1" x14ac:dyDescent="0.3">
      <c r="A4" s="106" t="s">
        <v>98</v>
      </c>
      <c r="B4" s="107" t="s">
        <v>99</v>
      </c>
      <c r="C4" s="107" t="s">
        <v>100</v>
      </c>
      <c r="D4" s="107" t="s">
        <v>101</v>
      </c>
      <c r="E4" s="108" t="s">
        <v>102</v>
      </c>
      <c r="F4" s="107" t="s">
        <v>100</v>
      </c>
      <c r="G4" s="107" t="s">
        <v>101</v>
      </c>
      <c r="H4" s="109" t="s">
        <v>103</v>
      </c>
      <c r="I4" s="109" t="s">
        <v>104</v>
      </c>
    </row>
    <row r="5" spans="1:9" s="112" customFormat="1" ht="22.15" customHeight="1" thickBot="1" x14ac:dyDescent="0.3">
      <c r="A5" s="110" t="s">
        <v>105</v>
      </c>
      <c r="B5" s="111" t="s">
        <v>106</v>
      </c>
      <c r="C5" s="111" t="s">
        <v>106</v>
      </c>
      <c r="D5" s="111" t="s">
        <v>107</v>
      </c>
      <c r="E5" s="111" t="s">
        <v>108</v>
      </c>
      <c r="F5" s="111" t="s">
        <v>106</v>
      </c>
      <c r="G5" s="111" t="s">
        <v>107</v>
      </c>
      <c r="H5" s="111" t="s">
        <v>108</v>
      </c>
      <c r="I5" s="111" t="s">
        <v>108</v>
      </c>
    </row>
    <row r="6" spans="1:9" ht="16.899999999999999" customHeight="1" x14ac:dyDescent="0.25">
      <c r="A6" s="113" t="s">
        <v>109</v>
      </c>
      <c r="B6" s="114">
        <v>0</v>
      </c>
      <c r="C6" s="115">
        <v>3</v>
      </c>
      <c r="D6" s="114">
        <f>C6*B6</f>
        <v>0</v>
      </c>
      <c r="E6" s="114">
        <f>D6*0.16</f>
        <v>0</v>
      </c>
      <c r="F6" s="114">
        <v>3</v>
      </c>
      <c r="G6" s="114">
        <f>F6*10</f>
        <v>30</v>
      </c>
      <c r="H6" s="114">
        <f>G6*0.1</f>
        <v>3</v>
      </c>
      <c r="I6" s="114">
        <f t="shared" ref="I6:I16" si="0">0.2*2*10</f>
        <v>4</v>
      </c>
    </row>
    <row r="7" spans="1:9" ht="16.899999999999999" customHeight="1" x14ac:dyDescent="0.25">
      <c r="A7" s="116" t="s">
        <v>110</v>
      </c>
      <c r="B7" s="117">
        <v>10</v>
      </c>
      <c r="C7" s="115">
        <v>3</v>
      </c>
      <c r="D7" s="117">
        <f t="shared" ref="D7:D12" si="1">C7*B7</f>
        <v>30</v>
      </c>
      <c r="E7" s="118">
        <f t="shared" ref="E7:E12" si="2">D7*0.16</f>
        <v>4.8</v>
      </c>
      <c r="F7" s="114">
        <v>3</v>
      </c>
      <c r="G7" s="118">
        <f t="shared" ref="G7:G12" si="3">F7*B7</f>
        <v>30</v>
      </c>
      <c r="H7" s="118">
        <f t="shared" ref="H7:H12" si="4">G7*0.1</f>
        <v>3</v>
      </c>
      <c r="I7" s="114">
        <f t="shared" si="0"/>
        <v>4</v>
      </c>
    </row>
    <row r="8" spans="1:9" ht="16.899999999999999" customHeight="1" x14ac:dyDescent="0.25">
      <c r="A8" s="116" t="s">
        <v>111</v>
      </c>
      <c r="B8" s="117">
        <v>10</v>
      </c>
      <c r="C8" s="115">
        <v>3</v>
      </c>
      <c r="D8" s="117">
        <f t="shared" si="1"/>
        <v>30</v>
      </c>
      <c r="E8" s="118">
        <f t="shared" si="2"/>
        <v>4.8</v>
      </c>
      <c r="F8" s="114">
        <v>3</v>
      </c>
      <c r="G8" s="118">
        <f t="shared" si="3"/>
        <v>30</v>
      </c>
      <c r="H8" s="118">
        <f t="shared" si="4"/>
        <v>3</v>
      </c>
      <c r="I8" s="114">
        <f t="shared" si="0"/>
        <v>4</v>
      </c>
    </row>
    <row r="9" spans="1:9" ht="16.899999999999999" customHeight="1" x14ac:dyDescent="0.25">
      <c r="A9" s="116" t="s">
        <v>112</v>
      </c>
      <c r="B9" s="117">
        <v>10</v>
      </c>
      <c r="C9" s="115">
        <v>3</v>
      </c>
      <c r="D9" s="117">
        <f t="shared" si="1"/>
        <v>30</v>
      </c>
      <c r="E9" s="118">
        <f t="shared" si="2"/>
        <v>4.8</v>
      </c>
      <c r="F9" s="114">
        <v>3</v>
      </c>
      <c r="G9" s="118">
        <f t="shared" si="3"/>
        <v>30</v>
      </c>
      <c r="H9" s="118">
        <f t="shared" si="4"/>
        <v>3</v>
      </c>
      <c r="I9" s="114">
        <f t="shared" si="0"/>
        <v>4</v>
      </c>
    </row>
    <row r="10" spans="1:9" ht="16.899999999999999" customHeight="1" x14ac:dyDescent="0.25">
      <c r="A10" s="116" t="s">
        <v>113</v>
      </c>
      <c r="B10" s="117">
        <v>10</v>
      </c>
      <c r="C10" s="115">
        <v>3</v>
      </c>
      <c r="D10" s="117">
        <f t="shared" si="1"/>
        <v>30</v>
      </c>
      <c r="E10" s="118">
        <f t="shared" si="2"/>
        <v>4.8</v>
      </c>
      <c r="F10" s="114">
        <v>3</v>
      </c>
      <c r="G10" s="118">
        <f t="shared" si="3"/>
        <v>30</v>
      </c>
      <c r="H10" s="118">
        <f t="shared" si="4"/>
        <v>3</v>
      </c>
      <c r="I10" s="114">
        <f t="shared" si="0"/>
        <v>4</v>
      </c>
    </row>
    <row r="11" spans="1:9" ht="16.899999999999999" customHeight="1" x14ac:dyDescent="0.25">
      <c r="A11" s="116" t="s">
        <v>114</v>
      </c>
      <c r="B11" s="117">
        <v>10</v>
      </c>
      <c r="C11" s="115">
        <v>3</v>
      </c>
      <c r="D11" s="117">
        <f t="shared" si="1"/>
        <v>30</v>
      </c>
      <c r="E11" s="118">
        <f t="shared" si="2"/>
        <v>4.8</v>
      </c>
      <c r="F11" s="114">
        <v>3</v>
      </c>
      <c r="G11" s="118">
        <f t="shared" si="3"/>
        <v>30</v>
      </c>
      <c r="H11" s="118">
        <f t="shared" si="4"/>
        <v>3</v>
      </c>
      <c r="I11" s="114">
        <f t="shared" si="0"/>
        <v>4</v>
      </c>
    </row>
    <row r="12" spans="1:9" ht="16.899999999999999" customHeight="1" x14ac:dyDescent="0.25">
      <c r="A12" s="116" t="s">
        <v>115</v>
      </c>
      <c r="B12" s="117">
        <v>10</v>
      </c>
      <c r="C12" s="115">
        <v>3</v>
      </c>
      <c r="D12" s="117">
        <f t="shared" si="1"/>
        <v>30</v>
      </c>
      <c r="E12" s="118">
        <f t="shared" si="2"/>
        <v>4.8</v>
      </c>
      <c r="F12" s="114">
        <v>3</v>
      </c>
      <c r="G12" s="118">
        <f t="shared" si="3"/>
        <v>30</v>
      </c>
      <c r="H12" s="118">
        <f t="shared" si="4"/>
        <v>3</v>
      </c>
      <c r="I12" s="114">
        <f t="shared" si="0"/>
        <v>4</v>
      </c>
    </row>
    <row r="13" spans="1:9" ht="16.899999999999999" customHeight="1" x14ac:dyDescent="0.25">
      <c r="A13" s="116" t="s">
        <v>116</v>
      </c>
      <c r="B13" s="117">
        <v>10</v>
      </c>
      <c r="C13" s="115">
        <v>3</v>
      </c>
      <c r="D13" s="117">
        <f t="shared" ref="D13:D16" si="5">C13*B13</f>
        <v>30</v>
      </c>
      <c r="E13" s="118">
        <f t="shared" ref="E13:E16" si="6">D13*0.16</f>
        <v>4.8</v>
      </c>
      <c r="F13" s="114">
        <v>3</v>
      </c>
      <c r="G13" s="118">
        <f t="shared" ref="G13:G16" si="7">F13*B13</f>
        <v>30</v>
      </c>
      <c r="H13" s="118">
        <f t="shared" ref="H13:H16" si="8">G13*0.1</f>
        <v>3</v>
      </c>
      <c r="I13" s="114">
        <f t="shared" si="0"/>
        <v>4</v>
      </c>
    </row>
    <row r="14" spans="1:9" ht="16.899999999999999" customHeight="1" x14ac:dyDescent="0.25">
      <c r="A14" s="116" t="s">
        <v>117</v>
      </c>
      <c r="B14" s="117">
        <v>10</v>
      </c>
      <c r="C14" s="115">
        <v>3</v>
      </c>
      <c r="D14" s="117">
        <f t="shared" si="5"/>
        <v>30</v>
      </c>
      <c r="E14" s="118">
        <f t="shared" si="6"/>
        <v>4.8</v>
      </c>
      <c r="F14" s="114">
        <v>3</v>
      </c>
      <c r="G14" s="118">
        <f t="shared" si="7"/>
        <v>30</v>
      </c>
      <c r="H14" s="118">
        <f t="shared" si="8"/>
        <v>3</v>
      </c>
      <c r="I14" s="114">
        <f t="shared" si="0"/>
        <v>4</v>
      </c>
    </row>
    <row r="15" spans="1:9" ht="16.899999999999999" customHeight="1" x14ac:dyDescent="0.25">
      <c r="A15" s="116" t="s">
        <v>118</v>
      </c>
      <c r="B15" s="117">
        <v>10</v>
      </c>
      <c r="C15" s="115">
        <v>3</v>
      </c>
      <c r="D15" s="117">
        <f t="shared" si="5"/>
        <v>30</v>
      </c>
      <c r="E15" s="118">
        <f t="shared" si="6"/>
        <v>4.8</v>
      </c>
      <c r="F15" s="114">
        <v>3</v>
      </c>
      <c r="G15" s="118">
        <f t="shared" si="7"/>
        <v>30</v>
      </c>
      <c r="H15" s="118">
        <f t="shared" si="8"/>
        <v>3</v>
      </c>
      <c r="I15" s="114">
        <f t="shared" si="0"/>
        <v>4</v>
      </c>
    </row>
    <row r="16" spans="1:9" ht="16.899999999999999" customHeight="1" thickBot="1" x14ac:dyDescent="0.3">
      <c r="A16" s="116" t="s">
        <v>120</v>
      </c>
      <c r="B16" s="117">
        <v>4</v>
      </c>
      <c r="C16" s="115">
        <v>3</v>
      </c>
      <c r="D16" s="117">
        <f t="shared" si="5"/>
        <v>12</v>
      </c>
      <c r="E16" s="118">
        <f t="shared" si="6"/>
        <v>1.92</v>
      </c>
      <c r="F16" s="114">
        <v>3</v>
      </c>
      <c r="G16" s="118">
        <f t="shared" si="7"/>
        <v>12</v>
      </c>
      <c r="H16" s="118">
        <f t="shared" si="8"/>
        <v>1.2000000000000002</v>
      </c>
      <c r="I16" s="114">
        <f t="shared" si="0"/>
        <v>4</v>
      </c>
    </row>
    <row r="17" spans="1:9" ht="33.6" customHeight="1" thickBot="1" x14ac:dyDescent="0.35">
      <c r="A17" s="120"/>
      <c r="B17" s="123">
        <f>SUM(B6:B16)</f>
        <v>94</v>
      </c>
      <c r="C17" s="121"/>
      <c r="D17" s="122">
        <f t="shared" ref="D17:I17" si="9">SUM(D6:D16)</f>
        <v>282</v>
      </c>
      <c r="E17" s="122">
        <f t="shared" si="9"/>
        <v>45.12</v>
      </c>
      <c r="F17" s="122">
        <f t="shared" si="9"/>
        <v>33</v>
      </c>
      <c r="G17" s="122">
        <f t="shared" si="9"/>
        <v>312</v>
      </c>
      <c r="H17" s="122">
        <f t="shared" si="9"/>
        <v>31.2</v>
      </c>
      <c r="I17" s="122">
        <f t="shared" si="9"/>
        <v>44</v>
      </c>
    </row>
    <row r="18" spans="1:9" x14ac:dyDescent="0.25">
      <c r="A18" s="119"/>
      <c r="B18" s="119"/>
      <c r="C18" s="119"/>
      <c r="D18" s="119"/>
      <c r="E18" s="119"/>
      <c r="G18" s="119"/>
      <c r="H18" s="119"/>
      <c r="I18" s="119"/>
    </row>
    <row r="19" spans="1:9" x14ac:dyDescent="0.25">
      <c r="A19" s="119"/>
      <c r="B19" s="119"/>
      <c r="C19" s="119"/>
      <c r="D19" s="119"/>
      <c r="E19" s="119"/>
      <c r="G19" s="119"/>
      <c r="H19" s="119"/>
      <c r="I19" s="119"/>
    </row>
  </sheetData>
  <mergeCells count="3">
    <mergeCell ref="A1:I1"/>
    <mergeCell ref="F3:H3"/>
    <mergeCell ref="A2:I2"/>
  </mergeCells>
  <phoneticPr fontId="39" type="noConversion"/>
  <pageMargins left="0.51181102362204722" right="0.51181102362204722" top="0.55118110236220474" bottom="0.55118110236220474" header="0.31496062992125984" footer="0.31496062992125984"/>
  <pageSetup paperSize="9" scale="70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განმარტ</vt:lpstr>
      <vt:lpstr>ხარჯთაღრიცხვა</vt:lpstr>
      <vt:lpstr>მოცულობათა უწყისი</vt:lpstr>
      <vt:lpstr>მასალები</vt:lpstr>
      <vt:lpstr>სამოსის მოწყობა</vt:lpstr>
      <vt:lpstr>'მოცულობათა უწყისი'!Print_Area</vt:lpstr>
      <vt:lpstr>'სამოსის მოწყობა'!Print_Area</vt:lpstr>
      <vt:lpstr>ხარჯთაღრიცხვა!Print_Area</vt:lpstr>
      <vt:lpstr>ხარჯთაღრიცხვა!Print_Titles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 Bitsadze</dc:creator>
  <cp:lastModifiedBy>Levan Bitsadze</cp:lastModifiedBy>
  <cp:lastPrinted>2020-03-11T08:41:12Z</cp:lastPrinted>
  <dcterms:created xsi:type="dcterms:W3CDTF">2019-09-12T06:07:18Z</dcterms:created>
  <dcterms:modified xsi:type="dcterms:W3CDTF">2021-02-11T09:34:28Z</dcterms:modified>
</cp:coreProperties>
</file>