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210" windowHeight="11760"/>
  </bookViews>
  <sheets>
    <sheet name="სამშენებლო" sheetId="17" r:id="rId1"/>
  </sheets>
  <externalReferences>
    <externalReference r:id="rId2"/>
  </externalReferences>
  <definedNames>
    <definedName name="_xlnm.Print_Area" localSheetId="0">სამშენებლო!$A$2:$L$42</definedName>
    <definedName name="_xlnm.Print_Titles" localSheetId="0">სამშენებლო!$6:$6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</workbook>
</file>

<file path=xl/calcChain.xml><?xml version="1.0" encoding="utf-8"?>
<calcChain xmlns="http://schemas.openxmlformats.org/spreadsheetml/2006/main">
  <c r="E97" i="17" l="1"/>
  <c r="E121" i="17" l="1"/>
  <c r="E113" i="17"/>
  <c r="E111" i="17"/>
  <c r="E106" i="17"/>
  <c r="D102" i="17"/>
  <c r="D98" i="17"/>
  <c r="E102" i="17"/>
  <c r="E86" i="17"/>
  <c r="E84" i="17"/>
  <c r="E80" i="17"/>
  <c r="E77" i="17"/>
  <c r="E75" i="17"/>
  <c r="E73" i="17"/>
  <c r="E71" i="17"/>
  <c r="E69" i="17"/>
  <c r="E66" i="17"/>
  <c r="E63" i="17"/>
  <c r="E60" i="17"/>
  <c r="E52" i="17"/>
  <c r="E50" i="17"/>
  <c r="E47" i="17"/>
  <c r="E56" i="17" s="1"/>
  <c r="E57" i="17" s="1"/>
  <c r="E46" i="17"/>
  <c r="E54" i="17" s="1"/>
  <c r="E39" i="17"/>
  <c r="E98" i="17" l="1"/>
  <c r="E95" i="17"/>
  <c r="E96" i="17" s="1"/>
  <c r="A2" i="17"/>
  <c r="D22" i="17" l="1"/>
  <c r="E22" i="17" s="1"/>
  <c r="E21" i="17"/>
  <c r="E19" i="17"/>
  <c r="E17" i="17"/>
  <c r="E13" i="17" l="1"/>
  <c r="E9" i="17"/>
  <c r="E42" i="17" l="1"/>
  <c r="E41" i="17"/>
  <c r="E38" i="17" l="1"/>
  <c r="D33" i="17" l="1"/>
  <c r="D32" i="17"/>
  <c r="E33" i="17" l="1"/>
  <c r="E30" i="17"/>
  <c r="D35" i="17" l="1"/>
  <c r="E35" i="17" s="1"/>
  <c r="D24" i="17" l="1"/>
  <c r="E26" i="17"/>
  <c r="D28" i="17"/>
  <c r="E28" i="17" s="1"/>
  <c r="E24" i="17" l="1"/>
</calcChain>
</file>

<file path=xl/sharedStrings.xml><?xml version="1.0" encoding="utf-8"?>
<sst xmlns="http://schemas.openxmlformats.org/spreadsheetml/2006/main" count="256" uniqueCount="155">
  <si>
    <t>#</t>
  </si>
  <si>
    <t>erTeulze</t>
  </si>
  <si>
    <t>sul</t>
  </si>
  <si>
    <t>1'</t>
  </si>
  <si>
    <t>kv.m.</t>
  </si>
  <si>
    <t>ganz.</t>
  </si>
  <si>
    <t>kub.m.</t>
  </si>
  <si>
    <t>proeqtiT</t>
  </si>
  <si>
    <t>ჯამი</t>
  </si>
  <si>
    <t>კგ</t>
  </si>
  <si>
    <t>გრუნტის დამუშავება ხელით /II კატ./ ელ.კაბელების გასაყვანად</t>
  </si>
  <si>
    <t>გრძ.მ</t>
  </si>
  <si>
    <t>გლინულა Ф-10</t>
  </si>
  <si>
    <t>ელექტროდი</t>
  </si>
  <si>
    <t>ცალი</t>
  </si>
  <si>
    <t>კვ.მ.</t>
  </si>
  <si>
    <t>კუბ.მ.</t>
  </si>
  <si>
    <t>სამონტაჟო სამუშაოები</t>
  </si>
  <si>
    <t>მ3</t>
  </si>
  <si>
    <t>გრძ.მ.</t>
  </si>
  <si>
    <t>ცემენტის ხსნარი</t>
  </si>
  <si>
    <t>ც</t>
  </si>
  <si>
    <t>სამუშაოს დასახელება</t>
  </si>
  <si>
    <t>რესურსი</t>
  </si>
  <si>
    <t>ხელფასი</t>
  </si>
  <si>
    <t>მასალა</t>
  </si>
  <si>
    <t>მექანიზმი</t>
  </si>
  <si>
    <t>ერთ. ფასი</t>
  </si>
  <si>
    <t>კომპლ.</t>
  </si>
  <si>
    <t>კომპ.</t>
  </si>
  <si>
    <t>ჭანჭიკი, ქანჩი და საყელურები</t>
  </si>
  <si>
    <t>ბოძის გარეთ მოწიდან 300მმ სიმღლეზე М-10 ჭანჭიკის მიდუღება დამიწების მისაქანჩად (ქანჩათ და ორი საყელურით)</t>
  </si>
  <si>
    <t>ბოძების შეღებვა ზეთოვანი საღებავით ორჯერადად (ფერი შეთანხდეს დამკვეთთან)</t>
  </si>
  <si>
    <t>თავი III. ფურნიტურა</t>
  </si>
  <si>
    <t>საპარკე სკამი (ესკიზის შესაბამისი)</t>
  </si>
  <si>
    <t>საპარკე სკამი</t>
  </si>
  <si>
    <t xml:space="preserve">დეკორატიული სანაგვე ურნა ამოსაღები სათლით </t>
  </si>
  <si>
    <t>მ2</t>
  </si>
  <si>
    <t>სამშენებლო სამუშაოები</t>
  </si>
  <si>
    <t>კუბ.მ</t>
  </si>
  <si>
    <t>პლასტმასის გოფრირებული მილების 50მმ ჩაწყობა თხრილში</t>
  </si>
  <si>
    <t>სასიგნალო ლენტა</t>
  </si>
  <si>
    <t>გრუნტის უკუჩაყრა ხელით</t>
  </si>
  <si>
    <t>ტონა</t>
  </si>
  <si>
    <t>ზედმეტი გრუნტის ტრანსპორტირება</t>
  </si>
  <si>
    <t>ბეტონი B-15</t>
  </si>
  <si>
    <t>დეკორატიული სანათის ბოძი (ლითონის) (პროექტის იდენტური, მასალისა და სამუშაოს ღირებულების გათვალისწინებით)</t>
  </si>
  <si>
    <t>ც.</t>
  </si>
  <si>
    <t xml:space="preserve">ანძა </t>
  </si>
  <si>
    <t>ავტოამომრთველი 16ა</t>
  </si>
  <si>
    <t xml:space="preserve">გარე განათების ლითონის კარადა, ერთი ერთფაზა ავტომატით Iნ=6,0ა </t>
  </si>
  <si>
    <t xml:space="preserve">ლითონის ყუთი ავტომატით Iნ=6,0ა </t>
  </si>
  <si>
    <t>ავტოამომრთველი 25ა</t>
  </si>
  <si>
    <t>ავტოამომრთველი 32ა</t>
  </si>
  <si>
    <t>კაბელის გატარება გოფრირებულ მილში</t>
  </si>
  <si>
    <t>სადენის გაყვანა ანძაში</t>
  </si>
  <si>
    <t>ელ.კაბელი კვეთით(2.5X3)კვ.მმ.</t>
  </si>
  <si>
    <t>ელ.კაბელი კვეთით(5.0X6)კვ.მმ.</t>
  </si>
  <si>
    <t>ბოძის ფანჯრის შიგნით М=10 ჭანჭიკის  დადუღება დამხმარე დანულების მისაქანჩად (ქანჩით და ორი საყლურით)</t>
  </si>
  <si>
    <t>სასიგნალო ლენტის მოწყობა ქვიშის ფენილის თავზე</t>
  </si>
  <si>
    <t>დამიწების კონტურის მოწყობა სოლების შემაერთებელი ა-1 Ф-10 გლინულას ელ. შედუღებით</t>
  </si>
  <si>
    <t>დამიწების სოლების მოწყობა 2მეტრის სიგრძის, სისქით  A-III ფ=18</t>
  </si>
  <si>
    <t>სანათი dekoratiuli  (ესკიზის შესაბამისი)</t>
  </si>
  <si>
    <r>
      <t xml:space="preserve">დამიწების ღერო  A-III </t>
    </r>
    <r>
      <rPr>
        <sz val="10"/>
        <rFont val="Arial"/>
        <family val="2"/>
      </rPr>
      <t>D</t>
    </r>
    <r>
      <rPr>
        <sz val="10"/>
        <rFont val="Calibri"/>
        <family val="2"/>
      </rPr>
      <t>=18</t>
    </r>
  </si>
  <si>
    <t>ქვიშაცემენტის ხსნარი B-7.5</t>
  </si>
  <si>
    <t>კომპ</t>
  </si>
  <si>
    <t>მიწის ნაზავი</t>
  </si>
  <si>
    <t xml:space="preserve">ჰიდროთესვის პრინციპით ბალახის დათესვა (20kv.მ-ზე არანაკლებ 1 კგ, Sesabamisi masalisa da samuSaos Rirebulebis gaTvaliswinebiT) </t>
  </si>
  <si>
    <t>10X20  ბორდიურის მოწყობა ბეტონის საფუძველზე</t>
  </si>
  <si>
    <t>რბილი საფარის მოწყობა კაუჩუკის ფილებით 3სმ</t>
  </si>
  <si>
    <t>კაუჩუკის ფილა 3სმ</t>
  </si>
  <si>
    <t>ბორდიური 10*20</t>
  </si>
  <si>
    <t>პლასტმასის გოფრირებული მილი Ø50*2.2მმ</t>
  </si>
  <si>
    <t>ნიადაგის მომზ. ხელით გაზონის მოსაწყობად 15 სმ მიწის ნაზავის დაყრით</t>
  </si>
  <si>
    <t>niadagis momzadeba foTlovani mcenar.  dasargavad 50% nazavi miwis damatebiT</t>
  </si>
  <si>
    <t>m/sT</t>
  </si>
  <si>
    <t>nazavi miwa</t>
  </si>
  <si>
    <t>xe-nergis dargva ormos zomiT 0,8X0,8mX1m</t>
  </si>
  <si>
    <t>xe</t>
  </si>
  <si>
    <t>sarwyavi manqana 6000l</t>
  </si>
  <si>
    <t>cali</t>
  </si>
  <si>
    <t>wyali</t>
  </si>
  <si>
    <t>ormo</t>
  </si>
  <si>
    <t>kg</t>
  </si>
  <si>
    <t>სანათის ბოძი stadionisTvis h-6m. (პროექტის იდენტური, მასალისა და სამუშაოს ღირებულების გათვალისწინებით)</t>
  </si>
  <si>
    <t>buCqebis dargva ormos zomiT 0,4X0,4X0,4m</t>
  </si>
  <si>
    <t>buCqi</t>
  </si>
  <si>
    <r>
      <t>sabordiure buCqi tua</t>
    </r>
    <r>
      <rPr>
        <sz val="9"/>
        <rFont val="Cambria"/>
        <family val="1"/>
      </rPr>
      <t xml:space="preserve"> </t>
    </r>
    <r>
      <rPr>
        <sz val="9"/>
        <rFont val="AcadNusx"/>
      </rPr>
      <t>_ Reros sigrZe</t>
    </r>
    <r>
      <rPr>
        <sz val="9"/>
        <rFont val="Cambria"/>
        <family val="1"/>
      </rPr>
      <t xml:space="preserve"> </t>
    </r>
    <r>
      <rPr>
        <sz val="9"/>
        <rFont val="AcadNusx"/>
      </rPr>
      <t>min.</t>
    </r>
    <r>
      <rPr>
        <sz val="9"/>
        <rFont val="Cambria"/>
        <family val="1"/>
      </rPr>
      <t xml:space="preserve"> </t>
    </r>
    <r>
      <rPr>
        <sz val="9"/>
        <rFont val="AcadNusx"/>
      </rPr>
      <t>0,3-0,4m.; erT Zirze min.</t>
    </r>
    <r>
      <rPr>
        <sz val="9"/>
        <rFont val="Cambria"/>
        <family val="1"/>
      </rPr>
      <t xml:space="preserve"> </t>
    </r>
    <r>
      <rPr>
        <sz val="9"/>
        <rFont val="AcadNusx"/>
      </rPr>
      <t>3-4 datotvili Rero.; konteineris moculoba</t>
    </r>
    <r>
      <rPr>
        <sz val="9"/>
        <rFont val="Cambria"/>
        <family val="1"/>
      </rPr>
      <t xml:space="preserve"> MIN. clt. </t>
    </r>
    <r>
      <rPr>
        <sz val="9"/>
        <rFont val="AcadNusx"/>
      </rPr>
      <t xml:space="preserve"> 3;</t>
    </r>
  </si>
  <si>
    <t>kv.m</t>
  </si>
  <si>
    <t xml:space="preserve">ფითხი </t>
  </si>
  <si>
    <t>ბეტონი ~მ200~ k=0.8</t>
  </si>
  <si>
    <t>რკ/ბეტონის ფილის მოწყობა სისქ. 10სმ, კაუჩუკის მოედნისთვის</t>
  </si>
  <si>
    <t>ბეტონი ~B22.5~</t>
  </si>
  <si>
    <t>ხის მასალა</t>
  </si>
  <si>
    <t>არმატურა დ=10</t>
  </si>
  <si>
    <t>პრ.</t>
  </si>
  <si>
    <t xml:space="preserve"> არსებული კედლების დამუშავება ფითხით და მოხატვა</t>
  </si>
  <si>
    <t xml:space="preserve"> საღებავი </t>
  </si>
  <si>
    <t>დეკორატიული კედლების დამუშავება ფითხით და მოხატვა</t>
  </si>
  <si>
    <t>კედლები</t>
  </si>
  <si>
    <t>კვ.მ</t>
  </si>
  <si>
    <t>ყალიბის ფარი</t>
  </si>
  <si>
    <t>ზეთოვანი საღებავი</t>
  </si>
  <si>
    <r>
      <t xml:space="preserve">dekorაtiuli wiTeli tyemali / </t>
    </r>
    <r>
      <rPr>
        <sz val="9"/>
        <rFont val="Arial"/>
        <family val="2"/>
      </rPr>
      <t>Prunus virginiana "canada red"</t>
    </r>
    <r>
      <rPr>
        <sz val="9"/>
        <rFont val="AcadNusx"/>
      </rPr>
      <t xml:space="preserve">' მცენარის სიმაღლე არანაკლებ 3,0 მეტრი. გარშემოწერილობა მიწის პირიდან ერთ მეტრ სიმაღლეზე არანაკლებ  14 სმ. </t>
    </r>
  </si>
  <si>
    <r>
      <t>amerikuli cacxvi /P</t>
    </r>
    <r>
      <rPr>
        <sz val="9"/>
        <rFont val="Arial"/>
        <family val="2"/>
      </rPr>
      <t>tilia americana . მცენარის სიმაღლე არანაკლებ 3,0 მეტრი. გარშემოწერილობა მიწის პირიდან ერთ მეტრ სიმაღლეზე არანაკლებ  14 სმ.</t>
    </r>
  </si>
  <si>
    <r>
      <t xml:space="preserve">irmis rqa / </t>
    </r>
    <r>
      <rPr>
        <b/>
        <sz val="9"/>
        <rFont val="Cambria"/>
        <family val="1"/>
      </rPr>
      <t>Lagerstroemia indica</t>
    </r>
    <r>
      <rPr>
        <sz val="9"/>
        <rFont val="AcadNusx"/>
      </rPr>
      <t xml:space="preserve"> მცენარის სიმაღლე არანაკლებ 3,0 მეტრი. გარშემოწერილობა მიწის პირიდან ერთ მეტრ სიმაღლეზე არანაკლებ  14 სმ. </t>
    </r>
  </si>
  <si>
    <t>წერტ.</t>
  </si>
  <si>
    <t>ორმოების ამოღება ხელით სანათების ბოძების დასაყენებლად ზომით 0,7*0,5*0,5</t>
  </si>
  <si>
    <t>ქვიშა-ცემეტის ხსნარით მოჭიმვის მოწყობა ფილების და კაუჩუკის მოედნის ქვეშ სისქით 30მმ</t>
  </si>
  <si>
    <t xml:space="preserve">არსებული  საფარის დემონტაჟი და დატვირთვა ა/თვითმცლელებზე </t>
  </si>
  <si>
    <t>სანათი სტადიონის ლამპიონისათვის (ესკიზის შესაბამისი)</t>
  </si>
  <si>
    <t>სანათი ნათურით (ესკიზის შესაბამისი)</t>
  </si>
  <si>
    <t>დეკორატიული სანათი</t>
  </si>
  <si>
    <t xml:space="preserve">სანათების ბოძების დაბეტონება B-15 ბეტონით </t>
  </si>
  <si>
    <t xml:space="preserve">საკალათბურთო მოედნის გადახურვა ბადით </t>
  </si>
  <si>
    <r>
      <t xml:space="preserve">დეკორატიული სანაგვე ურნა ამოსაღები სათლით </t>
    </r>
    <r>
      <rPr>
        <b/>
        <sz val="8"/>
        <rFont val="AcadNusx"/>
      </rPr>
      <t xml:space="preserve">(ესკიზის შესაბამისი) </t>
    </r>
  </si>
  <si>
    <t>სამშენებლო ნაგავის დატვირთვა ა/მანქანაზე ხელით</t>
  </si>
  <si>
    <t>_</t>
  </si>
  <si>
    <t>სადემონტაჟო სამუშაოები</t>
  </si>
  <si>
    <t>ტერიტორიის დასუფთავება სამშენებლო ნაგავისგან</t>
  </si>
  <si>
    <t>გრუნტის დამუშავება ხელით III კატ. გრუნტში</t>
  </si>
  <si>
    <t>გრუნტის დატვირთვა ა/მანქანაზე ხელით</t>
  </si>
  <si>
    <t xml:space="preserve">კობის მოწყობა ბეტონით    B-22,5 </t>
  </si>
  <si>
    <t xml:space="preserve">                                                                                                                                                                    </t>
  </si>
  <si>
    <t>ბეტონით B-22,5</t>
  </si>
  <si>
    <t>დახერხილი ხის მასალა.</t>
  </si>
  <si>
    <t xml:space="preserve">კიბის მოპირკეთება ბაზალტის ფილებით </t>
  </si>
  <si>
    <t>ბაზალტის ფილა</t>
  </si>
  <si>
    <t xml:space="preserve">კიბის საფეხურების მოწყობა </t>
  </si>
  <si>
    <t>საკალათბურთო მოედნის დახაზვა</t>
  </si>
  <si>
    <t>სავარჯიშო ტრენაჟორების სივრცის გადახურვის მოწყობა (ესკიზის შესაბამისად მასალისა და ყველა დანახარჯის გათვალისწინებით)</t>
  </si>
  <si>
    <t xml:space="preserve">სამშენებლო ნაგვის ტრანსპორტირება 10კმ-ზე </t>
  </si>
  <si>
    <t xml:space="preserve">გრუნტის ტრანსპორტირება 10კმ-ზე </t>
  </si>
  <si>
    <t>eleqtro samontaJo samUSaoebi</t>
  </si>
  <si>
    <t xml:space="preserve">ქვიშის ფენილის მოწყობა გოფრირებული მილის ქვეშ 10სმ და თავზე 10სმ </t>
  </si>
  <si>
    <t>kalaTburTis moedani</t>
  </si>
  <si>
    <t>dendrologia</t>
  </si>
  <si>
    <t>ზედნადები ხარჯები</t>
  </si>
  <si>
    <t xml:space="preserve">გეგმიური დაგროვება </t>
  </si>
  <si>
    <t>გაუთვალისწინბელი ხარჯები</t>
  </si>
  <si>
    <t>დღგ</t>
  </si>
  <si>
    <t>სულ სახარჯთაღრიცხვო ღ-ბა</t>
  </si>
  <si>
    <t>1) გაანგარიშება უნდა მოიცავდეს საქართველოს კანონმდებლობით  გათვალისწინებულ   ყველა სავალდებულო გადასახადებს და თანმდევ ხარჯებს.</t>
  </si>
  <si>
    <t>2) *(გაუთვალისწინებელი ხარჯი) აღნიშნული თანხის გამოყენება მოხდება მხოლოდ “შემსყიდველის” ნებართვის, მისივე ინიციატივით და/ან “მიმწოდებლის” მიერ დასაბუთებული და არგუმენტირებული წინადადების განხილვისა და შეთანხმების საფუძველზე “შემსყიდველის” გადაწყვეტილების მიღების შემდეგ.</t>
  </si>
  <si>
    <t>3)  დანართი #1–ის (ხარჯთაღრიცხვის) განსაფასებელი პოზიციების რაოდენობის 1%-ზე მეტის განუფასებლად წარმოდგენა ან/და 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</t>
  </si>
  <si>
    <t>შენიშვნა:</t>
  </si>
  <si>
    <t>ტრენაჟორის ესკიზი (სურათი  #1-ის შესაბამისი)</t>
  </si>
  <si>
    <t>ტრენაჟორის ესკიზი (სურათი  #2-ის შესაბამისი)</t>
  </si>
  <si>
    <t>ტრენაჟორის ესკიზი (სურათი  #3-ის შესაბამისი)</t>
  </si>
  <si>
    <t>ტრენაჟორის ესკიზი (სურათი  #4-ის შესაბამისი)</t>
  </si>
  <si>
    <t>ტრენაჟორის ესკიზი (სურათი  #5-ის შესაბამისი)</t>
  </si>
  <si>
    <t>ტრენაჟორის ესკიზი (სურათი  #6-ის შესაბამისი)</t>
  </si>
  <si>
    <t>ტრენაჟორის ესკიზი (სურათი  #7-ის შესაბამისი)</t>
  </si>
  <si>
    <t xml:space="preserve">სავარჯიშოები (ტრენაჟორი) (ესკიზის შესაბამისი kompleqti 8c)  </t>
  </si>
  <si>
    <t>დანართი 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</si>
</sst>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_-* #,##0.00\ _L_a_r_i_-;\-* #,##0.00\ _L_a_r_i_-;_-* &quot;-&quot;??\ _L_a_r_i_-;_-@_-"/>
    <numFmt numFmtId="166" formatCode="_-* #,##0.00_р_._-;\-* #,##0.00_р_._-;_-* &quot;-&quot;??_р_._-;_-@_-"/>
    <numFmt numFmtId="167" formatCode="0.0"/>
    <numFmt numFmtId="168" formatCode="0.000"/>
    <numFmt numFmtId="169" formatCode="0.0000"/>
    <numFmt numFmtId="170" formatCode="_-* #,##0.00_-;\-* #,##0.00_-;_-* &quot;-&quot;??_-;_-@_-"/>
    <numFmt numFmtId="171" formatCode="_-* #,##0.000_-;\-* #,##0.000_-;_-* &quot;-&quot;??_-;_-@_-"/>
    <numFmt numFmtId="172" formatCode="_-* #,##0.0000_-;\-* #,##0.000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1"/>
      <name val="AcadNusx"/>
    </font>
    <font>
      <sz val="10"/>
      <name val="AcadNusx"/>
    </font>
    <font>
      <sz val="12"/>
      <name val="AcadNusx"/>
    </font>
    <font>
      <b/>
      <sz val="10"/>
      <name val="AcadNusx"/>
    </font>
    <font>
      <sz val="11"/>
      <name val="AcadNusx"/>
    </font>
    <font>
      <sz val="8"/>
      <name val="AcadNusx"/>
    </font>
    <font>
      <sz val="9"/>
      <name val="AcadNusx"/>
    </font>
    <font>
      <sz val="11"/>
      <name val="Arachveulebrivi Thin"/>
      <family val="2"/>
    </font>
    <font>
      <b/>
      <sz val="9"/>
      <name val="AcadNusx"/>
    </font>
    <font>
      <b/>
      <sz val="8"/>
      <name val="AcadNusx"/>
    </font>
    <font>
      <b/>
      <sz val="10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cadNusx"/>
    </font>
    <font>
      <sz val="9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9"/>
      <name val="Cambria"/>
      <family val="1"/>
    </font>
    <font>
      <sz val="9"/>
      <name val="Arial"/>
      <family val="2"/>
    </font>
    <font>
      <sz val="8"/>
      <color theme="1"/>
      <name val="AcadNusx"/>
    </font>
    <font>
      <sz val="10"/>
      <name val="Arial"/>
      <family val="2"/>
      <charset val="204"/>
    </font>
    <font>
      <b/>
      <sz val="9"/>
      <name val="Cambria"/>
      <family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Sylfaen"/>
      <family val="1"/>
      <charset val="204"/>
    </font>
    <font>
      <sz val="11"/>
      <name val="Times New Roman"/>
      <family val="1"/>
      <charset val="204"/>
    </font>
    <font>
      <b/>
      <sz val="12"/>
      <name val="AcadNusx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6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5" fontId="37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37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8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7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52" fillId="0" borderId="0"/>
    <xf numFmtId="0" fontId="52" fillId="0" borderId="0"/>
    <xf numFmtId="0" fontId="37" fillId="0" borderId="0"/>
    <xf numFmtId="0" fontId="2" fillId="0" borderId="0"/>
    <xf numFmtId="0" fontId="2" fillId="0" borderId="0"/>
  </cellStyleXfs>
  <cellXfs count="241">
    <xf numFmtId="0" fontId="0" fillId="0" borderId="0" xfId="0"/>
    <xf numFmtId="0" fontId="27" fillId="0" borderId="0" xfId="640" applyFont="1" applyFill="1" applyBorder="1" applyAlignment="1">
      <alignment horizontal="center"/>
    </xf>
    <xf numFmtId="0" fontId="27" fillId="0" borderId="0" xfId="640" applyFont="1" applyFill="1" applyAlignment="1">
      <alignment horizontal="center"/>
    </xf>
    <xf numFmtId="0" fontId="27" fillId="0" borderId="0" xfId="652" applyFont="1" applyFill="1" applyAlignment="1">
      <alignment horizontal="center"/>
    </xf>
    <xf numFmtId="0" fontId="27" fillId="0" borderId="0" xfId="652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1" xfId="531" applyNumberFormat="1" applyFont="1" applyFill="1" applyBorder="1" applyAlignment="1">
      <alignment horizontal="center" vertical="center"/>
    </xf>
    <xf numFmtId="2" fontId="26" fillId="0" borderId="11" xfId="636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2" fontId="26" fillId="0" borderId="11" xfId="449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0" xfId="640" applyFont="1" applyFill="1" applyAlignment="1">
      <alignment horizontal="left" vertical="center"/>
    </xf>
    <xf numFmtId="0" fontId="27" fillId="0" borderId="0" xfId="640" applyFont="1" applyFill="1" applyAlignment="1">
      <alignment horizontal="center" vertical="center"/>
    </xf>
    <xf numFmtId="0" fontId="28" fillId="0" borderId="11" xfId="636" applyFont="1" applyFill="1" applyBorder="1" applyAlignment="1">
      <alignment horizontal="center" vertical="center" wrapText="1"/>
    </xf>
    <xf numFmtId="0" fontId="26" fillId="0" borderId="11" xfId="636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2" fontId="28" fillId="0" borderId="11" xfId="449" applyNumberFormat="1" applyFont="1" applyFill="1" applyBorder="1" applyAlignment="1">
      <alignment horizontal="center" vertical="center" wrapText="1"/>
    </xf>
    <xf numFmtId="2" fontId="28" fillId="0" borderId="11" xfId="636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28" fillId="0" borderId="0" xfId="640" applyFont="1" applyFill="1" applyAlignment="1">
      <alignment horizontal="center" vertical="center"/>
    </xf>
    <xf numFmtId="0" fontId="26" fillId="0" borderId="11" xfId="562" applyFont="1" applyFill="1" applyBorder="1" applyAlignment="1">
      <alignment horizontal="left" vertical="center"/>
    </xf>
    <xf numFmtId="0" fontId="26" fillId="0" borderId="11" xfId="562" applyFont="1" applyFill="1" applyBorder="1" applyAlignment="1">
      <alignment horizontal="center"/>
    </xf>
    <xf numFmtId="168" fontId="26" fillId="0" borderId="11" xfId="562" applyNumberFormat="1" applyFont="1" applyFill="1" applyBorder="1" applyAlignment="1">
      <alignment horizontal="center"/>
    </xf>
    <xf numFmtId="167" fontId="26" fillId="0" borderId="11" xfId="562" applyNumberFormat="1" applyFont="1" applyFill="1" applyBorder="1" applyAlignment="1">
      <alignment horizontal="center"/>
    </xf>
    <xf numFmtId="2" fontId="26" fillId="0" borderId="11" xfId="449" applyNumberFormat="1" applyFont="1" applyFill="1" applyBorder="1" applyAlignment="1">
      <alignment horizontal="center"/>
    </xf>
    <xf numFmtId="168" fontId="26" fillId="0" borderId="11" xfId="0" applyNumberFormat="1" applyFont="1" applyFill="1" applyBorder="1" applyAlignment="1">
      <alignment horizontal="center" vertical="center"/>
    </xf>
    <xf numFmtId="0" fontId="30" fillId="0" borderId="0" xfId="640" applyFont="1" applyFill="1" applyAlignment="1">
      <alignment horizontal="center" vertical="center"/>
    </xf>
    <xf numFmtId="2" fontId="26" fillId="0" borderId="0" xfId="640" applyNumberFormat="1" applyFont="1" applyFill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2" fontId="26" fillId="0" borderId="11" xfId="644" applyNumberFormat="1" applyFont="1" applyFill="1" applyBorder="1" applyAlignment="1">
      <alignment horizontal="center" vertical="center"/>
    </xf>
    <xf numFmtId="168" fontId="26" fillId="0" borderId="11" xfId="644" applyNumberFormat="1" applyFont="1" applyFill="1" applyBorder="1" applyAlignment="1">
      <alignment horizontal="center" vertical="center"/>
    </xf>
    <xf numFmtId="2" fontId="26" fillId="0" borderId="11" xfId="530" applyNumberFormat="1" applyFont="1" applyFill="1" applyBorder="1" applyAlignment="1">
      <alignment horizontal="center" vertical="center"/>
    </xf>
    <xf numFmtId="168" fontId="26" fillId="0" borderId="11" xfId="530" applyNumberFormat="1" applyFont="1" applyFill="1" applyBorder="1" applyAlignment="1">
      <alignment horizontal="center" vertical="center"/>
    </xf>
    <xf numFmtId="168" fontId="28" fillId="0" borderId="11" xfId="530" applyNumberFormat="1" applyFont="1" applyFill="1" applyBorder="1" applyAlignment="1">
      <alignment horizontal="center" vertical="center"/>
    </xf>
    <xf numFmtId="168" fontId="26" fillId="0" borderId="11" xfId="636" applyNumberFormat="1" applyFont="1" applyFill="1" applyBorder="1" applyAlignment="1">
      <alignment horizontal="center" vertical="center"/>
    </xf>
    <xf numFmtId="168" fontId="33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0" fontId="31" fillId="0" borderId="11" xfId="563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563" applyFont="1" applyFill="1" applyBorder="1" applyAlignment="1">
      <alignment horizontal="center" vertical="center"/>
    </xf>
    <xf numFmtId="2" fontId="31" fillId="0" borderId="11" xfId="563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/>
    </xf>
    <xf numFmtId="2" fontId="28" fillId="0" borderId="11" xfId="531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/>
    </xf>
    <xf numFmtId="2" fontId="28" fillId="0" borderId="11" xfId="449" applyNumberFormat="1" applyFont="1" applyFill="1" applyBorder="1" applyAlignment="1">
      <alignment horizontal="center" vertical="center"/>
    </xf>
    <xf numFmtId="2" fontId="28" fillId="0" borderId="11" xfId="644" applyNumberFormat="1" applyFont="1" applyFill="1" applyBorder="1" applyAlignment="1">
      <alignment horizontal="center" vertical="center"/>
    </xf>
    <xf numFmtId="2" fontId="28" fillId="0" borderId="11" xfId="637" applyNumberFormat="1" applyFont="1" applyFill="1" applyBorder="1" applyAlignment="1">
      <alignment horizontal="center" vertical="center"/>
    </xf>
    <xf numFmtId="2" fontId="41" fillId="0" borderId="11" xfId="449" applyNumberFormat="1" applyFont="1" applyFill="1" applyBorder="1" applyAlignment="1">
      <alignment horizontal="center" vertical="center" wrapText="1"/>
    </xf>
    <xf numFmtId="2" fontId="46" fillId="0" borderId="11" xfId="449" applyNumberFormat="1" applyFont="1" applyFill="1" applyBorder="1" applyAlignment="1">
      <alignment horizontal="center"/>
    </xf>
    <xf numFmtId="2" fontId="28" fillId="0" borderId="11" xfId="651" applyNumberFormat="1" applyFont="1" applyFill="1" applyBorder="1" applyAlignment="1">
      <alignment horizontal="center" vertical="center" wrapText="1"/>
    </xf>
    <xf numFmtId="2" fontId="28" fillId="0" borderId="11" xfId="636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9" fillId="0" borderId="11" xfId="0" applyFont="1" applyFill="1" applyBorder="1"/>
    <xf numFmtId="0" fontId="27" fillId="0" borderId="11" xfId="652" applyFont="1" applyFill="1" applyBorder="1" applyAlignment="1">
      <alignment horizontal="center"/>
    </xf>
    <xf numFmtId="2" fontId="26" fillId="0" borderId="11" xfId="640" applyNumberFormat="1" applyFont="1" applyFill="1" applyBorder="1" applyAlignment="1">
      <alignment horizontal="center" vertical="center"/>
    </xf>
    <xf numFmtId="2" fontId="31" fillId="0" borderId="11" xfId="640" applyNumberFormat="1" applyFont="1" applyFill="1" applyBorder="1" applyAlignment="1">
      <alignment horizontal="center" vertical="center"/>
    </xf>
    <xf numFmtId="9" fontId="31" fillId="0" borderId="11" xfId="640" applyNumberFormat="1" applyFont="1" applyFill="1" applyBorder="1" applyAlignment="1">
      <alignment horizontal="center"/>
    </xf>
    <xf numFmtId="0" fontId="28" fillId="0" borderId="11" xfId="640" applyFont="1" applyFill="1" applyBorder="1" applyAlignment="1">
      <alignment horizontal="center" vertical="center"/>
    </xf>
    <xf numFmtId="0" fontId="27" fillId="0" borderId="11" xfId="640" applyFont="1" applyFill="1" applyBorder="1" applyAlignment="1">
      <alignment horizontal="center" vertical="center"/>
    </xf>
    <xf numFmtId="0" fontId="56" fillId="0" borderId="12" xfId="565" applyFont="1" applyFill="1" applyBorder="1" applyAlignment="1">
      <alignment horizontal="center" vertical="center"/>
    </xf>
    <xf numFmtId="2" fontId="26" fillId="0" borderId="11" xfId="565" applyNumberFormat="1" applyFont="1" applyFill="1" applyBorder="1" applyAlignment="1">
      <alignment horizontal="center" vertical="center"/>
    </xf>
    <xf numFmtId="2" fontId="56" fillId="0" borderId="11" xfId="0" applyNumberFormat="1" applyFont="1" applyFill="1" applyBorder="1" applyAlignment="1">
      <alignment horizontal="center" vertical="center"/>
    </xf>
    <xf numFmtId="2" fontId="54" fillId="0" borderId="11" xfId="0" applyNumberFormat="1" applyFont="1" applyFill="1" applyBorder="1" applyAlignment="1">
      <alignment horizontal="center" vertical="center"/>
    </xf>
    <xf numFmtId="2" fontId="41" fillId="0" borderId="11" xfId="460" applyNumberFormat="1" applyFont="1" applyFill="1" applyBorder="1" applyAlignment="1">
      <alignment horizontal="center" vertical="center" wrapText="1"/>
    </xf>
    <xf numFmtId="2" fontId="26" fillId="0" borderId="11" xfId="635" applyNumberFormat="1" applyFont="1" applyFill="1" applyBorder="1" applyAlignment="1">
      <alignment horizontal="center" vertical="center"/>
    </xf>
    <xf numFmtId="2" fontId="30" fillId="0" borderId="11" xfId="46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/>
    </xf>
    <xf numFmtId="0" fontId="31" fillId="0" borderId="11" xfId="565" applyFont="1" applyFill="1" applyBorder="1" applyAlignment="1">
      <alignment horizontal="center"/>
    </xf>
    <xf numFmtId="168" fontId="33" fillId="0" borderId="11" xfId="0" applyNumberFormat="1" applyFont="1" applyFill="1" applyBorder="1" applyAlignment="1">
      <alignment horizontal="center" vertical="center"/>
    </xf>
    <xf numFmtId="0" fontId="43" fillId="0" borderId="11" xfId="565" applyFont="1" applyFill="1" applyBorder="1" applyAlignment="1">
      <alignment horizontal="center" vertical="center"/>
    </xf>
    <xf numFmtId="0" fontId="42" fillId="0" borderId="11" xfId="565" applyFont="1" applyFill="1" applyBorder="1" applyAlignment="1">
      <alignment horizontal="center" vertical="center"/>
    </xf>
    <xf numFmtId="0" fontId="29" fillId="0" borderId="11" xfId="565" applyFont="1" applyFill="1" applyBorder="1" applyAlignment="1">
      <alignment horizontal="center" vertical="center"/>
    </xf>
    <xf numFmtId="0" fontId="26" fillId="0" borderId="11" xfId="565" applyFont="1" applyFill="1" applyBorder="1" applyAlignment="1">
      <alignment horizontal="center" vertical="center"/>
    </xf>
    <xf numFmtId="165" fontId="26" fillId="0" borderId="11" xfId="302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center"/>
    </xf>
    <xf numFmtId="2" fontId="54" fillId="0" borderId="11" xfId="302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30" fillId="0" borderId="11" xfId="565" applyFont="1" applyFill="1" applyBorder="1" applyAlignment="1">
      <alignment horizontal="center" vertical="center"/>
    </xf>
    <xf numFmtId="0" fontId="45" fillId="0" borderId="11" xfId="460" applyFont="1" applyFill="1" applyBorder="1" applyAlignment="1">
      <alignment horizontal="center" vertical="center" wrapText="1"/>
    </xf>
    <xf numFmtId="0" fontId="43" fillId="0" borderId="11" xfId="460" applyFont="1" applyFill="1" applyBorder="1" applyAlignment="1">
      <alignment horizontal="left" vertical="center" wrapText="1"/>
    </xf>
    <xf numFmtId="0" fontId="45" fillId="0" borderId="11" xfId="645" applyFont="1" applyFill="1" applyBorder="1" applyAlignment="1">
      <alignment horizontal="center" vertical="center" wrapText="1"/>
    </xf>
    <xf numFmtId="168" fontId="34" fillId="0" borderId="11" xfId="460" applyNumberFormat="1" applyFont="1" applyFill="1" applyBorder="1" applyAlignment="1">
      <alignment horizontal="center" vertical="center" wrapText="1"/>
    </xf>
    <xf numFmtId="0" fontId="41" fillId="0" borderId="11" xfId="460" applyFont="1" applyFill="1" applyBorder="1" applyAlignment="1">
      <alignment horizontal="center" vertical="center" wrapText="1"/>
    </xf>
    <xf numFmtId="167" fontId="41" fillId="0" borderId="11" xfId="460" applyNumberFormat="1" applyFont="1" applyFill="1" applyBorder="1" applyAlignment="1">
      <alignment horizontal="center" vertical="center" wrapText="1"/>
    </xf>
    <xf numFmtId="1" fontId="41" fillId="0" borderId="11" xfId="46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2" fillId="0" borderId="11" xfId="635" applyFont="1" applyFill="1" applyBorder="1" applyAlignment="1">
      <alignment horizontal="center" vertical="center" wrapText="1"/>
    </xf>
    <xf numFmtId="0" fontId="42" fillId="0" borderId="11" xfId="635" applyFont="1" applyFill="1" applyBorder="1" applyAlignment="1">
      <alignment horizontal="left" vertical="center" wrapText="1"/>
    </xf>
    <xf numFmtId="2" fontId="26" fillId="0" borderId="11" xfId="507" applyNumberFormat="1" applyFont="1" applyFill="1" applyBorder="1" applyAlignment="1">
      <alignment horizontal="center" vertical="center"/>
    </xf>
    <xf numFmtId="167" fontId="26" fillId="0" borderId="11" xfId="507" applyNumberFormat="1" applyFont="1" applyFill="1" applyBorder="1" applyAlignment="1">
      <alignment horizontal="center" vertical="center"/>
    </xf>
    <xf numFmtId="0" fontId="28" fillId="0" borderId="11" xfId="635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68" fontId="30" fillId="0" borderId="11" xfId="0" applyNumberFormat="1" applyFont="1" applyFill="1" applyBorder="1" applyAlignment="1">
      <alignment horizontal="center" vertical="center"/>
    </xf>
    <xf numFmtId="0" fontId="26" fillId="0" borderId="11" xfId="563" applyFont="1" applyFill="1" applyBorder="1" applyAlignment="1">
      <alignment horizontal="center" vertical="center"/>
    </xf>
    <xf numFmtId="2" fontId="26" fillId="0" borderId="11" xfId="563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11" xfId="635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26" fillId="0" borderId="11" xfId="564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2" fontId="26" fillId="0" borderId="11" xfId="564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26" fillId="0" borderId="11" xfId="563" applyFont="1" applyFill="1" applyBorder="1" applyAlignment="1">
      <alignment horizontal="center" vertical="center" wrapText="1"/>
    </xf>
    <xf numFmtId="169" fontId="46" fillId="0" borderId="11" xfId="0" applyNumberFormat="1" applyFont="1" applyFill="1" applyBorder="1" applyAlignment="1">
      <alignment horizontal="center" vertical="center"/>
    </xf>
    <xf numFmtId="0" fontId="46" fillId="0" borderId="11" xfId="645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32" fillId="0" borderId="11" xfId="0" applyFont="1" applyFill="1" applyBorder="1"/>
    <xf numFmtId="2" fontId="32" fillId="0" borderId="11" xfId="0" applyNumberFormat="1" applyFont="1" applyFill="1" applyBorder="1"/>
    <xf numFmtId="0" fontId="28" fillId="0" borderId="11" xfId="534" applyFont="1" applyFill="1" applyBorder="1" applyAlignment="1">
      <alignment horizontal="left" vertical="center" wrapText="1"/>
    </xf>
    <xf numFmtId="0" fontId="28" fillId="0" borderId="11" xfId="636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wrapText="1"/>
    </xf>
    <xf numFmtId="168" fontId="26" fillId="0" borderId="13" xfId="636" applyNumberFormat="1" applyFont="1" applyFill="1" applyBorder="1" applyAlignment="1">
      <alignment horizontal="center" vertical="center"/>
    </xf>
    <xf numFmtId="0" fontId="28" fillId="0" borderId="11" xfId="636" applyFont="1" applyFill="1" applyBorder="1" applyAlignment="1">
      <alignment horizontal="left" vertical="center" wrapText="1"/>
    </xf>
    <xf numFmtId="168" fontId="28" fillId="0" borderId="11" xfId="636" applyNumberFormat="1" applyFont="1" applyFill="1" applyBorder="1" applyAlignment="1">
      <alignment horizontal="center" vertical="center" wrapText="1"/>
    </xf>
    <xf numFmtId="0" fontId="28" fillId="0" borderId="11" xfId="644" applyFont="1" applyFill="1" applyBorder="1" applyAlignment="1">
      <alignment horizontal="center" vertical="center"/>
    </xf>
    <xf numFmtId="0" fontId="28" fillId="0" borderId="11" xfId="644" applyFont="1" applyFill="1" applyBorder="1" applyAlignment="1">
      <alignment horizontal="left" vertical="center" wrapText="1"/>
    </xf>
    <xf numFmtId="168" fontId="28" fillId="0" borderId="11" xfId="644" applyNumberFormat="1" applyFont="1" applyFill="1" applyBorder="1" applyAlignment="1">
      <alignment horizontal="center" vertical="center"/>
    </xf>
    <xf numFmtId="0" fontId="26" fillId="0" borderId="11" xfId="644" applyFont="1" applyFill="1" applyBorder="1" applyAlignment="1">
      <alignment horizontal="left" vertical="center" wrapText="1"/>
    </xf>
    <xf numFmtId="0" fontId="26" fillId="0" borderId="11" xfId="644" applyFont="1" applyFill="1" applyBorder="1" applyAlignment="1">
      <alignment horizontal="center" vertical="center"/>
    </xf>
    <xf numFmtId="0" fontId="28" fillId="0" borderId="11" xfId="637" applyFont="1" applyFill="1" applyBorder="1" applyAlignment="1">
      <alignment horizontal="center" vertical="center"/>
    </xf>
    <xf numFmtId="0" fontId="28" fillId="0" borderId="11" xfId="637" applyFont="1" applyFill="1" applyBorder="1" applyAlignment="1">
      <alignment horizontal="left" vertical="center"/>
    </xf>
    <xf numFmtId="168" fontId="28" fillId="0" borderId="11" xfId="637" applyNumberFormat="1" applyFont="1" applyFill="1" applyBorder="1" applyAlignment="1">
      <alignment horizontal="center" vertical="center"/>
    </xf>
    <xf numFmtId="0" fontId="28" fillId="0" borderId="11" xfId="530" applyFont="1" applyFill="1" applyBorder="1" applyAlignment="1">
      <alignment horizontal="center" vertical="center"/>
    </xf>
    <xf numFmtId="0" fontId="28" fillId="0" borderId="11" xfId="530" applyFont="1" applyFill="1" applyBorder="1" applyAlignment="1">
      <alignment horizontal="left" vertical="center" wrapText="1"/>
    </xf>
    <xf numFmtId="0" fontId="28" fillId="0" borderId="11" xfId="530" applyFont="1" applyFill="1" applyBorder="1" applyAlignment="1">
      <alignment horizontal="left" vertical="center"/>
    </xf>
    <xf numFmtId="0" fontId="26" fillId="0" borderId="11" xfId="53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8" fontId="26" fillId="0" borderId="13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wrapText="1"/>
    </xf>
    <xf numFmtId="168" fontId="28" fillId="0" borderId="11" xfId="449" applyNumberFormat="1" applyFont="1" applyFill="1" applyBorder="1" applyAlignment="1">
      <alignment horizontal="center" vertical="center" wrapText="1"/>
    </xf>
    <xf numFmtId="0" fontId="26" fillId="0" borderId="11" xfId="449" applyFont="1" applyFill="1" applyBorder="1" applyAlignment="1">
      <alignment horizontal="left" vertical="center" wrapText="1"/>
    </xf>
    <xf numFmtId="0" fontId="26" fillId="0" borderId="11" xfId="449" applyFont="1" applyFill="1" applyBorder="1" applyAlignment="1">
      <alignment horizontal="center"/>
    </xf>
    <xf numFmtId="168" fontId="30" fillId="0" borderId="11" xfId="449" applyNumberFormat="1" applyFont="1" applyFill="1" applyBorder="1" applyAlignment="1">
      <alignment horizontal="center"/>
    </xf>
    <xf numFmtId="168" fontId="41" fillId="0" borderId="11" xfId="449" applyNumberFormat="1" applyFont="1" applyFill="1" applyBorder="1" applyAlignment="1">
      <alignment horizontal="center" vertical="center" wrapText="1"/>
    </xf>
    <xf numFmtId="0" fontId="46" fillId="0" borderId="11" xfId="449" applyFont="1" applyFill="1" applyBorder="1" applyAlignment="1">
      <alignment horizontal="left" vertical="center" wrapText="1"/>
    </xf>
    <xf numFmtId="0" fontId="46" fillId="0" borderId="11" xfId="449" applyFont="1" applyFill="1" applyBorder="1" applyAlignment="1">
      <alignment horizontal="center"/>
    </xf>
    <xf numFmtId="168" fontId="51" fillId="0" borderId="11" xfId="449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168" fontId="26" fillId="0" borderId="13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wrapText="1"/>
    </xf>
    <xf numFmtId="16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168" fontId="28" fillId="0" borderId="11" xfId="0" applyNumberFormat="1" applyFont="1" applyFill="1" applyBorder="1" applyAlignment="1">
      <alignment horizontal="center" vertical="center"/>
    </xf>
    <xf numFmtId="0" fontId="26" fillId="0" borderId="11" xfId="636" applyFont="1" applyFill="1" applyBorder="1" applyAlignment="1">
      <alignment vertical="center" wrapText="1"/>
    </xf>
    <xf numFmtId="0" fontId="26" fillId="0" borderId="11" xfId="636" applyFont="1" applyFill="1" applyBorder="1" applyAlignment="1">
      <alignment horizontal="center" vertical="center" wrapText="1"/>
    </xf>
    <xf numFmtId="169" fontId="26" fillId="0" borderId="11" xfId="636" applyNumberFormat="1" applyFont="1" applyFill="1" applyBorder="1" applyAlignment="1">
      <alignment horizontal="center" vertical="center"/>
    </xf>
    <xf numFmtId="0" fontId="28" fillId="0" borderId="11" xfId="651" applyFont="1" applyFill="1" applyBorder="1" applyAlignment="1">
      <alignment horizontal="left" vertical="center" wrapText="1"/>
    </xf>
    <xf numFmtId="0" fontId="28" fillId="0" borderId="11" xfId="651" applyFont="1" applyFill="1" applyBorder="1" applyAlignment="1">
      <alignment horizontal="center" vertical="center" wrapText="1"/>
    </xf>
    <xf numFmtId="168" fontId="28" fillId="0" borderId="11" xfId="651" applyNumberFormat="1" applyFont="1" applyFill="1" applyBorder="1" applyAlignment="1">
      <alignment horizontal="center" vertical="center" wrapText="1"/>
    </xf>
    <xf numFmtId="0" fontId="26" fillId="0" borderId="11" xfId="651" applyFont="1" applyFill="1" applyBorder="1" applyAlignment="1">
      <alignment horizontal="left" vertical="center"/>
    </xf>
    <xf numFmtId="0" fontId="26" fillId="0" borderId="11" xfId="636" applyFont="1" applyFill="1" applyBorder="1" applyAlignment="1">
      <alignment horizontal="left" vertical="center" wrapText="1"/>
    </xf>
    <xf numFmtId="0" fontId="26" fillId="0" borderId="11" xfId="449" applyFont="1" applyFill="1" applyBorder="1" applyAlignment="1">
      <alignment vertical="center" wrapText="1"/>
    </xf>
    <xf numFmtId="0" fontId="26" fillId="0" borderId="11" xfId="449" applyFont="1" applyFill="1" applyBorder="1" applyAlignment="1">
      <alignment vertical="center"/>
    </xf>
    <xf numFmtId="168" fontId="30" fillId="0" borderId="11" xfId="449" applyNumberFormat="1" applyFont="1" applyFill="1" applyBorder="1" applyAlignment="1">
      <alignment vertical="center"/>
    </xf>
    <xf numFmtId="0" fontId="28" fillId="0" borderId="11" xfId="449" applyFont="1" applyFill="1" applyBorder="1" applyAlignment="1">
      <alignment horizontal="left" vertical="center"/>
    </xf>
    <xf numFmtId="0" fontId="28" fillId="0" borderId="11" xfId="449" applyFont="1" applyFill="1" applyBorder="1" applyAlignment="1">
      <alignment horizontal="center" vertical="center"/>
    </xf>
    <xf numFmtId="168" fontId="28" fillId="0" borderId="11" xfId="449" applyNumberFormat="1" applyFont="1" applyFill="1" applyBorder="1" applyAlignment="1">
      <alignment horizontal="center" vertical="center"/>
    </xf>
    <xf numFmtId="0" fontId="28" fillId="0" borderId="11" xfId="636" applyFont="1" applyFill="1" applyBorder="1" applyAlignment="1">
      <alignment horizontal="left" vertical="center"/>
    </xf>
    <xf numFmtId="168" fontId="28" fillId="0" borderId="11" xfId="636" applyNumberFormat="1" applyFont="1" applyFill="1" applyBorder="1" applyAlignment="1">
      <alignment horizontal="center" vertical="center"/>
    </xf>
    <xf numFmtId="0" fontId="31" fillId="0" borderId="11" xfId="565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2" fontId="40" fillId="0" borderId="11" xfId="0" applyNumberFormat="1" applyFont="1" applyFill="1" applyBorder="1" applyAlignment="1">
      <alignment horizontal="center" vertical="center" wrapText="1"/>
    </xf>
    <xf numFmtId="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56" fillId="0" borderId="11" xfId="565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5" xfId="565" applyFont="1" applyFill="1" applyBorder="1" applyAlignment="1">
      <alignment horizontal="center" vertical="center" wrapText="1"/>
    </xf>
    <xf numFmtId="0" fontId="28" fillId="0" borderId="17" xfId="565" applyFont="1" applyFill="1" applyBorder="1" applyAlignment="1">
      <alignment horizontal="center" vertical="center" wrapText="1"/>
    </xf>
    <xf numFmtId="0" fontId="28" fillId="0" borderId="16" xfId="565" applyFont="1" applyFill="1" applyBorder="1" applyAlignment="1">
      <alignment horizontal="center" vertical="center" wrapText="1"/>
    </xf>
    <xf numFmtId="0" fontId="31" fillId="0" borderId="15" xfId="565" applyFont="1" applyFill="1" applyBorder="1" applyAlignment="1">
      <alignment horizontal="center" vertical="center"/>
    </xf>
    <xf numFmtId="0" fontId="31" fillId="0" borderId="17" xfId="565" applyFont="1" applyFill="1" applyBorder="1" applyAlignment="1">
      <alignment horizontal="center" vertical="center"/>
    </xf>
    <xf numFmtId="0" fontId="31" fillId="0" borderId="16" xfId="565" applyFont="1" applyFill="1" applyBorder="1" applyAlignment="1">
      <alignment horizontal="center" vertical="center"/>
    </xf>
    <xf numFmtId="0" fontId="31" fillId="0" borderId="15" xfId="565" applyFont="1" applyFill="1" applyBorder="1" applyAlignment="1">
      <alignment horizontal="center" vertical="center" wrapText="1"/>
    </xf>
    <xf numFmtId="0" fontId="31" fillId="0" borderId="16" xfId="565" applyFont="1" applyFill="1" applyBorder="1" applyAlignment="1">
      <alignment horizontal="center" vertical="center" wrapText="1"/>
    </xf>
    <xf numFmtId="0" fontId="30" fillId="0" borderId="15" xfId="565" applyFont="1" applyFill="1" applyBorder="1" applyAlignment="1">
      <alignment horizontal="center" vertical="center" wrapText="1"/>
    </xf>
    <xf numFmtId="0" fontId="30" fillId="0" borderId="16" xfId="565" applyFont="1" applyFill="1" applyBorder="1" applyAlignment="1">
      <alignment horizontal="center" vertical="center" wrapText="1"/>
    </xf>
    <xf numFmtId="2" fontId="26" fillId="0" borderId="15" xfId="565" applyNumberFormat="1" applyFont="1" applyFill="1" applyBorder="1" applyAlignment="1">
      <alignment horizontal="center" vertical="center" wrapText="1"/>
    </xf>
    <xf numFmtId="2" fontId="26" fillId="0" borderId="16" xfId="565" applyNumberFormat="1" applyFont="1" applyFill="1" applyBorder="1" applyAlignment="1">
      <alignment horizontal="center" vertical="center" wrapText="1"/>
    </xf>
    <xf numFmtId="0" fontId="31" fillId="0" borderId="12" xfId="565" applyFont="1" applyFill="1" applyBorder="1" applyAlignment="1">
      <alignment horizontal="center" vertical="center"/>
    </xf>
    <xf numFmtId="0" fontId="31" fillId="0" borderId="14" xfId="565" applyFont="1" applyFill="1" applyBorder="1" applyAlignment="1">
      <alignment horizontal="center" vertical="center"/>
    </xf>
    <xf numFmtId="2" fontId="31" fillId="0" borderId="15" xfId="565" applyNumberFormat="1" applyFont="1" applyFill="1" applyBorder="1" applyAlignment="1">
      <alignment horizontal="center" vertical="center" wrapText="1"/>
    </xf>
    <xf numFmtId="2" fontId="31" fillId="0" borderId="16" xfId="565" applyNumberFormat="1" applyFont="1" applyFill="1" applyBorder="1" applyAlignment="1">
      <alignment horizontal="center" vertical="center" wrapText="1"/>
    </xf>
    <xf numFmtId="0" fontId="31" fillId="0" borderId="11" xfId="565" applyFont="1" applyFill="1" applyBorder="1" applyAlignment="1">
      <alignment horizontal="center" vertical="center"/>
    </xf>
    <xf numFmtId="0" fontId="33" fillId="0" borderId="18" xfId="565" applyFont="1" applyFill="1" applyBorder="1" applyAlignment="1">
      <alignment horizontal="center" vertical="center" wrapText="1"/>
    </xf>
    <xf numFmtId="0" fontId="33" fillId="0" borderId="10" xfId="565" applyFont="1" applyFill="1" applyBorder="1" applyAlignment="1">
      <alignment horizontal="center" vertical="center" wrapText="1"/>
    </xf>
    <xf numFmtId="0" fontId="33" fillId="0" borderId="19" xfId="565" applyFont="1" applyFill="1" applyBorder="1" applyAlignment="1">
      <alignment horizontal="center" vertical="center" wrapText="1"/>
    </xf>
    <xf numFmtId="0" fontId="33" fillId="0" borderId="12" xfId="565" applyFont="1" applyFill="1" applyBorder="1" applyAlignment="1">
      <alignment horizontal="center" vertical="center"/>
    </xf>
    <xf numFmtId="0" fontId="33" fillId="0" borderId="13" xfId="565" applyFont="1" applyFill="1" applyBorder="1" applyAlignment="1">
      <alignment horizontal="center" vertical="center"/>
    </xf>
    <xf numFmtId="0" fontId="33" fillId="0" borderId="14" xfId="565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1" fillId="0" borderId="13" xfId="565" applyFont="1" applyFill="1" applyBorder="1" applyAlignment="1">
      <alignment horizontal="center" vertical="center"/>
    </xf>
    <xf numFmtId="0" fontId="27" fillId="0" borderId="10" xfId="640" applyFont="1" applyFill="1" applyBorder="1" applyAlignment="1">
      <alignment horizontal="center" vertical="center"/>
    </xf>
    <xf numFmtId="0" fontId="26" fillId="0" borderId="0" xfId="640" applyFont="1" applyFill="1" applyAlignment="1">
      <alignment horizontal="left" vertical="center" wrapText="1"/>
    </xf>
    <xf numFmtId="0" fontId="59" fillId="0" borderId="0" xfId="640" applyFont="1" applyFill="1" applyAlignment="1">
      <alignment horizontal="left" vertical="center"/>
    </xf>
    <xf numFmtId="0" fontId="27" fillId="0" borderId="0" xfId="640" applyFont="1" applyFill="1" applyAlignment="1">
      <alignment horizontal="center"/>
    </xf>
    <xf numFmtId="0" fontId="27" fillId="0" borderId="0" xfId="640" applyFont="1" applyFill="1" applyAlignment="1">
      <alignment horizontal="left" vertical="center"/>
    </xf>
    <xf numFmtId="0" fontId="27" fillId="0" borderId="0" xfId="640" applyFont="1" applyFill="1" applyAlignment="1">
      <alignment horizontal="center" vertical="center"/>
    </xf>
    <xf numFmtId="0" fontId="28" fillId="0" borderId="0" xfId="640" applyFont="1" applyFill="1" applyAlignment="1">
      <alignment horizontal="center" vertical="center"/>
    </xf>
    <xf numFmtId="0" fontId="30" fillId="0" borderId="0" xfId="640" applyFont="1" applyFill="1" applyAlignment="1">
      <alignment horizontal="center" vertical="center"/>
    </xf>
    <xf numFmtId="2" fontId="26" fillId="0" borderId="0" xfId="640" applyNumberFormat="1" applyFont="1" applyFill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</cellXfs>
  <cellStyles count="666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" xfId="302" builtinId="3"/>
    <cellStyle name="Comma 10" xfId="303"/>
    <cellStyle name="Comma 10 2" xfId="304"/>
    <cellStyle name="Comma 11" xfId="305"/>
    <cellStyle name="Comma 12" xfId="306"/>
    <cellStyle name="Comma 12 2" xfId="307"/>
    <cellStyle name="Comma 12 3" xfId="308"/>
    <cellStyle name="Comma 12 4" xfId="309"/>
    <cellStyle name="Comma 12 5" xfId="310"/>
    <cellStyle name="Comma 12 6" xfId="311"/>
    <cellStyle name="Comma 12 7" xfId="312"/>
    <cellStyle name="Comma 12 8" xfId="313"/>
    <cellStyle name="Comma 13" xfId="314"/>
    <cellStyle name="Comma 14" xfId="315"/>
    <cellStyle name="Comma 15" xfId="316"/>
    <cellStyle name="Comma 16" xfId="317"/>
    <cellStyle name="Comma 17" xfId="318"/>
    <cellStyle name="Comma 18" xfId="319"/>
    <cellStyle name="Comma 19" xfId="320"/>
    <cellStyle name="Comma 2" xfId="321"/>
    <cellStyle name="Comma 2 2" xfId="322"/>
    <cellStyle name="Comma 2 2 2" xfId="323"/>
    <cellStyle name="Comma 2 2 3" xfId="324"/>
    <cellStyle name="Comma 2 3" xfId="325"/>
    <cellStyle name="Comma 20" xfId="326"/>
    <cellStyle name="Comma 21" xfId="327"/>
    <cellStyle name="Comma 22" xfId="328"/>
    <cellStyle name="Comma 3" xfId="329"/>
    <cellStyle name="Comma 4" xfId="330"/>
    <cellStyle name="Comma 5" xfId="331"/>
    <cellStyle name="Comma 6" xfId="332"/>
    <cellStyle name="Comma 7" xfId="333"/>
    <cellStyle name="Comma 8" xfId="334"/>
    <cellStyle name="Comma 9" xfId="335"/>
    <cellStyle name="Explanatory Text 2" xfId="336"/>
    <cellStyle name="Explanatory Text 2 2" xfId="337"/>
    <cellStyle name="Explanatory Text 2 3" xfId="338"/>
    <cellStyle name="Explanatory Text 2 4" xfId="339"/>
    <cellStyle name="Explanatory Text 2 5" xfId="340"/>
    <cellStyle name="Explanatory Text 3" xfId="341"/>
    <cellStyle name="Explanatory Text 4" xfId="342"/>
    <cellStyle name="Explanatory Text 4 2" xfId="343"/>
    <cellStyle name="Explanatory Text 5" xfId="344"/>
    <cellStyle name="Explanatory Text 6" xfId="345"/>
    <cellStyle name="Explanatory Text 7" xfId="346"/>
    <cellStyle name="Good 2" xfId="347"/>
    <cellStyle name="Good 2 2" xfId="348"/>
    <cellStyle name="Good 2 3" xfId="349"/>
    <cellStyle name="Good 2 4" xfId="350"/>
    <cellStyle name="Good 2 5" xfId="351"/>
    <cellStyle name="Good 3" xfId="352"/>
    <cellStyle name="Good 4" xfId="353"/>
    <cellStyle name="Good 4 2" xfId="354"/>
    <cellStyle name="Good 5" xfId="355"/>
    <cellStyle name="Good 6" xfId="356"/>
    <cellStyle name="Good 7" xfId="357"/>
    <cellStyle name="Heading 1 2" xfId="358"/>
    <cellStyle name="Heading 1 2 2" xfId="359"/>
    <cellStyle name="Heading 1 2 3" xfId="360"/>
    <cellStyle name="Heading 1 2 4" xfId="361"/>
    <cellStyle name="Heading 1 2 5" xfId="362"/>
    <cellStyle name="Heading 1 2_anakia II etapi.xls sm. defeqturi" xfId="363"/>
    <cellStyle name="Heading 1 3" xfId="364"/>
    <cellStyle name="Heading 1 4" xfId="365"/>
    <cellStyle name="Heading 1 4 2" xfId="366"/>
    <cellStyle name="Heading 1 4_anakia II etapi.xls sm. defeqturi" xfId="367"/>
    <cellStyle name="Heading 1 5" xfId="368"/>
    <cellStyle name="Heading 1 6" xfId="369"/>
    <cellStyle name="Heading 1 7" xfId="370"/>
    <cellStyle name="Heading 2 2" xfId="371"/>
    <cellStyle name="Heading 2 2 2" xfId="372"/>
    <cellStyle name="Heading 2 2 3" xfId="373"/>
    <cellStyle name="Heading 2 2 4" xfId="374"/>
    <cellStyle name="Heading 2 2 5" xfId="375"/>
    <cellStyle name="Heading 2 2_anakia II etapi.xls sm. defeqturi" xfId="376"/>
    <cellStyle name="Heading 2 3" xfId="377"/>
    <cellStyle name="Heading 2 4" xfId="378"/>
    <cellStyle name="Heading 2 4 2" xfId="379"/>
    <cellStyle name="Heading 2 4_anakia II etapi.xls sm. defeqturi" xfId="380"/>
    <cellStyle name="Heading 2 5" xfId="381"/>
    <cellStyle name="Heading 2 6" xfId="382"/>
    <cellStyle name="Heading 2 7" xfId="383"/>
    <cellStyle name="Heading 3 2" xfId="384"/>
    <cellStyle name="Heading 3 2 2" xfId="385"/>
    <cellStyle name="Heading 3 2 3" xfId="386"/>
    <cellStyle name="Heading 3 2 4" xfId="387"/>
    <cellStyle name="Heading 3 2 5" xfId="388"/>
    <cellStyle name="Heading 3 2_anakia II etapi.xls sm. defeqturi" xfId="389"/>
    <cellStyle name="Heading 3 3" xfId="390"/>
    <cellStyle name="Heading 3 4" xfId="391"/>
    <cellStyle name="Heading 3 4 2" xfId="392"/>
    <cellStyle name="Heading 3 4_anakia II etapi.xls sm. defeqturi" xfId="393"/>
    <cellStyle name="Heading 3 5" xfId="394"/>
    <cellStyle name="Heading 3 6" xfId="395"/>
    <cellStyle name="Heading 3 7" xfId="396"/>
    <cellStyle name="Heading 4 2" xfId="397"/>
    <cellStyle name="Heading 4 2 2" xfId="398"/>
    <cellStyle name="Heading 4 2 3" xfId="399"/>
    <cellStyle name="Heading 4 2 4" xfId="400"/>
    <cellStyle name="Heading 4 2 5" xfId="401"/>
    <cellStyle name="Heading 4 3" xfId="402"/>
    <cellStyle name="Heading 4 4" xfId="403"/>
    <cellStyle name="Heading 4 4 2" xfId="404"/>
    <cellStyle name="Heading 4 5" xfId="405"/>
    <cellStyle name="Heading 4 6" xfId="406"/>
    <cellStyle name="Heading 4 7" xfId="407"/>
    <cellStyle name="Input 2" xfId="408"/>
    <cellStyle name="Input 2 2" xfId="409"/>
    <cellStyle name="Input 2 3" xfId="410"/>
    <cellStyle name="Input 2 4" xfId="411"/>
    <cellStyle name="Input 2 5" xfId="412"/>
    <cellStyle name="Input 2_anakia II etapi.xls sm. defeqturi" xfId="413"/>
    <cellStyle name="Input 3" xfId="414"/>
    <cellStyle name="Input 4" xfId="415"/>
    <cellStyle name="Input 4 2" xfId="416"/>
    <cellStyle name="Input 4_anakia II etapi.xls sm. defeqturi" xfId="417"/>
    <cellStyle name="Input 5" xfId="418"/>
    <cellStyle name="Input 6" xfId="419"/>
    <cellStyle name="Input 7" xfId="420"/>
    <cellStyle name="Linked Cell 2" xfId="421"/>
    <cellStyle name="Linked Cell 2 2" xfId="422"/>
    <cellStyle name="Linked Cell 2 3" xfId="423"/>
    <cellStyle name="Linked Cell 2 4" xfId="424"/>
    <cellStyle name="Linked Cell 2 5" xfId="425"/>
    <cellStyle name="Linked Cell 2_anakia II etapi.xls sm. defeqturi" xfId="426"/>
    <cellStyle name="Linked Cell 3" xfId="427"/>
    <cellStyle name="Linked Cell 4" xfId="428"/>
    <cellStyle name="Linked Cell 4 2" xfId="429"/>
    <cellStyle name="Linked Cell 4_anakia II etapi.xls sm. defeqturi" xfId="430"/>
    <cellStyle name="Linked Cell 5" xfId="431"/>
    <cellStyle name="Linked Cell 6" xfId="432"/>
    <cellStyle name="Linked Cell 7" xfId="433"/>
    <cellStyle name="Neutral 2" xfId="434"/>
    <cellStyle name="Neutral 2 2" xfId="435"/>
    <cellStyle name="Neutral 2 3" xfId="436"/>
    <cellStyle name="Neutral 2 4" xfId="437"/>
    <cellStyle name="Neutral 2 5" xfId="438"/>
    <cellStyle name="Neutral 3" xfId="439"/>
    <cellStyle name="Neutral 4" xfId="440"/>
    <cellStyle name="Neutral 4 2" xfId="441"/>
    <cellStyle name="Neutral 5" xfId="442"/>
    <cellStyle name="Neutral 6" xfId="443"/>
    <cellStyle name="Neutral 7" xfId="444"/>
    <cellStyle name="Normal" xfId="0" builtinId="0"/>
    <cellStyle name="Normal 10" xfId="445"/>
    <cellStyle name="Normal 10 2" xfId="446"/>
    <cellStyle name="Normal 11" xfId="447"/>
    <cellStyle name="Normal 11 2" xfId="448"/>
    <cellStyle name="Normal 11 2 2" xfId="449"/>
    <cellStyle name="Normal 11 3" xfId="450"/>
    <cellStyle name="Normal 11_GAZI-2010" xfId="451"/>
    <cellStyle name="Normal 12" xfId="452"/>
    <cellStyle name="Normal 12 2" xfId="453"/>
    <cellStyle name="Normal 12_gazis gare qseli" xfId="454"/>
    <cellStyle name="Normal 13" xfId="455"/>
    <cellStyle name="Normal 13 2" xfId="456"/>
    <cellStyle name="Normal 13 3" xfId="457"/>
    <cellStyle name="Normal 13 3 2" xfId="458"/>
    <cellStyle name="Normal 13 3 3" xfId="663"/>
    <cellStyle name="Normal 13 4" xfId="459"/>
    <cellStyle name="Normal 13 5" xfId="460"/>
    <cellStyle name="Normal 13_GAZI-2010" xfId="461"/>
    <cellStyle name="Normal 14" xfId="462"/>
    <cellStyle name="Normal 14 2" xfId="463"/>
    <cellStyle name="Normal 14 3" xfId="464"/>
    <cellStyle name="Normal 14 3 2" xfId="465"/>
    <cellStyle name="Normal 14 4" xfId="466"/>
    <cellStyle name="Normal 14 5" xfId="467"/>
    <cellStyle name="Normal 14_anakia II etapi.xls sm. defeqturi" xfId="468"/>
    <cellStyle name="Normal 15" xfId="469"/>
    <cellStyle name="Normal 16" xfId="470"/>
    <cellStyle name="Normal 16 2" xfId="471"/>
    <cellStyle name="Normal 16 3" xfId="472"/>
    <cellStyle name="Normal 16_axalq.skola" xfId="473"/>
    <cellStyle name="Normal 17" xfId="474"/>
    <cellStyle name="Normal 18" xfId="475"/>
    <cellStyle name="Normal 19" xfId="476"/>
    <cellStyle name="Normal 2" xfId="477"/>
    <cellStyle name="Normal 2 10" xfId="478"/>
    <cellStyle name="Normal 2 2" xfId="479"/>
    <cellStyle name="Normal 2 2 2" xfId="480"/>
    <cellStyle name="Normal 2 2 3" xfId="481"/>
    <cellStyle name="Normal 2 2 4" xfId="482"/>
    <cellStyle name="Normal 2 2 5" xfId="483"/>
    <cellStyle name="Normal 2 2 6" xfId="484"/>
    <cellStyle name="Normal 2 2 7" xfId="485"/>
    <cellStyle name="Normal 2 2_2D4CD000" xfId="486"/>
    <cellStyle name="Normal 2 3" xfId="487"/>
    <cellStyle name="Normal 2 4" xfId="488"/>
    <cellStyle name="Normal 2 5" xfId="489"/>
    <cellStyle name="Normal 2 6" xfId="490"/>
    <cellStyle name="Normal 2 7" xfId="491"/>
    <cellStyle name="Normal 2 7 2" xfId="492"/>
    <cellStyle name="Normal 2 7 3" xfId="493"/>
    <cellStyle name="Normal 2 7_anakia II etapi.xls sm. defeqturi" xfId="494"/>
    <cellStyle name="Normal 2 8" xfId="495"/>
    <cellStyle name="Normal 2 9" xfId="496"/>
    <cellStyle name="Normal 2_anakia II etapi.xls sm. defeqturi" xfId="497"/>
    <cellStyle name="Normal 20" xfId="498"/>
    <cellStyle name="Normal 21" xfId="499"/>
    <cellStyle name="Normal 22" xfId="500"/>
    <cellStyle name="Normal 23" xfId="501"/>
    <cellStyle name="Normal 24" xfId="502"/>
    <cellStyle name="Normal 25" xfId="503"/>
    <cellStyle name="Normal 26" xfId="504"/>
    <cellStyle name="Normal 27" xfId="505"/>
    <cellStyle name="Normal 28" xfId="506"/>
    <cellStyle name="Normal 29" xfId="507"/>
    <cellStyle name="Normal 29 2" xfId="508"/>
    <cellStyle name="Normal 3" xfId="509"/>
    <cellStyle name="Normal 3 2" xfId="510"/>
    <cellStyle name="Normal 3 2 2" xfId="511"/>
    <cellStyle name="Normal 3 2_anakia II etapi.xls sm. defeqturi" xfId="512"/>
    <cellStyle name="Normal 30" xfId="513"/>
    <cellStyle name="Normal 30 2" xfId="514"/>
    <cellStyle name="Normal 31" xfId="515"/>
    <cellStyle name="Normal 32" xfId="516"/>
    <cellStyle name="Normal 32 2" xfId="517"/>
    <cellStyle name="Normal 32 3" xfId="518"/>
    <cellStyle name="Normal 32 3 2" xfId="519"/>
    <cellStyle name="Normal 33" xfId="520"/>
    <cellStyle name="Normal 33 2" xfId="521"/>
    <cellStyle name="Normal 34" xfId="522"/>
    <cellStyle name="Normal 35" xfId="523"/>
    <cellStyle name="Normal 35 2" xfId="524"/>
    <cellStyle name="Normal 35 3" xfId="525"/>
    <cellStyle name="Normal 36" xfId="526"/>
    <cellStyle name="Normal 36 2" xfId="527"/>
    <cellStyle name="Normal 36 2 2" xfId="528"/>
    <cellStyle name="Normal 36 2 3 2" xfId="529"/>
    <cellStyle name="Normal 36 3" xfId="530"/>
    <cellStyle name="Normal 37" xfId="531"/>
    <cellStyle name="Normal 38" xfId="532"/>
    <cellStyle name="Normal 38 2" xfId="533"/>
    <cellStyle name="Normal 38 2 2" xfId="534"/>
    <cellStyle name="Normal 38 3" xfId="535"/>
    <cellStyle name="Normal 39" xfId="536"/>
    <cellStyle name="Normal 39 2" xfId="537"/>
    <cellStyle name="Normal 4" xfId="538"/>
    <cellStyle name="Normal 40" xfId="539"/>
    <cellStyle name="Normal 40 2" xfId="540"/>
    <cellStyle name="Normal 41" xfId="541"/>
    <cellStyle name="Normal 42" xfId="661"/>
    <cellStyle name="Normal 42 2" xfId="664"/>
    <cellStyle name="Normal 44" xfId="542"/>
    <cellStyle name="Normal 5" xfId="543"/>
    <cellStyle name="Normal 5 2" xfId="544"/>
    <cellStyle name="Normal 5 2 2" xfId="545"/>
    <cellStyle name="Normal 5 3" xfId="546"/>
    <cellStyle name="Normal 5 4" xfId="547"/>
    <cellStyle name="Normal 5 4 2" xfId="548"/>
    <cellStyle name="Normal 5_Copy of SAN2010" xfId="549"/>
    <cellStyle name="Normal 6" xfId="550"/>
    <cellStyle name="Normal 7" xfId="551"/>
    <cellStyle name="Normal 8" xfId="552"/>
    <cellStyle name="Normal 8 2" xfId="553"/>
    <cellStyle name="Normal 8_2D4CD000" xfId="554"/>
    <cellStyle name="Normal 9" xfId="555"/>
    <cellStyle name="Normal 9 2" xfId="556"/>
    <cellStyle name="Normal 9 2 2" xfId="557"/>
    <cellStyle name="Normal 9 2 3" xfId="558"/>
    <cellStyle name="Normal 9 2 4" xfId="559"/>
    <cellStyle name="Normal 9 2_anakia II etapi.xls sm. defeqturi" xfId="560"/>
    <cellStyle name="Normal 9_2D4CD000" xfId="561"/>
    <cellStyle name="Normal_Book1_axalqalaqis skola " xfId="562"/>
    <cellStyle name="Normal_gare wyalsadfenigagarini" xfId="563"/>
    <cellStyle name="Normal_gare wyalsadfenigagarini 10" xfId="564"/>
    <cellStyle name="Normal_gare wyalsadfenigagarini_SAN2008=IIkv" xfId="565"/>
    <cellStyle name="Note 2" xfId="566"/>
    <cellStyle name="Note 2 2" xfId="567"/>
    <cellStyle name="Note 2 3" xfId="568"/>
    <cellStyle name="Note 2 4" xfId="569"/>
    <cellStyle name="Note 2 5" xfId="570"/>
    <cellStyle name="Note 2_anakia II etapi.xls sm. defeqturi" xfId="571"/>
    <cellStyle name="Note 3" xfId="572"/>
    <cellStyle name="Note 4" xfId="573"/>
    <cellStyle name="Note 4 2" xfId="574"/>
    <cellStyle name="Note 4_anakia II etapi.xls sm. defeqturi" xfId="575"/>
    <cellStyle name="Note 5" xfId="576"/>
    <cellStyle name="Note 6" xfId="577"/>
    <cellStyle name="Note 7" xfId="578"/>
    <cellStyle name="Output 2" xfId="579"/>
    <cellStyle name="Output 2 2" xfId="580"/>
    <cellStyle name="Output 2 3" xfId="581"/>
    <cellStyle name="Output 2 4" xfId="582"/>
    <cellStyle name="Output 2 5" xfId="583"/>
    <cellStyle name="Output 2_anakia II etapi.xls sm. defeqturi" xfId="584"/>
    <cellStyle name="Output 3" xfId="585"/>
    <cellStyle name="Output 4" xfId="586"/>
    <cellStyle name="Output 4 2" xfId="587"/>
    <cellStyle name="Output 4_anakia II etapi.xls sm. defeqturi" xfId="588"/>
    <cellStyle name="Output 5" xfId="589"/>
    <cellStyle name="Output 6" xfId="590"/>
    <cellStyle name="Output 7" xfId="591"/>
    <cellStyle name="Percent 2" xfId="592"/>
    <cellStyle name="Percent 3" xfId="593"/>
    <cellStyle name="Percent 3 2" xfId="594"/>
    <cellStyle name="Percent 4" xfId="595"/>
    <cellStyle name="Percent 5" xfId="596"/>
    <cellStyle name="Percent 6" xfId="597"/>
    <cellStyle name="Style 1" xfId="598"/>
    <cellStyle name="Title 2" xfId="599"/>
    <cellStyle name="Title 2 2" xfId="600"/>
    <cellStyle name="Title 2 3" xfId="601"/>
    <cellStyle name="Title 2 4" xfId="602"/>
    <cellStyle name="Title 2 5" xfId="603"/>
    <cellStyle name="Title 3" xfId="604"/>
    <cellStyle name="Title 4" xfId="605"/>
    <cellStyle name="Title 4 2" xfId="606"/>
    <cellStyle name="Title 5" xfId="607"/>
    <cellStyle name="Title 6" xfId="608"/>
    <cellStyle name="Title 7" xfId="609"/>
    <cellStyle name="Total 2" xfId="610"/>
    <cellStyle name="Total 2 2" xfId="611"/>
    <cellStyle name="Total 2 3" xfId="612"/>
    <cellStyle name="Total 2 4" xfId="613"/>
    <cellStyle name="Total 2 5" xfId="614"/>
    <cellStyle name="Total 2_anakia II etapi.xls sm. defeqturi" xfId="615"/>
    <cellStyle name="Total 3" xfId="616"/>
    <cellStyle name="Total 4" xfId="617"/>
    <cellStyle name="Total 4 2" xfId="618"/>
    <cellStyle name="Total 4_anakia II etapi.xls sm. defeqturi" xfId="619"/>
    <cellStyle name="Total 5" xfId="620"/>
    <cellStyle name="Total 6" xfId="621"/>
    <cellStyle name="Total 7" xfId="622"/>
    <cellStyle name="Warning Text 2" xfId="623"/>
    <cellStyle name="Warning Text 2 2" xfId="624"/>
    <cellStyle name="Warning Text 2 3" xfId="625"/>
    <cellStyle name="Warning Text 2 4" xfId="626"/>
    <cellStyle name="Warning Text 2 5" xfId="627"/>
    <cellStyle name="Warning Text 3" xfId="628"/>
    <cellStyle name="Warning Text 4" xfId="629"/>
    <cellStyle name="Warning Text 4 2" xfId="630"/>
    <cellStyle name="Warning Text 5" xfId="631"/>
    <cellStyle name="Warning Text 6" xfId="632"/>
    <cellStyle name="Warning Text 7" xfId="633"/>
    <cellStyle name="Обычный 10" xfId="634"/>
    <cellStyle name="Обычный 2" xfId="635"/>
    <cellStyle name="Обычный 2 2" xfId="636"/>
    <cellStyle name="Обычный 2 3" xfId="662"/>
    <cellStyle name="Обычный 2 3 2" xfId="665"/>
    <cellStyle name="Обычный 3" xfId="637"/>
    <cellStyle name="Обычный 3 2" xfId="638"/>
    <cellStyle name="Обычный 3 3" xfId="639"/>
    <cellStyle name="Обычный 4" xfId="640"/>
    <cellStyle name="Обычный 4 2" xfId="641"/>
    <cellStyle name="Обычный 4 3" xfId="642"/>
    <cellStyle name="Обычный 5" xfId="643"/>
    <cellStyle name="Обычный 5 2" xfId="644"/>
    <cellStyle name="Обычный 5 2 2" xfId="645"/>
    <cellStyle name="Обычный 5 3" xfId="646"/>
    <cellStyle name="Обычный 6" xfId="647"/>
    <cellStyle name="Обычный 7" xfId="648"/>
    <cellStyle name="Обычный 8" xfId="649"/>
    <cellStyle name="Обычный 9" xfId="650"/>
    <cellStyle name="Обычный_ELEQ 3" xfId="651"/>
    <cellStyle name="Обычный_SAN2008-I" xfId="652"/>
    <cellStyle name="Процентный 2" xfId="653"/>
    <cellStyle name="Процентный 3" xfId="654"/>
    <cellStyle name="Процентный 3 2" xfId="655"/>
    <cellStyle name="Финансовый 2" xfId="656"/>
    <cellStyle name="Финансовый 3" xfId="657"/>
    <cellStyle name="Финансовый 4" xfId="658"/>
    <cellStyle name="Финансовый 5" xfId="659"/>
    <cellStyle name="მძიმე 4" xfId="66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sarjveladze\Desktop\&#4329;&#4304;&#4316;&#4329;&#4312;&#4305;&#4304;&#4331;&#4312;&#4321;%205\&#4318;&#4320;&#4317;&#4308;&#4325;&#4322;&#4312;\xarjtagricxva\chugureti%20sportuli%20kutxe--kor%2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თავფურცელი"/>
      <sheetName val="განმარტებითი"/>
      <sheetName val="კრებსისთი"/>
      <sheetName val="სამშენებლო"/>
      <sheetName val="ელექტროობა"/>
      <sheetName val="ფურნიტურა"/>
      <sheetName val="დენდროლოგია"/>
      <sheetName val="კალათბურთის-მოედანი"/>
      <sheetName val="Sheet1"/>
    </sheetNames>
    <sheetDataSet>
      <sheetData sheetId="0"/>
      <sheetData sheetId="1"/>
      <sheetData sheetId="2">
        <row r="5">
          <cell r="A5" t="str">
            <v xml:space="preserve">ქ. თბილისის ჩუღურეთის რაიონის ტერიტორიაზე, ჩანჩიბაძის N5 ის - მიმდებარედ, ახალი კალათბურთის მოედნის მოწყობა 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W138"/>
  <sheetViews>
    <sheetView tabSelected="1" zoomScale="115" zoomScaleNormal="115" zoomScaleSheetLayoutView="89" workbookViewId="0">
      <selection activeCell="P9" sqref="P9"/>
    </sheetView>
  </sheetViews>
  <sheetFormatPr defaultRowHeight="16.5" x14ac:dyDescent="0.3"/>
  <cols>
    <col min="1" max="1" width="3.7109375" style="26" customWidth="1"/>
    <col min="2" max="2" width="49.85546875" style="18" customWidth="1"/>
    <col min="3" max="3" width="7.7109375" style="19" customWidth="1"/>
    <col min="4" max="4" width="0.140625" style="33" customWidth="1"/>
    <col min="5" max="5" width="9" style="34" customWidth="1"/>
    <col min="6" max="6" width="7.5703125" style="19" bestFit="1" customWidth="1"/>
    <col min="7" max="7" width="8.7109375" style="19" customWidth="1"/>
    <col min="8" max="8" width="8.28515625" style="19" customWidth="1"/>
    <col min="9" max="9" width="10.28515625" style="19" customWidth="1"/>
    <col min="10" max="10" width="7" style="19" customWidth="1"/>
    <col min="11" max="11" width="9.28515625" style="19" customWidth="1"/>
    <col min="12" max="12" width="11" style="19" customWidth="1"/>
    <col min="13" max="13" width="12.85546875" style="2" customWidth="1"/>
    <col min="14" max="16384" width="9.140625" style="2"/>
  </cols>
  <sheetData>
    <row r="1" spans="1:49" s="234" customFormat="1" x14ac:dyDescent="0.3">
      <c r="A1" s="237"/>
      <c r="B1" s="235"/>
      <c r="C1" s="236"/>
      <c r="D1" s="238"/>
      <c r="E1" s="239"/>
      <c r="F1" s="236"/>
      <c r="G1" s="236"/>
      <c r="H1" s="236"/>
      <c r="I1" s="236"/>
      <c r="J1" s="236"/>
      <c r="K1" s="231" t="s">
        <v>154</v>
      </c>
      <c r="L1" s="231"/>
    </row>
    <row r="2" spans="1:49" ht="30.75" customHeight="1" x14ac:dyDescent="0.3">
      <c r="A2" s="205" t="str">
        <f>[1]კრებსისთი!A5</f>
        <v xml:space="preserve">ქ. თბილისის ჩუღურეთის რაიონის ტერიტორიაზე, ჩანჩიბაძის N5 ის - მიმდებარედ, ახალი კალათბურთის მოედნის მოწყობა 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3" customFormat="1" ht="22.5" customHeight="1" x14ac:dyDescent="0.3">
      <c r="A3" s="206" t="s">
        <v>0</v>
      </c>
      <c r="B3" s="209" t="s">
        <v>22</v>
      </c>
      <c r="C3" s="218" t="s">
        <v>23</v>
      </c>
      <c r="D3" s="230"/>
      <c r="E3" s="219"/>
      <c r="F3" s="218" t="s">
        <v>24</v>
      </c>
      <c r="G3" s="219"/>
      <c r="H3" s="218" t="s">
        <v>25</v>
      </c>
      <c r="I3" s="219"/>
      <c r="J3" s="218" t="s">
        <v>26</v>
      </c>
      <c r="K3" s="219"/>
      <c r="L3" s="222" t="s">
        <v>8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s="3" customFormat="1" ht="26.25" customHeight="1" x14ac:dyDescent="0.3">
      <c r="A4" s="207"/>
      <c r="B4" s="210"/>
      <c r="C4" s="212" t="s">
        <v>5</v>
      </c>
      <c r="D4" s="214" t="s">
        <v>1</v>
      </c>
      <c r="E4" s="216" t="s">
        <v>2</v>
      </c>
      <c r="F4" s="212" t="s">
        <v>27</v>
      </c>
      <c r="G4" s="220" t="s">
        <v>2</v>
      </c>
      <c r="H4" s="212" t="s">
        <v>27</v>
      </c>
      <c r="I4" s="220" t="s">
        <v>2</v>
      </c>
      <c r="J4" s="212" t="s">
        <v>27</v>
      </c>
      <c r="K4" s="220" t="s">
        <v>2</v>
      </c>
      <c r="L4" s="22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3" customFormat="1" x14ac:dyDescent="0.3">
      <c r="A5" s="208"/>
      <c r="B5" s="211"/>
      <c r="C5" s="213"/>
      <c r="D5" s="215"/>
      <c r="E5" s="217"/>
      <c r="F5" s="213"/>
      <c r="G5" s="221"/>
      <c r="H5" s="213"/>
      <c r="I5" s="221"/>
      <c r="J5" s="213"/>
      <c r="K5" s="221"/>
      <c r="L5" s="22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3" customFormat="1" x14ac:dyDescent="0.3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204">
        <v>12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3" customFormat="1" x14ac:dyDescent="0.3">
      <c r="A7" s="89"/>
      <c r="B7" s="89" t="s">
        <v>118</v>
      </c>
      <c r="C7" s="90"/>
      <c r="D7" s="91"/>
      <c r="E7" s="76"/>
      <c r="F7" s="92"/>
      <c r="G7" s="92"/>
      <c r="H7" s="92"/>
      <c r="I7" s="92"/>
      <c r="J7" s="92"/>
      <c r="K7" s="92"/>
      <c r="L7" s="9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s="3" customFormat="1" ht="29.25" customHeight="1" x14ac:dyDescent="0.3">
      <c r="A8" s="94">
        <v>1</v>
      </c>
      <c r="B8" s="95" t="s">
        <v>119</v>
      </c>
      <c r="C8" s="96" t="s">
        <v>18</v>
      </c>
      <c r="D8" s="97"/>
      <c r="E8" s="77">
        <v>4.5</v>
      </c>
      <c r="F8" s="78"/>
      <c r="G8" s="78"/>
      <c r="H8" s="78"/>
      <c r="I8" s="78"/>
      <c r="J8" s="78"/>
      <c r="K8" s="78"/>
      <c r="L8" s="9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s="3" customFormat="1" ht="25.5" x14ac:dyDescent="0.3">
      <c r="A9" s="94">
        <v>2</v>
      </c>
      <c r="B9" s="95" t="s">
        <v>116</v>
      </c>
      <c r="C9" s="96" t="s">
        <v>18</v>
      </c>
      <c r="D9" s="97" t="s">
        <v>117</v>
      </c>
      <c r="E9" s="77">
        <f>E8</f>
        <v>4.5</v>
      </c>
      <c r="F9" s="78"/>
      <c r="G9" s="78"/>
      <c r="H9" s="78"/>
      <c r="I9" s="78"/>
      <c r="J9" s="78"/>
      <c r="K9" s="78"/>
      <c r="L9" s="9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s="3" customFormat="1" x14ac:dyDescent="0.3">
      <c r="A10" s="99">
        <v>3</v>
      </c>
      <c r="B10" s="100" t="s">
        <v>131</v>
      </c>
      <c r="C10" s="96"/>
      <c r="D10" s="97"/>
      <c r="E10" s="78"/>
      <c r="F10" s="78"/>
      <c r="G10" s="78"/>
      <c r="H10" s="78"/>
      <c r="I10" s="78"/>
      <c r="J10" s="78"/>
      <c r="K10" s="78"/>
      <c r="L10" s="9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3" customFormat="1" x14ac:dyDescent="0.3">
      <c r="A11" s="89"/>
      <c r="B11" s="101" t="s">
        <v>17</v>
      </c>
      <c r="C11" s="90"/>
      <c r="D11" s="102"/>
      <c r="E11" s="76"/>
      <c r="F11" s="92"/>
      <c r="G11" s="92"/>
      <c r="H11" s="92"/>
      <c r="I11" s="92"/>
      <c r="J11" s="92"/>
      <c r="K11" s="92"/>
      <c r="L11" s="3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s="3" customFormat="1" ht="29.25" customHeight="1" x14ac:dyDescent="0.3">
      <c r="A12" s="103">
        <v>1</v>
      </c>
      <c r="B12" s="104" t="s">
        <v>120</v>
      </c>
      <c r="C12" s="105" t="s">
        <v>18</v>
      </c>
      <c r="D12" s="106"/>
      <c r="E12" s="79">
        <v>1.5</v>
      </c>
      <c r="F12" s="107"/>
      <c r="G12" s="108"/>
      <c r="H12" s="108"/>
      <c r="I12" s="79"/>
      <c r="J12" s="79"/>
      <c r="K12" s="79"/>
      <c r="L12" s="10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s="3" customFormat="1" x14ac:dyDescent="0.3">
      <c r="A13" s="94">
        <v>2</v>
      </c>
      <c r="B13" s="95" t="s">
        <v>121</v>
      </c>
      <c r="C13" s="96" t="s">
        <v>18</v>
      </c>
      <c r="D13" s="97" t="s">
        <v>117</v>
      </c>
      <c r="E13" s="77">
        <f>E12</f>
        <v>1.5</v>
      </c>
      <c r="F13" s="78"/>
      <c r="G13" s="78"/>
      <c r="H13" s="78"/>
      <c r="I13" s="78"/>
      <c r="J13" s="78"/>
      <c r="K13" s="78"/>
      <c r="L13" s="9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3" customFormat="1" x14ac:dyDescent="0.3">
      <c r="A14" s="99">
        <v>3</v>
      </c>
      <c r="B14" s="100" t="s">
        <v>132</v>
      </c>
      <c r="C14" s="96"/>
      <c r="D14" s="97"/>
      <c r="E14" s="78">
        <v>3.6</v>
      </c>
      <c r="F14" s="78"/>
      <c r="G14" s="78"/>
      <c r="H14" s="78"/>
      <c r="I14" s="78"/>
      <c r="J14" s="78"/>
      <c r="K14" s="78"/>
      <c r="L14" s="9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3" customFormat="1" x14ac:dyDescent="0.3">
      <c r="A15" s="110">
        <v>4</v>
      </c>
      <c r="B15" s="16" t="s">
        <v>128</v>
      </c>
      <c r="C15" s="111"/>
      <c r="D15" s="80"/>
      <c r="E15" s="80"/>
      <c r="F15" s="80"/>
      <c r="G15" s="80"/>
      <c r="H15" s="80"/>
      <c r="I15" s="80"/>
      <c r="J15" s="80"/>
      <c r="K15" s="80"/>
      <c r="L15" s="8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3" customFormat="1" x14ac:dyDescent="0.3">
      <c r="A16" s="110"/>
      <c r="B16" s="112" t="s">
        <v>122</v>
      </c>
      <c r="C16" s="83" t="s">
        <v>16</v>
      </c>
      <c r="D16" s="81"/>
      <c r="E16" s="79">
        <v>1.5</v>
      </c>
      <c r="F16" s="113"/>
      <c r="G16" s="114"/>
      <c r="H16" s="113"/>
      <c r="I16" s="114"/>
      <c r="J16" s="113"/>
      <c r="K16" s="114"/>
      <c r="L16" s="11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3" customFormat="1" x14ac:dyDescent="0.3">
      <c r="A17" s="115" t="s">
        <v>123</v>
      </c>
      <c r="B17" s="112" t="s">
        <v>124</v>
      </c>
      <c r="C17" s="116" t="s">
        <v>16</v>
      </c>
      <c r="D17" s="81">
        <v>1.0149999999999999</v>
      </c>
      <c r="E17" s="81">
        <f>D17*E16</f>
        <v>1.5225</v>
      </c>
      <c r="F17" s="78"/>
      <c r="G17" s="78"/>
      <c r="H17" s="78"/>
      <c r="I17" s="78"/>
      <c r="J17" s="78"/>
      <c r="K17" s="78"/>
      <c r="L17" s="7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s="120" customFormat="1" x14ac:dyDescent="0.3">
      <c r="A18" s="101"/>
      <c r="B18" s="38" t="s">
        <v>94</v>
      </c>
      <c r="C18" s="116" t="s">
        <v>43</v>
      </c>
      <c r="D18" s="117" t="s">
        <v>95</v>
      </c>
      <c r="E18" s="35">
        <v>0.25</v>
      </c>
      <c r="F18" s="118"/>
      <c r="G18" s="119"/>
      <c r="H18" s="35"/>
      <c r="I18" s="35"/>
      <c r="J18" s="119"/>
      <c r="K18" s="119"/>
      <c r="L18" s="35"/>
    </row>
    <row r="19" spans="1:49" s="3" customFormat="1" x14ac:dyDescent="0.3">
      <c r="A19" s="121"/>
      <c r="B19" s="112" t="s">
        <v>125</v>
      </c>
      <c r="C19" s="116" t="s">
        <v>16</v>
      </c>
      <c r="D19" s="81">
        <v>0.08</v>
      </c>
      <c r="E19" s="81">
        <f>D19*E16</f>
        <v>0.12</v>
      </c>
      <c r="F19" s="78"/>
      <c r="G19" s="78"/>
      <c r="H19" s="78"/>
      <c r="I19" s="78"/>
      <c r="J19" s="78"/>
      <c r="K19" s="78"/>
      <c r="L19" s="7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3" customFormat="1" x14ac:dyDescent="0.3">
      <c r="A20" s="99">
        <v>5</v>
      </c>
      <c r="B20" s="16" t="s">
        <v>126</v>
      </c>
      <c r="C20" s="83" t="s">
        <v>15</v>
      </c>
      <c r="D20" s="81"/>
      <c r="E20" s="79">
        <v>5</v>
      </c>
      <c r="F20" s="78"/>
      <c r="G20" s="78"/>
      <c r="H20" s="78"/>
      <c r="I20" s="78"/>
      <c r="J20" s="78"/>
      <c r="K20" s="78"/>
      <c r="L20" s="7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s="3" customFormat="1" x14ac:dyDescent="0.3">
      <c r="A21" s="99"/>
      <c r="B21" s="15" t="s">
        <v>127</v>
      </c>
      <c r="C21" s="116" t="s">
        <v>15</v>
      </c>
      <c r="D21" s="81">
        <v>1.1000000000000001</v>
      </c>
      <c r="E21" s="81">
        <f>E20*D21</f>
        <v>5.5</v>
      </c>
      <c r="F21" s="78"/>
      <c r="G21" s="78"/>
      <c r="H21" s="78"/>
      <c r="I21" s="78"/>
      <c r="J21" s="78"/>
      <c r="K21" s="78"/>
      <c r="L21" s="78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s="3" customFormat="1" x14ac:dyDescent="0.3">
      <c r="A22" s="99"/>
      <c r="B22" s="15" t="s">
        <v>20</v>
      </c>
      <c r="C22" s="116" t="s">
        <v>18</v>
      </c>
      <c r="D22" s="81">
        <f>2.11/100</f>
        <v>2.1099999999999997E-2</v>
      </c>
      <c r="E22" s="81">
        <f>E20*D22</f>
        <v>0.10549999999999998</v>
      </c>
      <c r="F22" s="78"/>
      <c r="G22" s="78"/>
      <c r="H22" s="78"/>
      <c r="I22" s="78"/>
      <c r="J22" s="78"/>
      <c r="K22" s="78"/>
      <c r="L22" s="7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s="125" customFormat="1" ht="36" customHeight="1" x14ac:dyDescent="0.3">
      <c r="A23" s="101">
        <v>8</v>
      </c>
      <c r="B23" s="122" t="s">
        <v>108</v>
      </c>
      <c r="C23" s="101" t="s">
        <v>15</v>
      </c>
      <c r="D23" s="123"/>
      <c r="E23" s="56">
        <v>60</v>
      </c>
      <c r="F23" s="124"/>
      <c r="G23" s="12"/>
      <c r="H23" s="124"/>
      <c r="I23" s="12"/>
      <c r="J23" s="10"/>
      <c r="K23" s="12"/>
      <c r="L23" s="35"/>
    </row>
    <row r="24" spans="1:49" s="125" customFormat="1" ht="15.75" x14ac:dyDescent="0.3">
      <c r="A24" s="101"/>
      <c r="B24" s="15" t="s">
        <v>64</v>
      </c>
      <c r="C24" s="126" t="s">
        <v>18</v>
      </c>
      <c r="D24" s="86">
        <f>3.06/100</f>
        <v>3.0600000000000002E-2</v>
      </c>
      <c r="E24" s="11">
        <f>E23*D24</f>
        <v>1.8360000000000001</v>
      </c>
      <c r="F24" s="127"/>
      <c r="G24" s="12"/>
      <c r="H24" s="35"/>
      <c r="I24" s="12"/>
      <c r="J24" s="127"/>
      <c r="K24" s="12"/>
      <c r="L24" s="35"/>
    </row>
    <row r="25" spans="1:49" s="120" customFormat="1" ht="25.5" x14ac:dyDescent="0.3">
      <c r="A25" s="128">
        <v>10</v>
      </c>
      <c r="B25" s="16" t="s">
        <v>68</v>
      </c>
      <c r="C25" s="128" t="s">
        <v>11</v>
      </c>
      <c r="D25" s="123"/>
      <c r="E25" s="13">
        <v>12.48</v>
      </c>
      <c r="F25" s="129"/>
      <c r="G25" s="129"/>
      <c r="H25" s="129"/>
      <c r="I25" s="129"/>
      <c r="J25" s="10"/>
      <c r="K25" s="17"/>
      <c r="L25" s="35"/>
    </row>
    <row r="26" spans="1:49" s="120" customFormat="1" x14ac:dyDescent="0.3">
      <c r="A26" s="101"/>
      <c r="B26" s="38" t="s">
        <v>71</v>
      </c>
      <c r="C26" s="116" t="s">
        <v>19</v>
      </c>
      <c r="D26" s="86">
        <v>1</v>
      </c>
      <c r="E26" s="35">
        <f>E25*D26</f>
        <v>12.48</v>
      </c>
      <c r="F26" s="118"/>
      <c r="G26" s="119"/>
      <c r="H26" s="35"/>
      <c r="I26" s="35"/>
      <c r="J26" s="119"/>
      <c r="K26" s="119"/>
      <c r="L26" s="35"/>
    </row>
    <row r="27" spans="1:49" s="120" customFormat="1" x14ac:dyDescent="0.3">
      <c r="A27" s="101"/>
      <c r="B27" s="38" t="s">
        <v>90</v>
      </c>
      <c r="C27" s="116" t="s">
        <v>16</v>
      </c>
      <c r="D27" s="130">
        <v>3.1200000000000002E-2</v>
      </c>
      <c r="E27" s="35">
        <v>6</v>
      </c>
      <c r="F27" s="118"/>
      <c r="G27" s="119"/>
      <c r="H27" s="35"/>
      <c r="I27" s="35"/>
      <c r="J27" s="119"/>
      <c r="K27" s="119"/>
      <c r="L27" s="35"/>
    </row>
    <row r="28" spans="1:49" s="120" customFormat="1" x14ac:dyDescent="0.3">
      <c r="A28" s="101"/>
      <c r="B28" s="38" t="s">
        <v>20</v>
      </c>
      <c r="C28" s="116" t="s">
        <v>16</v>
      </c>
      <c r="D28" s="86">
        <f>0.06/100</f>
        <v>5.9999999999999995E-4</v>
      </c>
      <c r="E28" s="35">
        <f>E25*D28</f>
        <v>7.4879999999999999E-3</v>
      </c>
      <c r="F28" s="118"/>
      <c r="G28" s="119"/>
      <c r="H28" s="35"/>
      <c r="I28" s="35"/>
      <c r="J28" s="119"/>
      <c r="K28" s="119"/>
      <c r="L28" s="35"/>
    </row>
    <row r="29" spans="1:49" s="120" customFormat="1" ht="25.5" x14ac:dyDescent="0.3">
      <c r="A29" s="101">
        <v>11</v>
      </c>
      <c r="B29" s="16" t="s">
        <v>91</v>
      </c>
      <c r="C29" s="101" t="s">
        <v>16</v>
      </c>
      <c r="D29" s="117"/>
      <c r="E29" s="82">
        <v>2.5</v>
      </c>
      <c r="F29" s="118"/>
      <c r="G29" s="118"/>
      <c r="H29" s="118"/>
      <c r="I29" s="118"/>
      <c r="J29" s="118"/>
      <c r="K29" s="118"/>
      <c r="L29" s="35"/>
    </row>
    <row r="30" spans="1:49" s="120" customFormat="1" x14ac:dyDescent="0.3">
      <c r="A30" s="101"/>
      <c r="B30" s="38" t="s">
        <v>92</v>
      </c>
      <c r="C30" s="116" t="s">
        <v>16</v>
      </c>
      <c r="D30" s="117">
        <v>1.0149999999999999</v>
      </c>
      <c r="E30" s="35">
        <f>E29*D30</f>
        <v>2.5374999999999996</v>
      </c>
      <c r="F30" s="118"/>
      <c r="G30" s="119"/>
      <c r="H30" s="35"/>
      <c r="I30" s="35"/>
      <c r="J30" s="119"/>
      <c r="K30" s="119"/>
      <c r="L30" s="35"/>
    </row>
    <row r="31" spans="1:49" s="120" customFormat="1" x14ac:dyDescent="0.3">
      <c r="A31" s="101"/>
      <c r="B31" s="38" t="s">
        <v>94</v>
      </c>
      <c r="C31" s="116" t="s">
        <v>43</v>
      </c>
      <c r="D31" s="117" t="s">
        <v>95</v>
      </c>
      <c r="E31" s="35">
        <v>0.8</v>
      </c>
      <c r="F31" s="118"/>
      <c r="G31" s="119"/>
      <c r="H31" s="35"/>
      <c r="I31" s="35"/>
      <c r="J31" s="119"/>
      <c r="K31" s="119"/>
      <c r="L31" s="35"/>
    </row>
    <row r="32" spans="1:49" s="120" customFormat="1" x14ac:dyDescent="0.3">
      <c r="A32" s="101"/>
      <c r="B32" s="38" t="s">
        <v>101</v>
      </c>
      <c r="C32" s="116" t="s">
        <v>15</v>
      </c>
      <c r="D32" s="117">
        <f>7.57/100</f>
        <v>7.5700000000000003E-2</v>
      </c>
      <c r="E32" s="35">
        <v>7.5</v>
      </c>
      <c r="F32" s="118"/>
      <c r="G32" s="119"/>
      <c r="H32" s="35"/>
      <c r="I32" s="35"/>
      <c r="J32" s="119"/>
      <c r="K32" s="119"/>
      <c r="L32" s="35"/>
    </row>
    <row r="33" spans="1:12" s="120" customFormat="1" x14ac:dyDescent="0.3">
      <c r="A33" s="101"/>
      <c r="B33" s="38" t="s">
        <v>93</v>
      </c>
      <c r="C33" s="116" t="s">
        <v>16</v>
      </c>
      <c r="D33" s="117">
        <f>0.08/100</f>
        <v>8.0000000000000004E-4</v>
      </c>
      <c r="E33" s="35">
        <f>D33*E29</f>
        <v>2E-3</v>
      </c>
      <c r="F33" s="118"/>
      <c r="G33" s="119"/>
      <c r="H33" s="35"/>
      <c r="I33" s="35"/>
      <c r="J33" s="119"/>
      <c r="K33" s="119"/>
      <c r="L33" s="35"/>
    </row>
    <row r="34" spans="1:12" s="120" customFormat="1" x14ac:dyDescent="0.3">
      <c r="A34" s="101">
        <v>12</v>
      </c>
      <c r="B34" s="95" t="s">
        <v>69</v>
      </c>
      <c r="C34" s="101" t="s">
        <v>15</v>
      </c>
      <c r="D34" s="116"/>
      <c r="E34" s="83">
        <v>30</v>
      </c>
      <c r="F34" s="116"/>
      <c r="G34" s="116"/>
      <c r="H34" s="116"/>
      <c r="I34" s="116"/>
      <c r="J34" s="116"/>
      <c r="K34" s="116"/>
      <c r="L34" s="35"/>
    </row>
    <row r="35" spans="1:12" s="120" customFormat="1" x14ac:dyDescent="0.3">
      <c r="A35" s="101"/>
      <c r="B35" s="38" t="s">
        <v>70</v>
      </c>
      <c r="C35" s="116" t="s">
        <v>15</v>
      </c>
      <c r="D35" s="84">
        <f>102/100</f>
        <v>1.02</v>
      </c>
      <c r="E35" s="84">
        <f>D35*E34</f>
        <v>30.6</v>
      </c>
      <c r="F35" s="84"/>
      <c r="G35" s="84"/>
      <c r="H35" s="84"/>
      <c r="I35" s="84"/>
      <c r="J35" s="84"/>
      <c r="K35" s="84"/>
      <c r="L35" s="35"/>
    </row>
    <row r="36" spans="1:12" s="120" customFormat="1" x14ac:dyDescent="0.3">
      <c r="A36" s="101"/>
      <c r="B36" s="105" t="s">
        <v>99</v>
      </c>
      <c r="C36" s="131"/>
      <c r="D36" s="35"/>
      <c r="E36" s="35"/>
      <c r="F36" s="35"/>
      <c r="G36" s="35"/>
      <c r="H36" s="35"/>
      <c r="I36" s="35"/>
      <c r="J36" s="35"/>
      <c r="K36" s="35"/>
      <c r="L36" s="35"/>
    </row>
    <row r="37" spans="1:12" s="120" customFormat="1" ht="25.5" x14ac:dyDescent="0.3">
      <c r="A37" s="101">
        <v>18</v>
      </c>
      <c r="B37" s="132" t="s">
        <v>96</v>
      </c>
      <c r="C37" s="17" t="s">
        <v>88</v>
      </c>
      <c r="D37" s="17"/>
      <c r="E37" s="13">
        <v>150</v>
      </c>
      <c r="F37" s="17"/>
      <c r="G37" s="10"/>
      <c r="H37" s="10"/>
      <c r="I37" s="10"/>
      <c r="J37" s="10"/>
      <c r="K37" s="10"/>
      <c r="L37" s="35"/>
    </row>
    <row r="38" spans="1:12" s="120" customFormat="1" x14ac:dyDescent="0.3">
      <c r="A38" s="101"/>
      <c r="B38" s="133" t="s">
        <v>97</v>
      </c>
      <c r="C38" s="134" t="s">
        <v>83</v>
      </c>
      <c r="D38" s="17">
        <v>0.63</v>
      </c>
      <c r="E38" s="10">
        <f>E37*D38</f>
        <v>94.5</v>
      </c>
      <c r="F38" s="10"/>
      <c r="G38" s="10"/>
      <c r="H38" s="10"/>
      <c r="I38" s="10"/>
      <c r="J38" s="10"/>
      <c r="K38" s="10"/>
      <c r="L38" s="35"/>
    </row>
    <row r="39" spans="1:12" s="120" customFormat="1" x14ac:dyDescent="0.3">
      <c r="A39" s="101"/>
      <c r="B39" s="133" t="s">
        <v>89</v>
      </c>
      <c r="C39" s="134" t="s">
        <v>83</v>
      </c>
      <c r="D39" s="17">
        <v>0.79</v>
      </c>
      <c r="E39" s="10">
        <f>D39*E37</f>
        <v>118.5</v>
      </c>
      <c r="F39" s="10"/>
      <c r="G39" s="10"/>
      <c r="H39" s="10"/>
      <c r="I39" s="10"/>
      <c r="J39" s="10"/>
      <c r="K39" s="10"/>
      <c r="L39" s="35"/>
    </row>
    <row r="40" spans="1:12" s="120" customFormat="1" ht="25.5" x14ac:dyDescent="0.3">
      <c r="A40" s="101">
        <v>22</v>
      </c>
      <c r="B40" s="132" t="s">
        <v>98</v>
      </c>
      <c r="C40" s="17" t="s">
        <v>88</v>
      </c>
      <c r="D40" s="17"/>
      <c r="E40" s="13">
        <v>40</v>
      </c>
      <c r="F40" s="17"/>
      <c r="G40" s="10"/>
      <c r="H40" s="10"/>
      <c r="I40" s="10"/>
      <c r="J40" s="10"/>
      <c r="K40" s="10"/>
      <c r="L40" s="35"/>
    </row>
    <row r="41" spans="1:12" s="120" customFormat="1" x14ac:dyDescent="0.3">
      <c r="A41" s="101"/>
      <c r="B41" s="135" t="s">
        <v>97</v>
      </c>
      <c r="C41" s="134" t="s">
        <v>83</v>
      </c>
      <c r="D41" s="17">
        <v>0.63</v>
      </c>
      <c r="E41" s="10">
        <f>E40*D41</f>
        <v>25.2</v>
      </c>
      <c r="F41" s="10"/>
      <c r="G41" s="10"/>
      <c r="H41" s="10"/>
      <c r="I41" s="10"/>
      <c r="J41" s="10"/>
      <c r="K41" s="10"/>
      <c r="L41" s="35"/>
    </row>
    <row r="42" spans="1:12" s="120" customFormat="1" x14ac:dyDescent="0.3">
      <c r="A42" s="101"/>
      <c r="B42" s="133" t="s">
        <v>89</v>
      </c>
      <c r="C42" s="134" t="s">
        <v>83</v>
      </c>
      <c r="D42" s="17">
        <v>0.79</v>
      </c>
      <c r="E42" s="10">
        <f>D42*E40</f>
        <v>31.6</v>
      </c>
      <c r="F42" s="10"/>
      <c r="G42" s="10"/>
      <c r="H42" s="10"/>
      <c r="I42" s="10"/>
      <c r="J42" s="10"/>
      <c r="K42" s="10"/>
      <c r="L42" s="35"/>
    </row>
    <row r="43" spans="1:12" ht="16.5" customHeight="1" x14ac:dyDescent="0.3">
      <c r="A43" s="223" t="s">
        <v>133</v>
      </c>
      <c r="B43" s="224"/>
      <c r="C43" s="224"/>
      <c r="D43" s="224"/>
      <c r="E43" s="225"/>
      <c r="F43" s="136"/>
      <c r="G43" s="137"/>
      <c r="H43" s="136"/>
      <c r="I43" s="136"/>
      <c r="J43" s="136"/>
      <c r="K43" s="136"/>
      <c r="L43" s="136"/>
    </row>
    <row r="44" spans="1:12" x14ac:dyDescent="0.3">
      <c r="A44" s="85">
        <v>1</v>
      </c>
      <c r="B44" s="85">
        <v>2</v>
      </c>
      <c r="C44" s="85">
        <v>3</v>
      </c>
      <c r="D44" s="85">
        <v>4</v>
      </c>
      <c r="E44" s="85">
        <v>5</v>
      </c>
      <c r="F44" s="85">
        <v>6</v>
      </c>
      <c r="G44" s="85">
        <v>7</v>
      </c>
      <c r="H44" s="85">
        <v>8</v>
      </c>
      <c r="I44" s="85">
        <v>9</v>
      </c>
      <c r="J44" s="85">
        <v>10</v>
      </c>
      <c r="K44" s="85">
        <v>11</v>
      </c>
      <c r="L44" s="85">
        <v>12</v>
      </c>
    </row>
    <row r="45" spans="1:12" x14ac:dyDescent="0.3">
      <c r="A45" s="7"/>
      <c r="B45" s="6" t="s">
        <v>38</v>
      </c>
      <c r="C45" s="36"/>
      <c r="D45" s="36"/>
      <c r="E45" s="86"/>
      <c r="F45" s="68"/>
      <c r="G45" s="68"/>
      <c r="H45" s="68"/>
      <c r="I45" s="68"/>
      <c r="J45" s="68"/>
      <c r="K45" s="68"/>
      <c r="L45" s="68"/>
    </row>
    <row r="46" spans="1:12" ht="27" x14ac:dyDescent="0.3">
      <c r="A46" s="20">
        <v>1</v>
      </c>
      <c r="B46" s="138" t="s">
        <v>10</v>
      </c>
      <c r="C46" s="139" t="s">
        <v>39</v>
      </c>
      <c r="D46" s="14"/>
      <c r="E46" s="59">
        <f>100*0.3*0.7</f>
        <v>21</v>
      </c>
      <c r="F46" s="68"/>
      <c r="G46" s="68"/>
      <c r="H46" s="68"/>
      <c r="I46" s="68"/>
      <c r="J46" s="68"/>
      <c r="K46" s="68"/>
      <c r="L46" s="68"/>
    </row>
    <row r="47" spans="1:12" ht="30" x14ac:dyDescent="0.3">
      <c r="A47" s="140">
        <v>2</v>
      </c>
      <c r="B47" s="141" t="s">
        <v>107</v>
      </c>
      <c r="C47" s="139" t="s">
        <v>39</v>
      </c>
      <c r="D47" s="142"/>
      <c r="E47" s="56">
        <f>0.7*0.5*7</f>
        <v>2.4499999999999997</v>
      </c>
      <c r="F47" s="68"/>
      <c r="G47" s="68"/>
      <c r="H47" s="68"/>
      <c r="I47" s="68"/>
      <c r="J47" s="68"/>
      <c r="K47" s="68"/>
      <c r="L47" s="68"/>
    </row>
    <row r="48" spans="1:12" ht="27" x14ac:dyDescent="0.3">
      <c r="A48" s="20">
        <v>3</v>
      </c>
      <c r="B48" s="143" t="s">
        <v>134</v>
      </c>
      <c r="C48" s="139" t="s">
        <v>39</v>
      </c>
      <c r="D48" s="144"/>
      <c r="E48" s="24">
        <v>12.2</v>
      </c>
      <c r="F48" s="69"/>
      <c r="G48" s="69"/>
      <c r="H48" s="69"/>
      <c r="I48" s="69"/>
      <c r="J48" s="69"/>
      <c r="K48" s="69"/>
      <c r="L48" s="69"/>
    </row>
    <row r="49" spans="1:12" ht="27" x14ac:dyDescent="0.3">
      <c r="A49" s="145">
        <v>4</v>
      </c>
      <c r="B49" s="146" t="s">
        <v>40</v>
      </c>
      <c r="C49" s="145" t="s">
        <v>19</v>
      </c>
      <c r="D49" s="147"/>
      <c r="E49" s="60">
        <v>120</v>
      </c>
      <c r="F49" s="136"/>
      <c r="G49" s="137"/>
      <c r="H49" s="136"/>
      <c r="I49" s="136"/>
      <c r="J49" s="136"/>
      <c r="K49" s="136"/>
      <c r="L49" s="136"/>
    </row>
    <row r="50" spans="1:12" x14ac:dyDescent="0.3">
      <c r="A50" s="145"/>
      <c r="B50" s="148" t="s">
        <v>72</v>
      </c>
      <c r="C50" s="149" t="s">
        <v>19</v>
      </c>
      <c r="D50" s="42">
        <v>1.01</v>
      </c>
      <c r="E50" s="41">
        <f>E49*D50</f>
        <v>121.2</v>
      </c>
      <c r="F50" s="68"/>
      <c r="G50" s="68"/>
      <c r="H50" s="68"/>
      <c r="I50" s="68"/>
      <c r="J50" s="68"/>
      <c r="K50" s="68"/>
      <c r="L50" s="68"/>
    </row>
    <row r="51" spans="1:12" x14ac:dyDescent="0.3">
      <c r="A51" s="150">
        <v>5</v>
      </c>
      <c r="B51" s="151" t="s">
        <v>59</v>
      </c>
      <c r="C51" s="150" t="s">
        <v>11</v>
      </c>
      <c r="D51" s="152"/>
      <c r="E51" s="61">
        <v>120</v>
      </c>
      <c r="F51" s="68"/>
      <c r="G51" s="68"/>
      <c r="H51" s="68"/>
      <c r="I51" s="68"/>
      <c r="J51" s="68"/>
      <c r="K51" s="68"/>
      <c r="L51" s="68"/>
    </row>
    <row r="52" spans="1:12" x14ac:dyDescent="0.3">
      <c r="A52" s="145"/>
      <c r="B52" s="148" t="s">
        <v>41</v>
      </c>
      <c r="C52" s="149" t="s">
        <v>19</v>
      </c>
      <c r="D52" s="41">
        <v>1</v>
      </c>
      <c r="E52" s="41">
        <f>E51</f>
        <v>120</v>
      </c>
      <c r="F52" s="68"/>
      <c r="G52" s="68"/>
      <c r="H52" s="68"/>
      <c r="I52" s="68"/>
      <c r="J52" s="68"/>
      <c r="K52" s="68"/>
      <c r="L52" s="68"/>
    </row>
    <row r="53" spans="1:12" x14ac:dyDescent="0.3">
      <c r="A53" s="150">
        <v>6</v>
      </c>
      <c r="B53" s="151" t="s">
        <v>42</v>
      </c>
      <c r="C53" s="150" t="s">
        <v>39</v>
      </c>
      <c r="D53" s="152"/>
      <c r="E53" s="61">
        <v>4</v>
      </c>
      <c r="F53" s="68"/>
      <c r="G53" s="68"/>
      <c r="H53" s="68"/>
      <c r="I53" s="68"/>
      <c r="J53" s="68"/>
      <c r="K53" s="68"/>
      <c r="L53" s="68"/>
    </row>
    <row r="54" spans="1:12" ht="27" x14ac:dyDescent="0.3">
      <c r="A54" s="153">
        <v>7</v>
      </c>
      <c r="B54" s="154" t="s">
        <v>109</v>
      </c>
      <c r="C54" s="153" t="s">
        <v>43</v>
      </c>
      <c r="D54" s="45"/>
      <c r="E54" s="24">
        <f>(E46-E53+E47)*1.8</f>
        <v>35.01</v>
      </c>
      <c r="F54" s="69"/>
      <c r="G54" s="69"/>
      <c r="H54" s="69"/>
      <c r="I54" s="69"/>
      <c r="J54" s="69"/>
      <c r="K54" s="69"/>
      <c r="L54" s="69"/>
    </row>
    <row r="55" spans="1:12" x14ac:dyDescent="0.3">
      <c r="A55" s="153">
        <v>8</v>
      </c>
      <c r="B55" s="155" t="s">
        <v>44</v>
      </c>
      <c r="C55" s="156" t="s">
        <v>43</v>
      </c>
      <c r="D55" s="44"/>
      <c r="E55" s="43">
        <v>35.01</v>
      </c>
      <c r="F55" s="136"/>
      <c r="G55" s="137"/>
      <c r="H55" s="136"/>
      <c r="I55" s="136"/>
      <c r="J55" s="136"/>
      <c r="K55" s="136"/>
      <c r="L55" s="136"/>
    </row>
    <row r="56" spans="1:12" ht="22.5" customHeight="1" x14ac:dyDescent="0.3">
      <c r="A56" s="157">
        <v>9</v>
      </c>
      <c r="B56" s="141" t="s">
        <v>113</v>
      </c>
      <c r="C56" s="158" t="s">
        <v>18</v>
      </c>
      <c r="D56" s="159"/>
      <c r="E56" s="56">
        <f>E47</f>
        <v>2.4499999999999997</v>
      </c>
      <c r="F56" s="68"/>
      <c r="G56" s="68"/>
      <c r="H56" s="68"/>
      <c r="I56" s="68"/>
      <c r="J56" s="68"/>
      <c r="K56" s="68"/>
      <c r="L56" s="68"/>
    </row>
    <row r="57" spans="1:12" x14ac:dyDescent="0.3">
      <c r="A57" s="160"/>
      <c r="B57" s="161" t="s">
        <v>45</v>
      </c>
      <c r="C57" s="158" t="s">
        <v>18</v>
      </c>
      <c r="D57" s="32">
        <v>1.02</v>
      </c>
      <c r="E57" s="11">
        <f>E56*D57</f>
        <v>2.4989999999999997</v>
      </c>
      <c r="F57" s="68"/>
      <c r="G57" s="68"/>
      <c r="H57" s="68"/>
      <c r="I57" s="68"/>
      <c r="J57" s="68"/>
      <c r="K57" s="68"/>
      <c r="L57" s="68"/>
    </row>
    <row r="58" spans="1:12" x14ac:dyDescent="0.3">
      <c r="A58" s="7"/>
      <c r="B58" s="8" t="s">
        <v>17</v>
      </c>
      <c r="C58" s="5"/>
      <c r="D58" s="5"/>
      <c r="E58" s="5"/>
      <c r="F58" s="69"/>
      <c r="G58" s="69"/>
      <c r="H58" s="69"/>
      <c r="I58" s="69"/>
      <c r="J58" s="69"/>
      <c r="K58" s="69"/>
      <c r="L58" s="69"/>
    </row>
    <row r="59" spans="1:12" ht="40.5" x14ac:dyDescent="0.3">
      <c r="A59" s="7">
        <v>1</v>
      </c>
      <c r="B59" s="6" t="s">
        <v>46</v>
      </c>
      <c r="C59" s="5" t="s">
        <v>47</v>
      </c>
      <c r="D59" s="162"/>
      <c r="E59" s="23">
        <v>5</v>
      </c>
      <c r="F59" s="136"/>
      <c r="G59" s="137"/>
      <c r="H59" s="136"/>
      <c r="I59" s="136"/>
      <c r="J59" s="136"/>
      <c r="K59" s="136"/>
      <c r="L59" s="136"/>
    </row>
    <row r="60" spans="1:12" x14ac:dyDescent="0.3">
      <c r="A60" s="7"/>
      <c r="B60" s="163" t="s">
        <v>48</v>
      </c>
      <c r="C60" s="164" t="s">
        <v>14</v>
      </c>
      <c r="D60" s="165" t="s">
        <v>7</v>
      </c>
      <c r="E60" s="31">
        <f>E59</f>
        <v>5</v>
      </c>
      <c r="F60" s="68"/>
      <c r="G60" s="68"/>
      <c r="H60" s="68"/>
      <c r="I60" s="68"/>
      <c r="J60" s="68"/>
      <c r="K60" s="68"/>
      <c r="L60" s="68"/>
    </row>
    <row r="61" spans="1:12" x14ac:dyDescent="0.3">
      <c r="A61" s="7"/>
      <c r="B61" s="163" t="s">
        <v>49</v>
      </c>
      <c r="C61" s="164" t="s">
        <v>14</v>
      </c>
      <c r="D61" s="165" t="s">
        <v>7</v>
      </c>
      <c r="E61" s="31">
        <v>14</v>
      </c>
      <c r="F61" s="68"/>
      <c r="G61" s="68"/>
      <c r="H61" s="68"/>
      <c r="I61" s="68"/>
      <c r="J61" s="68"/>
      <c r="K61" s="68"/>
      <c r="L61" s="68"/>
    </row>
    <row r="62" spans="1:12" ht="40.5" x14ac:dyDescent="0.3">
      <c r="A62" s="7">
        <v>2</v>
      </c>
      <c r="B62" s="57" t="s">
        <v>84</v>
      </c>
      <c r="C62" s="58" t="s">
        <v>47</v>
      </c>
      <c r="D62" s="166"/>
      <c r="E62" s="62">
        <v>2</v>
      </c>
      <c r="F62" s="68"/>
      <c r="G62" s="68"/>
      <c r="H62" s="68"/>
      <c r="I62" s="68"/>
      <c r="J62" s="68"/>
      <c r="K62" s="68"/>
      <c r="L62" s="68"/>
    </row>
    <row r="63" spans="1:12" x14ac:dyDescent="0.3">
      <c r="A63" s="7"/>
      <c r="B63" s="167" t="s">
        <v>48</v>
      </c>
      <c r="C63" s="168" t="s">
        <v>14</v>
      </c>
      <c r="D63" s="169" t="s">
        <v>7</v>
      </c>
      <c r="E63" s="63">
        <f>E62</f>
        <v>2</v>
      </c>
      <c r="F63" s="68"/>
      <c r="G63" s="68"/>
      <c r="H63" s="68"/>
      <c r="I63" s="68"/>
      <c r="J63" s="68"/>
      <c r="K63" s="68"/>
      <c r="L63" s="68"/>
    </row>
    <row r="64" spans="1:12" x14ac:dyDescent="0.3">
      <c r="A64" s="7"/>
      <c r="B64" s="167" t="s">
        <v>49</v>
      </c>
      <c r="C64" s="168" t="s">
        <v>14</v>
      </c>
      <c r="D64" s="169" t="s">
        <v>7</v>
      </c>
      <c r="E64" s="63">
        <v>2</v>
      </c>
      <c r="F64" s="69"/>
      <c r="G64" s="69"/>
      <c r="H64" s="69"/>
      <c r="I64" s="69"/>
      <c r="J64" s="69"/>
      <c r="K64" s="69"/>
      <c r="L64" s="69"/>
    </row>
    <row r="65" spans="1:12" ht="30" x14ac:dyDescent="0.3">
      <c r="A65" s="7">
        <v>3</v>
      </c>
      <c r="B65" s="141" t="s">
        <v>61</v>
      </c>
      <c r="C65" s="170" t="s">
        <v>14</v>
      </c>
      <c r="D65" s="171"/>
      <c r="E65" s="56">
        <v>6</v>
      </c>
      <c r="F65" s="136"/>
      <c r="G65" s="137"/>
      <c r="H65" s="136"/>
      <c r="I65" s="136"/>
      <c r="J65" s="136"/>
      <c r="K65" s="136"/>
      <c r="L65" s="136"/>
    </row>
    <row r="66" spans="1:12" x14ac:dyDescent="0.3">
      <c r="A66" s="7"/>
      <c r="B66" s="15" t="s">
        <v>63</v>
      </c>
      <c r="C66" s="172" t="s">
        <v>11</v>
      </c>
      <c r="D66" s="32"/>
      <c r="E66" s="11">
        <f>97*2</f>
        <v>194</v>
      </c>
      <c r="F66" s="68"/>
      <c r="G66" s="68"/>
      <c r="H66" s="68"/>
      <c r="I66" s="68"/>
      <c r="J66" s="68"/>
      <c r="K66" s="68"/>
      <c r="L66" s="68"/>
    </row>
    <row r="67" spans="1:12" ht="45" x14ac:dyDescent="0.3">
      <c r="A67" s="160">
        <v>4</v>
      </c>
      <c r="B67" s="173" t="s">
        <v>60</v>
      </c>
      <c r="C67" s="170" t="s">
        <v>106</v>
      </c>
      <c r="D67" s="32"/>
      <c r="E67" s="56">
        <v>6</v>
      </c>
      <c r="F67" s="68"/>
      <c r="G67" s="68"/>
      <c r="H67" s="68"/>
      <c r="I67" s="68"/>
      <c r="J67" s="68"/>
      <c r="K67" s="68"/>
      <c r="L67" s="68"/>
    </row>
    <row r="68" spans="1:12" x14ac:dyDescent="0.3">
      <c r="A68" s="160"/>
      <c r="B68" s="174" t="s">
        <v>12</v>
      </c>
      <c r="C68" s="175" t="s">
        <v>11</v>
      </c>
      <c r="D68" s="32">
        <v>1</v>
      </c>
      <c r="E68" s="11">
        <v>240</v>
      </c>
      <c r="F68" s="68"/>
      <c r="G68" s="68"/>
      <c r="H68" s="68"/>
      <c r="I68" s="68"/>
      <c r="J68" s="68"/>
      <c r="K68" s="68"/>
      <c r="L68" s="68"/>
    </row>
    <row r="69" spans="1:12" x14ac:dyDescent="0.3">
      <c r="A69" s="160"/>
      <c r="B69" s="174" t="s">
        <v>13</v>
      </c>
      <c r="C69" s="175" t="s">
        <v>9</v>
      </c>
      <c r="D69" s="32">
        <v>5.0000000000000001E-3</v>
      </c>
      <c r="E69" s="11">
        <f>E67*D69</f>
        <v>0.03</v>
      </c>
      <c r="F69" s="68"/>
      <c r="G69" s="68"/>
      <c r="H69" s="68"/>
      <c r="I69" s="68"/>
      <c r="J69" s="68"/>
      <c r="K69" s="68"/>
      <c r="L69" s="68"/>
    </row>
    <row r="70" spans="1:12" ht="45" x14ac:dyDescent="0.3">
      <c r="A70" s="157">
        <v>5</v>
      </c>
      <c r="B70" s="173" t="s">
        <v>58</v>
      </c>
      <c r="C70" s="170" t="s">
        <v>28</v>
      </c>
      <c r="D70" s="176"/>
      <c r="E70" s="56">
        <v>6</v>
      </c>
      <c r="F70" s="69"/>
      <c r="G70" s="69"/>
      <c r="H70" s="69"/>
      <c r="I70" s="69"/>
      <c r="J70" s="69"/>
      <c r="K70" s="69"/>
      <c r="L70" s="69"/>
    </row>
    <row r="71" spans="1:12" x14ac:dyDescent="0.3">
      <c r="A71" s="160"/>
      <c r="B71" s="177" t="s">
        <v>30</v>
      </c>
      <c r="C71" s="175" t="s">
        <v>29</v>
      </c>
      <c r="D71" s="32"/>
      <c r="E71" s="11">
        <f>E70</f>
        <v>6</v>
      </c>
      <c r="F71" s="136"/>
      <c r="G71" s="137"/>
      <c r="H71" s="136"/>
      <c r="I71" s="136"/>
      <c r="J71" s="136"/>
      <c r="K71" s="136"/>
      <c r="L71" s="136"/>
    </row>
    <row r="72" spans="1:12" ht="45" x14ac:dyDescent="0.3">
      <c r="A72" s="157">
        <v>6</v>
      </c>
      <c r="B72" s="173" t="s">
        <v>31</v>
      </c>
      <c r="C72" s="170" t="s">
        <v>28</v>
      </c>
      <c r="D72" s="176"/>
      <c r="E72" s="56">
        <v>6</v>
      </c>
      <c r="F72" s="68"/>
      <c r="G72" s="68"/>
      <c r="H72" s="68"/>
      <c r="I72" s="68"/>
      <c r="J72" s="68"/>
      <c r="K72" s="68"/>
      <c r="L72" s="68"/>
    </row>
    <row r="73" spans="1:12" x14ac:dyDescent="0.3">
      <c r="A73" s="160"/>
      <c r="B73" s="177" t="s">
        <v>30</v>
      </c>
      <c r="C73" s="175" t="s">
        <v>29</v>
      </c>
      <c r="D73" s="32"/>
      <c r="E73" s="11">
        <f>E72</f>
        <v>6</v>
      </c>
      <c r="F73" s="68"/>
      <c r="G73" s="68"/>
      <c r="H73" s="68"/>
      <c r="I73" s="68"/>
      <c r="J73" s="68"/>
      <c r="K73" s="68"/>
      <c r="L73" s="68"/>
    </row>
    <row r="74" spans="1:12" ht="27" x14ac:dyDescent="0.3">
      <c r="A74" s="160">
        <v>7</v>
      </c>
      <c r="B74" s="6" t="s">
        <v>32</v>
      </c>
      <c r="C74" s="8" t="s">
        <v>37</v>
      </c>
      <c r="D74" s="178"/>
      <c r="E74" s="56">
        <v>7.5</v>
      </c>
      <c r="F74" s="68"/>
      <c r="G74" s="68"/>
      <c r="H74" s="68"/>
      <c r="I74" s="68"/>
      <c r="J74" s="68"/>
      <c r="K74" s="68"/>
      <c r="L74" s="68"/>
    </row>
    <row r="75" spans="1:12" x14ac:dyDescent="0.3">
      <c r="A75" s="160"/>
      <c r="B75" s="179" t="s">
        <v>102</v>
      </c>
      <c r="C75" s="180" t="s">
        <v>9</v>
      </c>
      <c r="D75" s="181">
        <v>0.28000000000000003</v>
      </c>
      <c r="E75" s="11">
        <f>E74*D75</f>
        <v>2.1</v>
      </c>
      <c r="F75" s="69"/>
      <c r="G75" s="69"/>
      <c r="H75" s="69"/>
      <c r="I75" s="69"/>
      <c r="J75" s="69"/>
      <c r="K75" s="69"/>
      <c r="L75" s="69"/>
    </row>
    <row r="76" spans="1:12" x14ac:dyDescent="0.3">
      <c r="A76" s="7">
        <v>8</v>
      </c>
      <c r="B76" s="182" t="s">
        <v>62</v>
      </c>
      <c r="C76" s="183" t="s">
        <v>14</v>
      </c>
      <c r="D76" s="184"/>
      <c r="E76" s="64">
        <v>4</v>
      </c>
      <c r="F76" s="136"/>
      <c r="G76" s="137"/>
      <c r="H76" s="136"/>
      <c r="I76" s="136"/>
      <c r="J76" s="136"/>
      <c r="K76" s="136"/>
      <c r="L76" s="136"/>
    </row>
    <row r="77" spans="1:12" x14ac:dyDescent="0.3">
      <c r="A77" s="7"/>
      <c r="B77" s="185" t="s">
        <v>111</v>
      </c>
      <c r="C77" s="21" t="s">
        <v>14</v>
      </c>
      <c r="D77" s="46"/>
      <c r="E77" s="12">
        <f>E76</f>
        <v>4</v>
      </c>
      <c r="F77" s="68"/>
      <c r="G77" s="68"/>
      <c r="H77" s="68"/>
      <c r="I77" s="68"/>
      <c r="J77" s="68"/>
      <c r="K77" s="68"/>
      <c r="L77" s="68"/>
    </row>
    <row r="78" spans="1:12" x14ac:dyDescent="0.3">
      <c r="A78" s="7"/>
      <c r="B78" s="185" t="s">
        <v>110</v>
      </c>
      <c r="C78" s="21" t="s">
        <v>14</v>
      </c>
      <c r="D78" s="46"/>
      <c r="E78" s="12">
        <v>2</v>
      </c>
      <c r="F78" s="68"/>
      <c r="G78" s="68"/>
      <c r="H78" s="68"/>
      <c r="I78" s="68"/>
      <c r="J78" s="68"/>
      <c r="K78" s="68"/>
      <c r="L78" s="68"/>
    </row>
    <row r="79" spans="1:12" ht="27" x14ac:dyDescent="0.3">
      <c r="A79" s="7">
        <v>10</v>
      </c>
      <c r="B79" s="143" t="s">
        <v>50</v>
      </c>
      <c r="C79" s="20" t="s">
        <v>14</v>
      </c>
      <c r="D79" s="144"/>
      <c r="E79" s="24">
        <v>1</v>
      </c>
      <c r="F79" s="68"/>
      <c r="G79" s="68"/>
      <c r="H79" s="68"/>
      <c r="I79" s="68"/>
      <c r="J79" s="68"/>
      <c r="K79" s="68"/>
      <c r="L79" s="68"/>
    </row>
    <row r="80" spans="1:12" x14ac:dyDescent="0.3">
      <c r="A80" s="7"/>
      <c r="B80" s="186" t="s">
        <v>51</v>
      </c>
      <c r="C80" s="21" t="s">
        <v>14</v>
      </c>
      <c r="D80" s="46"/>
      <c r="E80" s="12">
        <f>E79</f>
        <v>1</v>
      </c>
      <c r="F80" s="68"/>
      <c r="G80" s="68"/>
      <c r="H80" s="68"/>
      <c r="I80" s="68"/>
      <c r="J80" s="68"/>
      <c r="K80" s="68"/>
      <c r="L80" s="68"/>
    </row>
    <row r="81" spans="1:12" x14ac:dyDescent="0.3">
      <c r="A81" s="7"/>
      <c r="B81" s="187" t="s">
        <v>52</v>
      </c>
      <c r="C81" s="188" t="s">
        <v>14</v>
      </c>
      <c r="D81" s="189" t="s">
        <v>7</v>
      </c>
      <c r="E81" s="14">
        <v>1</v>
      </c>
      <c r="F81" s="69"/>
      <c r="G81" s="69"/>
      <c r="H81" s="69"/>
      <c r="I81" s="69"/>
      <c r="J81" s="69"/>
      <c r="K81" s="69"/>
      <c r="L81" s="69"/>
    </row>
    <row r="82" spans="1:12" x14ac:dyDescent="0.3">
      <c r="A82" s="7"/>
      <c r="B82" s="163" t="s">
        <v>53</v>
      </c>
      <c r="C82" s="164" t="s">
        <v>14</v>
      </c>
      <c r="D82" s="165" t="s">
        <v>7</v>
      </c>
      <c r="E82" s="31">
        <v>1</v>
      </c>
      <c r="F82" s="136"/>
      <c r="G82" s="137"/>
      <c r="H82" s="136"/>
      <c r="I82" s="136"/>
      <c r="J82" s="136"/>
      <c r="K82" s="136"/>
      <c r="L82" s="136"/>
    </row>
    <row r="83" spans="1:12" x14ac:dyDescent="0.3">
      <c r="A83" s="7">
        <v>11</v>
      </c>
      <c r="B83" s="190" t="s">
        <v>54</v>
      </c>
      <c r="C83" s="191" t="s">
        <v>11</v>
      </c>
      <c r="D83" s="192"/>
      <c r="E83" s="59">
        <v>120</v>
      </c>
      <c r="F83" s="68"/>
      <c r="G83" s="68"/>
      <c r="H83" s="68"/>
      <c r="I83" s="68"/>
      <c r="J83" s="68"/>
      <c r="K83" s="68"/>
      <c r="L83" s="68"/>
    </row>
    <row r="84" spans="1:12" x14ac:dyDescent="0.3">
      <c r="A84" s="7"/>
      <c r="B84" s="27" t="s">
        <v>57</v>
      </c>
      <c r="C84" s="28" t="s">
        <v>11</v>
      </c>
      <c r="D84" s="29"/>
      <c r="E84" s="30">
        <f>E83</f>
        <v>120</v>
      </c>
      <c r="F84" s="68"/>
      <c r="G84" s="68"/>
      <c r="H84" s="68"/>
      <c r="I84" s="68"/>
      <c r="J84" s="68"/>
      <c r="K84" s="68"/>
      <c r="L84" s="68"/>
    </row>
    <row r="85" spans="1:12" x14ac:dyDescent="0.3">
      <c r="A85" s="7">
        <v>12</v>
      </c>
      <c r="B85" s="193" t="s">
        <v>55</v>
      </c>
      <c r="C85" s="139" t="s">
        <v>11</v>
      </c>
      <c r="D85" s="194"/>
      <c r="E85" s="65">
        <v>30</v>
      </c>
      <c r="F85" s="68"/>
      <c r="G85" s="68"/>
      <c r="H85" s="68"/>
      <c r="I85" s="68"/>
      <c r="J85" s="68"/>
      <c r="K85" s="68"/>
      <c r="L85" s="68"/>
    </row>
    <row r="86" spans="1:12" x14ac:dyDescent="0.3">
      <c r="A86" s="7"/>
      <c r="B86" s="27" t="s">
        <v>56</v>
      </c>
      <c r="C86" s="28" t="s">
        <v>11</v>
      </c>
      <c r="D86" s="29"/>
      <c r="E86" s="30">
        <f>E85</f>
        <v>30</v>
      </c>
      <c r="F86" s="68"/>
      <c r="G86" s="68"/>
      <c r="H86" s="68"/>
      <c r="I86" s="68"/>
      <c r="J86" s="68"/>
      <c r="K86" s="68"/>
      <c r="L86" s="68"/>
    </row>
    <row r="87" spans="1:12" ht="16.5" customHeight="1" x14ac:dyDescent="0.3">
      <c r="A87" s="226" t="s">
        <v>135</v>
      </c>
      <c r="B87" s="227"/>
      <c r="C87" s="227"/>
      <c r="D87" s="227"/>
      <c r="E87" s="228"/>
      <c r="F87" s="136"/>
      <c r="G87" s="137"/>
      <c r="H87" s="136"/>
      <c r="I87" s="136"/>
      <c r="J87" s="136"/>
      <c r="K87" s="136"/>
      <c r="L87" s="136"/>
    </row>
    <row r="88" spans="1:12" x14ac:dyDescent="0.3">
      <c r="A88" s="87" t="s">
        <v>3</v>
      </c>
      <c r="B88" s="195">
        <v>2</v>
      </c>
      <c r="C88" s="87">
        <v>3</v>
      </c>
      <c r="D88" s="195">
        <v>4</v>
      </c>
      <c r="E88" s="87">
        <v>5</v>
      </c>
      <c r="F88" s="195">
        <v>6</v>
      </c>
      <c r="G88" s="87">
        <v>7</v>
      </c>
      <c r="H88" s="195">
        <v>8</v>
      </c>
      <c r="I88" s="87">
        <v>9</v>
      </c>
      <c r="J88" s="195">
        <v>10</v>
      </c>
      <c r="K88" s="87">
        <v>11</v>
      </c>
      <c r="L88" s="195">
        <v>12</v>
      </c>
    </row>
    <row r="89" spans="1:12" ht="25.5" x14ac:dyDescent="0.3">
      <c r="A89" s="67">
        <v>1</v>
      </c>
      <c r="B89" s="54" t="s">
        <v>110</v>
      </c>
      <c r="C89" s="48" t="s">
        <v>21</v>
      </c>
      <c r="D89" s="49"/>
      <c r="E89" s="47">
        <v>2</v>
      </c>
      <c r="F89" s="50"/>
      <c r="G89" s="50"/>
      <c r="H89" s="50"/>
      <c r="I89" s="50"/>
      <c r="J89" s="49"/>
      <c r="K89" s="48"/>
      <c r="L89" s="35"/>
    </row>
    <row r="90" spans="1:12" x14ac:dyDescent="0.3">
      <c r="A90" s="67"/>
      <c r="B90" s="55" t="s">
        <v>112</v>
      </c>
      <c r="C90" s="51" t="s">
        <v>21</v>
      </c>
      <c r="D90" s="9">
        <v>1</v>
      </c>
      <c r="E90" s="9">
        <v>2</v>
      </c>
      <c r="F90" s="52"/>
      <c r="G90" s="53"/>
      <c r="H90" s="9"/>
      <c r="I90" s="9"/>
      <c r="J90" s="53"/>
      <c r="K90" s="53"/>
      <c r="L90" s="35"/>
    </row>
    <row r="91" spans="1:12" x14ac:dyDescent="0.3">
      <c r="A91" s="67">
        <v>2</v>
      </c>
      <c r="B91" s="54" t="s">
        <v>114</v>
      </c>
      <c r="C91" s="51" t="s">
        <v>100</v>
      </c>
      <c r="D91" s="9"/>
      <c r="E91" s="66">
        <v>75</v>
      </c>
      <c r="F91" s="52"/>
      <c r="G91" s="51"/>
      <c r="H91" s="9"/>
      <c r="I91" s="51"/>
      <c r="J91" s="9"/>
      <c r="K91" s="9"/>
      <c r="L91" s="35"/>
    </row>
    <row r="92" spans="1:12" x14ac:dyDescent="0.3">
      <c r="A92" s="67">
        <v>3</v>
      </c>
      <c r="B92" s="54" t="s">
        <v>129</v>
      </c>
      <c r="C92" s="51" t="s">
        <v>100</v>
      </c>
      <c r="D92" s="9"/>
      <c r="E92" s="66">
        <v>10</v>
      </c>
      <c r="F92" s="52"/>
      <c r="G92" s="51"/>
      <c r="H92" s="9"/>
      <c r="I92" s="51"/>
      <c r="J92" s="9"/>
      <c r="K92" s="9"/>
      <c r="L92" s="35"/>
    </row>
    <row r="93" spans="1:12" x14ac:dyDescent="0.3">
      <c r="A93" s="229" t="s">
        <v>136</v>
      </c>
      <c r="B93" s="229"/>
      <c r="C93" s="229"/>
      <c r="D93" s="229"/>
      <c r="E93" s="229"/>
      <c r="F93" s="68"/>
      <c r="G93" s="68"/>
      <c r="H93" s="68"/>
      <c r="I93" s="68"/>
      <c r="J93" s="68"/>
      <c r="K93" s="68"/>
      <c r="L93" s="68"/>
    </row>
    <row r="94" spans="1:12" x14ac:dyDescent="0.3">
      <c r="A94" s="85">
        <v>1</v>
      </c>
      <c r="B94" s="85">
        <v>2</v>
      </c>
      <c r="C94" s="85">
        <v>3</v>
      </c>
      <c r="D94" s="85">
        <v>5</v>
      </c>
      <c r="E94" s="85">
        <v>4</v>
      </c>
      <c r="F94" s="85">
        <v>5</v>
      </c>
      <c r="G94" s="85">
        <v>6</v>
      </c>
      <c r="H94" s="85">
        <v>7</v>
      </c>
      <c r="I94" s="85">
        <v>8</v>
      </c>
      <c r="J94" s="85">
        <v>9</v>
      </c>
      <c r="K94" s="85">
        <v>10</v>
      </c>
      <c r="L94" s="85">
        <v>11</v>
      </c>
    </row>
    <row r="95" spans="1:12" ht="27" x14ac:dyDescent="0.3">
      <c r="A95" s="8">
        <v>1</v>
      </c>
      <c r="B95" s="6" t="s">
        <v>74</v>
      </c>
      <c r="C95" s="5" t="s">
        <v>82</v>
      </c>
      <c r="D95" s="8"/>
      <c r="E95" s="13">
        <f>E97</f>
        <v>6</v>
      </c>
      <c r="F95" s="136"/>
      <c r="G95" s="137"/>
      <c r="H95" s="136"/>
      <c r="I95" s="136"/>
      <c r="J95" s="136"/>
      <c r="K95" s="136"/>
      <c r="L95" s="136"/>
    </row>
    <row r="96" spans="1:12" x14ac:dyDescent="0.3">
      <c r="A96" s="22"/>
      <c r="B96" s="196" t="s">
        <v>76</v>
      </c>
      <c r="C96" s="22" t="s">
        <v>6</v>
      </c>
      <c r="D96" s="22">
        <v>3.1289999999999998E-2</v>
      </c>
      <c r="E96" s="37">
        <f>E95*D96</f>
        <v>0.18773999999999999</v>
      </c>
      <c r="F96" s="68"/>
      <c r="G96" s="68"/>
      <c r="H96" s="68"/>
      <c r="I96" s="68"/>
      <c r="J96" s="68"/>
      <c r="K96" s="68"/>
      <c r="L96" s="68"/>
    </row>
    <row r="97" spans="1:12" x14ac:dyDescent="0.3">
      <c r="A97" s="8">
        <v>2</v>
      </c>
      <c r="B97" s="6" t="s">
        <v>77</v>
      </c>
      <c r="C97" s="8" t="s">
        <v>78</v>
      </c>
      <c r="D97" s="8"/>
      <c r="E97" s="13">
        <f>E99+E100+E101</f>
        <v>6</v>
      </c>
      <c r="F97" s="68"/>
      <c r="G97" s="68"/>
      <c r="H97" s="68"/>
      <c r="I97" s="68"/>
      <c r="J97" s="68"/>
      <c r="K97" s="68"/>
      <c r="L97" s="68"/>
    </row>
    <row r="98" spans="1:12" x14ac:dyDescent="0.3">
      <c r="A98" s="36"/>
      <c r="B98" s="196" t="s">
        <v>79</v>
      </c>
      <c r="C98" s="36" t="s">
        <v>75</v>
      </c>
      <c r="D98" s="36">
        <f>0.3/10</f>
        <v>0.03</v>
      </c>
      <c r="E98" s="32">
        <f>E97*D98</f>
        <v>0.18</v>
      </c>
      <c r="F98" s="68"/>
      <c r="G98" s="68"/>
      <c r="H98" s="68"/>
      <c r="I98" s="68"/>
      <c r="J98" s="68"/>
      <c r="K98" s="68"/>
      <c r="L98" s="68"/>
    </row>
    <row r="99" spans="1:12" ht="51" x14ac:dyDescent="0.3">
      <c r="A99" s="36">
        <v>1</v>
      </c>
      <c r="B99" s="39" t="s">
        <v>103</v>
      </c>
      <c r="C99" s="17" t="s">
        <v>80</v>
      </c>
      <c r="D99" s="36"/>
      <c r="E99" s="40">
        <v>2</v>
      </c>
      <c r="F99" s="136"/>
      <c r="G99" s="137"/>
      <c r="H99" s="136"/>
      <c r="I99" s="136"/>
      <c r="J99" s="136"/>
      <c r="K99" s="136"/>
      <c r="L99" s="136"/>
    </row>
    <row r="100" spans="1:12" ht="36.75" x14ac:dyDescent="0.3">
      <c r="A100" s="36">
        <v>2</v>
      </c>
      <c r="B100" s="39" t="s">
        <v>104</v>
      </c>
      <c r="C100" s="17" t="s">
        <v>80</v>
      </c>
      <c r="D100" s="36"/>
      <c r="E100" s="40">
        <v>2</v>
      </c>
      <c r="F100" s="68"/>
      <c r="G100" s="68"/>
      <c r="H100" s="68"/>
      <c r="I100" s="68"/>
      <c r="J100" s="68"/>
      <c r="K100" s="68"/>
      <c r="L100" s="68"/>
    </row>
    <row r="101" spans="1:12" ht="41.25" customHeight="1" x14ac:dyDescent="0.3">
      <c r="A101" s="36">
        <v>3</v>
      </c>
      <c r="B101" s="39" t="s">
        <v>105</v>
      </c>
      <c r="C101" s="17" t="s">
        <v>80</v>
      </c>
      <c r="D101" s="36"/>
      <c r="E101" s="40">
        <v>2</v>
      </c>
      <c r="F101" s="68"/>
      <c r="G101" s="68"/>
      <c r="H101" s="68"/>
      <c r="I101" s="68"/>
      <c r="J101" s="68"/>
      <c r="K101" s="68"/>
      <c r="L101" s="68"/>
    </row>
    <row r="102" spans="1:12" x14ac:dyDescent="0.3">
      <c r="A102" s="36"/>
      <c r="B102" s="196" t="s">
        <v>81</v>
      </c>
      <c r="C102" s="36" t="s">
        <v>6</v>
      </c>
      <c r="D102" s="36">
        <f>1.07/10</f>
        <v>0.10700000000000001</v>
      </c>
      <c r="E102" s="32">
        <f>E97*D102</f>
        <v>0.64200000000000013</v>
      </c>
      <c r="F102" s="68"/>
      <c r="G102" s="68"/>
      <c r="H102" s="68"/>
      <c r="I102" s="68"/>
      <c r="J102" s="68"/>
      <c r="K102" s="68"/>
      <c r="L102" s="68"/>
    </row>
    <row r="103" spans="1:12" x14ac:dyDescent="0.3">
      <c r="A103" s="8">
        <v>3</v>
      </c>
      <c r="B103" s="6" t="s">
        <v>85</v>
      </c>
      <c r="C103" s="8" t="s">
        <v>86</v>
      </c>
      <c r="D103" s="8"/>
      <c r="E103" s="13">
        <v>100</v>
      </c>
      <c r="F103" s="68"/>
      <c r="G103" s="68"/>
      <c r="H103" s="68"/>
      <c r="I103" s="68"/>
      <c r="J103" s="68"/>
      <c r="K103" s="68"/>
      <c r="L103" s="68"/>
    </row>
    <row r="104" spans="1:12" ht="41.25" customHeight="1" x14ac:dyDescent="0.3">
      <c r="A104" s="22"/>
      <c r="B104" s="39" t="s">
        <v>87</v>
      </c>
      <c r="C104" s="17" t="s">
        <v>80</v>
      </c>
      <c r="D104" s="37"/>
      <c r="E104" s="40">
        <v>100</v>
      </c>
      <c r="F104" s="69"/>
      <c r="G104" s="69"/>
      <c r="H104" s="69"/>
      <c r="I104" s="69"/>
      <c r="J104" s="69"/>
      <c r="K104" s="69"/>
      <c r="L104" s="69"/>
    </row>
    <row r="105" spans="1:12" ht="25.5" x14ac:dyDescent="0.3">
      <c r="A105" s="8">
        <v>4</v>
      </c>
      <c r="B105" s="16" t="s">
        <v>73</v>
      </c>
      <c r="C105" s="8" t="s">
        <v>4</v>
      </c>
      <c r="D105" s="13"/>
      <c r="E105" s="13">
        <v>450</v>
      </c>
      <c r="F105" s="136"/>
      <c r="G105" s="137"/>
      <c r="H105" s="136"/>
      <c r="I105" s="136"/>
      <c r="J105" s="136"/>
      <c r="K105" s="136"/>
      <c r="L105" s="136"/>
    </row>
    <row r="106" spans="1:12" x14ac:dyDescent="0.3">
      <c r="A106" s="22"/>
      <c r="B106" s="38" t="s">
        <v>66</v>
      </c>
      <c r="C106" s="36" t="s">
        <v>6</v>
      </c>
      <c r="D106" s="37">
        <v>0.15</v>
      </c>
      <c r="E106" s="37">
        <f>E105*D106</f>
        <v>67.5</v>
      </c>
      <c r="F106" s="68"/>
      <c r="G106" s="68"/>
      <c r="H106" s="68"/>
      <c r="I106" s="68"/>
      <c r="J106" s="68"/>
      <c r="K106" s="68"/>
      <c r="L106" s="68"/>
    </row>
    <row r="107" spans="1:12" ht="54" x14ac:dyDescent="0.3">
      <c r="A107" s="8">
        <v>5</v>
      </c>
      <c r="B107" s="6" t="s">
        <v>67</v>
      </c>
      <c r="C107" s="5" t="s">
        <v>4</v>
      </c>
      <c r="D107" s="13"/>
      <c r="E107" s="13">
        <v>450</v>
      </c>
      <c r="F107" s="68"/>
      <c r="G107" s="68"/>
      <c r="H107" s="68"/>
      <c r="I107" s="68"/>
      <c r="J107" s="68"/>
      <c r="K107" s="68"/>
      <c r="L107" s="68"/>
    </row>
    <row r="108" spans="1:12" x14ac:dyDescent="0.3">
      <c r="A108" s="25">
        <v>1</v>
      </c>
      <c r="B108" s="25">
        <v>3</v>
      </c>
      <c r="C108" s="25">
        <v>4</v>
      </c>
      <c r="D108" s="25">
        <v>5</v>
      </c>
      <c r="E108" s="25">
        <v>6</v>
      </c>
      <c r="F108" s="25">
        <v>7</v>
      </c>
      <c r="G108" s="25">
        <v>8</v>
      </c>
      <c r="H108" s="25">
        <v>9</v>
      </c>
      <c r="I108" s="25">
        <v>10</v>
      </c>
      <c r="J108" s="25">
        <v>11</v>
      </c>
      <c r="K108" s="25">
        <v>12</v>
      </c>
      <c r="L108" s="25">
        <v>13</v>
      </c>
    </row>
    <row r="109" spans="1:12" x14ac:dyDescent="0.3">
      <c r="A109" s="25"/>
      <c r="B109" s="25" t="s">
        <v>33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x14ac:dyDescent="0.3">
      <c r="A110" s="198">
        <v>1</v>
      </c>
      <c r="B110" s="54" t="s">
        <v>34</v>
      </c>
      <c r="C110" s="198" t="s">
        <v>14</v>
      </c>
      <c r="D110" s="47"/>
      <c r="E110" s="47">
        <v>2</v>
      </c>
      <c r="F110" s="50"/>
      <c r="G110" s="50"/>
      <c r="H110" s="49"/>
      <c r="I110" s="48"/>
      <c r="J110" s="50"/>
      <c r="K110" s="50"/>
      <c r="L110" s="49"/>
    </row>
    <row r="111" spans="1:12" x14ac:dyDescent="0.3">
      <c r="A111" s="67"/>
      <c r="B111" s="197" t="s">
        <v>35</v>
      </c>
      <c r="C111" s="51" t="s">
        <v>21</v>
      </c>
      <c r="D111" s="9">
        <v>1</v>
      </c>
      <c r="E111" s="9">
        <f>E110*D111</f>
        <v>2</v>
      </c>
      <c r="F111" s="9"/>
      <c r="G111" s="9"/>
      <c r="H111" s="9"/>
      <c r="I111" s="9"/>
      <c r="J111" s="9"/>
      <c r="K111" s="9"/>
      <c r="L111" s="9"/>
    </row>
    <row r="112" spans="1:12" ht="24" x14ac:dyDescent="0.3">
      <c r="A112" s="198">
        <v>2</v>
      </c>
      <c r="B112" s="54" t="s">
        <v>115</v>
      </c>
      <c r="C112" s="198" t="s">
        <v>14</v>
      </c>
      <c r="D112" s="47"/>
      <c r="E112" s="47">
        <v>4</v>
      </c>
      <c r="F112" s="9"/>
      <c r="G112" s="9"/>
      <c r="H112" s="9"/>
      <c r="I112" s="9"/>
      <c r="J112" s="9"/>
      <c r="K112" s="9"/>
      <c r="L112" s="9"/>
    </row>
    <row r="113" spans="1:12" x14ac:dyDescent="0.3">
      <c r="A113" s="67"/>
      <c r="B113" s="199" t="s">
        <v>36</v>
      </c>
      <c r="C113" s="51" t="s">
        <v>21</v>
      </c>
      <c r="D113" s="9">
        <v>1</v>
      </c>
      <c r="E113" s="9">
        <f>E112*D113</f>
        <v>4</v>
      </c>
      <c r="F113" s="9"/>
      <c r="G113" s="9"/>
      <c r="H113" s="9"/>
      <c r="I113" s="9"/>
      <c r="J113" s="9"/>
      <c r="K113" s="9"/>
      <c r="L113" s="9"/>
    </row>
    <row r="114" spans="1:12" ht="25.5" x14ac:dyDescent="0.3">
      <c r="A114" s="67">
        <v>3</v>
      </c>
      <c r="B114" s="54" t="s">
        <v>153</v>
      </c>
      <c r="C114" s="67" t="s">
        <v>65</v>
      </c>
      <c r="D114" s="88"/>
      <c r="E114" s="88">
        <v>1</v>
      </c>
      <c r="F114" s="9"/>
      <c r="G114" s="52"/>
      <c r="H114" s="9"/>
      <c r="I114" s="51"/>
      <c r="J114" s="52"/>
      <c r="K114" s="52"/>
      <c r="L114" s="9"/>
    </row>
    <row r="115" spans="1:12" ht="24" customHeight="1" x14ac:dyDescent="0.3">
      <c r="A115" s="67"/>
      <c r="B115" s="240" t="s">
        <v>146</v>
      </c>
      <c r="C115" s="51" t="s">
        <v>21</v>
      </c>
      <c r="D115" s="9">
        <v>1</v>
      </c>
      <c r="E115" s="9">
        <v>1</v>
      </c>
      <c r="F115" s="9"/>
      <c r="G115" s="9"/>
      <c r="H115" s="9"/>
      <c r="I115" s="9"/>
      <c r="J115" s="9"/>
      <c r="K115" s="9"/>
      <c r="L115" s="9"/>
    </row>
    <row r="116" spans="1:12" ht="24" customHeight="1" x14ac:dyDescent="0.3">
      <c r="A116" s="67"/>
      <c r="B116" s="240" t="s">
        <v>147</v>
      </c>
      <c r="C116" s="51" t="s">
        <v>21</v>
      </c>
      <c r="D116" s="9">
        <v>1</v>
      </c>
      <c r="E116" s="9">
        <v>1</v>
      </c>
      <c r="F116" s="9"/>
      <c r="G116" s="9"/>
      <c r="H116" s="9"/>
      <c r="I116" s="9"/>
      <c r="J116" s="9"/>
      <c r="K116" s="9"/>
      <c r="L116" s="9"/>
    </row>
    <row r="117" spans="1:12" ht="24" customHeight="1" x14ac:dyDescent="0.3">
      <c r="A117" s="67"/>
      <c r="B117" s="240" t="s">
        <v>148</v>
      </c>
      <c r="C117" s="51" t="s">
        <v>21</v>
      </c>
      <c r="D117" s="9">
        <v>1</v>
      </c>
      <c r="E117" s="9">
        <v>1</v>
      </c>
      <c r="F117" s="9"/>
      <c r="G117" s="9"/>
      <c r="H117" s="9"/>
      <c r="I117" s="9"/>
      <c r="J117" s="9"/>
      <c r="K117" s="9"/>
      <c r="L117" s="9"/>
    </row>
    <row r="118" spans="1:12" ht="24" customHeight="1" x14ac:dyDescent="0.3">
      <c r="A118" s="67"/>
      <c r="B118" s="240" t="s">
        <v>149</v>
      </c>
      <c r="C118" s="51" t="s">
        <v>21</v>
      </c>
      <c r="D118" s="9">
        <v>1</v>
      </c>
      <c r="E118" s="9">
        <v>1</v>
      </c>
      <c r="F118" s="9"/>
      <c r="G118" s="9"/>
      <c r="H118" s="9"/>
      <c r="I118" s="9"/>
      <c r="J118" s="9"/>
      <c r="K118" s="9"/>
      <c r="L118" s="9"/>
    </row>
    <row r="119" spans="1:12" ht="24" customHeight="1" x14ac:dyDescent="0.3">
      <c r="A119" s="67"/>
      <c r="B119" s="240" t="s">
        <v>150</v>
      </c>
      <c r="C119" s="51" t="s">
        <v>21</v>
      </c>
      <c r="D119" s="9">
        <v>1</v>
      </c>
      <c r="E119" s="9">
        <v>1</v>
      </c>
      <c r="F119" s="9"/>
      <c r="G119" s="9"/>
      <c r="H119" s="9"/>
      <c r="I119" s="9"/>
      <c r="J119" s="9"/>
      <c r="K119" s="9"/>
      <c r="L119" s="9"/>
    </row>
    <row r="120" spans="1:12" ht="24" customHeight="1" x14ac:dyDescent="0.3">
      <c r="A120" s="67"/>
      <c r="B120" s="240" t="s">
        <v>151</v>
      </c>
      <c r="C120" s="51" t="s">
        <v>21</v>
      </c>
      <c r="D120" s="9">
        <v>1</v>
      </c>
      <c r="E120" s="9">
        <v>1</v>
      </c>
      <c r="F120" s="9"/>
      <c r="G120" s="9"/>
      <c r="H120" s="9"/>
      <c r="I120" s="9"/>
      <c r="J120" s="9"/>
      <c r="K120" s="9"/>
      <c r="L120" s="9"/>
    </row>
    <row r="121" spans="1:12" ht="24" customHeight="1" x14ac:dyDescent="0.3">
      <c r="A121" s="67"/>
      <c r="B121" s="240" t="s">
        <v>152</v>
      </c>
      <c r="C121" s="51" t="s">
        <v>21</v>
      </c>
      <c r="D121" s="9">
        <v>2</v>
      </c>
      <c r="E121" s="9">
        <f>E114*D121</f>
        <v>2</v>
      </c>
      <c r="F121" s="9"/>
      <c r="G121" s="9"/>
      <c r="H121" s="9"/>
      <c r="I121" s="9"/>
      <c r="J121" s="9"/>
      <c r="K121" s="9"/>
      <c r="L121" s="9"/>
    </row>
    <row r="122" spans="1:12" ht="38.25" x14ac:dyDescent="0.3">
      <c r="A122" s="67">
        <v>4</v>
      </c>
      <c r="B122" s="54" t="s">
        <v>130</v>
      </c>
      <c r="C122" s="67" t="s">
        <v>65</v>
      </c>
      <c r="D122" s="88"/>
      <c r="E122" s="66">
        <v>1</v>
      </c>
      <c r="F122" s="9"/>
      <c r="G122" s="52"/>
      <c r="H122" s="9"/>
      <c r="I122" s="51"/>
      <c r="J122" s="52"/>
      <c r="K122" s="52"/>
      <c r="L122" s="9"/>
    </row>
    <row r="123" spans="1:12" ht="38.25" x14ac:dyDescent="0.3">
      <c r="A123" s="67"/>
      <c r="B123" s="199" t="s">
        <v>130</v>
      </c>
      <c r="C123" s="51" t="s">
        <v>21</v>
      </c>
      <c r="D123" s="9">
        <v>1</v>
      </c>
      <c r="E123" s="9">
        <v>1</v>
      </c>
      <c r="F123" s="9"/>
      <c r="G123" s="9"/>
      <c r="H123" s="9"/>
      <c r="I123" s="9"/>
      <c r="J123" s="9"/>
      <c r="K123" s="9"/>
      <c r="L123" s="9"/>
    </row>
    <row r="124" spans="1:12" x14ac:dyDescent="0.3">
      <c r="A124" s="73"/>
      <c r="B124" s="200" t="s">
        <v>8</v>
      </c>
      <c r="C124" s="158"/>
      <c r="D124" s="201"/>
      <c r="E124" s="70"/>
      <c r="F124" s="74"/>
      <c r="G124" s="74"/>
      <c r="H124" s="74"/>
      <c r="I124" s="74"/>
      <c r="J124" s="74"/>
      <c r="K124" s="74"/>
      <c r="L124" s="74"/>
    </row>
    <row r="125" spans="1:12" x14ac:dyDescent="0.3">
      <c r="A125" s="73"/>
      <c r="B125" s="200" t="s">
        <v>137</v>
      </c>
      <c r="C125" s="158"/>
      <c r="D125" s="202"/>
      <c r="E125" s="70"/>
      <c r="F125" s="74"/>
      <c r="G125" s="74"/>
      <c r="H125" s="74"/>
      <c r="I125" s="74"/>
      <c r="J125" s="74"/>
      <c r="K125" s="74"/>
      <c r="L125" s="74"/>
    </row>
    <row r="126" spans="1:12" x14ac:dyDescent="0.3">
      <c r="A126" s="73"/>
      <c r="B126" s="200" t="s">
        <v>8</v>
      </c>
      <c r="C126" s="158"/>
      <c r="D126" s="200"/>
      <c r="E126" s="71"/>
      <c r="F126" s="74"/>
      <c r="G126" s="74"/>
      <c r="H126" s="74"/>
      <c r="I126" s="74"/>
      <c r="J126" s="74"/>
      <c r="K126" s="74"/>
      <c r="L126" s="74"/>
    </row>
    <row r="127" spans="1:12" x14ac:dyDescent="0.3">
      <c r="A127" s="73"/>
      <c r="B127" s="200" t="s">
        <v>138</v>
      </c>
      <c r="C127" s="158"/>
      <c r="D127" s="202"/>
      <c r="E127" s="71"/>
      <c r="F127" s="74"/>
      <c r="G127" s="74"/>
      <c r="H127" s="74"/>
      <c r="I127" s="74"/>
      <c r="J127" s="74"/>
      <c r="K127" s="74"/>
      <c r="L127" s="74"/>
    </row>
    <row r="128" spans="1:12" x14ac:dyDescent="0.3">
      <c r="A128" s="73"/>
      <c r="B128" s="200" t="s">
        <v>8</v>
      </c>
      <c r="C128" s="158"/>
      <c r="D128" s="202"/>
      <c r="E128" s="71"/>
      <c r="F128" s="74"/>
      <c r="G128" s="74"/>
      <c r="H128" s="74"/>
      <c r="I128" s="74"/>
      <c r="J128" s="74"/>
      <c r="K128" s="74"/>
      <c r="L128" s="74"/>
    </row>
    <row r="129" spans="1:12" x14ac:dyDescent="0.3">
      <c r="A129" s="73"/>
      <c r="B129" s="203" t="s">
        <v>139</v>
      </c>
      <c r="C129" s="200"/>
      <c r="D129" s="202">
        <v>0.03</v>
      </c>
      <c r="E129" s="72">
        <v>0.03</v>
      </c>
      <c r="F129" s="74"/>
      <c r="G129" s="74"/>
      <c r="H129" s="74"/>
      <c r="I129" s="74"/>
      <c r="J129" s="74"/>
      <c r="K129" s="74"/>
      <c r="L129" s="74"/>
    </row>
    <row r="130" spans="1:12" x14ac:dyDescent="0.3">
      <c r="A130" s="73"/>
      <c r="B130" s="203" t="s">
        <v>8</v>
      </c>
      <c r="C130" s="200"/>
      <c r="D130" s="200"/>
      <c r="E130" s="71"/>
      <c r="F130" s="74"/>
      <c r="G130" s="74"/>
      <c r="H130" s="74"/>
      <c r="I130" s="74"/>
      <c r="J130" s="74"/>
      <c r="K130" s="74"/>
      <c r="L130" s="74"/>
    </row>
    <row r="131" spans="1:12" x14ac:dyDescent="0.3">
      <c r="A131" s="73"/>
      <c r="B131" s="203" t="s">
        <v>140</v>
      </c>
      <c r="C131" s="200"/>
      <c r="D131" s="202"/>
      <c r="E131" s="72"/>
      <c r="F131" s="74"/>
      <c r="G131" s="74"/>
      <c r="H131" s="74"/>
      <c r="I131" s="74"/>
      <c r="J131" s="74"/>
      <c r="K131" s="74"/>
      <c r="L131" s="74"/>
    </row>
    <row r="132" spans="1:12" x14ac:dyDescent="0.3">
      <c r="A132" s="73"/>
      <c r="B132" s="203" t="s">
        <v>141</v>
      </c>
      <c r="C132" s="200"/>
      <c r="D132" s="201"/>
      <c r="E132" s="71"/>
      <c r="F132" s="74"/>
      <c r="G132" s="74"/>
      <c r="H132" s="74"/>
      <c r="I132" s="74"/>
      <c r="J132" s="74"/>
      <c r="K132" s="74"/>
      <c r="L132" s="74"/>
    </row>
    <row r="134" spans="1:12" s="234" customFormat="1" x14ac:dyDescent="0.3">
      <c r="A134" s="237"/>
      <c r="B134" s="235"/>
      <c r="C134" s="236"/>
      <c r="D134" s="238"/>
      <c r="E134" s="239"/>
      <c r="F134" s="236"/>
      <c r="G134" s="236"/>
      <c r="H134" s="236"/>
      <c r="I134" s="236"/>
      <c r="J134" s="236"/>
      <c r="K134" s="236"/>
      <c r="L134" s="236"/>
    </row>
    <row r="135" spans="1:12" s="234" customFormat="1" x14ac:dyDescent="0.3">
      <c r="A135" s="237"/>
      <c r="B135" s="233" t="s">
        <v>145</v>
      </c>
      <c r="C135" s="236"/>
      <c r="D135" s="238"/>
      <c r="E135" s="239"/>
      <c r="F135" s="236"/>
      <c r="G135" s="236"/>
      <c r="H135" s="236"/>
      <c r="I135" s="236"/>
      <c r="J135" s="236"/>
      <c r="K135" s="236"/>
      <c r="L135" s="236"/>
    </row>
    <row r="136" spans="1:12" ht="32.25" customHeight="1" x14ac:dyDescent="0.3">
      <c r="A136" s="232" t="s">
        <v>142</v>
      </c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</row>
    <row r="137" spans="1:12" ht="45" customHeight="1" x14ac:dyDescent="0.3">
      <c r="A137" s="232" t="s">
        <v>143</v>
      </c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</row>
    <row r="138" spans="1:12" ht="33" customHeight="1" x14ac:dyDescent="0.3">
      <c r="A138" s="232" t="s">
        <v>144</v>
      </c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</row>
  </sheetData>
  <mergeCells count="24">
    <mergeCell ref="A136:L136"/>
    <mergeCell ref="A137:L137"/>
    <mergeCell ref="A138:L138"/>
    <mergeCell ref="K1:L1"/>
    <mergeCell ref="A43:E43"/>
    <mergeCell ref="A87:E87"/>
    <mergeCell ref="A93:E93"/>
    <mergeCell ref="C3:E3"/>
    <mergeCell ref="I4:I5"/>
    <mergeCell ref="A2:L2"/>
    <mergeCell ref="A3:A5"/>
    <mergeCell ref="B3:B5"/>
    <mergeCell ref="C4:C5"/>
    <mergeCell ref="D4:D5"/>
    <mergeCell ref="F4:F5"/>
    <mergeCell ref="E4:E5"/>
    <mergeCell ref="F3:G3"/>
    <mergeCell ref="J3:K3"/>
    <mergeCell ref="J4:J5"/>
    <mergeCell ref="G4:G5"/>
    <mergeCell ref="H3:I3"/>
    <mergeCell ref="L3:L5"/>
    <mergeCell ref="H4:H5"/>
    <mergeCell ref="K4:K5"/>
  </mergeCells>
  <conditionalFormatting sqref="C8:C10 C12:C14">
    <cfRule type="cellIs" dxfId="0" priority="2" stopIfTrue="1" operator="equal">
      <formula>0</formula>
    </cfRule>
  </conditionalFormatting>
  <pageMargins left="0" right="0" top="0.31496062992126" bottom="0.43307086614173201" header="0.118110236220472" footer="0.15748031496063"/>
  <pageSetup paperSize="9" scale="97" orientation="landscape" verticalDpi="4294967294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სამშენებლო</vt:lpstr>
      <vt:lpstr>სამშენებლო!Print_Area</vt:lpstr>
      <vt:lpstr>სამშენებლო!Print_Titles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2021-02-04T07:21:36Z</dcterms:modified>
</cp:coreProperties>
</file>