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.gvelesiani\Desktop\პროექტის მომზადება - შპს სამშენებლო რეკრუიტინგული კომპანია\გრიშაშვილის ქ. 47 -  პროექტის მომზადება\პროექტი\"/>
    </mc:Choice>
  </mc:AlternateContent>
  <bookViews>
    <workbookView xWindow="0" yWindow="0" windowWidth="28800" windowHeight="10230" activeTab="1"/>
  </bookViews>
  <sheets>
    <sheet name="რესურსული" sheetId="1" r:id="rId1"/>
    <sheet name="გამარტივებული" sheetId="2" r:id="rId2"/>
  </sheets>
  <definedNames>
    <definedName name="_xlnm._FilterDatabase" localSheetId="0" hidden="1">რესურსული!$A$11:$N$312</definedName>
    <definedName name="_xlnm.Print_Area" localSheetId="0">რესურსული!$A$1:$M$318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7" i="2" l="1"/>
  <c r="D50" i="2"/>
  <c r="D45" i="2"/>
  <c r="D40" i="2"/>
  <c r="D41" i="2" s="1"/>
  <c r="D36" i="2"/>
  <c r="D37" i="2" s="1"/>
  <c r="D33" i="2"/>
  <c r="D18" i="2"/>
  <c r="D16" i="2"/>
  <c r="M14" i="1"/>
  <c r="M20" i="1"/>
  <c r="M25" i="1"/>
  <c r="M30" i="1"/>
  <c r="M39" i="1"/>
  <c r="M41" i="1"/>
  <c r="M44" i="1"/>
  <c r="M47" i="1"/>
  <c r="M50" i="1"/>
  <c r="M56" i="1"/>
  <c r="M61" i="1"/>
  <c r="M64" i="1"/>
  <c r="M67" i="1"/>
  <c r="M73" i="1"/>
  <c r="M78" i="1"/>
  <c r="M84" i="1"/>
  <c r="M86" i="1"/>
  <c r="M91" i="1"/>
  <c r="M96" i="1"/>
  <c r="M97" i="1"/>
  <c r="M98" i="1"/>
  <c r="M99" i="1"/>
  <c r="M100" i="1"/>
  <c r="M101" i="1"/>
  <c r="M102" i="1"/>
  <c r="M103" i="1"/>
  <c r="M105" i="1"/>
  <c r="M106" i="1"/>
  <c r="M109" i="1"/>
  <c r="M110" i="1"/>
  <c r="M112" i="1"/>
  <c r="M121" i="1"/>
  <c r="M127" i="1"/>
  <c r="M130" i="1"/>
  <c r="M133" i="1"/>
  <c r="M136" i="1"/>
  <c r="M139" i="1"/>
  <c r="M141" i="1"/>
  <c r="M146" i="1"/>
  <c r="M151" i="1"/>
  <c r="M160" i="1"/>
  <c r="M163" i="1"/>
  <c r="M169" i="1"/>
  <c r="M179" i="1"/>
  <c r="M185" i="1"/>
  <c r="M190" i="1"/>
  <c r="M195" i="1"/>
  <c r="M199" i="1"/>
  <c r="M204" i="1"/>
  <c r="M209" i="1"/>
  <c r="M212" i="1"/>
  <c r="M215" i="1"/>
  <c r="M220" i="1"/>
  <c r="M226" i="1"/>
  <c r="M230" i="1"/>
  <c r="M232" i="1"/>
  <c r="M235" i="1"/>
  <c r="M237" i="1"/>
  <c r="M242" i="1"/>
  <c r="M247" i="1"/>
  <c r="M259" i="1"/>
  <c r="M267" i="1"/>
  <c r="M276" i="1"/>
  <c r="M282" i="1"/>
  <c r="M285" i="1"/>
  <c r="M288" i="1"/>
  <c r="M293" i="1"/>
  <c r="M298" i="1"/>
  <c r="F188" i="1"/>
  <c r="F183" i="1"/>
  <c r="F174" i="1"/>
  <c r="F149" i="1"/>
  <c r="F122" i="1"/>
  <c r="F76" i="1"/>
  <c r="F19" i="1"/>
  <c r="F18" i="1"/>
  <c r="F17" i="1"/>
  <c r="F16" i="1"/>
  <c r="F15" i="1"/>
  <c r="F13" i="1"/>
  <c r="F160" i="1"/>
  <c r="F127" i="1"/>
  <c r="F109" i="1"/>
  <c r="F110" i="1" s="1"/>
  <c r="H110" i="1" s="1"/>
  <c r="F41" i="1"/>
  <c r="F129" i="1"/>
  <c r="L129" i="1" s="1"/>
  <c r="M129" i="1" s="1"/>
  <c r="F108" i="1"/>
  <c r="L108" i="1" s="1"/>
  <c r="M108" i="1" s="1"/>
  <c r="F107" i="1"/>
  <c r="H107" i="1" s="1"/>
  <c r="M107" i="1" s="1"/>
  <c r="F104" i="1"/>
  <c r="J104" i="1" s="1"/>
  <c r="M104" i="1" s="1"/>
  <c r="F102" i="1"/>
  <c r="J102" i="1" s="1"/>
  <c r="F105" i="1"/>
  <c r="F103" i="1"/>
  <c r="F101" i="1"/>
  <c r="F100" i="1"/>
  <c r="F98" i="1"/>
  <c r="F97" i="1"/>
  <c r="D19" i="2" l="1"/>
  <c r="D78" i="2"/>
  <c r="D51" i="2"/>
  <c r="F128" i="1"/>
  <c r="H128" i="1" s="1"/>
  <c r="M128" i="1" s="1"/>
  <c r="F111" i="1"/>
  <c r="L111" i="1" s="1"/>
  <c r="M111" i="1" s="1"/>
  <c r="F42" i="1"/>
  <c r="F40" i="1"/>
  <c r="F30" i="1"/>
  <c r="F38" i="1" s="1"/>
  <c r="F35" i="1" l="1"/>
  <c r="F36" i="1"/>
  <c r="F31" i="1"/>
  <c r="F37" i="1"/>
  <c r="F32" i="1"/>
  <c r="F28" i="1"/>
  <c r="F285" i="1"/>
  <c r="F287" i="1" s="1"/>
  <c r="E182" i="1"/>
  <c r="F162" i="1"/>
  <c r="F120" i="1"/>
  <c r="J120" i="1" s="1"/>
  <c r="M120" i="1" s="1"/>
  <c r="F119" i="1"/>
  <c r="J119" i="1" s="1"/>
  <c r="M119" i="1" s="1"/>
  <c r="F118" i="1"/>
  <c r="J118" i="1" s="1"/>
  <c r="M118" i="1" s="1"/>
  <c r="F117" i="1"/>
  <c r="J117" i="1" s="1"/>
  <c r="M117" i="1" s="1"/>
  <c r="F116" i="1"/>
  <c r="J116" i="1" s="1"/>
  <c r="M116" i="1" s="1"/>
  <c r="J115" i="1"/>
  <c r="M115" i="1" s="1"/>
  <c r="F113" i="1"/>
  <c r="H113" i="1" s="1"/>
  <c r="M113" i="1" s="1"/>
  <c r="F114" i="1"/>
  <c r="L114" i="1" s="1"/>
  <c r="M114" i="1" s="1"/>
  <c r="F91" i="1"/>
  <c r="F90" i="1"/>
  <c r="J90" i="1" s="1"/>
  <c r="M90" i="1" s="1"/>
  <c r="F89" i="1"/>
  <c r="J89" i="1" s="1"/>
  <c r="M89" i="1" s="1"/>
  <c r="F88" i="1"/>
  <c r="L88" i="1" s="1"/>
  <c r="M88" i="1" s="1"/>
  <c r="F87" i="1"/>
  <c r="H87" i="1" s="1"/>
  <c r="M87" i="1" s="1"/>
  <c r="F43" i="1"/>
  <c r="F95" i="1" l="1"/>
  <c r="J95" i="1" s="1"/>
  <c r="M95" i="1" s="1"/>
  <c r="F94" i="1"/>
  <c r="J94" i="1" s="1"/>
  <c r="M94" i="1" s="1"/>
  <c r="F93" i="1"/>
  <c r="L93" i="1" s="1"/>
  <c r="M93" i="1" s="1"/>
  <c r="F85" i="1"/>
  <c r="H85" i="1" s="1"/>
  <c r="M85" i="1" s="1"/>
  <c r="F92" i="1"/>
  <c r="H92" i="1" s="1"/>
  <c r="M92" i="1" s="1"/>
  <c r="F303" i="1"/>
  <c r="J303" i="1" s="1"/>
  <c r="M303" i="1" s="1"/>
  <c r="F302" i="1"/>
  <c r="J302" i="1" s="1"/>
  <c r="M302" i="1" s="1"/>
  <c r="F301" i="1"/>
  <c r="J301" i="1" s="1"/>
  <c r="M301" i="1" s="1"/>
  <c r="F300" i="1"/>
  <c r="L300" i="1" s="1"/>
  <c r="M300" i="1" s="1"/>
  <c r="F299" i="1"/>
  <c r="H299" i="1" s="1"/>
  <c r="M299" i="1" s="1"/>
  <c r="F297" i="1"/>
  <c r="J297" i="1" s="1"/>
  <c r="M297" i="1" s="1"/>
  <c r="F296" i="1"/>
  <c r="J296" i="1" s="1"/>
  <c r="M296" i="1" s="1"/>
  <c r="F295" i="1"/>
  <c r="L295" i="1" s="1"/>
  <c r="M295" i="1" s="1"/>
  <c r="F294" i="1"/>
  <c r="H294" i="1" s="1"/>
  <c r="M294" i="1" s="1"/>
  <c r="F280" i="1"/>
  <c r="F281" i="1"/>
  <c r="J281" i="1" s="1"/>
  <c r="M281" i="1" s="1"/>
  <c r="F278" i="1"/>
  <c r="L278" i="1" s="1"/>
  <c r="M278" i="1" s="1"/>
  <c r="F256" i="1"/>
  <c r="J256" i="1" s="1"/>
  <c r="M256" i="1" s="1"/>
  <c r="F254" i="1"/>
  <c r="F245" i="1" l="1"/>
  <c r="J245" i="1" s="1"/>
  <c r="M245" i="1" s="1"/>
  <c r="F246" i="1"/>
  <c r="J246" i="1" s="1"/>
  <c r="M246" i="1" s="1"/>
  <c r="F244" i="1"/>
  <c r="L244" i="1" s="1"/>
  <c r="M244" i="1" s="1"/>
  <c r="F243" i="1"/>
  <c r="H243" i="1" s="1"/>
  <c r="M243" i="1" s="1"/>
  <c r="F241" i="1"/>
  <c r="J241" i="1" s="1"/>
  <c r="M241" i="1" s="1"/>
  <c r="F240" i="1"/>
  <c r="J240" i="1" s="1"/>
  <c r="M240" i="1" s="1"/>
  <c r="F239" i="1"/>
  <c r="L239" i="1" s="1"/>
  <c r="M239" i="1" s="1"/>
  <c r="F238" i="1"/>
  <c r="H238" i="1" s="1"/>
  <c r="M238" i="1" s="1"/>
  <c r="F229" i="1"/>
  <c r="F228" i="1" l="1"/>
  <c r="F227" i="1"/>
  <c r="J229" i="1"/>
  <c r="M229" i="1" s="1"/>
  <c r="F225" i="1" l="1"/>
  <c r="F224" i="1"/>
  <c r="F223" i="1"/>
  <c r="J223" i="1" s="1"/>
  <c r="M223" i="1" s="1"/>
  <c r="F219" i="1"/>
  <c r="F203" i="1"/>
  <c r="F150" i="1"/>
  <c r="J150" i="1" s="1"/>
  <c r="M150" i="1" s="1"/>
  <c r="J149" i="1"/>
  <c r="M149" i="1" s="1"/>
  <c r="F148" i="1"/>
  <c r="L148" i="1" s="1"/>
  <c r="M148" i="1" s="1"/>
  <c r="F147" i="1"/>
  <c r="H147" i="1" s="1"/>
  <c r="M147" i="1" s="1"/>
  <c r="F145" i="1"/>
  <c r="J145" i="1" s="1"/>
  <c r="M145" i="1" s="1"/>
  <c r="F144" i="1"/>
  <c r="J144" i="1" s="1"/>
  <c r="M144" i="1" s="1"/>
  <c r="F143" i="1"/>
  <c r="L143" i="1" s="1"/>
  <c r="M143" i="1" s="1"/>
  <c r="F142" i="1"/>
  <c r="H142" i="1" s="1"/>
  <c r="M142" i="1" s="1"/>
  <c r="F138" i="1"/>
  <c r="F126" i="1" l="1"/>
  <c r="J126" i="1" s="1"/>
  <c r="M126" i="1" s="1"/>
  <c r="F125" i="1"/>
  <c r="J125" i="1" s="1"/>
  <c r="M125" i="1" s="1"/>
  <c r="F124" i="1"/>
  <c r="J124" i="1" s="1"/>
  <c r="M124" i="1" s="1"/>
  <c r="F123" i="1"/>
  <c r="L123" i="1" s="1"/>
  <c r="M123" i="1" s="1"/>
  <c r="H122" i="1"/>
  <c r="M122" i="1" s="1"/>
  <c r="F83" i="1"/>
  <c r="J83" i="1" s="1"/>
  <c r="M83" i="1" s="1"/>
  <c r="F82" i="1"/>
  <c r="J82" i="1" s="1"/>
  <c r="M82" i="1" s="1"/>
  <c r="F81" i="1"/>
  <c r="J81" i="1" s="1"/>
  <c r="M81" i="1" s="1"/>
  <c r="F80" i="1"/>
  <c r="L80" i="1" s="1"/>
  <c r="M80" i="1" s="1"/>
  <c r="F79" i="1"/>
  <c r="H79" i="1" s="1"/>
  <c r="M79" i="1" s="1"/>
  <c r="F72" i="1"/>
  <c r="J72" i="1" s="1"/>
  <c r="M72" i="1" s="1"/>
  <c r="F71" i="1"/>
  <c r="J71" i="1" s="1"/>
  <c r="M71" i="1" s="1"/>
  <c r="F69" i="1"/>
  <c r="L69" i="1" s="1"/>
  <c r="M69" i="1" s="1"/>
  <c r="F68" i="1"/>
  <c r="H68" i="1" s="1"/>
  <c r="M68" i="1" s="1"/>
  <c r="F55" i="1"/>
  <c r="J55" i="1" s="1"/>
  <c r="M55" i="1" s="1"/>
  <c r="F54" i="1"/>
  <c r="J54" i="1" s="1"/>
  <c r="M54" i="1" s="1"/>
  <c r="F52" i="1"/>
  <c r="L52" i="1" s="1"/>
  <c r="M52" i="1" s="1"/>
  <c r="F51" i="1"/>
  <c r="H51" i="1" s="1"/>
  <c r="M51" i="1" s="1"/>
  <c r="L32" i="1"/>
  <c r="M32" i="1" s="1"/>
  <c r="H31" i="1"/>
  <c r="M31" i="1" s="1"/>
  <c r="J36" i="1" l="1"/>
  <c r="M36" i="1" s="1"/>
  <c r="J38" i="1"/>
  <c r="M38" i="1" s="1"/>
  <c r="J37" i="1"/>
  <c r="M37" i="1" s="1"/>
  <c r="J35" i="1"/>
  <c r="M35" i="1" s="1"/>
  <c r="J292" i="1"/>
  <c r="M292" i="1" s="1"/>
  <c r="F290" i="1"/>
  <c r="L290" i="1" s="1"/>
  <c r="M290" i="1" s="1"/>
  <c r="F291" i="1"/>
  <c r="L291" i="1" s="1"/>
  <c r="M291" i="1" s="1"/>
  <c r="F289" i="1"/>
  <c r="H289" i="1" s="1"/>
  <c r="M289" i="1" s="1"/>
  <c r="L287" i="1"/>
  <c r="M287" i="1" s="1"/>
  <c r="F286" i="1"/>
  <c r="H286" i="1" s="1"/>
  <c r="M286" i="1" s="1"/>
  <c r="F284" i="1"/>
  <c r="L284" i="1" s="1"/>
  <c r="M284" i="1" s="1"/>
  <c r="F283" i="1"/>
  <c r="H283" i="1" s="1"/>
  <c r="M283" i="1" s="1"/>
  <c r="F217" i="1"/>
  <c r="F216" i="1"/>
  <c r="F279" i="1" l="1"/>
  <c r="J279" i="1" s="1"/>
  <c r="M279" i="1" s="1"/>
  <c r="J280" i="1"/>
  <c r="M280" i="1" s="1"/>
  <c r="F277" i="1"/>
  <c r="H277" i="1" s="1"/>
  <c r="M277" i="1" s="1"/>
  <c r="J274" i="1"/>
  <c r="M274" i="1" s="1"/>
  <c r="J273" i="1"/>
  <c r="M273" i="1" s="1"/>
  <c r="F275" i="1"/>
  <c r="J275" i="1" s="1"/>
  <c r="M275" i="1" s="1"/>
  <c r="J272" i="1"/>
  <c r="M272" i="1" s="1"/>
  <c r="J271" i="1"/>
  <c r="M271" i="1" s="1"/>
  <c r="J270" i="1"/>
  <c r="M270" i="1" s="1"/>
  <c r="F269" i="1"/>
  <c r="L269" i="1" s="1"/>
  <c r="M269" i="1" s="1"/>
  <c r="F268" i="1"/>
  <c r="H268" i="1" s="1"/>
  <c r="M268" i="1" s="1"/>
  <c r="F261" i="1"/>
  <c r="L261" i="1" s="1"/>
  <c r="M261" i="1" s="1"/>
  <c r="F266" i="1"/>
  <c r="J266" i="1" s="1"/>
  <c r="M266" i="1" s="1"/>
  <c r="F265" i="1"/>
  <c r="J265" i="1" s="1"/>
  <c r="M265" i="1" s="1"/>
  <c r="F264" i="1"/>
  <c r="J264" i="1" s="1"/>
  <c r="M264" i="1" s="1"/>
  <c r="J263" i="1"/>
  <c r="M263" i="1" s="1"/>
  <c r="F262" i="1"/>
  <c r="L262" i="1" s="1"/>
  <c r="M262" i="1" s="1"/>
  <c r="F260" i="1"/>
  <c r="H260" i="1" s="1"/>
  <c r="M260" i="1" s="1"/>
  <c r="F248" i="1"/>
  <c r="H248" i="1" s="1"/>
  <c r="M248" i="1" s="1"/>
  <c r="F258" i="1"/>
  <c r="J258" i="1" s="1"/>
  <c r="M258" i="1" s="1"/>
  <c r="F257" i="1"/>
  <c r="J257" i="1" s="1"/>
  <c r="M257" i="1" s="1"/>
  <c r="F255" i="1"/>
  <c r="J255" i="1" s="1"/>
  <c r="M255" i="1" s="1"/>
  <c r="J254" i="1"/>
  <c r="M254" i="1" s="1"/>
  <c r="F253" i="1"/>
  <c r="J253" i="1" s="1"/>
  <c r="M253" i="1" s="1"/>
  <c r="F252" i="1"/>
  <c r="J252" i="1" s="1"/>
  <c r="M252" i="1" s="1"/>
  <c r="J251" i="1"/>
  <c r="M251" i="1" s="1"/>
  <c r="J250" i="1"/>
  <c r="M250" i="1" s="1"/>
  <c r="F249" i="1"/>
  <c r="L249" i="1" s="1"/>
  <c r="M249" i="1" s="1"/>
  <c r="F236" i="1"/>
  <c r="H236" i="1" s="1"/>
  <c r="M236" i="1" s="1"/>
  <c r="L234" i="1"/>
  <c r="M234" i="1" s="1"/>
  <c r="F233" i="1"/>
  <c r="H233" i="1" s="1"/>
  <c r="M233" i="1" s="1"/>
  <c r="F231" i="1" l="1"/>
  <c r="H231" i="1" s="1"/>
  <c r="M231" i="1" s="1"/>
  <c r="L228" i="1"/>
  <c r="M228" i="1" s="1"/>
  <c r="H227" i="1"/>
  <c r="M227" i="1" s="1"/>
  <c r="J225" i="1"/>
  <c r="M225" i="1" s="1"/>
  <c r="J224" i="1"/>
  <c r="M224" i="1" s="1"/>
  <c r="F222" i="1"/>
  <c r="L222" i="1" s="1"/>
  <c r="M222" i="1" s="1"/>
  <c r="F221" i="1"/>
  <c r="H221" i="1" s="1"/>
  <c r="M221" i="1" s="1"/>
  <c r="J219" i="1"/>
  <c r="M219" i="1" s="1"/>
  <c r="J218" i="1"/>
  <c r="M218" i="1" s="1"/>
  <c r="L217" i="1"/>
  <c r="M217" i="1" s="1"/>
  <c r="H216" i="1"/>
  <c r="M216" i="1" s="1"/>
  <c r="L214" i="1"/>
  <c r="M214" i="1" s="1"/>
  <c r="F213" i="1"/>
  <c r="H213" i="1" s="1"/>
  <c r="M213" i="1" s="1"/>
  <c r="F211" i="1"/>
  <c r="L211" i="1" s="1"/>
  <c r="M211" i="1" s="1"/>
  <c r="F210" i="1"/>
  <c r="H210" i="1" s="1"/>
  <c r="M210" i="1" s="1"/>
  <c r="F207" i="1"/>
  <c r="J207" i="1" s="1"/>
  <c r="M207" i="1" s="1"/>
  <c r="F208" i="1"/>
  <c r="J208" i="1" s="1"/>
  <c r="M208" i="1" s="1"/>
  <c r="F206" i="1"/>
  <c r="L206" i="1" s="1"/>
  <c r="M206" i="1" s="1"/>
  <c r="F205" i="1"/>
  <c r="H205" i="1" s="1"/>
  <c r="M205" i="1" s="1"/>
  <c r="J203" i="1"/>
  <c r="M203" i="1" s="1"/>
  <c r="F202" i="1"/>
  <c r="L202" i="1" s="1"/>
  <c r="M202" i="1" s="1"/>
  <c r="F201" i="1"/>
  <c r="L201" i="1" s="1"/>
  <c r="M201" i="1" s="1"/>
  <c r="J198" i="1"/>
  <c r="M198" i="1" s="1"/>
  <c r="F200" i="1" l="1"/>
  <c r="H200" i="1" s="1"/>
  <c r="M200" i="1" s="1"/>
  <c r="J197" i="1"/>
  <c r="M197" i="1" s="1"/>
  <c r="F196" i="1"/>
  <c r="H196" i="1" s="1"/>
  <c r="M196" i="1" s="1"/>
  <c r="F194" i="1"/>
  <c r="J194" i="1" s="1"/>
  <c r="M194" i="1" s="1"/>
  <c r="J193" i="1"/>
  <c r="M193" i="1" s="1"/>
  <c r="F192" i="1"/>
  <c r="L192" i="1" s="1"/>
  <c r="M192" i="1" s="1"/>
  <c r="F191" i="1"/>
  <c r="H191" i="1" s="1"/>
  <c r="M191" i="1" s="1"/>
  <c r="F189" i="1"/>
  <c r="J189" i="1" s="1"/>
  <c r="M189" i="1" s="1"/>
  <c r="J188" i="1"/>
  <c r="M188" i="1" s="1"/>
  <c r="F187" i="1"/>
  <c r="L187" i="1" s="1"/>
  <c r="M187" i="1" s="1"/>
  <c r="F186" i="1"/>
  <c r="H186" i="1" s="1"/>
  <c r="M186" i="1" s="1"/>
  <c r="F184" i="1"/>
  <c r="J184" i="1" s="1"/>
  <c r="M184" i="1" s="1"/>
  <c r="F182" i="1"/>
  <c r="J182" i="1" s="1"/>
  <c r="M182" i="1" s="1"/>
  <c r="F181" i="1"/>
  <c r="L181" i="1" s="1"/>
  <c r="M181" i="1" s="1"/>
  <c r="F180" i="1"/>
  <c r="H180" i="1" s="1"/>
  <c r="M180" i="1" s="1"/>
  <c r="F177" i="1"/>
  <c r="J177" i="1" s="1"/>
  <c r="M177" i="1" s="1"/>
  <c r="F176" i="1"/>
  <c r="J176" i="1" s="1"/>
  <c r="M176" i="1" s="1"/>
  <c r="F175" i="1"/>
  <c r="J174" i="1"/>
  <c r="M174" i="1" s="1"/>
  <c r="F173" i="1"/>
  <c r="J173" i="1" s="1"/>
  <c r="M173" i="1" s="1"/>
  <c r="F172" i="1"/>
  <c r="J172" i="1" s="1"/>
  <c r="M172" i="1" s="1"/>
  <c r="F178" i="1"/>
  <c r="J178" i="1" s="1"/>
  <c r="M178" i="1" s="1"/>
  <c r="F171" i="1"/>
  <c r="L171" i="1" s="1"/>
  <c r="M171" i="1" s="1"/>
  <c r="F170" i="1"/>
  <c r="H170" i="1" s="1"/>
  <c r="M170" i="1" s="1"/>
  <c r="F167" i="1"/>
  <c r="J167" i="1" s="1"/>
  <c r="M167" i="1" s="1"/>
  <c r="F168" i="1"/>
  <c r="J168" i="1" s="1"/>
  <c r="M168" i="1" s="1"/>
  <c r="F166" i="1"/>
  <c r="J166" i="1" s="1"/>
  <c r="M166" i="1" s="1"/>
  <c r="F165" i="1"/>
  <c r="L165" i="1" s="1"/>
  <c r="M165" i="1" s="1"/>
  <c r="F164" i="1"/>
  <c r="H164" i="1" s="1"/>
  <c r="M164" i="1" s="1"/>
  <c r="L162" i="1"/>
  <c r="M162" i="1" s="1"/>
  <c r="F161" i="1"/>
  <c r="H161" i="1" s="1"/>
  <c r="M161" i="1" s="1"/>
  <c r="F140" i="1"/>
  <c r="H140" i="1" s="1"/>
  <c r="M140" i="1" s="1"/>
  <c r="F159" i="1"/>
  <c r="J159" i="1" s="1"/>
  <c r="M159" i="1" s="1"/>
  <c r="F158" i="1"/>
  <c r="J158" i="1" s="1"/>
  <c r="M158" i="1" s="1"/>
  <c r="F157" i="1"/>
  <c r="J157" i="1" s="1"/>
  <c r="M157" i="1" s="1"/>
  <c r="F156" i="1"/>
  <c r="J156" i="1" s="1"/>
  <c r="M156" i="1" s="1"/>
  <c r="J155" i="1"/>
  <c r="M155" i="1" s="1"/>
  <c r="F153" i="1"/>
  <c r="L153" i="1" s="1"/>
  <c r="M153" i="1" s="1"/>
  <c r="F152" i="1"/>
  <c r="J154" i="1" s="1"/>
  <c r="M154" i="1" s="1"/>
  <c r="L138" i="1"/>
  <c r="M138" i="1" s="1"/>
  <c r="F137" i="1"/>
  <c r="H137" i="1" s="1"/>
  <c r="M137" i="1" s="1"/>
  <c r="F135" i="1"/>
  <c r="L135" i="1" s="1"/>
  <c r="M135" i="1" s="1"/>
  <c r="F134" i="1"/>
  <c r="H134" i="1" s="1"/>
  <c r="M134" i="1" s="1"/>
  <c r="F132" i="1"/>
  <c r="L132" i="1" s="1"/>
  <c r="M132" i="1" s="1"/>
  <c r="F131" i="1"/>
  <c r="H131" i="1" s="1"/>
  <c r="M131" i="1" s="1"/>
  <c r="F75" i="1"/>
  <c r="L75" i="1" s="1"/>
  <c r="M75" i="1" s="1"/>
  <c r="F74" i="1"/>
  <c r="H74" i="1" s="1"/>
  <c r="M74" i="1" s="1"/>
  <c r="J77" i="1"/>
  <c r="M77" i="1" s="1"/>
  <c r="L76" i="1"/>
  <c r="M76" i="1" s="1"/>
  <c r="J70" i="1"/>
  <c r="M70" i="1" s="1"/>
  <c r="L66" i="1"/>
  <c r="M66" i="1" s="1"/>
  <c r="F65" i="1"/>
  <c r="H65" i="1" s="1"/>
  <c r="M65" i="1" s="1"/>
  <c r="F63" i="1"/>
  <c r="L63" i="1" s="1"/>
  <c r="M63" i="1" s="1"/>
  <c r="F62" i="1"/>
  <c r="H62" i="1" s="1"/>
  <c r="M62" i="1" s="1"/>
  <c r="J60" i="1"/>
  <c r="M60" i="1" s="1"/>
  <c r="F59" i="1"/>
  <c r="L59" i="1" s="1"/>
  <c r="M59" i="1" s="1"/>
  <c r="F58" i="1"/>
  <c r="L58" i="1" s="1"/>
  <c r="M58" i="1" s="1"/>
  <c r="F57" i="1"/>
  <c r="H57" i="1" s="1"/>
  <c r="M57" i="1" s="1"/>
  <c r="J53" i="1"/>
  <c r="M53" i="1" s="1"/>
  <c r="L49" i="1"/>
  <c r="M49" i="1" s="1"/>
  <c r="F48" i="1"/>
  <c r="H48" i="1" s="1"/>
  <c r="M48" i="1" s="1"/>
  <c r="J175" i="1" l="1"/>
  <c r="M175" i="1" s="1"/>
  <c r="J183" i="1"/>
  <c r="M183" i="1" s="1"/>
  <c r="H152" i="1"/>
  <c r="M152" i="1" s="1"/>
  <c r="F46" i="1"/>
  <c r="L46" i="1" s="1"/>
  <c r="M46" i="1" s="1"/>
  <c r="F45" i="1"/>
  <c r="H45" i="1" s="1"/>
  <c r="M45" i="1" s="1"/>
  <c r="L43" i="1"/>
  <c r="M43" i="1" s="1"/>
  <c r="H42" i="1"/>
  <c r="M42" i="1" s="1"/>
  <c r="H40" i="1"/>
  <c r="M40" i="1" s="1"/>
  <c r="J34" i="1"/>
  <c r="M34" i="1" s="1"/>
  <c r="J33" i="1"/>
  <c r="M33" i="1" s="1"/>
  <c r="F29" i="1"/>
  <c r="J29" i="1" s="1"/>
  <c r="M29" i="1" s="1"/>
  <c r="J28" i="1"/>
  <c r="M28" i="1" s="1"/>
  <c r="F27" i="1"/>
  <c r="L27" i="1" s="1"/>
  <c r="M27" i="1" s="1"/>
  <c r="F26" i="1"/>
  <c r="H26" i="1" s="1"/>
  <c r="M26" i="1" s="1"/>
  <c r="F24" i="1"/>
  <c r="J24" i="1" s="1"/>
  <c r="M24" i="1" s="1"/>
  <c r="F23" i="1"/>
  <c r="J23" i="1" s="1"/>
  <c r="M23" i="1" s="1"/>
  <c r="F22" i="1"/>
  <c r="L22" i="1" s="1"/>
  <c r="M22" i="1" s="1"/>
  <c r="F21" i="1"/>
  <c r="H21" i="1" s="1"/>
  <c r="M21" i="1" s="1"/>
  <c r="J19" i="1"/>
  <c r="M19" i="1" s="1"/>
  <c r="J18" i="1"/>
  <c r="M18" i="1" s="1"/>
  <c r="J17" i="1"/>
  <c r="M17" i="1" s="1"/>
  <c r="L16" i="1"/>
  <c r="H15" i="1"/>
  <c r="M15" i="1" s="1"/>
  <c r="H13" i="1"/>
  <c r="L304" i="1" l="1"/>
  <c r="M16" i="1"/>
  <c r="H304" i="1"/>
  <c r="M13" i="1"/>
  <c r="M304" i="1" s="1"/>
  <c r="J304" i="1"/>
  <c r="M305" i="1" l="1"/>
  <c r="M306" i="1" s="1"/>
  <c r="M307" i="1" l="1"/>
  <c r="M308" i="1" s="1"/>
  <c r="M309" i="1" l="1"/>
  <c r="M310" i="1" s="1"/>
  <c r="M311" i="1" l="1"/>
  <c r="M312" i="1" s="1"/>
</calcChain>
</file>

<file path=xl/sharedStrings.xml><?xml version="1.0" encoding="utf-8"?>
<sst xmlns="http://schemas.openxmlformats.org/spreadsheetml/2006/main" count="964" uniqueCount="230">
  <si>
    <t>N</t>
  </si>
  <si>
    <t>ნორმატიკის ნომერი და შიფრი</t>
  </si>
  <si>
    <t>სამუშაოების და დანახარჯების დასახელება</t>
  </si>
  <si>
    <t>განზ. ერთ.</t>
  </si>
  <si>
    <t>რ-ობა</t>
  </si>
  <si>
    <t>ხელფასი</t>
  </si>
  <si>
    <t>მასალა</t>
  </si>
  <si>
    <t>ტრანსპორტი</t>
  </si>
  <si>
    <t>ჯამი</t>
  </si>
  <si>
    <t>ერთ</t>
  </si>
  <si>
    <t>შრომის დანახარჯი</t>
  </si>
  <si>
    <t>კაც/სთ</t>
  </si>
  <si>
    <t>მანქანები</t>
  </si>
  <si>
    <t>ლარი</t>
  </si>
  <si>
    <r>
      <t>მ</t>
    </r>
    <r>
      <rPr>
        <vertAlign val="superscript"/>
        <sz val="11"/>
        <color theme="1"/>
        <rFont val="Sylfaen"/>
        <family val="1"/>
        <charset val="204"/>
      </rPr>
      <t>3</t>
    </r>
  </si>
  <si>
    <t>სხვა მასალები</t>
  </si>
  <si>
    <t>ტნ</t>
  </si>
  <si>
    <t>არმატურა AIII</t>
  </si>
  <si>
    <t>საფუძველი: მუშა პროექტი</t>
  </si>
  <si>
    <t xml:space="preserve">                                                                        აღდგენა-გამაგრებითი სამშენებლო სამუშაოების</t>
  </si>
  <si>
    <t xml:space="preserve">                                                                                                ხარჯთაღრიცხვა</t>
  </si>
  <si>
    <t>1-79-3</t>
  </si>
  <si>
    <t>ღორღი</t>
  </si>
  <si>
    <t>6-1-1</t>
  </si>
  <si>
    <t>ბეტონი B7,5</t>
  </si>
  <si>
    <r>
      <t>მ</t>
    </r>
    <r>
      <rPr>
        <vertAlign val="superscript"/>
        <sz val="11"/>
        <color theme="1"/>
        <rFont val="Sylfaen"/>
        <family val="1"/>
        <charset val="204"/>
      </rPr>
      <t>2</t>
    </r>
  </si>
  <si>
    <t>46-15-2</t>
  </si>
  <si>
    <t>შედგენილია: 2020 წლის მიმდინარე ფასებში</t>
  </si>
  <si>
    <t>1-87-5</t>
  </si>
  <si>
    <t>ქვაბულის კედლების გამაგრება</t>
  </si>
  <si>
    <t>ღორღის საფუძვლის მოწყობა</t>
  </si>
  <si>
    <t>ბეტონის მომზადება ფილის ქვეშ</t>
  </si>
  <si>
    <t>ყალიბის ფარი</t>
  </si>
  <si>
    <t>ფიცარი ჩამოგანული 4 სმ და მეტი სისქით</t>
  </si>
  <si>
    <t>ზედმეტი გრუნტის გატანა ნაგავსაყრელზე</t>
  </si>
  <si>
    <t>1-22-1ა</t>
  </si>
  <si>
    <t>არმატურა AI</t>
  </si>
  <si>
    <t>გრუნტის დამუშავება ქვაბულში ხელით საძირკვლების გასამაგრებლად</t>
  </si>
  <si>
    <t>შრომის დანხარჯი</t>
  </si>
  <si>
    <t>მრგვალი ხე</t>
  </si>
  <si>
    <t>საძირკვლების გამაგრება რკ/ბეტონის მონოლითური ბრტყელი ფილით (ბანკეტი) და რკ/ბეტონის მონოლითური კედლებით</t>
  </si>
  <si>
    <t>გრუნტის უკან ჩაყრა ხელით</t>
  </si>
  <si>
    <t xml:space="preserve">ზედმეტი გრუნტის დატვირთვა ა/თვითმცლელებზე ხელით </t>
  </si>
  <si>
    <t>ს.რ.ფ.</t>
  </si>
  <si>
    <t>პირველი სართულის კედლების მოჯავშნისათვის ძველი ნალესის ჩამოყრა</t>
  </si>
  <si>
    <t>სამშენებლო ნარჩენებისა და ნაგვის დატვირთვა ა/თვითმცლელებზე ხელით</t>
  </si>
  <si>
    <t>სამშენებლო ნარჩენებისა და ნაგვის გატანა ნაგავსაყრელზე</t>
  </si>
  <si>
    <t>გასუფთავებული აგურის მზიდი კედლების მოჯავშნა არმატურის ბადით პირველ სართულზე</t>
  </si>
  <si>
    <t>არმატურის ბადით მოწყობა AIII</t>
  </si>
  <si>
    <t>15-21-1</t>
  </si>
  <si>
    <t>არმატურის ბადით მოჯავშნული მზიდი კედლების ლესვა ქვისა-ცემენტის ხსნარით</t>
  </si>
  <si>
    <t>ხნსარის ტუმბო</t>
  </si>
  <si>
    <t>სხვა მანქანები</t>
  </si>
  <si>
    <t>მანქ/სთ</t>
  </si>
  <si>
    <t>სამშენებლო ნარჩენებისა და ნაგავის დატვირთვა ავტოთვითმცლელებზე ხელით</t>
  </si>
  <si>
    <t>სამშენებლო ნარჩენებისა და ნაგავის გატანა ნაგავსაყრელზე</t>
  </si>
  <si>
    <t>გასუფთავებული აგურის მზიდი კედლების  მოჯავშნა ბადით მეორე სართულზე</t>
  </si>
  <si>
    <t>არმატურის ბადით მოეწყოს II სართულის მზიდი კედლები</t>
  </si>
  <si>
    <t>15-52-1</t>
  </si>
  <si>
    <t>არმატურის ბადით მოჯავშნული მზიდი კედლების ლესვა ქვიშა-ცემენტის ხსნარით</t>
  </si>
  <si>
    <t>ინვენტარული ხარაჩოს აწყობა და დაშლა</t>
  </si>
  <si>
    <t>ხარაჩოს ლითონის დეტალები</t>
  </si>
  <si>
    <t>ხარაჩოს ხის დეტალები</t>
  </si>
  <si>
    <t>ფენილის ფარი</t>
  </si>
  <si>
    <t>46-37-1</t>
  </si>
  <si>
    <t>ხიდის და ხიდის ქვეშ არსებული ავარიული ნაგებობის დანგრევა</t>
  </si>
  <si>
    <t>46-23-1</t>
  </si>
  <si>
    <t>ყორე ქვის საძირკვლების დანგრევა</t>
  </si>
  <si>
    <t>მონოლითური რკ/ბეტონის  ლენტური საძირკვლები</t>
  </si>
  <si>
    <t>6-1-22</t>
  </si>
  <si>
    <t>გრუნტის დამუშავება ლენტური საძირკვლების მოსაწყობად</t>
  </si>
  <si>
    <t>ზედმეტი გრუნტის გატანა ნაგავსაყრლეზე</t>
  </si>
  <si>
    <t>ელექტროდი</t>
  </si>
  <si>
    <t>კგ</t>
  </si>
  <si>
    <t>საშუალო სირთულის კედლების წყობა მცირე საკედლე ბლოკით ღიობების შევსება მონოლითურ ჩარჩოში</t>
  </si>
  <si>
    <t>ბლოკი მცირე საკედლე 20*20*40</t>
  </si>
  <si>
    <t>ცალი</t>
  </si>
  <si>
    <t>10-11</t>
  </si>
  <si>
    <t>სახურავის ხის კონსტრუქციები</t>
  </si>
  <si>
    <t>ფიცარი I ხარისხის 4-6 სმ და მეტი</t>
  </si>
  <si>
    <t>პასტა ანტისეპტიკური</t>
  </si>
  <si>
    <t>მავთული გლინული</t>
  </si>
  <si>
    <t>ლურსმანი</t>
  </si>
  <si>
    <t>სახურავის მოლარტყვა</t>
  </si>
  <si>
    <t xml:space="preserve">ფიცარი ჩამოგანული 4-6 სმ სისქის </t>
  </si>
  <si>
    <t>12-8-5</t>
  </si>
  <si>
    <t xml:space="preserve"> ბურულის მოწყობა ფერადი ფოლადის ფურცლებით</t>
  </si>
  <si>
    <t>ფოლადის ფერადი ფურცლები</t>
  </si>
  <si>
    <t>ღიობების შევსება კაპიტალურ კედლებში მეტალოპლასტმასის ფანჯრის ბლოკებით 2 მ2-მდე</t>
  </si>
  <si>
    <t>მეტალოპლასტმასის ფანჯრის ბლოკები</t>
  </si>
  <si>
    <t>ღიობების შევსება კაპიტალურ კედლებში ერთფრთიანი ლითონის კარების ბლოკით</t>
  </si>
  <si>
    <t>ლითონის კარების ბლოკი</t>
  </si>
  <si>
    <t>კარებების მოწყობილობები</t>
  </si>
  <si>
    <t>კომპლ.</t>
  </si>
  <si>
    <t>კედლების ლესვა ქვიშა-ცემენტის ხსნარით შიგა და გარე მხრიდან</t>
  </si>
  <si>
    <t>ხსნარის ტუმბო</t>
  </si>
  <si>
    <t>15-156-2</t>
  </si>
  <si>
    <t>გარე კედლების შეღებვა სილიკატური საღებავით</t>
  </si>
  <si>
    <t>სილიკატური საღებავი</t>
  </si>
  <si>
    <t>46-30-2</t>
  </si>
  <si>
    <t>ვერანდის დაზიანებული იატაკის დემონტაჟი</t>
  </si>
  <si>
    <t>11-9-3</t>
  </si>
  <si>
    <t>ანტისეპტიკური ლაგები იატაკებისთვის</t>
  </si>
  <si>
    <t>ხის ლაგებზე საფარის მოწყობა გასუფთავებული შიპამოღებული იატაკის ფიცრით</t>
  </si>
  <si>
    <t>იატაკის ფიცარი შიპამოღებული გასუფთავებული</t>
  </si>
  <si>
    <t>პლინტუსი ხის</t>
  </si>
  <si>
    <t>გრძ/მ</t>
  </si>
  <si>
    <t>46-33-2</t>
  </si>
  <si>
    <t>დეფორმირებული კიბის დემონტაჟი</t>
  </si>
  <si>
    <t>46-34-1</t>
  </si>
  <si>
    <t>დეფორმირებული კიბის საფეხურების დემონტაჟი</t>
  </si>
  <si>
    <t>100 საფ.</t>
  </si>
  <si>
    <t>გრუნტის დამუშავება ხელით საძირკვლების მოსაწყობად</t>
  </si>
  <si>
    <t>ბეტონის მომზადება საძირკვლის ქვეშ</t>
  </si>
  <si>
    <t>მონოლითური რკ/ბეტონის საძირკვლები</t>
  </si>
  <si>
    <t>9-7-1</t>
  </si>
  <si>
    <t>კიბის ფოლადის ელემენტები</t>
  </si>
  <si>
    <t>ფოლადის კონსტრუქციები</t>
  </si>
  <si>
    <t>ჭანჭიკები</t>
  </si>
  <si>
    <t>10-28-1</t>
  </si>
  <si>
    <t>ხის კიბის მოწყობა</t>
  </si>
  <si>
    <t>15-164-8</t>
  </si>
  <si>
    <t>ახალი კიბის შეღებვა ზეთოვანი საღებავით</t>
  </si>
  <si>
    <t>ზეთოვანი საღებავი</t>
  </si>
  <si>
    <t>ოლიფა</t>
  </si>
  <si>
    <t xml:space="preserve">                             ქ.თბილისში, კრწანისის რაიონში, გრიშაშვილის ქ.N47-ში მრავალბინიანი საცხოვრებელი სახლის </t>
  </si>
  <si>
    <t>ხის კოჭების მოწყობა ვერანდის და ხიდის იატაკზე</t>
  </si>
  <si>
    <t>ხის კოჭი 100*200</t>
  </si>
  <si>
    <t>საფეხურის ფიცარი 200*30</t>
  </si>
  <si>
    <t>საფეხურის კოჭები 50*50</t>
  </si>
  <si>
    <t>მოაჯირის კოჭი</t>
  </si>
  <si>
    <t>მოაჯირის დგარი 50*50*1*26</t>
  </si>
  <si>
    <t xml:space="preserve">არსებული კედლებიდან ძველი ნალესის ჩამოყრა </t>
  </si>
  <si>
    <t>მზიდი კედლების შეღებვა სილიკატური საღებავით</t>
  </si>
  <si>
    <t>1-80-3</t>
  </si>
  <si>
    <t>8-3-2</t>
  </si>
  <si>
    <t>4.1-245</t>
  </si>
  <si>
    <t>4.1-332</t>
  </si>
  <si>
    <t>1.1-1</t>
  </si>
  <si>
    <t>1.1-3</t>
  </si>
  <si>
    <t>1.10-2</t>
  </si>
  <si>
    <t>ლურსმანი სამშენებლო</t>
  </si>
  <si>
    <t>5-128</t>
  </si>
  <si>
    <t>მ2</t>
  </si>
  <si>
    <t>5-13</t>
  </si>
  <si>
    <t>დახერხილი ხე/ტყე ყალიბებისთვის</t>
  </si>
  <si>
    <t>1-81-2</t>
  </si>
  <si>
    <t>46-2-2</t>
  </si>
  <si>
    <t>4.1-373</t>
  </si>
  <si>
    <t>ცემენტის ხსნარი 1:3</t>
  </si>
  <si>
    <t>მ3</t>
  </si>
  <si>
    <t xml:space="preserve">ქვიშა-ცემენტის ხსნარი </t>
  </si>
  <si>
    <t>ქვიშა-ცემენტის ხსნარი</t>
  </si>
  <si>
    <t>პრ</t>
  </si>
  <si>
    <t>13-191</t>
  </si>
  <si>
    <t>8-22-2</t>
  </si>
  <si>
    <t>1.9-91</t>
  </si>
  <si>
    <t>5-15</t>
  </si>
  <si>
    <t>5-136</t>
  </si>
  <si>
    <t>1-22-1</t>
  </si>
  <si>
    <t>მეორე სართულის მზიდი კედლების მოჯავშნისათვის ძველი ნალესის ჩამოყრა</t>
  </si>
  <si>
    <t>5.1-16</t>
  </si>
  <si>
    <t>5.1-8</t>
  </si>
  <si>
    <t>5.1-17</t>
  </si>
  <si>
    <t>1.10-14</t>
  </si>
  <si>
    <t>8-15-1</t>
  </si>
  <si>
    <t>4.1-363</t>
  </si>
  <si>
    <t>4.1-28</t>
  </si>
  <si>
    <t>ძელაკები 5-6 სმ სისქით II ხარ</t>
  </si>
  <si>
    <t>ხის ძელები 7 სმ და მეტი სისქით II ხარ</t>
  </si>
  <si>
    <t>5.1-15</t>
  </si>
  <si>
    <t>4.2-7</t>
  </si>
  <si>
    <t>1.1-47</t>
  </si>
  <si>
    <t>10-36-5</t>
  </si>
  <si>
    <t>საბაზრო</t>
  </si>
  <si>
    <t>9-5-1 მის</t>
  </si>
  <si>
    <t>10.3-4</t>
  </si>
  <si>
    <t>9-14-5 მის</t>
  </si>
  <si>
    <t>4.2-45</t>
  </si>
  <si>
    <t>5-25</t>
  </si>
  <si>
    <t>11-27-1</t>
  </si>
  <si>
    <t>5-104</t>
  </si>
  <si>
    <t>5.-130</t>
  </si>
  <si>
    <t>სხვა მასალა</t>
  </si>
  <si>
    <t>6-11-3 მის</t>
  </si>
  <si>
    <t>ძელი  III ხარისხის 4-6  სმ სისქით</t>
  </si>
  <si>
    <t>ფიცარი ჩამოგანული III ხარისხის 40  მმ  და მეტი  სისქით</t>
  </si>
  <si>
    <t>1.10-17</t>
  </si>
  <si>
    <t>ამწე მუხლუხა სვლაზე 16 ტნ</t>
  </si>
  <si>
    <t>13-46</t>
  </si>
  <si>
    <t>1.6-17</t>
  </si>
  <si>
    <t>4.2-3</t>
  </si>
  <si>
    <t>4.2-14</t>
  </si>
  <si>
    <r>
      <t>100მ</t>
    </r>
    <r>
      <rPr>
        <b/>
        <vertAlign val="superscript"/>
        <sz val="11"/>
        <color theme="1"/>
        <rFont val="Sylfaen"/>
        <family val="1"/>
        <charset val="204"/>
      </rPr>
      <t>3</t>
    </r>
  </si>
  <si>
    <r>
      <t>მ</t>
    </r>
    <r>
      <rPr>
        <b/>
        <vertAlign val="superscript"/>
        <sz val="11"/>
        <color theme="1"/>
        <rFont val="Sylfaen"/>
        <family val="1"/>
        <charset val="204"/>
      </rPr>
      <t>3</t>
    </r>
  </si>
  <si>
    <r>
      <t>100მ</t>
    </r>
    <r>
      <rPr>
        <b/>
        <vertAlign val="superscript"/>
        <sz val="11"/>
        <color theme="1"/>
        <rFont val="Sylfaen"/>
        <family val="1"/>
        <charset val="204"/>
      </rPr>
      <t>2</t>
    </r>
  </si>
  <si>
    <r>
      <t>მ</t>
    </r>
    <r>
      <rPr>
        <b/>
        <vertAlign val="superscript"/>
        <sz val="11"/>
        <color theme="1"/>
        <rFont val="Sylfaen"/>
        <family val="1"/>
        <charset val="204"/>
      </rPr>
      <t>2</t>
    </r>
  </si>
  <si>
    <t>ბეტონი B25</t>
  </si>
  <si>
    <t>4.1-337</t>
  </si>
  <si>
    <t>100მ3</t>
  </si>
  <si>
    <t>ბეტონის ფენის მომზადება კედლის ქვეშ</t>
  </si>
  <si>
    <t>საყრდენი კედლის გაძლიერება</t>
  </si>
  <si>
    <t>46-4-2</t>
  </si>
  <si>
    <t>6-1-16</t>
  </si>
  <si>
    <t>ინვენტარული ხარაჩოს მოწყობა და დაშლა</t>
  </si>
  <si>
    <t>გრუნტის დამუშავება  ხელით არსებული საყრდენი კედლის საძირკვლის გასამაგრებლად</t>
  </si>
  <si>
    <t>46-1-1</t>
  </si>
  <si>
    <t>საყრდენი კედელის საძირკვლების გამაგრება რკ/ბეტონის მონოლითური ბეტონის ფილით</t>
  </si>
  <si>
    <t>დახერხილი ხე/ტყე</t>
  </si>
  <si>
    <t>ნაჭედი</t>
  </si>
  <si>
    <t>1.10-24</t>
  </si>
  <si>
    <t xml:space="preserve">სამშენებლო ნარჩენებისა და ნაგავის დატვირთვა ავტოთვითმცლელებზე ხელით </t>
  </si>
  <si>
    <t xml:space="preserve">ზედმეტი გრუნტის დატვირთვა ავტოთვითმცლელებზე ხელით </t>
  </si>
  <si>
    <t>ზედმეტი გრუნტის დატვირთვა ავტოთვითმცლელზე ხელით</t>
  </si>
  <si>
    <t xml:space="preserve">ძველი ნალესით ჩამოყრილი კედლების ლესვა ქვიშა-ცემენტის ხსნარით </t>
  </si>
  <si>
    <t xml:space="preserve">ჯამი </t>
  </si>
  <si>
    <t xml:space="preserve">ზედნადები ხარჯები </t>
  </si>
  <si>
    <t xml:space="preserve">გეგმიური დაგროვება </t>
  </si>
  <si>
    <t xml:space="preserve">გაუთვალისწინებელი ხარჯები </t>
  </si>
  <si>
    <t xml:space="preserve">დღგ </t>
  </si>
  <si>
    <t>ინსპექტორი :</t>
  </si>
  <si>
    <t>კ. ხაჟალია</t>
  </si>
  <si>
    <t>ტექნიკური  მენეჯერი:</t>
  </si>
  <si>
    <t>ნ. კიკნაძე</t>
  </si>
  <si>
    <t>სახარჯთაღრიცხვო ღირებულება: 175836.25  ლარი</t>
  </si>
  <si>
    <t>ინსპექტირების  შედეგად დაკორექტირებული რესურსული  ხარჯთაღრიცხვა</t>
  </si>
  <si>
    <t>ინსპექტირების  შედეგად დაკორექტირებული გამარტივებული  ხარჯთაღრიცხვა</t>
  </si>
  <si>
    <t>ზედნადები ხარჯები (არაუმეტეს)</t>
  </si>
  <si>
    <t>გეგმიური დაგროვება (არაუმეტეს)</t>
  </si>
  <si>
    <t>ხარჯთაღრიცხვა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</si>
</sst>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0.000"/>
    <numFmt numFmtId="166" formatCode="0.0"/>
    <numFmt numFmtId="167" formatCode="0.00000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Sylfaen"/>
      <family val="1"/>
      <charset val="204"/>
    </font>
    <font>
      <vertAlign val="superscript"/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11"/>
      <name val="Sylfaen"/>
      <family val="1"/>
      <charset val="204"/>
    </font>
    <font>
      <b/>
      <vertAlign val="superscript"/>
      <sz val="11"/>
      <color theme="1"/>
      <name val="Sylfaen"/>
      <family val="1"/>
      <charset val="204"/>
    </font>
    <font>
      <b/>
      <sz val="11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5" xfId="0" applyNumberFormat="1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5" xfId="0" applyNumberFormat="1" applyFont="1" applyBorder="1"/>
    <xf numFmtId="0" fontId="1" fillId="0" borderId="0" xfId="0" applyNumberFormat="1" applyFont="1"/>
    <xf numFmtId="0" fontId="0" fillId="0" borderId="5" xfId="0" applyNumberFormat="1" applyBorder="1" applyAlignment="1">
      <alignment vertical="center" wrapText="1"/>
    </xf>
    <xf numFmtId="0" fontId="0" fillId="0" borderId="5" xfId="0" applyNumberFormat="1" applyBorder="1" applyAlignment="1">
      <alignment wrapText="1"/>
    </xf>
    <xf numFmtId="0" fontId="1" fillId="0" borderId="5" xfId="0" applyNumberFormat="1" applyFont="1" applyBorder="1" applyAlignment="1">
      <alignment wrapText="1"/>
    </xf>
    <xf numFmtId="0" fontId="1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justify" vertical="center"/>
    </xf>
    <xf numFmtId="0" fontId="1" fillId="0" borderId="5" xfId="0" applyNumberFormat="1" applyFont="1" applyBorder="1" applyAlignment="1">
      <alignment horizontal="right" wrapText="1"/>
    </xf>
    <xf numFmtId="0" fontId="1" fillId="0" borderId="0" xfId="0" applyNumberFormat="1" applyFont="1" applyBorder="1"/>
    <xf numFmtId="2" fontId="1" fillId="0" borderId="5" xfId="0" applyNumberFormat="1" applyFont="1" applyBorder="1"/>
    <xf numFmtId="164" fontId="1" fillId="0" borderId="5" xfId="0" applyNumberFormat="1" applyFont="1" applyBorder="1"/>
    <xf numFmtId="165" fontId="1" fillId="0" borderId="5" xfId="0" applyNumberFormat="1" applyFont="1" applyBorder="1"/>
    <xf numFmtId="2" fontId="1" fillId="2" borderId="5" xfId="0" applyNumberFormat="1" applyFont="1" applyFill="1" applyBorder="1"/>
    <xf numFmtId="0" fontId="1" fillId="2" borderId="5" xfId="0" applyNumberFormat="1" applyFont="1" applyFill="1" applyBorder="1"/>
    <xf numFmtId="0" fontId="1" fillId="2" borderId="5" xfId="0" applyNumberFormat="1" applyFont="1" applyFill="1" applyBorder="1" applyAlignment="1">
      <alignment horizontal="right"/>
    </xf>
    <xf numFmtId="0" fontId="1" fillId="2" borderId="5" xfId="0" applyNumberFormat="1" applyFont="1" applyFill="1" applyBorder="1" applyAlignment="1">
      <alignment wrapText="1"/>
    </xf>
    <xf numFmtId="164" fontId="1" fillId="2" borderId="5" xfId="0" applyNumberFormat="1" applyFont="1" applyFill="1" applyBorder="1"/>
    <xf numFmtId="49" fontId="1" fillId="0" borderId="5" xfId="0" applyNumberFormat="1" applyFont="1" applyBorder="1" applyAlignment="1">
      <alignment horizontal="right"/>
    </xf>
    <xf numFmtId="0" fontId="1" fillId="2" borderId="0" xfId="0" applyNumberFormat="1" applyFont="1" applyFill="1"/>
    <xf numFmtId="49" fontId="1" fillId="2" borderId="5" xfId="0" applyNumberFormat="1" applyFont="1" applyFill="1" applyBorder="1"/>
    <xf numFmtId="0" fontId="1" fillId="2" borderId="5" xfId="0" applyFont="1" applyFill="1" applyBorder="1" applyAlignment="1">
      <alignment horizontal="justify" vertical="center"/>
    </xf>
    <xf numFmtId="0" fontId="1" fillId="2" borderId="5" xfId="0" applyNumberFormat="1" applyFont="1" applyFill="1" applyBorder="1" applyAlignment="1">
      <alignment horizontal="center" vertical="center"/>
    </xf>
    <xf numFmtId="165" fontId="1" fillId="2" borderId="5" xfId="0" applyNumberFormat="1" applyFont="1" applyFill="1" applyBorder="1"/>
    <xf numFmtId="0" fontId="3" fillId="3" borderId="5" xfId="0" applyNumberFormat="1" applyFont="1" applyFill="1" applyBorder="1"/>
    <xf numFmtId="0" fontId="1" fillId="3" borderId="5" xfId="0" applyNumberFormat="1" applyFont="1" applyFill="1" applyBorder="1"/>
    <xf numFmtId="49" fontId="1" fillId="3" borderId="5" xfId="0" applyNumberFormat="1" applyFont="1" applyFill="1" applyBorder="1"/>
    <xf numFmtId="0" fontId="1" fillId="3" borderId="5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horizontal="justify" vertical="center"/>
    </xf>
    <xf numFmtId="165" fontId="1" fillId="3" borderId="5" xfId="0" applyNumberFormat="1" applyFont="1" applyFill="1" applyBorder="1"/>
    <xf numFmtId="0" fontId="1" fillId="0" borderId="5" xfId="0" applyNumberFormat="1" applyFont="1" applyBorder="1" applyAlignment="1"/>
    <xf numFmtId="0" fontId="1" fillId="3" borderId="5" xfId="0" applyNumberFormat="1" applyFont="1" applyFill="1" applyBorder="1" applyAlignment="1">
      <alignment horizontal="center" vertical="center"/>
    </xf>
    <xf numFmtId="167" fontId="1" fillId="3" borderId="5" xfId="0" applyNumberFormat="1" applyFont="1" applyFill="1" applyBorder="1"/>
    <xf numFmtId="0" fontId="3" fillId="0" borderId="5" xfId="0" applyNumberFormat="1" applyFont="1" applyBorder="1" applyAlignment="1">
      <alignment wrapText="1"/>
    </xf>
    <xf numFmtId="0" fontId="4" fillId="3" borderId="5" xfId="0" applyNumberFormat="1" applyFont="1" applyFill="1" applyBorder="1"/>
    <xf numFmtId="49" fontId="1" fillId="3" borderId="5" xfId="0" applyNumberFormat="1" applyFont="1" applyFill="1" applyBorder="1" applyAlignment="1">
      <alignment wrapText="1"/>
    </xf>
    <xf numFmtId="2" fontId="1" fillId="3" borderId="5" xfId="0" applyNumberFormat="1" applyFont="1" applyFill="1" applyBorder="1"/>
    <xf numFmtId="0" fontId="3" fillId="0" borderId="5" xfId="0" applyFont="1" applyBorder="1" applyAlignment="1">
      <alignment horizontal="justify" vertical="center"/>
    </xf>
    <xf numFmtId="0" fontId="3" fillId="0" borderId="5" xfId="0" applyNumberFormat="1" applyFont="1" applyBorder="1"/>
    <xf numFmtId="0" fontId="3" fillId="0" borderId="5" xfId="0" applyNumberFormat="1" applyFont="1" applyBorder="1" applyAlignment="1">
      <alignment vertical="center" wrapText="1"/>
    </xf>
    <xf numFmtId="2" fontId="3" fillId="0" borderId="5" xfId="0" applyNumberFormat="1" applyFont="1" applyBorder="1"/>
    <xf numFmtId="166" fontId="3" fillId="0" borderId="5" xfId="0" applyNumberFormat="1" applyFont="1" applyBorder="1"/>
    <xf numFmtId="165" fontId="3" fillId="0" borderId="5" xfId="0" applyNumberFormat="1" applyFont="1" applyBorder="1"/>
    <xf numFmtId="164" fontId="3" fillId="0" borderId="5" xfId="0" applyNumberFormat="1" applyFont="1" applyBorder="1"/>
    <xf numFmtId="0" fontId="3" fillId="0" borderId="5" xfId="0" applyNumberFormat="1" applyFont="1" applyBorder="1" applyAlignment="1">
      <alignment horizontal="center" vertical="center"/>
    </xf>
    <xf numFmtId="0" fontId="3" fillId="2" borderId="5" xfId="0" applyNumberFormat="1" applyFont="1" applyFill="1" applyBorder="1" applyAlignment="1">
      <alignment wrapText="1"/>
    </xf>
    <xf numFmtId="2" fontId="3" fillId="2" borderId="5" xfId="0" applyNumberFormat="1" applyFont="1" applyFill="1" applyBorder="1"/>
    <xf numFmtId="164" fontId="3" fillId="2" borderId="5" xfId="0" applyNumberFormat="1" applyFont="1" applyFill="1" applyBorder="1"/>
    <xf numFmtId="166" fontId="3" fillId="2" borderId="5" xfId="0" applyNumberFormat="1" applyFont="1" applyFill="1" applyBorder="1"/>
    <xf numFmtId="0" fontId="3" fillId="2" borderId="5" xfId="0" applyFont="1" applyFill="1" applyBorder="1" applyAlignment="1">
      <alignment horizontal="justify" vertical="center"/>
    </xf>
    <xf numFmtId="0" fontId="3" fillId="2" borderId="5" xfId="0" applyNumberFormat="1" applyFont="1" applyFill="1" applyBorder="1"/>
    <xf numFmtId="165" fontId="3" fillId="2" borderId="5" xfId="0" applyNumberFormat="1" applyFont="1" applyFill="1" applyBorder="1"/>
    <xf numFmtId="164" fontId="3" fillId="3" borderId="5" xfId="0" applyNumberFormat="1" applyFont="1" applyFill="1" applyBorder="1"/>
    <xf numFmtId="2" fontId="1" fillId="0" borderId="0" xfId="0" applyNumberFormat="1" applyFont="1"/>
    <xf numFmtId="2" fontId="3" fillId="0" borderId="5" xfId="0" applyNumberFormat="1" applyFont="1" applyBorder="1" applyAlignment="1">
      <alignment vertical="center"/>
    </xf>
    <xf numFmtId="2" fontId="3" fillId="3" borderId="5" xfId="0" applyNumberFormat="1" applyFont="1" applyFill="1" applyBorder="1"/>
    <xf numFmtId="0" fontId="4" fillId="0" borderId="5" xfId="0" applyNumberFormat="1" applyFont="1" applyBorder="1"/>
    <xf numFmtId="9" fontId="1" fillId="0" borderId="5" xfId="0" applyNumberFormat="1" applyFont="1" applyBorder="1" applyAlignment="1">
      <alignment horizontal="center" vertical="center"/>
    </xf>
    <xf numFmtId="9" fontId="1" fillId="0" borderId="5" xfId="0" applyNumberFormat="1" applyFont="1" applyBorder="1"/>
    <xf numFmtId="2" fontId="6" fillId="0" borderId="5" xfId="0" applyNumberFormat="1" applyFont="1" applyBorder="1"/>
    <xf numFmtId="0" fontId="1" fillId="2" borderId="0" xfId="0" applyNumberFormat="1" applyFont="1" applyFill="1" applyAlignment="1"/>
    <xf numFmtId="0" fontId="1" fillId="2" borderId="0" xfId="0" applyNumberFormat="1" applyFont="1" applyFill="1" applyBorder="1"/>
    <xf numFmtId="0" fontId="0" fillId="2" borderId="3" xfId="0" applyNumberFormat="1" applyFill="1" applyBorder="1" applyAlignment="1">
      <alignment horizontal="center" vertical="center" wrapText="1"/>
    </xf>
    <xf numFmtId="0" fontId="0" fillId="2" borderId="5" xfId="0" applyNumberFormat="1" applyFill="1" applyBorder="1" applyAlignment="1">
      <alignment vertical="center" wrapText="1"/>
    </xf>
    <xf numFmtId="0" fontId="0" fillId="2" borderId="5" xfId="0" applyNumberFormat="1" applyFill="1" applyBorder="1" applyAlignment="1">
      <alignment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vertical="center"/>
    </xf>
    <xf numFmtId="2" fontId="6" fillId="2" borderId="5" xfId="0" applyNumberFormat="1" applyFont="1" applyFill="1" applyBorder="1"/>
    <xf numFmtId="9" fontId="1" fillId="2" borderId="5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2" fontId="1" fillId="2" borderId="0" xfId="0" applyNumberFormat="1" applyFont="1" applyFill="1"/>
    <xf numFmtId="0" fontId="1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left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4" xfId="0" applyNumberForma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3" xfId="0" applyNumberForma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9" fontId="1" fillId="2" borderId="5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7"/>
  <sheetViews>
    <sheetView view="pageBreakPreview" topLeftCell="A133" zoomScale="60" zoomScaleNormal="100" workbookViewId="0">
      <selection activeCell="T309" sqref="T309"/>
    </sheetView>
  </sheetViews>
  <sheetFormatPr defaultColWidth="9.140625" defaultRowHeight="15" x14ac:dyDescent="0.25"/>
  <cols>
    <col min="1" max="1" width="5" style="4" customWidth="1"/>
    <col min="2" max="2" width="9.42578125" style="4" customWidth="1"/>
    <col min="3" max="3" width="42.7109375" style="4" customWidth="1"/>
    <col min="4" max="4" width="9.140625" style="4"/>
    <col min="5" max="5" width="8.140625" style="4" customWidth="1"/>
    <col min="6" max="6" width="10.5703125" style="4" bestFit="1" customWidth="1"/>
    <col min="7" max="7" width="9.140625" style="4"/>
    <col min="8" max="8" width="14.140625" style="4" customWidth="1"/>
    <col min="9" max="9" width="8" style="4" customWidth="1"/>
    <col min="10" max="10" width="16" style="4" customWidth="1"/>
    <col min="11" max="11" width="7.7109375" style="4" customWidth="1"/>
    <col min="12" max="12" width="13.5703125" style="4" customWidth="1"/>
    <col min="13" max="13" width="15.28515625" style="4" customWidth="1"/>
    <col min="14" max="16384" width="9.140625" style="4"/>
  </cols>
  <sheetData>
    <row r="1" spans="1:13" x14ac:dyDescent="0.25">
      <c r="D1" s="76" t="s">
        <v>225</v>
      </c>
      <c r="E1" s="76"/>
      <c r="F1" s="76"/>
      <c r="G1" s="76"/>
      <c r="H1" s="76"/>
      <c r="I1" s="76"/>
      <c r="J1" s="76"/>
      <c r="K1" s="76"/>
      <c r="L1" s="76"/>
      <c r="M1" s="76"/>
    </row>
    <row r="2" spans="1:13" x14ac:dyDescent="0.25">
      <c r="A2" s="21"/>
      <c r="B2" s="4" t="s">
        <v>125</v>
      </c>
    </row>
    <row r="3" spans="1:13" x14ac:dyDescent="0.25">
      <c r="B3" s="4" t="s">
        <v>19</v>
      </c>
    </row>
    <row r="4" spans="1:13" x14ac:dyDescent="0.25">
      <c r="B4" s="4" t="s">
        <v>20</v>
      </c>
    </row>
    <row r="6" spans="1:13" x14ac:dyDescent="0.25">
      <c r="A6" s="4" t="s">
        <v>18</v>
      </c>
      <c r="H6" s="4" t="s">
        <v>224</v>
      </c>
      <c r="L6" s="11"/>
    </row>
    <row r="7" spans="1:13" x14ac:dyDescent="0.25">
      <c r="A7" s="4" t="s">
        <v>27</v>
      </c>
    </row>
    <row r="9" spans="1:13" x14ac:dyDescent="0.25">
      <c r="A9" s="79" t="s">
        <v>0</v>
      </c>
      <c r="B9" s="79" t="s">
        <v>1</v>
      </c>
      <c r="C9" s="79" t="s">
        <v>2</v>
      </c>
      <c r="D9" s="79" t="s">
        <v>3</v>
      </c>
      <c r="E9" s="77" t="s">
        <v>4</v>
      </c>
      <c r="F9" s="78"/>
      <c r="G9" s="77" t="s">
        <v>5</v>
      </c>
      <c r="H9" s="78"/>
      <c r="I9" s="77" t="s">
        <v>6</v>
      </c>
      <c r="J9" s="78"/>
      <c r="K9" s="77" t="s">
        <v>7</v>
      </c>
      <c r="L9" s="78"/>
      <c r="M9" s="79" t="s">
        <v>8</v>
      </c>
    </row>
    <row r="10" spans="1:13" ht="58.5" customHeight="1" x14ac:dyDescent="0.25">
      <c r="A10" s="80"/>
      <c r="B10" s="80"/>
      <c r="C10" s="80"/>
      <c r="D10" s="80"/>
      <c r="E10" s="5" t="s">
        <v>9</v>
      </c>
      <c r="F10" s="5" t="s">
        <v>8</v>
      </c>
      <c r="G10" s="5" t="s">
        <v>9</v>
      </c>
      <c r="H10" s="5" t="s">
        <v>8</v>
      </c>
      <c r="I10" s="5" t="s">
        <v>9</v>
      </c>
      <c r="J10" s="5" t="s">
        <v>8</v>
      </c>
      <c r="K10" s="5" t="s">
        <v>9</v>
      </c>
      <c r="L10" s="5" t="s">
        <v>8</v>
      </c>
      <c r="M10" s="80"/>
    </row>
    <row r="11" spans="1:13" x14ac:dyDescent="0.2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</row>
    <row r="12" spans="1:13" ht="45" x14ac:dyDescent="0.25">
      <c r="A12" s="3">
        <v>1</v>
      </c>
      <c r="B12" s="26" t="s">
        <v>134</v>
      </c>
      <c r="C12" s="41" t="s">
        <v>37</v>
      </c>
      <c r="D12" s="39" t="s">
        <v>193</v>
      </c>
      <c r="E12" s="40"/>
      <c r="F12" s="40">
        <v>2.76</v>
      </c>
      <c r="G12" s="3"/>
      <c r="H12" s="3"/>
      <c r="I12" s="3"/>
      <c r="J12" s="3"/>
      <c r="K12" s="3"/>
      <c r="L12" s="3"/>
      <c r="M12" s="12">
        <v>0</v>
      </c>
    </row>
    <row r="13" spans="1:13" x14ac:dyDescent="0.25">
      <c r="A13" s="8"/>
      <c r="B13" s="3"/>
      <c r="C13" s="7" t="s">
        <v>38</v>
      </c>
      <c r="D13" s="3" t="s">
        <v>11</v>
      </c>
      <c r="E13" s="27">
        <v>206</v>
      </c>
      <c r="F13" s="12">
        <f>F12*E13</f>
        <v>568.55999999999995</v>
      </c>
      <c r="G13" s="27">
        <v>6</v>
      </c>
      <c r="H13" s="12">
        <f>F13*G13</f>
        <v>3411.3599999999997</v>
      </c>
      <c r="I13" s="3"/>
      <c r="J13" s="3"/>
      <c r="K13" s="3"/>
      <c r="L13" s="3"/>
      <c r="M13" s="12">
        <f>H13+J13+L13</f>
        <v>3411.3599999999997</v>
      </c>
    </row>
    <row r="14" spans="1:13" ht="46.5" customHeight="1" x14ac:dyDescent="0.25">
      <c r="A14" s="8">
        <v>2</v>
      </c>
      <c r="B14" s="3" t="s">
        <v>28</v>
      </c>
      <c r="C14" s="35" t="s">
        <v>29</v>
      </c>
      <c r="D14" s="39" t="s">
        <v>193</v>
      </c>
      <c r="E14" s="40"/>
      <c r="F14" s="42">
        <v>2.76</v>
      </c>
      <c r="G14" s="3"/>
      <c r="H14" s="3"/>
      <c r="I14" s="3"/>
      <c r="J14" s="3"/>
      <c r="K14" s="3"/>
      <c r="L14" s="3"/>
      <c r="M14" s="12">
        <f t="shared" ref="M14:M77" si="0">H14+J14+L14</f>
        <v>0</v>
      </c>
    </row>
    <row r="15" spans="1:13" x14ac:dyDescent="0.25">
      <c r="A15" s="8"/>
      <c r="B15" s="3"/>
      <c r="C15" s="7" t="s">
        <v>10</v>
      </c>
      <c r="D15" s="3" t="s">
        <v>11</v>
      </c>
      <c r="E15" s="3">
        <v>56.9</v>
      </c>
      <c r="F15" s="12">
        <f>F14*E15</f>
        <v>157.04399999999998</v>
      </c>
      <c r="G15" s="27">
        <v>6</v>
      </c>
      <c r="H15" s="12">
        <f>F15*G15</f>
        <v>942.2639999999999</v>
      </c>
      <c r="I15" s="3"/>
      <c r="J15" s="3"/>
      <c r="K15" s="3"/>
      <c r="L15" s="3"/>
      <c r="M15" s="12">
        <f t="shared" si="0"/>
        <v>942.2639999999999</v>
      </c>
    </row>
    <row r="16" spans="1:13" x14ac:dyDescent="0.25">
      <c r="A16" s="8"/>
      <c r="B16" s="3"/>
      <c r="C16" s="7" t="s">
        <v>12</v>
      </c>
      <c r="D16" s="9" t="s">
        <v>13</v>
      </c>
      <c r="E16" s="3">
        <v>4.58</v>
      </c>
      <c r="F16" s="12">
        <f>F14*E16</f>
        <v>12.640799999999999</v>
      </c>
      <c r="G16" s="3"/>
      <c r="H16" s="3"/>
      <c r="I16" s="3"/>
      <c r="J16" s="3"/>
      <c r="K16" s="27">
        <v>4</v>
      </c>
      <c r="L16" s="3">
        <f>F16*K16</f>
        <v>50.563199999999995</v>
      </c>
      <c r="M16" s="12">
        <f t="shared" si="0"/>
        <v>50.563199999999995</v>
      </c>
    </row>
    <row r="17" spans="1:13" ht="17.25" x14ac:dyDescent="0.25">
      <c r="A17" s="8"/>
      <c r="B17" s="3" t="s">
        <v>162</v>
      </c>
      <c r="C17" s="7" t="s">
        <v>39</v>
      </c>
      <c r="D17" s="9" t="s">
        <v>14</v>
      </c>
      <c r="E17" s="3">
        <v>0.46</v>
      </c>
      <c r="F17" s="12">
        <f>F14*E17</f>
        <v>1.2696000000000001</v>
      </c>
      <c r="G17" s="3"/>
      <c r="H17" s="3"/>
      <c r="I17" s="36">
        <v>300</v>
      </c>
      <c r="J17" s="3">
        <f>F17*I17</f>
        <v>380.88</v>
      </c>
      <c r="K17" s="3"/>
      <c r="L17" s="3"/>
      <c r="M17" s="12">
        <f t="shared" si="0"/>
        <v>380.88</v>
      </c>
    </row>
    <row r="18" spans="1:13" ht="34.5" customHeight="1" x14ac:dyDescent="0.25">
      <c r="A18" s="8"/>
      <c r="B18" s="3" t="s">
        <v>161</v>
      </c>
      <c r="C18" s="7" t="s">
        <v>33</v>
      </c>
      <c r="D18" s="9" t="s">
        <v>14</v>
      </c>
      <c r="E18" s="3">
        <v>0.79</v>
      </c>
      <c r="F18" s="12">
        <f>F14*E18</f>
        <v>2.1804000000000001</v>
      </c>
      <c r="G18" s="3"/>
      <c r="H18" s="3"/>
      <c r="I18" s="36">
        <v>573</v>
      </c>
      <c r="J18" s="3">
        <f>F18*I18</f>
        <v>1249.3692000000001</v>
      </c>
      <c r="K18" s="3"/>
      <c r="L18" s="3"/>
      <c r="M18" s="12">
        <f t="shared" si="0"/>
        <v>1249.3692000000001</v>
      </c>
    </row>
    <row r="19" spans="1:13" x14ac:dyDescent="0.25">
      <c r="A19" s="8"/>
      <c r="B19" s="2"/>
      <c r="C19" s="7" t="s">
        <v>15</v>
      </c>
      <c r="D19" s="1" t="s">
        <v>13</v>
      </c>
      <c r="E19" s="3">
        <v>0.41</v>
      </c>
      <c r="F19" s="12">
        <f>F14*E19</f>
        <v>1.1315999999999999</v>
      </c>
      <c r="G19" s="3"/>
      <c r="H19" s="3"/>
      <c r="I19" s="27">
        <v>4</v>
      </c>
      <c r="J19" s="12">
        <f>F19*I19</f>
        <v>4.5263999999999998</v>
      </c>
      <c r="K19" s="3"/>
      <c r="L19" s="3"/>
      <c r="M19" s="12">
        <f t="shared" si="0"/>
        <v>4.5263999999999998</v>
      </c>
    </row>
    <row r="20" spans="1:13" ht="17.25" x14ac:dyDescent="0.25">
      <c r="A20" s="8">
        <v>3</v>
      </c>
      <c r="B20" s="28" t="s">
        <v>135</v>
      </c>
      <c r="C20" s="35" t="s">
        <v>30</v>
      </c>
      <c r="D20" s="39" t="s">
        <v>194</v>
      </c>
      <c r="E20" s="40"/>
      <c r="F20" s="43">
        <v>50.3</v>
      </c>
      <c r="G20" s="3"/>
      <c r="H20" s="3"/>
      <c r="I20" s="3"/>
      <c r="J20" s="3"/>
      <c r="K20" s="3"/>
      <c r="L20" s="3"/>
      <c r="M20" s="12">
        <f t="shared" si="0"/>
        <v>0</v>
      </c>
    </row>
    <row r="21" spans="1:13" x14ac:dyDescent="0.25">
      <c r="A21" s="8"/>
      <c r="B21" s="3"/>
      <c r="C21" s="7" t="s">
        <v>10</v>
      </c>
      <c r="D21" s="3" t="s">
        <v>11</v>
      </c>
      <c r="E21" s="27">
        <v>0.89</v>
      </c>
      <c r="F21" s="12">
        <f>F20*E21</f>
        <v>44.766999999999996</v>
      </c>
      <c r="G21" s="3">
        <v>7.8</v>
      </c>
      <c r="H21" s="12">
        <f>F21*G21</f>
        <v>349.18259999999998</v>
      </c>
      <c r="I21" s="3"/>
      <c r="J21" s="3"/>
      <c r="K21" s="3"/>
      <c r="L21" s="3"/>
      <c r="M21" s="12">
        <f t="shared" si="0"/>
        <v>349.18259999999998</v>
      </c>
    </row>
    <row r="22" spans="1:13" x14ac:dyDescent="0.25">
      <c r="A22" s="8"/>
      <c r="B22" s="3"/>
      <c r="C22" s="7" t="s">
        <v>12</v>
      </c>
      <c r="D22" s="9" t="s">
        <v>13</v>
      </c>
      <c r="E22" s="27">
        <v>0.37</v>
      </c>
      <c r="F22" s="12">
        <f>F20*E22</f>
        <v>18.610999999999997</v>
      </c>
      <c r="G22" s="3"/>
      <c r="H22" s="3"/>
      <c r="I22" s="3"/>
      <c r="J22" s="3"/>
      <c r="K22" s="27">
        <v>4</v>
      </c>
      <c r="L22" s="3">
        <f>F22*K22</f>
        <v>74.443999999999988</v>
      </c>
      <c r="M22" s="12">
        <f t="shared" si="0"/>
        <v>74.443999999999988</v>
      </c>
    </row>
    <row r="23" spans="1:13" ht="17.25" x14ac:dyDescent="0.25">
      <c r="A23" s="8"/>
      <c r="B23" s="2" t="s">
        <v>136</v>
      </c>
      <c r="C23" s="7" t="s">
        <v>22</v>
      </c>
      <c r="D23" s="9" t="s">
        <v>14</v>
      </c>
      <c r="E23" s="27">
        <v>1.1499999999999999</v>
      </c>
      <c r="F23" s="12">
        <f>F20*E23</f>
        <v>57.844999999999992</v>
      </c>
      <c r="G23" s="3"/>
      <c r="H23" s="3"/>
      <c r="I23" s="27">
        <v>17</v>
      </c>
      <c r="J23" s="3">
        <f>F23*I23</f>
        <v>983.3649999999999</v>
      </c>
      <c r="K23" s="3"/>
      <c r="L23" s="3"/>
      <c r="M23" s="12">
        <f t="shared" si="0"/>
        <v>983.3649999999999</v>
      </c>
    </row>
    <row r="24" spans="1:13" x14ac:dyDescent="0.25">
      <c r="A24" s="8"/>
      <c r="B24" s="3"/>
      <c r="C24" s="7" t="s">
        <v>15</v>
      </c>
      <c r="D24" s="1" t="s">
        <v>13</v>
      </c>
      <c r="E24" s="3">
        <v>0.02</v>
      </c>
      <c r="F24" s="12">
        <f>F20*E24</f>
        <v>1.006</v>
      </c>
      <c r="G24" s="3"/>
      <c r="H24" s="3"/>
      <c r="I24" s="27">
        <v>4</v>
      </c>
      <c r="J24" s="12">
        <f>F24*I24</f>
        <v>4.024</v>
      </c>
      <c r="K24" s="3"/>
      <c r="L24" s="3"/>
      <c r="M24" s="12">
        <f t="shared" si="0"/>
        <v>4.024</v>
      </c>
    </row>
    <row r="25" spans="1:13" ht="17.25" x14ac:dyDescent="0.25">
      <c r="A25" s="8">
        <v>4</v>
      </c>
      <c r="B25" s="2" t="s">
        <v>23</v>
      </c>
      <c r="C25" s="35" t="s">
        <v>31</v>
      </c>
      <c r="D25" s="39" t="s">
        <v>193</v>
      </c>
      <c r="E25" s="40"/>
      <c r="F25" s="44">
        <v>0.17899999999999999</v>
      </c>
      <c r="G25" s="3"/>
      <c r="H25" s="3"/>
      <c r="I25" s="3"/>
      <c r="J25" s="12"/>
      <c r="K25" s="3"/>
      <c r="L25" s="3"/>
      <c r="M25" s="12">
        <f t="shared" si="0"/>
        <v>0</v>
      </c>
    </row>
    <row r="26" spans="1:13" x14ac:dyDescent="0.25">
      <c r="A26" s="8"/>
      <c r="B26" s="3"/>
      <c r="C26" s="7" t="s">
        <v>10</v>
      </c>
      <c r="D26" s="3" t="s">
        <v>11</v>
      </c>
      <c r="E26" s="3">
        <v>137</v>
      </c>
      <c r="F26" s="12">
        <f>F25*E26</f>
        <v>24.523</v>
      </c>
      <c r="G26" s="27">
        <v>6</v>
      </c>
      <c r="H26" s="12">
        <f>F26*G26</f>
        <v>147.13800000000001</v>
      </c>
      <c r="I26" s="3"/>
      <c r="J26" s="3"/>
      <c r="K26" s="3"/>
      <c r="L26" s="3"/>
      <c r="M26" s="12">
        <f t="shared" si="0"/>
        <v>147.13800000000001</v>
      </c>
    </row>
    <row r="27" spans="1:13" x14ac:dyDescent="0.25">
      <c r="A27" s="8"/>
      <c r="B27" s="3"/>
      <c r="C27" s="7" t="s">
        <v>12</v>
      </c>
      <c r="D27" s="9" t="s">
        <v>13</v>
      </c>
      <c r="E27" s="3">
        <v>28.3</v>
      </c>
      <c r="F27" s="12">
        <f>F25*E27</f>
        <v>5.0656999999999996</v>
      </c>
      <c r="G27" s="3"/>
      <c r="H27" s="3"/>
      <c r="I27" s="3"/>
      <c r="J27" s="3"/>
      <c r="K27" s="27">
        <v>4</v>
      </c>
      <c r="L27" s="3">
        <f>F27*K27</f>
        <v>20.262799999999999</v>
      </c>
      <c r="M27" s="12">
        <f t="shared" si="0"/>
        <v>20.262799999999999</v>
      </c>
    </row>
    <row r="28" spans="1:13" ht="17.25" x14ac:dyDescent="0.25">
      <c r="A28" s="8"/>
      <c r="B28" s="2" t="s">
        <v>137</v>
      </c>
      <c r="C28" s="7" t="s">
        <v>24</v>
      </c>
      <c r="D28" s="9" t="s">
        <v>14</v>
      </c>
      <c r="E28" s="3">
        <v>102</v>
      </c>
      <c r="F28" s="12">
        <f>F25*E28</f>
        <v>18.257999999999999</v>
      </c>
      <c r="G28" s="3"/>
      <c r="H28" s="3"/>
      <c r="I28" s="27">
        <v>97</v>
      </c>
      <c r="J28" s="3">
        <f>F28*I28</f>
        <v>1771.0259999999998</v>
      </c>
      <c r="K28" s="3"/>
      <c r="L28" s="3"/>
      <c r="M28" s="12">
        <f t="shared" si="0"/>
        <v>1771.0259999999998</v>
      </c>
    </row>
    <row r="29" spans="1:13" x14ac:dyDescent="0.25">
      <c r="A29" s="8"/>
      <c r="B29" s="3"/>
      <c r="C29" s="7" t="s">
        <v>15</v>
      </c>
      <c r="D29" s="1" t="s">
        <v>13</v>
      </c>
      <c r="E29" s="3">
        <v>62</v>
      </c>
      <c r="F29" s="12">
        <f>F25*E29</f>
        <v>11.097999999999999</v>
      </c>
      <c r="G29" s="3"/>
      <c r="H29" s="3"/>
      <c r="I29" s="27">
        <v>4</v>
      </c>
      <c r="J29" s="12">
        <f>F29*I29</f>
        <v>44.391999999999996</v>
      </c>
      <c r="K29" s="3"/>
      <c r="L29" s="3"/>
      <c r="M29" s="12">
        <f t="shared" si="0"/>
        <v>44.391999999999996</v>
      </c>
    </row>
    <row r="30" spans="1:13" ht="89.25" customHeight="1" x14ac:dyDescent="0.25">
      <c r="A30" s="8">
        <v>5</v>
      </c>
      <c r="B30" s="22" t="s">
        <v>203</v>
      </c>
      <c r="C30" s="35" t="s">
        <v>40</v>
      </c>
      <c r="D30" s="39" t="s">
        <v>193</v>
      </c>
      <c r="E30" s="40"/>
      <c r="F30" s="42">
        <f>167/100</f>
        <v>1.67</v>
      </c>
      <c r="G30" s="3"/>
      <c r="H30" s="3"/>
      <c r="I30" s="3"/>
      <c r="J30" s="3"/>
      <c r="K30" s="3"/>
      <c r="L30" s="12"/>
      <c r="M30" s="12">
        <f t="shared" si="0"/>
        <v>0</v>
      </c>
    </row>
    <row r="31" spans="1:13" x14ac:dyDescent="0.25">
      <c r="A31" s="8"/>
      <c r="B31" s="3"/>
      <c r="C31" s="7" t="s">
        <v>10</v>
      </c>
      <c r="D31" s="1" t="s">
        <v>11</v>
      </c>
      <c r="E31" s="3">
        <v>187</v>
      </c>
      <c r="F31" s="3">
        <f>F30*E31</f>
        <v>312.28999999999996</v>
      </c>
      <c r="G31" s="27">
        <v>6</v>
      </c>
      <c r="H31" s="3">
        <f>F31*G31</f>
        <v>1873.7399999999998</v>
      </c>
      <c r="I31" s="3"/>
      <c r="J31" s="3"/>
      <c r="K31" s="3"/>
      <c r="L31" s="3"/>
      <c r="M31" s="12">
        <f t="shared" si="0"/>
        <v>1873.7399999999998</v>
      </c>
    </row>
    <row r="32" spans="1:13" x14ac:dyDescent="0.25">
      <c r="A32" s="8"/>
      <c r="B32" s="3"/>
      <c r="C32" s="7" t="s">
        <v>12</v>
      </c>
      <c r="D32" s="1" t="s">
        <v>13</v>
      </c>
      <c r="E32" s="3">
        <v>77</v>
      </c>
      <c r="F32" s="3">
        <f>F30*E32</f>
        <v>128.59</v>
      </c>
      <c r="G32" s="3"/>
      <c r="H32" s="3"/>
      <c r="I32" s="3"/>
      <c r="J32" s="3"/>
      <c r="K32" s="27">
        <v>4</v>
      </c>
      <c r="L32" s="3">
        <f>F32*K32</f>
        <v>514.36</v>
      </c>
      <c r="M32" s="12">
        <f t="shared" si="0"/>
        <v>514.36</v>
      </c>
    </row>
    <row r="33" spans="1:13" x14ac:dyDescent="0.25">
      <c r="A33" s="8"/>
      <c r="B33" s="3" t="s">
        <v>138</v>
      </c>
      <c r="C33" s="7" t="s">
        <v>36</v>
      </c>
      <c r="D33" s="9" t="s">
        <v>16</v>
      </c>
      <c r="E33" s="3"/>
      <c r="F33" s="14">
        <v>0.57099999999999995</v>
      </c>
      <c r="G33" s="3"/>
      <c r="H33" s="3"/>
      <c r="I33" s="27">
        <v>1763</v>
      </c>
      <c r="J33" s="3">
        <f>F33*I33</f>
        <v>1006.6729999999999</v>
      </c>
      <c r="K33" s="3"/>
      <c r="L33" s="3"/>
      <c r="M33" s="12">
        <f t="shared" si="0"/>
        <v>1006.6729999999999</v>
      </c>
    </row>
    <row r="34" spans="1:13" x14ac:dyDescent="0.25">
      <c r="A34" s="8"/>
      <c r="B34" s="3" t="s">
        <v>139</v>
      </c>
      <c r="C34" s="7" t="s">
        <v>17</v>
      </c>
      <c r="D34" s="9" t="s">
        <v>16</v>
      </c>
      <c r="E34" s="3"/>
      <c r="F34" s="19">
        <v>13.6501</v>
      </c>
      <c r="G34" s="3"/>
      <c r="H34" s="3"/>
      <c r="I34" s="27">
        <v>1573</v>
      </c>
      <c r="J34" s="3">
        <f>F34*I34</f>
        <v>21471.6073</v>
      </c>
      <c r="K34" s="3"/>
      <c r="L34" s="3"/>
      <c r="M34" s="12">
        <f t="shared" si="0"/>
        <v>21471.6073</v>
      </c>
    </row>
    <row r="35" spans="1:13" ht="17.25" x14ac:dyDescent="0.25">
      <c r="A35" s="8"/>
      <c r="B35" s="3" t="s">
        <v>198</v>
      </c>
      <c r="C35" s="7" t="s">
        <v>197</v>
      </c>
      <c r="D35" s="9" t="s">
        <v>14</v>
      </c>
      <c r="E35" s="3">
        <v>101.5</v>
      </c>
      <c r="F35" s="12">
        <f>F30*E35</f>
        <v>169.505</v>
      </c>
      <c r="G35" s="3"/>
      <c r="H35" s="3"/>
      <c r="I35" s="27">
        <v>116</v>
      </c>
      <c r="J35" s="3">
        <f t="shared" ref="J35:J38" si="1">F35*I35</f>
        <v>19662.579999999998</v>
      </c>
      <c r="K35" s="3"/>
      <c r="L35" s="3"/>
      <c r="M35" s="12">
        <f t="shared" si="0"/>
        <v>19662.579999999998</v>
      </c>
    </row>
    <row r="36" spans="1:13" x14ac:dyDescent="0.25">
      <c r="A36" s="8"/>
      <c r="B36" s="2" t="s">
        <v>142</v>
      </c>
      <c r="C36" s="18" t="s">
        <v>32</v>
      </c>
      <c r="D36" s="23" t="s">
        <v>143</v>
      </c>
      <c r="E36" s="16">
        <v>7.54</v>
      </c>
      <c r="F36" s="25">
        <f>F30*E36</f>
        <v>12.591799999999999</v>
      </c>
      <c r="G36" s="16"/>
      <c r="H36" s="16"/>
      <c r="I36" s="16">
        <v>16</v>
      </c>
      <c r="J36" s="16">
        <f t="shared" si="1"/>
        <v>201.46879999999999</v>
      </c>
      <c r="K36" s="16"/>
      <c r="L36" s="16"/>
      <c r="M36" s="12">
        <f t="shared" si="0"/>
        <v>201.46879999999999</v>
      </c>
    </row>
    <row r="37" spans="1:13" ht="19.5" customHeight="1" x14ac:dyDescent="0.25">
      <c r="A37" s="8"/>
      <c r="B37" s="2" t="s">
        <v>144</v>
      </c>
      <c r="C37" s="7" t="s">
        <v>145</v>
      </c>
      <c r="D37" s="9" t="s">
        <v>14</v>
      </c>
      <c r="E37" s="27">
        <v>0.08</v>
      </c>
      <c r="F37" s="3">
        <f>F30*E37</f>
        <v>0.1336</v>
      </c>
      <c r="G37" s="3"/>
      <c r="H37" s="3"/>
      <c r="I37" s="27">
        <v>571</v>
      </c>
      <c r="J37" s="3">
        <f t="shared" si="1"/>
        <v>76.285600000000002</v>
      </c>
      <c r="K37" s="3"/>
      <c r="L37" s="3"/>
      <c r="M37" s="12">
        <f t="shared" si="0"/>
        <v>76.285600000000002</v>
      </c>
    </row>
    <row r="38" spans="1:13" x14ac:dyDescent="0.25">
      <c r="A38" s="8"/>
      <c r="B38" s="3"/>
      <c r="C38" s="32" t="s">
        <v>15</v>
      </c>
      <c r="D38" s="3" t="s">
        <v>13</v>
      </c>
      <c r="E38" s="3">
        <v>7</v>
      </c>
      <c r="F38" s="3">
        <f>F30*E38</f>
        <v>11.69</v>
      </c>
      <c r="G38" s="3"/>
      <c r="H38" s="3"/>
      <c r="I38" s="27">
        <v>4</v>
      </c>
      <c r="J38" s="3">
        <f t="shared" si="1"/>
        <v>46.76</v>
      </c>
      <c r="K38" s="3"/>
      <c r="L38" s="3"/>
      <c r="M38" s="12">
        <f t="shared" si="0"/>
        <v>46.76</v>
      </c>
    </row>
    <row r="39" spans="1:13" ht="26.25" customHeight="1" x14ac:dyDescent="0.25">
      <c r="A39" s="8">
        <v>6</v>
      </c>
      <c r="B39" s="3" t="s">
        <v>146</v>
      </c>
      <c r="C39" s="35" t="s">
        <v>41</v>
      </c>
      <c r="D39" s="39" t="s">
        <v>193</v>
      </c>
      <c r="E39" s="40"/>
      <c r="F39" s="45">
        <v>0.40799999999999997</v>
      </c>
      <c r="G39" s="3"/>
      <c r="H39" s="3"/>
      <c r="I39" s="3"/>
      <c r="J39" s="3"/>
      <c r="K39" s="3"/>
      <c r="L39" s="3"/>
      <c r="M39" s="12">
        <f t="shared" si="0"/>
        <v>0</v>
      </c>
    </row>
    <row r="40" spans="1:13" x14ac:dyDescent="0.25">
      <c r="A40" s="8"/>
      <c r="B40" s="3"/>
      <c r="C40" s="7" t="s">
        <v>10</v>
      </c>
      <c r="D40" s="3" t="s">
        <v>11</v>
      </c>
      <c r="E40" s="3">
        <v>99.3</v>
      </c>
      <c r="F40" s="12">
        <f>F39*E40</f>
        <v>40.514399999999995</v>
      </c>
      <c r="G40" s="27">
        <v>6</v>
      </c>
      <c r="H40" s="12">
        <f>F40*G40</f>
        <v>243.08639999999997</v>
      </c>
      <c r="I40" s="3"/>
      <c r="J40" s="3"/>
      <c r="K40" s="3"/>
      <c r="L40" s="3"/>
      <c r="M40" s="12">
        <f t="shared" si="0"/>
        <v>243.08639999999997</v>
      </c>
    </row>
    <row r="41" spans="1:13" ht="30" x14ac:dyDescent="0.25">
      <c r="A41" s="8">
        <v>7</v>
      </c>
      <c r="B41" s="3" t="s">
        <v>35</v>
      </c>
      <c r="C41" s="35" t="s">
        <v>42</v>
      </c>
      <c r="D41" s="40" t="s">
        <v>16</v>
      </c>
      <c r="E41" s="40"/>
      <c r="F41" s="42">
        <f>235.2*1.6</f>
        <v>376.32</v>
      </c>
      <c r="G41" s="3"/>
      <c r="H41" s="3"/>
      <c r="I41" s="3"/>
      <c r="J41" s="3"/>
      <c r="K41" s="3"/>
      <c r="L41" s="3"/>
      <c r="M41" s="12">
        <f t="shared" si="0"/>
        <v>0</v>
      </c>
    </row>
    <row r="42" spans="1:13" x14ac:dyDescent="0.25">
      <c r="A42" s="8"/>
      <c r="B42" s="2"/>
      <c r="C42" s="7" t="s">
        <v>10</v>
      </c>
      <c r="D42" s="3" t="s">
        <v>11</v>
      </c>
      <c r="E42" s="3">
        <v>0.53</v>
      </c>
      <c r="F42" s="12">
        <f>F41*E42</f>
        <v>199.4496</v>
      </c>
      <c r="G42" s="27">
        <v>6</v>
      </c>
      <c r="H42" s="12">
        <f>F42*G42</f>
        <v>1196.6976</v>
      </c>
      <c r="I42" s="3"/>
      <c r="J42" s="3"/>
      <c r="K42" s="3"/>
      <c r="L42" s="3"/>
      <c r="M42" s="12">
        <f t="shared" si="0"/>
        <v>1196.6976</v>
      </c>
    </row>
    <row r="43" spans="1:13" ht="30" x14ac:dyDescent="0.25">
      <c r="A43" s="8">
        <v>8</v>
      </c>
      <c r="B43" s="3" t="s">
        <v>43</v>
      </c>
      <c r="C43" s="35" t="s">
        <v>34</v>
      </c>
      <c r="D43" s="46" t="s">
        <v>16</v>
      </c>
      <c r="E43" s="40"/>
      <c r="F43" s="42">
        <f>F41</f>
        <v>376.32</v>
      </c>
      <c r="G43" s="3"/>
      <c r="H43" s="3"/>
      <c r="I43" s="3"/>
      <c r="J43" s="3"/>
      <c r="K43" s="27">
        <v>9.83</v>
      </c>
      <c r="L43" s="3">
        <f>F43*K43</f>
        <v>3699.2255999999998</v>
      </c>
      <c r="M43" s="12">
        <f t="shared" si="0"/>
        <v>3699.2255999999998</v>
      </c>
    </row>
    <row r="44" spans="1:13" ht="45" x14ac:dyDescent="0.25">
      <c r="A44" s="8">
        <v>9</v>
      </c>
      <c r="B44" s="3" t="s">
        <v>26</v>
      </c>
      <c r="C44" s="35" t="s">
        <v>44</v>
      </c>
      <c r="D44" s="39" t="s">
        <v>195</v>
      </c>
      <c r="E44" s="40"/>
      <c r="F44" s="40">
        <v>2.75</v>
      </c>
      <c r="G44" s="3"/>
      <c r="H44" s="3"/>
      <c r="I44" s="3"/>
      <c r="J44" s="3"/>
      <c r="K44" s="3"/>
      <c r="L44" s="3"/>
      <c r="M44" s="12">
        <f t="shared" si="0"/>
        <v>0</v>
      </c>
    </row>
    <row r="45" spans="1:13" x14ac:dyDescent="0.25">
      <c r="A45" s="8"/>
      <c r="B45" s="3"/>
      <c r="C45" s="7" t="s">
        <v>10</v>
      </c>
      <c r="D45" s="3" t="s">
        <v>11</v>
      </c>
      <c r="E45" s="3">
        <v>18.600000000000001</v>
      </c>
      <c r="F45" s="12">
        <f>F44*E45</f>
        <v>51.150000000000006</v>
      </c>
      <c r="G45" s="27">
        <v>6</v>
      </c>
      <c r="H45" s="12">
        <f>F45*G45</f>
        <v>306.90000000000003</v>
      </c>
      <c r="I45" s="3"/>
      <c r="J45" s="3"/>
      <c r="K45" s="3"/>
      <c r="L45" s="3"/>
      <c r="M45" s="12">
        <f t="shared" si="0"/>
        <v>306.90000000000003</v>
      </c>
    </row>
    <row r="46" spans="1:13" x14ac:dyDescent="0.25">
      <c r="A46" s="8"/>
      <c r="B46" s="3"/>
      <c r="C46" s="7" t="s">
        <v>12</v>
      </c>
      <c r="D46" s="9" t="s">
        <v>13</v>
      </c>
      <c r="E46" s="3">
        <v>0.16</v>
      </c>
      <c r="F46" s="12">
        <f>F44*E46</f>
        <v>0.44</v>
      </c>
      <c r="G46" s="3"/>
      <c r="H46" s="3"/>
      <c r="I46" s="3"/>
      <c r="J46" s="3"/>
      <c r="K46" s="27">
        <v>4</v>
      </c>
      <c r="L46" s="3">
        <f>F46*K46</f>
        <v>1.76</v>
      </c>
      <c r="M46" s="12">
        <f t="shared" si="0"/>
        <v>1.76</v>
      </c>
    </row>
    <row r="47" spans="1:13" ht="45" x14ac:dyDescent="0.25">
      <c r="A47" s="8">
        <v>10</v>
      </c>
      <c r="B47" s="40" t="s">
        <v>159</v>
      </c>
      <c r="C47" s="35" t="s">
        <v>45</v>
      </c>
      <c r="D47" s="39" t="s">
        <v>16</v>
      </c>
      <c r="E47" s="40"/>
      <c r="F47" s="42">
        <v>13.75</v>
      </c>
      <c r="G47" s="3"/>
      <c r="H47" s="3"/>
      <c r="I47" s="3"/>
      <c r="J47" s="3"/>
      <c r="K47" s="3"/>
      <c r="L47" s="3"/>
      <c r="M47" s="12">
        <f t="shared" si="0"/>
        <v>0</v>
      </c>
    </row>
    <row r="48" spans="1:13" x14ac:dyDescent="0.25">
      <c r="A48" s="8"/>
      <c r="B48" s="2"/>
      <c r="C48" s="7" t="s">
        <v>10</v>
      </c>
      <c r="D48" s="3" t="s">
        <v>11</v>
      </c>
      <c r="E48" s="3">
        <v>0.53</v>
      </c>
      <c r="F48" s="12">
        <f>F47*E48</f>
        <v>7.2875000000000005</v>
      </c>
      <c r="G48" s="27">
        <v>6</v>
      </c>
      <c r="H48" s="12">
        <f>F48*G48</f>
        <v>43.725000000000001</v>
      </c>
      <c r="I48" s="3"/>
      <c r="J48" s="3"/>
      <c r="K48" s="3"/>
      <c r="L48" s="3"/>
      <c r="M48" s="12">
        <f t="shared" si="0"/>
        <v>43.725000000000001</v>
      </c>
    </row>
    <row r="49" spans="1:13" ht="52.5" customHeight="1" x14ac:dyDescent="0.25">
      <c r="A49" s="8">
        <v>11</v>
      </c>
      <c r="B49" s="3" t="s">
        <v>43</v>
      </c>
      <c r="C49" s="35" t="s">
        <v>46</v>
      </c>
      <c r="D49" s="39" t="s">
        <v>16</v>
      </c>
      <c r="E49" s="40"/>
      <c r="F49" s="40">
        <v>13.75</v>
      </c>
      <c r="G49" s="3"/>
      <c r="H49" s="3"/>
      <c r="I49" s="3"/>
      <c r="J49" s="3"/>
      <c r="K49" s="27">
        <v>9.83</v>
      </c>
      <c r="L49" s="3">
        <f>F49*K49</f>
        <v>135.16249999999999</v>
      </c>
      <c r="M49" s="12">
        <f t="shared" si="0"/>
        <v>135.16249999999999</v>
      </c>
    </row>
    <row r="50" spans="1:13" ht="66.75" customHeight="1" x14ac:dyDescent="0.25">
      <c r="A50" s="8">
        <v>12</v>
      </c>
      <c r="B50" s="28" t="s">
        <v>147</v>
      </c>
      <c r="C50" s="35" t="s">
        <v>47</v>
      </c>
      <c r="D50" s="40" t="s">
        <v>16</v>
      </c>
      <c r="E50" s="40"/>
      <c r="F50" s="40">
        <v>2.6652999999999998</v>
      </c>
      <c r="G50" s="3"/>
      <c r="H50" s="3"/>
      <c r="I50" s="3"/>
      <c r="J50" s="3"/>
      <c r="K50" s="3"/>
      <c r="L50" s="3"/>
      <c r="M50" s="12">
        <f t="shared" si="0"/>
        <v>0</v>
      </c>
    </row>
    <row r="51" spans="1:13" x14ac:dyDescent="0.25">
      <c r="A51" s="8"/>
      <c r="B51" s="3"/>
      <c r="C51" s="7" t="s">
        <v>10</v>
      </c>
      <c r="D51" s="3" t="s">
        <v>11</v>
      </c>
      <c r="E51" s="27">
        <v>170</v>
      </c>
      <c r="F51" s="12">
        <f>F50*E51</f>
        <v>453.10099999999994</v>
      </c>
      <c r="G51" s="27">
        <v>6</v>
      </c>
      <c r="H51" s="3">
        <f>F51*G51</f>
        <v>2718.6059999999998</v>
      </c>
      <c r="I51" s="3"/>
      <c r="J51" s="3"/>
      <c r="K51" s="3"/>
      <c r="L51" s="3"/>
      <c r="M51" s="12">
        <f t="shared" si="0"/>
        <v>2718.6059999999998</v>
      </c>
    </row>
    <row r="52" spans="1:13" x14ac:dyDescent="0.25">
      <c r="A52" s="8"/>
      <c r="B52" s="3"/>
      <c r="C52" s="7" t="s">
        <v>12</v>
      </c>
      <c r="D52" s="1" t="s">
        <v>13</v>
      </c>
      <c r="E52" s="27">
        <v>7.69</v>
      </c>
      <c r="F52" s="12">
        <f>F50*E52</f>
        <v>20.496157</v>
      </c>
      <c r="G52" s="3"/>
      <c r="H52" s="3"/>
      <c r="I52" s="3"/>
      <c r="J52" s="3"/>
      <c r="K52" s="27">
        <v>4</v>
      </c>
      <c r="L52" s="14">
        <f>F52*K52</f>
        <v>81.984628000000001</v>
      </c>
      <c r="M52" s="12">
        <f t="shared" si="0"/>
        <v>81.984628000000001</v>
      </c>
    </row>
    <row r="53" spans="1:13" x14ac:dyDescent="0.25">
      <c r="A53" s="8"/>
      <c r="B53" s="3" t="s">
        <v>139</v>
      </c>
      <c r="C53" s="7" t="s">
        <v>48</v>
      </c>
      <c r="D53" s="9" t="s">
        <v>16</v>
      </c>
      <c r="E53" s="3"/>
      <c r="F53" s="13">
        <v>2.6652999999999998</v>
      </c>
      <c r="G53" s="3"/>
      <c r="H53" s="3"/>
      <c r="I53" s="27">
        <v>1573</v>
      </c>
      <c r="J53" s="3">
        <f>F53*I53</f>
        <v>4192.5168999999996</v>
      </c>
      <c r="K53" s="3"/>
      <c r="L53" s="3"/>
      <c r="M53" s="12">
        <f t="shared" si="0"/>
        <v>4192.5168999999996</v>
      </c>
    </row>
    <row r="54" spans="1:13" x14ac:dyDescent="0.25">
      <c r="A54" s="8"/>
      <c r="B54" s="3" t="s">
        <v>148</v>
      </c>
      <c r="C54" s="29" t="s">
        <v>149</v>
      </c>
      <c r="D54" s="33" t="s">
        <v>150</v>
      </c>
      <c r="E54" s="27">
        <v>0.03</v>
      </c>
      <c r="F54" s="34">
        <f>F50*E54</f>
        <v>7.9958999999999988E-2</v>
      </c>
      <c r="G54" s="27"/>
      <c r="H54" s="27"/>
      <c r="I54" s="27">
        <v>92</v>
      </c>
      <c r="J54" s="27">
        <f>F54*I54</f>
        <v>7.3562279999999989</v>
      </c>
      <c r="K54" s="27"/>
      <c r="L54" s="27"/>
      <c r="M54" s="12">
        <f t="shared" si="0"/>
        <v>7.3562279999999989</v>
      </c>
    </row>
    <row r="55" spans="1:13" x14ac:dyDescent="0.25">
      <c r="A55" s="8"/>
      <c r="B55" s="3"/>
      <c r="C55" s="29" t="s">
        <v>15</v>
      </c>
      <c r="D55" s="33" t="s">
        <v>13</v>
      </c>
      <c r="E55" s="27">
        <v>14.5</v>
      </c>
      <c r="F55" s="34">
        <f>F50*E55</f>
        <v>38.646849999999993</v>
      </c>
      <c r="G55" s="27"/>
      <c r="H55" s="27"/>
      <c r="I55" s="27">
        <v>4</v>
      </c>
      <c r="J55" s="27">
        <f>F55*I55</f>
        <v>154.58739999999997</v>
      </c>
      <c r="K55" s="27"/>
      <c r="L55" s="27"/>
      <c r="M55" s="12">
        <f t="shared" si="0"/>
        <v>154.58739999999997</v>
      </c>
    </row>
    <row r="56" spans="1:13" ht="45" x14ac:dyDescent="0.25">
      <c r="A56" s="8">
        <v>13</v>
      </c>
      <c r="B56" s="3" t="s">
        <v>49</v>
      </c>
      <c r="C56" s="41" t="s">
        <v>50</v>
      </c>
      <c r="D56" s="39" t="s">
        <v>195</v>
      </c>
      <c r="E56" s="40"/>
      <c r="F56" s="40">
        <v>2.75</v>
      </c>
      <c r="G56" s="3"/>
      <c r="H56" s="3"/>
      <c r="I56" s="3"/>
      <c r="J56" s="3"/>
      <c r="K56" s="3"/>
      <c r="L56" s="3"/>
      <c r="M56" s="12">
        <f t="shared" si="0"/>
        <v>0</v>
      </c>
    </row>
    <row r="57" spans="1:13" x14ac:dyDescent="0.25">
      <c r="A57" s="8"/>
      <c r="B57" s="3"/>
      <c r="C57" s="7" t="s">
        <v>10</v>
      </c>
      <c r="D57" s="3" t="s">
        <v>11</v>
      </c>
      <c r="E57" s="3">
        <v>93</v>
      </c>
      <c r="F57" s="12">
        <f>F56*E57</f>
        <v>255.75</v>
      </c>
      <c r="G57" s="3">
        <v>7.8</v>
      </c>
      <c r="H57" s="12">
        <f>F57*G57</f>
        <v>1994.85</v>
      </c>
      <c r="I57" s="3"/>
      <c r="J57" s="3"/>
      <c r="K57" s="3"/>
      <c r="L57" s="3"/>
      <c r="M57" s="12">
        <f t="shared" si="0"/>
        <v>1994.85</v>
      </c>
    </row>
    <row r="58" spans="1:13" x14ac:dyDescent="0.25">
      <c r="A58" s="8"/>
      <c r="B58" s="3"/>
      <c r="C58" s="7" t="s">
        <v>51</v>
      </c>
      <c r="D58" s="9" t="s">
        <v>53</v>
      </c>
      <c r="E58" s="3">
        <v>2.4</v>
      </c>
      <c r="F58" s="12">
        <f>F56*E58</f>
        <v>6.6</v>
      </c>
      <c r="G58" s="3"/>
      <c r="H58" s="3"/>
      <c r="I58" s="3"/>
      <c r="J58" s="3"/>
      <c r="K58" s="27">
        <v>8.89</v>
      </c>
      <c r="L58" s="3">
        <f>F58*K58</f>
        <v>58.673999999999999</v>
      </c>
      <c r="M58" s="12">
        <f t="shared" si="0"/>
        <v>58.673999999999999</v>
      </c>
    </row>
    <row r="59" spans="1:13" x14ac:dyDescent="0.25">
      <c r="A59" s="8"/>
      <c r="B59" s="2"/>
      <c r="C59" s="7" t="s">
        <v>52</v>
      </c>
      <c r="D59" s="9" t="s">
        <v>13</v>
      </c>
      <c r="E59" s="3">
        <v>2.6</v>
      </c>
      <c r="F59" s="12">
        <f>F56*E59</f>
        <v>7.15</v>
      </c>
      <c r="G59" s="3"/>
      <c r="H59" s="3"/>
      <c r="I59" s="3"/>
      <c r="J59" s="3"/>
      <c r="K59" s="27">
        <v>4</v>
      </c>
      <c r="L59" s="3">
        <f>F59*K59</f>
        <v>28.6</v>
      </c>
      <c r="M59" s="12">
        <f t="shared" si="0"/>
        <v>28.6</v>
      </c>
    </row>
    <row r="60" spans="1:13" ht="17.25" x14ac:dyDescent="0.25">
      <c r="A60" s="8"/>
      <c r="B60" s="3" t="s">
        <v>148</v>
      </c>
      <c r="C60" s="7" t="s">
        <v>151</v>
      </c>
      <c r="D60" s="9" t="s">
        <v>14</v>
      </c>
      <c r="E60" s="3" t="s">
        <v>153</v>
      </c>
      <c r="F60" s="12">
        <v>17</v>
      </c>
      <c r="G60" s="3"/>
      <c r="H60" s="3"/>
      <c r="I60" s="27">
        <v>92</v>
      </c>
      <c r="J60" s="3">
        <f>F60*I60</f>
        <v>1564</v>
      </c>
      <c r="K60" s="3"/>
      <c r="L60" s="3"/>
      <c r="M60" s="12">
        <f t="shared" si="0"/>
        <v>1564</v>
      </c>
    </row>
    <row r="61" spans="1:13" ht="58.5" customHeight="1" x14ac:dyDescent="0.25">
      <c r="A61" s="8">
        <v>14</v>
      </c>
      <c r="B61" s="3" t="s">
        <v>26</v>
      </c>
      <c r="C61" s="35" t="s">
        <v>160</v>
      </c>
      <c r="D61" s="39" t="s">
        <v>195</v>
      </c>
      <c r="E61" s="40"/>
      <c r="F61" s="42">
        <v>1.95</v>
      </c>
      <c r="G61" s="3"/>
      <c r="H61" s="3"/>
      <c r="I61" s="3"/>
      <c r="J61" s="3"/>
      <c r="K61" s="3"/>
      <c r="L61" s="3"/>
      <c r="M61" s="12">
        <f t="shared" si="0"/>
        <v>0</v>
      </c>
    </row>
    <row r="62" spans="1:13" x14ac:dyDescent="0.25">
      <c r="A62" s="8"/>
      <c r="B62" s="3"/>
      <c r="C62" s="7" t="s">
        <v>10</v>
      </c>
      <c r="D62" s="3" t="s">
        <v>11</v>
      </c>
      <c r="E62" s="3">
        <v>18.600000000000001</v>
      </c>
      <c r="F62" s="12">
        <f>F61*E62</f>
        <v>36.270000000000003</v>
      </c>
      <c r="G62" s="27">
        <v>6</v>
      </c>
      <c r="H62" s="12">
        <f>F62*G62</f>
        <v>217.62</v>
      </c>
      <c r="I62" s="3"/>
      <c r="J62" s="3"/>
      <c r="K62" s="3"/>
      <c r="L62" s="3"/>
      <c r="M62" s="12">
        <f t="shared" si="0"/>
        <v>217.62</v>
      </c>
    </row>
    <row r="63" spans="1:13" x14ac:dyDescent="0.25">
      <c r="A63" s="8"/>
      <c r="B63" s="3"/>
      <c r="C63" s="7" t="s">
        <v>12</v>
      </c>
      <c r="D63" s="9" t="s">
        <v>13</v>
      </c>
      <c r="E63" s="3">
        <v>0.16</v>
      </c>
      <c r="F63" s="12">
        <f>F61*E63</f>
        <v>0.312</v>
      </c>
      <c r="G63" s="3"/>
      <c r="H63" s="3"/>
      <c r="I63" s="3"/>
      <c r="J63" s="3"/>
      <c r="K63" s="27">
        <v>4</v>
      </c>
      <c r="L63" s="3">
        <f>F63*K63</f>
        <v>1.248</v>
      </c>
      <c r="M63" s="12">
        <f t="shared" si="0"/>
        <v>1.248</v>
      </c>
    </row>
    <row r="64" spans="1:13" ht="58.5" customHeight="1" x14ac:dyDescent="0.25">
      <c r="A64" s="8">
        <v>15</v>
      </c>
      <c r="B64" s="3" t="s">
        <v>159</v>
      </c>
      <c r="C64" s="35" t="s">
        <v>54</v>
      </c>
      <c r="D64" s="39" t="s">
        <v>16</v>
      </c>
      <c r="E64" s="40"/>
      <c r="F64" s="40">
        <v>9.75</v>
      </c>
      <c r="G64" s="3"/>
      <c r="H64" s="3"/>
      <c r="I64" s="3"/>
      <c r="J64" s="3"/>
      <c r="K64" s="3"/>
      <c r="L64" s="3"/>
      <c r="M64" s="12">
        <f t="shared" si="0"/>
        <v>0</v>
      </c>
    </row>
    <row r="65" spans="1:13" x14ac:dyDescent="0.25">
      <c r="A65" s="8"/>
      <c r="B65" s="3"/>
      <c r="C65" s="7" t="s">
        <v>10</v>
      </c>
      <c r="D65" s="3" t="s">
        <v>11</v>
      </c>
      <c r="E65" s="3">
        <v>0.53</v>
      </c>
      <c r="F65" s="12">
        <f>F64*E65</f>
        <v>5.1675000000000004</v>
      </c>
      <c r="G65" s="27">
        <v>6</v>
      </c>
      <c r="H65" s="12">
        <f>F65*G65</f>
        <v>31.005000000000003</v>
      </c>
      <c r="I65" s="3"/>
      <c r="J65" s="3"/>
      <c r="K65" s="3"/>
      <c r="L65" s="3"/>
      <c r="M65" s="12">
        <f t="shared" si="0"/>
        <v>31.005000000000003</v>
      </c>
    </row>
    <row r="66" spans="1:13" ht="30" x14ac:dyDescent="0.25">
      <c r="A66" s="8">
        <v>16</v>
      </c>
      <c r="B66" s="3" t="s">
        <v>43</v>
      </c>
      <c r="C66" s="35" t="s">
        <v>55</v>
      </c>
      <c r="D66" s="40" t="s">
        <v>16</v>
      </c>
      <c r="E66" s="40"/>
      <c r="F66" s="42">
        <v>9.75</v>
      </c>
      <c r="G66" s="3"/>
      <c r="H66" s="3"/>
      <c r="I66" s="3"/>
      <c r="J66" s="3"/>
      <c r="K66" s="27">
        <v>9.83</v>
      </c>
      <c r="L66" s="3">
        <f>F66*K66</f>
        <v>95.842500000000001</v>
      </c>
      <c r="M66" s="12">
        <f t="shared" si="0"/>
        <v>95.842500000000001</v>
      </c>
    </row>
    <row r="67" spans="1:13" ht="45" x14ac:dyDescent="0.25">
      <c r="A67" s="8">
        <v>17</v>
      </c>
      <c r="B67" s="28" t="s">
        <v>147</v>
      </c>
      <c r="C67" s="35" t="s">
        <v>56</v>
      </c>
      <c r="D67" s="46" t="s">
        <v>16</v>
      </c>
      <c r="E67" s="40"/>
      <c r="F67" s="45">
        <v>1.9303999999999999</v>
      </c>
      <c r="G67" s="3"/>
      <c r="H67" s="3"/>
      <c r="I67" s="16"/>
      <c r="J67" s="3"/>
      <c r="K67" s="3"/>
      <c r="L67" s="3"/>
      <c r="M67" s="12">
        <f t="shared" si="0"/>
        <v>0</v>
      </c>
    </row>
    <row r="68" spans="1:13" x14ac:dyDescent="0.25">
      <c r="A68" s="17"/>
      <c r="B68" s="16"/>
      <c r="C68" s="7" t="s">
        <v>10</v>
      </c>
      <c r="D68" s="3" t="s">
        <v>11</v>
      </c>
      <c r="E68" s="27">
        <v>170</v>
      </c>
      <c r="F68" s="12">
        <f>F67*E68</f>
        <v>328.16800000000001</v>
      </c>
      <c r="G68" s="27">
        <v>6</v>
      </c>
      <c r="H68" s="3">
        <f>F68*G68</f>
        <v>1969.008</v>
      </c>
      <c r="I68" s="3"/>
      <c r="J68" s="3"/>
      <c r="K68" s="3"/>
      <c r="L68" s="3"/>
      <c r="M68" s="12">
        <f t="shared" si="0"/>
        <v>1969.008</v>
      </c>
    </row>
    <row r="69" spans="1:13" x14ac:dyDescent="0.25">
      <c r="A69" s="17"/>
      <c r="B69" s="16"/>
      <c r="C69" s="7" t="s">
        <v>12</v>
      </c>
      <c r="D69" s="1" t="s">
        <v>13</v>
      </c>
      <c r="E69" s="27">
        <v>7.69</v>
      </c>
      <c r="F69" s="12">
        <f>F67*E69</f>
        <v>14.844776</v>
      </c>
      <c r="G69" s="3"/>
      <c r="H69" s="3"/>
      <c r="I69" s="3"/>
      <c r="J69" s="3"/>
      <c r="K69" s="27">
        <v>4</v>
      </c>
      <c r="L69" s="14">
        <f>F69*K69</f>
        <v>59.379103999999998</v>
      </c>
      <c r="M69" s="12">
        <f t="shared" si="0"/>
        <v>59.379103999999998</v>
      </c>
    </row>
    <row r="70" spans="1:13" ht="30" x14ac:dyDescent="0.25">
      <c r="A70" s="17"/>
      <c r="B70" s="3" t="s">
        <v>139</v>
      </c>
      <c r="C70" s="18" t="s">
        <v>57</v>
      </c>
      <c r="D70" s="16" t="s">
        <v>16</v>
      </c>
      <c r="E70" s="15"/>
      <c r="F70" s="19">
        <v>1.9303999999999999</v>
      </c>
      <c r="G70" s="3"/>
      <c r="H70" s="3"/>
      <c r="I70" s="27">
        <v>1573</v>
      </c>
      <c r="J70" s="3">
        <f>F70*I70</f>
        <v>3036.5191999999997</v>
      </c>
      <c r="K70" s="3"/>
      <c r="L70" s="3"/>
      <c r="M70" s="12">
        <f t="shared" si="0"/>
        <v>3036.5191999999997</v>
      </c>
    </row>
    <row r="71" spans="1:13" x14ac:dyDescent="0.25">
      <c r="A71" s="17"/>
      <c r="B71" s="3" t="s">
        <v>148</v>
      </c>
      <c r="C71" s="29" t="s">
        <v>149</v>
      </c>
      <c r="D71" s="33" t="s">
        <v>150</v>
      </c>
      <c r="E71" s="27">
        <v>0.03</v>
      </c>
      <c r="F71" s="34">
        <f>F67*E71</f>
        <v>5.7911999999999991E-2</v>
      </c>
      <c r="G71" s="27"/>
      <c r="H71" s="27"/>
      <c r="I71" s="27">
        <v>92</v>
      </c>
      <c r="J71" s="27">
        <f>F71*I71</f>
        <v>5.3279039999999993</v>
      </c>
      <c r="K71" s="27"/>
      <c r="L71" s="27"/>
      <c r="M71" s="12">
        <f t="shared" si="0"/>
        <v>5.3279039999999993</v>
      </c>
    </row>
    <row r="72" spans="1:13" x14ac:dyDescent="0.25">
      <c r="A72" s="17"/>
      <c r="B72" s="3"/>
      <c r="C72" s="29" t="s">
        <v>15</v>
      </c>
      <c r="D72" s="33" t="s">
        <v>13</v>
      </c>
      <c r="E72" s="27">
        <v>14.5</v>
      </c>
      <c r="F72" s="34">
        <f>F67*E72</f>
        <v>27.9908</v>
      </c>
      <c r="G72" s="27"/>
      <c r="H72" s="27"/>
      <c r="I72" s="27">
        <v>4</v>
      </c>
      <c r="J72" s="27">
        <f>F72*I72</f>
        <v>111.9632</v>
      </c>
      <c r="K72" s="27"/>
      <c r="L72" s="27"/>
      <c r="M72" s="12">
        <f t="shared" si="0"/>
        <v>111.9632</v>
      </c>
    </row>
    <row r="73" spans="1:13" ht="45" x14ac:dyDescent="0.25">
      <c r="A73" s="17">
        <v>18</v>
      </c>
      <c r="B73" s="16" t="s">
        <v>58</v>
      </c>
      <c r="C73" s="47" t="s">
        <v>59</v>
      </c>
      <c r="D73" s="39" t="s">
        <v>195</v>
      </c>
      <c r="E73" s="48"/>
      <c r="F73" s="49">
        <v>1.95</v>
      </c>
      <c r="G73" s="3"/>
      <c r="H73" s="3"/>
      <c r="I73" s="3"/>
      <c r="J73" s="3"/>
      <c r="K73" s="3"/>
      <c r="L73" s="3"/>
      <c r="M73" s="12">
        <f t="shared" si="0"/>
        <v>0</v>
      </c>
    </row>
    <row r="74" spans="1:13" x14ac:dyDescent="0.25">
      <c r="A74" s="8"/>
      <c r="B74" s="3"/>
      <c r="C74" s="7" t="s">
        <v>10</v>
      </c>
      <c r="D74" s="3" t="s">
        <v>11</v>
      </c>
      <c r="E74" s="3">
        <v>93</v>
      </c>
      <c r="F74" s="15">
        <f>F73*E74</f>
        <v>181.35</v>
      </c>
      <c r="G74" s="3">
        <v>7.8</v>
      </c>
      <c r="H74" s="12">
        <f>F74*G74</f>
        <v>1414.53</v>
      </c>
      <c r="I74" s="3"/>
      <c r="J74" s="3"/>
      <c r="K74" s="3"/>
      <c r="L74" s="3"/>
      <c r="M74" s="12">
        <f t="shared" si="0"/>
        <v>1414.53</v>
      </c>
    </row>
    <row r="75" spans="1:13" x14ac:dyDescent="0.25">
      <c r="A75" s="8"/>
      <c r="B75" s="3" t="s">
        <v>154</v>
      </c>
      <c r="C75" s="7" t="s">
        <v>51</v>
      </c>
      <c r="D75" s="9" t="s">
        <v>53</v>
      </c>
      <c r="E75" s="3">
        <v>2.4</v>
      </c>
      <c r="F75" s="15">
        <f>F73*E75</f>
        <v>4.68</v>
      </c>
      <c r="G75" s="3"/>
      <c r="H75" s="3"/>
      <c r="I75" s="3"/>
      <c r="J75" s="3"/>
      <c r="K75" s="27">
        <v>8.89</v>
      </c>
      <c r="L75" s="3">
        <f>F75*K75</f>
        <v>41.605200000000004</v>
      </c>
      <c r="M75" s="12">
        <f t="shared" si="0"/>
        <v>41.605200000000004</v>
      </c>
    </row>
    <row r="76" spans="1:13" x14ac:dyDescent="0.25">
      <c r="A76" s="8"/>
      <c r="B76" s="3"/>
      <c r="C76" s="7" t="s">
        <v>52</v>
      </c>
      <c r="D76" s="9" t="s">
        <v>13</v>
      </c>
      <c r="E76" s="3">
        <v>2.6</v>
      </c>
      <c r="F76" s="12">
        <f>F73*E76</f>
        <v>5.07</v>
      </c>
      <c r="G76" s="3"/>
      <c r="H76" s="3"/>
      <c r="I76" s="3"/>
      <c r="J76" s="3"/>
      <c r="K76" s="27">
        <v>4</v>
      </c>
      <c r="L76" s="3">
        <f>F76*K76</f>
        <v>20.28</v>
      </c>
      <c r="M76" s="12">
        <f t="shared" si="0"/>
        <v>20.28</v>
      </c>
    </row>
    <row r="77" spans="1:13" ht="17.25" x14ac:dyDescent="0.25">
      <c r="A77" s="8"/>
      <c r="B77" s="3" t="s">
        <v>148</v>
      </c>
      <c r="C77" s="7" t="s">
        <v>152</v>
      </c>
      <c r="D77" s="9" t="s">
        <v>14</v>
      </c>
      <c r="E77" s="3" t="s">
        <v>153</v>
      </c>
      <c r="F77" s="12">
        <v>11</v>
      </c>
      <c r="G77" s="3"/>
      <c r="H77" s="3"/>
      <c r="I77" s="27">
        <v>92</v>
      </c>
      <c r="J77" s="3">
        <f>F77*I77</f>
        <v>1012</v>
      </c>
      <c r="K77" s="3"/>
      <c r="L77" s="3"/>
      <c r="M77" s="12">
        <f t="shared" si="0"/>
        <v>1012</v>
      </c>
    </row>
    <row r="78" spans="1:13" ht="30" x14ac:dyDescent="0.25">
      <c r="A78" s="8">
        <v>19</v>
      </c>
      <c r="B78" s="28" t="s">
        <v>155</v>
      </c>
      <c r="C78" s="35" t="s">
        <v>204</v>
      </c>
      <c r="D78" s="39" t="s">
        <v>195</v>
      </c>
      <c r="E78" s="40"/>
      <c r="F78" s="42">
        <v>4.7</v>
      </c>
      <c r="G78" s="3"/>
      <c r="H78" s="3"/>
      <c r="I78" s="3"/>
      <c r="J78" s="3"/>
      <c r="K78" s="3"/>
      <c r="L78" s="3"/>
      <c r="M78" s="12">
        <f t="shared" ref="M78:M141" si="2">H78+J78+L78</f>
        <v>0</v>
      </c>
    </row>
    <row r="79" spans="1:13" x14ac:dyDescent="0.25">
      <c r="A79" s="8"/>
      <c r="B79" s="3"/>
      <c r="C79" s="7" t="s">
        <v>10</v>
      </c>
      <c r="D79" s="3" t="s">
        <v>11</v>
      </c>
      <c r="E79" s="27">
        <v>45.9</v>
      </c>
      <c r="F79" s="12">
        <f>F78*E79</f>
        <v>215.73</v>
      </c>
      <c r="G79" s="3">
        <v>7.8</v>
      </c>
      <c r="H79" s="3">
        <f>F79*G79</f>
        <v>1682.694</v>
      </c>
      <c r="I79" s="3"/>
      <c r="J79" s="3"/>
      <c r="K79" s="3"/>
      <c r="L79" s="3"/>
      <c r="M79" s="12">
        <f t="shared" si="2"/>
        <v>1682.694</v>
      </c>
    </row>
    <row r="80" spans="1:13" x14ac:dyDescent="0.25">
      <c r="A80" s="8"/>
      <c r="B80" s="3"/>
      <c r="C80" s="7" t="s">
        <v>12</v>
      </c>
      <c r="D80" s="3" t="s">
        <v>13</v>
      </c>
      <c r="E80" s="3">
        <v>0.23</v>
      </c>
      <c r="F80" s="12">
        <f>F78*E80</f>
        <v>1.0810000000000002</v>
      </c>
      <c r="G80" s="3"/>
      <c r="H80" s="3"/>
      <c r="I80" s="3"/>
      <c r="J80" s="3"/>
      <c r="K80" s="27">
        <v>4</v>
      </c>
      <c r="L80" s="3">
        <f>F80*K80</f>
        <v>4.3240000000000007</v>
      </c>
      <c r="M80" s="12">
        <f t="shared" si="2"/>
        <v>4.3240000000000007</v>
      </c>
    </row>
    <row r="81" spans="1:13" x14ac:dyDescent="0.25">
      <c r="A81" s="8"/>
      <c r="B81" s="3" t="s">
        <v>156</v>
      </c>
      <c r="C81" s="7" t="s">
        <v>61</v>
      </c>
      <c r="D81" s="3" t="s">
        <v>16</v>
      </c>
      <c r="E81" s="3">
        <v>3.5000000000000003E-2</v>
      </c>
      <c r="F81" s="12">
        <f>F78*E81</f>
        <v>0.16450000000000004</v>
      </c>
      <c r="G81" s="3"/>
      <c r="H81" s="3"/>
      <c r="I81" s="27">
        <v>1420</v>
      </c>
      <c r="J81" s="3">
        <f>F81*I81</f>
        <v>233.59000000000006</v>
      </c>
      <c r="K81" s="3"/>
      <c r="L81" s="3"/>
      <c r="M81" s="12">
        <f t="shared" si="2"/>
        <v>233.59000000000006</v>
      </c>
    </row>
    <row r="82" spans="1:13" ht="17.25" x14ac:dyDescent="0.25">
      <c r="A82" s="8"/>
      <c r="B82" s="2" t="s">
        <v>157</v>
      </c>
      <c r="C82" s="7" t="s">
        <v>62</v>
      </c>
      <c r="D82" s="9" t="s">
        <v>14</v>
      </c>
      <c r="E82" s="3">
        <v>8.9999999999999993E-3</v>
      </c>
      <c r="F82" s="12">
        <f>F78*E82</f>
        <v>4.2299999999999997E-2</v>
      </c>
      <c r="G82" s="3"/>
      <c r="H82" s="3"/>
      <c r="I82" s="27">
        <v>593</v>
      </c>
      <c r="J82" s="3">
        <f t="shared" ref="J82:J83" si="3">F82*I82</f>
        <v>25.0839</v>
      </c>
      <c r="K82" s="3"/>
      <c r="L82" s="3"/>
      <c r="M82" s="12">
        <f t="shared" si="2"/>
        <v>25.0839</v>
      </c>
    </row>
    <row r="83" spans="1:13" ht="17.25" x14ac:dyDescent="0.25">
      <c r="A83" s="8"/>
      <c r="B83" s="3" t="s">
        <v>158</v>
      </c>
      <c r="C83" s="7" t="s">
        <v>63</v>
      </c>
      <c r="D83" s="9" t="s">
        <v>25</v>
      </c>
      <c r="E83" s="3">
        <v>3.4</v>
      </c>
      <c r="F83" s="12">
        <f>F78*E83</f>
        <v>15.98</v>
      </c>
      <c r="G83" s="16"/>
      <c r="H83" s="3"/>
      <c r="I83" s="27">
        <v>20</v>
      </c>
      <c r="J83" s="3">
        <f t="shared" si="3"/>
        <v>319.60000000000002</v>
      </c>
      <c r="K83" s="3"/>
      <c r="L83" s="3"/>
      <c r="M83" s="12">
        <f t="shared" si="2"/>
        <v>319.60000000000002</v>
      </c>
    </row>
    <row r="84" spans="1:13" ht="58.5" customHeight="1" x14ac:dyDescent="0.25">
      <c r="A84" s="8">
        <v>20</v>
      </c>
      <c r="B84" s="3" t="s">
        <v>21</v>
      </c>
      <c r="C84" s="35" t="s">
        <v>205</v>
      </c>
      <c r="D84" s="9" t="s">
        <v>199</v>
      </c>
      <c r="E84" s="3"/>
      <c r="F84" s="44">
        <v>0.16500000000000001</v>
      </c>
      <c r="G84" s="16"/>
      <c r="H84" s="3"/>
      <c r="I84" s="16"/>
      <c r="J84" s="3"/>
      <c r="K84" s="3"/>
      <c r="L84" s="3"/>
      <c r="M84" s="12">
        <f t="shared" si="2"/>
        <v>0</v>
      </c>
    </row>
    <row r="85" spans="1:13" x14ac:dyDescent="0.25">
      <c r="A85" s="8"/>
      <c r="B85" s="3"/>
      <c r="C85" s="7" t="s">
        <v>10</v>
      </c>
      <c r="D85" s="3" t="s">
        <v>11</v>
      </c>
      <c r="E85" s="16">
        <v>337</v>
      </c>
      <c r="F85" s="12">
        <f>F84*E85</f>
        <v>55.605000000000004</v>
      </c>
      <c r="G85" s="3">
        <v>6</v>
      </c>
      <c r="H85" s="3">
        <f>F85*G85</f>
        <v>333.63</v>
      </c>
      <c r="I85" s="16"/>
      <c r="J85" s="3"/>
      <c r="K85" s="3"/>
      <c r="L85" s="3"/>
      <c r="M85" s="12">
        <f t="shared" si="2"/>
        <v>333.63</v>
      </c>
    </row>
    <row r="86" spans="1:13" ht="25.5" customHeight="1" x14ac:dyDescent="0.25">
      <c r="A86" s="8">
        <v>21</v>
      </c>
      <c r="B86" s="28" t="s">
        <v>135</v>
      </c>
      <c r="C86" s="35" t="s">
        <v>30</v>
      </c>
      <c r="D86" s="39" t="s">
        <v>194</v>
      </c>
      <c r="E86" s="40"/>
      <c r="F86" s="42">
        <v>1.08</v>
      </c>
      <c r="G86" s="3"/>
      <c r="H86" s="3"/>
      <c r="I86" s="3"/>
      <c r="J86" s="3"/>
      <c r="K86" s="3"/>
      <c r="L86" s="3"/>
      <c r="M86" s="12">
        <f t="shared" si="2"/>
        <v>0</v>
      </c>
    </row>
    <row r="87" spans="1:13" x14ac:dyDescent="0.25">
      <c r="A87" s="8"/>
      <c r="B87" s="3"/>
      <c r="C87" s="7" t="s">
        <v>10</v>
      </c>
      <c r="D87" s="3" t="s">
        <v>11</v>
      </c>
      <c r="E87" s="27">
        <v>0.89</v>
      </c>
      <c r="F87" s="12">
        <f>F86*E87</f>
        <v>0.96120000000000005</v>
      </c>
      <c r="G87" s="3">
        <v>7.8</v>
      </c>
      <c r="H87" s="12">
        <f>F87*G87</f>
        <v>7.4973600000000005</v>
      </c>
      <c r="I87" s="3"/>
      <c r="J87" s="3"/>
      <c r="K87" s="3"/>
      <c r="L87" s="3"/>
      <c r="M87" s="12">
        <f t="shared" si="2"/>
        <v>7.4973600000000005</v>
      </c>
    </row>
    <row r="88" spans="1:13" x14ac:dyDescent="0.25">
      <c r="A88" s="8"/>
      <c r="B88" s="3"/>
      <c r="C88" s="7" t="s">
        <v>12</v>
      </c>
      <c r="D88" s="9" t="s">
        <v>13</v>
      </c>
      <c r="E88" s="27">
        <v>0.37</v>
      </c>
      <c r="F88" s="12">
        <f>F86*E88</f>
        <v>0.39960000000000001</v>
      </c>
      <c r="G88" s="3"/>
      <c r="H88" s="3"/>
      <c r="I88" s="3"/>
      <c r="J88" s="3"/>
      <c r="K88" s="27">
        <v>4</v>
      </c>
      <c r="L88" s="3">
        <f>F88*K88</f>
        <v>1.5984</v>
      </c>
      <c r="M88" s="12">
        <f t="shared" si="2"/>
        <v>1.5984</v>
      </c>
    </row>
    <row r="89" spans="1:13" ht="17.25" x14ac:dyDescent="0.25">
      <c r="A89" s="8"/>
      <c r="B89" s="2" t="s">
        <v>136</v>
      </c>
      <c r="C89" s="7" t="s">
        <v>22</v>
      </c>
      <c r="D89" s="9" t="s">
        <v>14</v>
      </c>
      <c r="E89" s="27">
        <v>1.1499999999999999</v>
      </c>
      <c r="F89" s="12">
        <f>F86*E89</f>
        <v>1.242</v>
      </c>
      <c r="G89" s="3"/>
      <c r="H89" s="3"/>
      <c r="I89" s="27">
        <v>17</v>
      </c>
      <c r="J89" s="3">
        <f>F89*I89</f>
        <v>21.114000000000001</v>
      </c>
      <c r="K89" s="3"/>
      <c r="L89" s="3"/>
      <c r="M89" s="12">
        <f t="shared" si="2"/>
        <v>21.114000000000001</v>
      </c>
    </row>
    <row r="90" spans="1:13" x14ac:dyDescent="0.25">
      <c r="A90" s="8"/>
      <c r="B90" s="3"/>
      <c r="C90" s="7" t="s">
        <v>15</v>
      </c>
      <c r="D90" s="1" t="s">
        <v>13</v>
      </c>
      <c r="E90" s="3">
        <v>0.02</v>
      </c>
      <c r="F90" s="12">
        <f>F86*E90</f>
        <v>2.1600000000000001E-2</v>
      </c>
      <c r="G90" s="3"/>
      <c r="H90" s="3"/>
      <c r="I90" s="27">
        <v>4</v>
      </c>
      <c r="J90" s="12">
        <f>F90*I90</f>
        <v>8.6400000000000005E-2</v>
      </c>
      <c r="K90" s="3"/>
      <c r="L90" s="3"/>
      <c r="M90" s="12">
        <f t="shared" si="2"/>
        <v>8.6400000000000005E-2</v>
      </c>
    </row>
    <row r="91" spans="1:13" ht="30" x14ac:dyDescent="0.25">
      <c r="A91" s="8">
        <v>22</v>
      </c>
      <c r="B91" s="2" t="s">
        <v>23</v>
      </c>
      <c r="C91" s="35" t="s">
        <v>200</v>
      </c>
      <c r="D91" s="39" t="s">
        <v>193</v>
      </c>
      <c r="E91" s="40"/>
      <c r="F91" s="45">
        <f>1.08/100</f>
        <v>1.0800000000000001E-2</v>
      </c>
      <c r="G91" s="3"/>
      <c r="H91" s="3"/>
      <c r="I91" s="3"/>
      <c r="J91" s="12"/>
      <c r="K91" s="3"/>
      <c r="L91" s="3"/>
      <c r="M91" s="12">
        <f t="shared" si="2"/>
        <v>0</v>
      </c>
    </row>
    <row r="92" spans="1:13" x14ac:dyDescent="0.25">
      <c r="A92" s="8"/>
      <c r="B92" s="3"/>
      <c r="C92" s="7" t="s">
        <v>10</v>
      </c>
      <c r="D92" s="3" t="s">
        <v>11</v>
      </c>
      <c r="E92" s="3">
        <v>137</v>
      </c>
      <c r="F92" s="12">
        <f>F91*E92</f>
        <v>1.4796</v>
      </c>
      <c r="G92" s="27">
        <v>6</v>
      </c>
      <c r="H92" s="12">
        <f>F92*G92</f>
        <v>8.877600000000001</v>
      </c>
      <c r="I92" s="3"/>
      <c r="J92" s="3"/>
      <c r="K92" s="3"/>
      <c r="L92" s="3"/>
      <c r="M92" s="12">
        <f t="shared" si="2"/>
        <v>8.877600000000001</v>
      </c>
    </row>
    <row r="93" spans="1:13" x14ac:dyDescent="0.25">
      <c r="A93" s="8"/>
      <c r="B93" s="3"/>
      <c r="C93" s="7" t="s">
        <v>12</v>
      </c>
      <c r="D93" s="9" t="s">
        <v>13</v>
      </c>
      <c r="E93" s="3">
        <v>28.3</v>
      </c>
      <c r="F93" s="12">
        <f>F91*E93</f>
        <v>0.30564000000000002</v>
      </c>
      <c r="G93" s="3"/>
      <c r="H93" s="3"/>
      <c r="I93" s="3"/>
      <c r="J93" s="3"/>
      <c r="K93" s="27">
        <v>4</v>
      </c>
      <c r="L93" s="3">
        <f>F93*K93</f>
        <v>1.2225600000000001</v>
      </c>
      <c r="M93" s="12">
        <f t="shared" si="2"/>
        <v>1.2225600000000001</v>
      </c>
    </row>
    <row r="94" spans="1:13" ht="17.25" x14ac:dyDescent="0.25">
      <c r="A94" s="8"/>
      <c r="B94" s="2" t="s">
        <v>137</v>
      </c>
      <c r="C94" s="7" t="s">
        <v>24</v>
      </c>
      <c r="D94" s="9" t="s">
        <v>14</v>
      </c>
      <c r="E94" s="3">
        <v>102</v>
      </c>
      <c r="F94" s="12">
        <f>F91*E94</f>
        <v>1.1016000000000001</v>
      </c>
      <c r="G94" s="3"/>
      <c r="H94" s="3"/>
      <c r="I94" s="27">
        <v>97</v>
      </c>
      <c r="J94" s="3">
        <f>F94*I94</f>
        <v>106.85520000000001</v>
      </c>
      <c r="K94" s="3"/>
      <c r="L94" s="3"/>
      <c r="M94" s="12">
        <f t="shared" si="2"/>
        <v>106.85520000000001</v>
      </c>
    </row>
    <row r="95" spans="1:13" x14ac:dyDescent="0.25">
      <c r="A95" s="8"/>
      <c r="B95" s="3"/>
      <c r="C95" s="7" t="s">
        <v>15</v>
      </c>
      <c r="D95" s="1" t="s">
        <v>13</v>
      </c>
      <c r="E95" s="3">
        <v>62</v>
      </c>
      <c r="F95" s="12">
        <f>F91*E95</f>
        <v>0.66960000000000008</v>
      </c>
      <c r="G95" s="3"/>
      <c r="H95" s="3"/>
      <c r="I95" s="27">
        <v>4</v>
      </c>
      <c r="J95" s="12">
        <f>F95*I95</f>
        <v>2.6784000000000003</v>
      </c>
      <c r="K95" s="3"/>
      <c r="L95" s="3"/>
      <c r="M95" s="12">
        <f t="shared" si="2"/>
        <v>2.6784000000000003</v>
      </c>
    </row>
    <row r="96" spans="1:13" ht="66" customHeight="1" x14ac:dyDescent="0.25">
      <c r="A96" s="8">
        <v>23</v>
      </c>
      <c r="B96" s="3" t="s">
        <v>206</v>
      </c>
      <c r="C96" s="35" t="s">
        <v>207</v>
      </c>
      <c r="D96" s="46" t="s">
        <v>150</v>
      </c>
      <c r="E96" s="3"/>
      <c r="F96" s="56">
        <v>6.51</v>
      </c>
      <c r="G96" s="3"/>
      <c r="H96" s="3"/>
      <c r="I96" s="16"/>
      <c r="J96" s="12"/>
      <c r="K96" s="3"/>
      <c r="L96" s="3"/>
      <c r="M96" s="12">
        <f t="shared" si="2"/>
        <v>0</v>
      </c>
    </row>
    <row r="97" spans="1:13" x14ac:dyDescent="0.25">
      <c r="A97" s="8"/>
      <c r="B97" s="3"/>
      <c r="C97" s="7" t="s">
        <v>10</v>
      </c>
      <c r="D97" s="1" t="s">
        <v>11</v>
      </c>
      <c r="E97" s="3">
        <v>20.399999999999999</v>
      </c>
      <c r="F97" s="12">
        <f>F96*E97</f>
        <v>132.80399999999997</v>
      </c>
      <c r="G97" s="27">
        <v>6</v>
      </c>
      <c r="H97" s="3">
        <v>1035.8699999999999</v>
      </c>
      <c r="I97" s="16"/>
      <c r="J97" s="12"/>
      <c r="K97" s="3"/>
      <c r="L97" s="3"/>
      <c r="M97" s="12">
        <f t="shared" si="2"/>
        <v>1035.8699999999999</v>
      </c>
    </row>
    <row r="98" spans="1:13" x14ac:dyDescent="0.25">
      <c r="A98" s="8"/>
      <c r="B98" s="3"/>
      <c r="C98" s="7" t="s">
        <v>12</v>
      </c>
      <c r="D98" s="1" t="s">
        <v>13</v>
      </c>
      <c r="E98" s="3">
        <v>2.5299999999999998</v>
      </c>
      <c r="F98" s="12">
        <f>F96*E98</f>
        <v>16.470299999999998</v>
      </c>
      <c r="G98" s="3"/>
      <c r="H98" s="3"/>
      <c r="I98" s="16"/>
      <c r="J98" s="12"/>
      <c r="K98" s="27">
        <v>4</v>
      </c>
      <c r="L98" s="3">
        <v>52.70496</v>
      </c>
      <c r="M98" s="12">
        <f t="shared" si="2"/>
        <v>52.70496</v>
      </c>
    </row>
    <row r="99" spans="1:13" x14ac:dyDescent="0.25">
      <c r="A99" s="8"/>
      <c r="B99" s="3" t="s">
        <v>139</v>
      </c>
      <c r="C99" s="7" t="s">
        <v>17</v>
      </c>
      <c r="D99" s="1" t="s">
        <v>16</v>
      </c>
      <c r="E99" s="3"/>
      <c r="F99" s="13">
        <v>8.9700000000000002E-2</v>
      </c>
      <c r="G99" s="3"/>
      <c r="H99" s="3"/>
      <c r="I99" s="27">
        <v>1573</v>
      </c>
      <c r="J99" s="12">
        <v>114.4572</v>
      </c>
      <c r="K99" s="3"/>
      <c r="L99" s="3"/>
      <c r="M99" s="12">
        <f t="shared" si="2"/>
        <v>114.4572</v>
      </c>
    </row>
    <row r="100" spans="1:13" x14ac:dyDescent="0.25">
      <c r="A100" s="8"/>
      <c r="B100" s="3" t="s">
        <v>198</v>
      </c>
      <c r="C100" s="7" t="s">
        <v>197</v>
      </c>
      <c r="D100" s="1" t="s">
        <v>143</v>
      </c>
      <c r="E100" s="27">
        <v>1.02</v>
      </c>
      <c r="F100" s="12">
        <f>F96*E100</f>
        <v>6.6402000000000001</v>
      </c>
      <c r="G100" s="3"/>
      <c r="H100" s="3"/>
      <c r="I100" s="27">
        <v>116</v>
      </c>
      <c r="J100" s="12">
        <v>792.91800000000001</v>
      </c>
      <c r="K100" s="3"/>
      <c r="L100" s="3"/>
      <c r="M100" s="12">
        <f t="shared" si="2"/>
        <v>792.91800000000001</v>
      </c>
    </row>
    <row r="101" spans="1:13" x14ac:dyDescent="0.25">
      <c r="A101" s="8"/>
      <c r="B101" s="3" t="s">
        <v>140</v>
      </c>
      <c r="C101" s="7" t="s">
        <v>141</v>
      </c>
      <c r="D101" s="1" t="s">
        <v>73</v>
      </c>
      <c r="E101" s="3">
        <v>5.84</v>
      </c>
      <c r="F101" s="12">
        <f>F96*E101</f>
        <v>38.0184</v>
      </c>
      <c r="G101" s="3"/>
      <c r="H101" s="3"/>
      <c r="I101" s="27">
        <v>2.4</v>
      </c>
      <c r="J101" s="12">
        <v>114.0552</v>
      </c>
      <c r="K101" s="3"/>
      <c r="L101" s="3"/>
      <c r="M101" s="12">
        <f t="shared" si="2"/>
        <v>114.0552</v>
      </c>
    </row>
    <row r="102" spans="1:13" x14ac:dyDescent="0.25">
      <c r="A102" s="8"/>
      <c r="B102" s="2" t="s">
        <v>142</v>
      </c>
      <c r="C102" s="29" t="s">
        <v>32</v>
      </c>
      <c r="D102" s="30" t="s">
        <v>143</v>
      </c>
      <c r="E102" s="27">
        <v>1.59</v>
      </c>
      <c r="F102" s="31">
        <f>F96*E102</f>
        <v>10.350899999999999</v>
      </c>
      <c r="G102" s="27"/>
      <c r="H102" s="27"/>
      <c r="I102" s="27">
        <v>16</v>
      </c>
      <c r="J102" s="27">
        <f t="shared" ref="J102" si="4">F102*I102</f>
        <v>165.61439999999999</v>
      </c>
      <c r="K102" s="27"/>
      <c r="L102" s="27"/>
      <c r="M102" s="12">
        <f t="shared" si="2"/>
        <v>165.61439999999999</v>
      </c>
    </row>
    <row r="103" spans="1:13" x14ac:dyDescent="0.25">
      <c r="A103" s="8"/>
      <c r="B103" s="2" t="s">
        <v>144</v>
      </c>
      <c r="C103" s="7" t="s">
        <v>208</v>
      </c>
      <c r="D103" s="1" t="s">
        <v>150</v>
      </c>
      <c r="E103" s="3">
        <v>0.6</v>
      </c>
      <c r="F103" s="12">
        <f>F96*E103</f>
        <v>3.9059999999999997</v>
      </c>
      <c r="G103" s="3"/>
      <c r="H103" s="3"/>
      <c r="I103" s="27">
        <v>571</v>
      </c>
      <c r="J103" s="12">
        <v>351.54</v>
      </c>
      <c r="K103" s="3"/>
      <c r="L103" s="3"/>
      <c r="M103" s="12">
        <f t="shared" si="2"/>
        <v>351.54</v>
      </c>
    </row>
    <row r="104" spans="1:13" x14ac:dyDescent="0.25">
      <c r="A104" s="8"/>
      <c r="B104" s="3" t="s">
        <v>210</v>
      </c>
      <c r="C104" s="29" t="s">
        <v>209</v>
      </c>
      <c r="D104" s="33" t="s">
        <v>73</v>
      </c>
      <c r="E104" s="27">
        <v>0.41</v>
      </c>
      <c r="F104" s="38">
        <f>F96*E104</f>
        <v>2.6690999999999998</v>
      </c>
      <c r="G104" s="27"/>
      <c r="H104" s="27"/>
      <c r="I104" s="27">
        <v>2.8</v>
      </c>
      <c r="J104" s="38">
        <f>F104*I104</f>
        <v>7.4734799999999986</v>
      </c>
      <c r="K104" s="27"/>
      <c r="L104" s="27"/>
      <c r="M104" s="12">
        <f t="shared" si="2"/>
        <v>7.4734799999999986</v>
      </c>
    </row>
    <row r="105" spans="1:13" x14ac:dyDescent="0.25">
      <c r="A105" s="8"/>
      <c r="B105" s="3"/>
      <c r="C105" s="7" t="s">
        <v>15</v>
      </c>
      <c r="D105" s="1" t="s">
        <v>13</v>
      </c>
      <c r="E105" s="3">
        <v>1.02</v>
      </c>
      <c r="F105" s="12">
        <f>F96*E105</f>
        <v>6.6402000000000001</v>
      </c>
      <c r="G105" s="3"/>
      <c r="H105" s="3"/>
      <c r="I105" s="27">
        <v>4</v>
      </c>
      <c r="J105" s="12">
        <v>21.25</v>
      </c>
      <c r="K105" s="3"/>
      <c r="L105" s="3"/>
      <c r="M105" s="12">
        <f t="shared" si="2"/>
        <v>21.25</v>
      </c>
    </row>
    <row r="106" spans="1:13" ht="30" x14ac:dyDescent="0.25">
      <c r="A106" s="8">
        <v>24</v>
      </c>
      <c r="B106" s="2" t="s">
        <v>26</v>
      </c>
      <c r="C106" s="35" t="s">
        <v>132</v>
      </c>
      <c r="D106" s="39" t="s">
        <v>195</v>
      </c>
      <c r="E106" s="40"/>
      <c r="F106" s="42">
        <v>0.6</v>
      </c>
      <c r="G106" s="3"/>
      <c r="H106" s="3"/>
      <c r="I106" s="16"/>
      <c r="J106" s="3"/>
      <c r="K106" s="3"/>
      <c r="L106" s="3"/>
      <c r="M106" s="12">
        <f t="shared" si="2"/>
        <v>0</v>
      </c>
    </row>
    <row r="107" spans="1:13" x14ac:dyDescent="0.25">
      <c r="A107" s="8"/>
      <c r="B107" s="2"/>
      <c r="C107" s="7" t="s">
        <v>10</v>
      </c>
      <c r="D107" s="3" t="s">
        <v>11</v>
      </c>
      <c r="E107" s="3">
        <v>18.600000000000001</v>
      </c>
      <c r="F107" s="12">
        <f>F106*E107</f>
        <v>11.16</v>
      </c>
      <c r="G107" s="27">
        <v>6</v>
      </c>
      <c r="H107" s="12">
        <f>F107*G107</f>
        <v>66.960000000000008</v>
      </c>
      <c r="I107" s="3"/>
      <c r="J107" s="3"/>
      <c r="K107" s="3"/>
      <c r="L107" s="3"/>
      <c r="M107" s="12">
        <f t="shared" si="2"/>
        <v>66.960000000000008</v>
      </c>
    </row>
    <row r="108" spans="1:13" x14ac:dyDescent="0.25">
      <c r="A108" s="8"/>
      <c r="B108" s="2"/>
      <c r="C108" s="7" t="s">
        <v>12</v>
      </c>
      <c r="D108" s="9" t="s">
        <v>13</v>
      </c>
      <c r="E108" s="3">
        <v>0.16</v>
      </c>
      <c r="F108" s="15">
        <f>F106*E108</f>
        <v>9.6000000000000002E-2</v>
      </c>
      <c r="G108" s="3"/>
      <c r="H108" s="3"/>
      <c r="I108" s="3"/>
      <c r="J108" s="3"/>
      <c r="K108" s="27">
        <v>4</v>
      </c>
      <c r="L108" s="3">
        <f>F108*K108</f>
        <v>0.38400000000000001</v>
      </c>
      <c r="M108" s="12">
        <f t="shared" si="2"/>
        <v>0.38400000000000001</v>
      </c>
    </row>
    <row r="109" spans="1:13" ht="45" x14ac:dyDescent="0.25">
      <c r="A109" s="8">
        <v>25</v>
      </c>
      <c r="B109" s="28" t="s">
        <v>159</v>
      </c>
      <c r="C109" s="35" t="s">
        <v>211</v>
      </c>
      <c r="D109" s="39" t="s">
        <v>16</v>
      </c>
      <c r="E109" s="40"/>
      <c r="F109" s="42">
        <f>60*0.05*2</f>
        <v>6</v>
      </c>
      <c r="G109" s="3"/>
      <c r="H109" s="3"/>
      <c r="I109" s="16"/>
      <c r="J109" s="3"/>
      <c r="K109" s="3"/>
      <c r="L109" s="3"/>
      <c r="M109" s="12">
        <f t="shared" si="2"/>
        <v>0</v>
      </c>
    </row>
    <row r="110" spans="1:13" x14ac:dyDescent="0.25">
      <c r="A110" s="8"/>
      <c r="B110" s="2"/>
      <c r="C110" s="7" t="s">
        <v>10</v>
      </c>
      <c r="D110" s="3" t="s">
        <v>11</v>
      </c>
      <c r="E110" s="3">
        <v>0.53</v>
      </c>
      <c r="F110" s="12">
        <f>F109*E110</f>
        <v>3.18</v>
      </c>
      <c r="G110" s="27">
        <v>6</v>
      </c>
      <c r="H110" s="12">
        <f>F110*G110</f>
        <v>19.080000000000002</v>
      </c>
      <c r="I110" s="3"/>
      <c r="J110" s="3"/>
      <c r="K110" s="3"/>
      <c r="L110" s="3"/>
      <c r="M110" s="12">
        <f t="shared" si="2"/>
        <v>19.080000000000002</v>
      </c>
    </row>
    <row r="111" spans="1:13" ht="39" customHeight="1" x14ac:dyDescent="0.25">
      <c r="A111" s="8">
        <v>26</v>
      </c>
      <c r="B111" s="2" t="s">
        <v>43</v>
      </c>
      <c r="C111" s="35" t="s">
        <v>55</v>
      </c>
      <c r="D111" s="39" t="s">
        <v>16</v>
      </c>
      <c r="E111" s="40"/>
      <c r="F111" s="42">
        <f>F109</f>
        <v>6</v>
      </c>
      <c r="G111" s="3"/>
      <c r="H111" s="3"/>
      <c r="I111" s="16"/>
      <c r="J111" s="3"/>
      <c r="K111" s="27">
        <v>9.83</v>
      </c>
      <c r="L111" s="3">
        <f>F111*K111</f>
        <v>58.980000000000004</v>
      </c>
      <c r="M111" s="12">
        <f t="shared" si="2"/>
        <v>58.980000000000004</v>
      </c>
    </row>
    <row r="112" spans="1:13" ht="26.25" customHeight="1" x14ac:dyDescent="0.25">
      <c r="A112" s="8">
        <v>27</v>
      </c>
      <c r="B112" s="3" t="s">
        <v>202</v>
      </c>
      <c r="C112" s="35" t="s">
        <v>201</v>
      </c>
      <c r="D112" s="46" t="s">
        <v>150</v>
      </c>
      <c r="E112" s="40"/>
      <c r="F112" s="42">
        <v>10</v>
      </c>
      <c r="G112" s="3"/>
      <c r="H112" s="3"/>
      <c r="I112" s="16"/>
      <c r="J112" s="12"/>
      <c r="K112" s="3"/>
      <c r="L112" s="3"/>
      <c r="M112" s="12">
        <f t="shared" si="2"/>
        <v>0</v>
      </c>
    </row>
    <row r="113" spans="1:13" x14ac:dyDescent="0.25">
      <c r="A113" s="8"/>
      <c r="B113" s="3"/>
      <c r="C113" s="7" t="s">
        <v>10</v>
      </c>
      <c r="D113" s="3" t="s">
        <v>11</v>
      </c>
      <c r="E113" s="3">
        <v>5.0999999999999996</v>
      </c>
      <c r="F113" s="12">
        <f>F112*E113</f>
        <v>51</v>
      </c>
      <c r="G113" s="27">
        <v>6</v>
      </c>
      <c r="H113" s="12">
        <f>F113*G113</f>
        <v>306</v>
      </c>
      <c r="I113" s="3"/>
      <c r="J113" s="3"/>
      <c r="K113" s="3"/>
      <c r="L113" s="3"/>
      <c r="M113" s="12">
        <f t="shared" si="2"/>
        <v>306</v>
      </c>
    </row>
    <row r="114" spans="1:13" x14ac:dyDescent="0.25">
      <c r="A114" s="8"/>
      <c r="B114" s="3"/>
      <c r="C114" s="7" t="s">
        <v>12</v>
      </c>
      <c r="D114" s="9" t="s">
        <v>13</v>
      </c>
      <c r="E114" s="3">
        <v>3.1</v>
      </c>
      <c r="F114" s="12">
        <f>F112*E114</f>
        <v>31</v>
      </c>
      <c r="G114" s="3"/>
      <c r="H114" s="3"/>
      <c r="I114" s="3"/>
      <c r="J114" s="3"/>
      <c r="K114" s="27">
        <v>4</v>
      </c>
      <c r="L114" s="3">
        <f>F114*K114</f>
        <v>124</v>
      </c>
      <c r="M114" s="12">
        <f t="shared" si="2"/>
        <v>124</v>
      </c>
    </row>
    <row r="115" spans="1:13" x14ac:dyDescent="0.25">
      <c r="A115" s="8"/>
      <c r="B115" s="3" t="s">
        <v>139</v>
      </c>
      <c r="C115" s="7" t="s">
        <v>17</v>
      </c>
      <c r="D115" s="9" t="s">
        <v>16</v>
      </c>
      <c r="E115" s="3"/>
      <c r="F115" s="19">
        <v>1.24837</v>
      </c>
      <c r="G115" s="3"/>
      <c r="H115" s="3"/>
      <c r="I115" s="27">
        <v>1573</v>
      </c>
      <c r="J115" s="3">
        <f>F115*I115</f>
        <v>1963.6860099999999</v>
      </c>
      <c r="K115" s="3"/>
      <c r="L115" s="3"/>
      <c r="M115" s="12">
        <f t="shared" si="2"/>
        <v>1963.6860099999999</v>
      </c>
    </row>
    <row r="116" spans="1:13" ht="17.25" x14ac:dyDescent="0.25">
      <c r="A116" s="8"/>
      <c r="B116" s="3" t="s">
        <v>198</v>
      </c>
      <c r="C116" s="7" t="s">
        <v>197</v>
      </c>
      <c r="D116" s="9" t="s">
        <v>14</v>
      </c>
      <c r="E116" s="3">
        <v>1.02</v>
      </c>
      <c r="F116" s="12">
        <f>F112*E116</f>
        <v>10.199999999999999</v>
      </c>
      <c r="G116" s="3"/>
      <c r="H116" s="3"/>
      <c r="I116" s="27">
        <v>116</v>
      </c>
      <c r="J116" s="3">
        <f t="shared" ref="J116:J120" si="5">F116*I116</f>
        <v>1183.1999999999998</v>
      </c>
      <c r="K116" s="3"/>
      <c r="L116" s="3"/>
      <c r="M116" s="12">
        <f t="shared" si="2"/>
        <v>1183.1999999999998</v>
      </c>
    </row>
    <row r="117" spans="1:13" x14ac:dyDescent="0.25">
      <c r="A117" s="8"/>
      <c r="B117" s="3" t="s">
        <v>140</v>
      </c>
      <c r="C117" s="7" t="s">
        <v>141</v>
      </c>
      <c r="D117" s="9" t="s">
        <v>73</v>
      </c>
      <c r="E117" s="3">
        <v>0.26</v>
      </c>
      <c r="F117" s="14">
        <f>F112*E117</f>
        <v>2.6</v>
      </c>
      <c r="G117" s="3"/>
      <c r="H117" s="3"/>
      <c r="I117" s="27">
        <v>2.4</v>
      </c>
      <c r="J117" s="3">
        <f t="shared" si="5"/>
        <v>6.24</v>
      </c>
      <c r="K117" s="3"/>
      <c r="L117" s="3"/>
      <c r="M117" s="12">
        <f t="shared" si="2"/>
        <v>6.24</v>
      </c>
    </row>
    <row r="118" spans="1:13" x14ac:dyDescent="0.25">
      <c r="A118" s="8"/>
      <c r="B118" s="2" t="s">
        <v>142</v>
      </c>
      <c r="C118" s="29" t="s">
        <v>32</v>
      </c>
      <c r="D118" s="30" t="s">
        <v>143</v>
      </c>
      <c r="E118" s="27">
        <v>0.6</v>
      </c>
      <c r="F118" s="31">
        <f>F112*E118</f>
        <v>6</v>
      </c>
      <c r="G118" s="27"/>
      <c r="H118" s="27"/>
      <c r="I118" s="27">
        <v>16</v>
      </c>
      <c r="J118" s="27">
        <f t="shared" si="5"/>
        <v>96</v>
      </c>
      <c r="K118" s="27"/>
      <c r="L118" s="27"/>
      <c r="M118" s="12">
        <f t="shared" si="2"/>
        <v>96</v>
      </c>
    </row>
    <row r="119" spans="1:13" ht="17.25" x14ac:dyDescent="0.25">
      <c r="A119" s="8"/>
      <c r="B119" s="2" t="s">
        <v>144</v>
      </c>
      <c r="C119" s="7" t="s">
        <v>145</v>
      </c>
      <c r="D119" s="9" t="s">
        <v>14</v>
      </c>
      <c r="E119" s="27">
        <v>0.02</v>
      </c>
      <c r="F119" s="3">
        <f>F112*E119</f>
        <v>0.2</v>
      </c>
      <c r="G119" s="3"/>
      <c r="H119" s="3"/>
      <c r="I119" s="27">
        <v>571</v>
      </c>
      <c r="J119" s="3">
        <f t="shared" si="5"/>
        <v>114.2</v>
      </c>
      <c r="K119" s="3"/>
      <c r="L119" s="3"/>
      <c r="M119" s="12">
        <f t="shared" si="2"/>
        <v>114.2</v>
      </c>
    </row>
    <row r="120" spans="1:13" x14ac:dyDescent="0.25">
      <c r="A120" s="8"/>
      <c r="B120" s="3"/>
      <c r="C120" s="32" t="s">
        <v>15</v>
      </c>
      <c r="D120" s="3" t="s">
        <v>13</v>
      </c>
      <c r="E120" s="3">
        <v>0.17</v>
      </c>
      <c r="F120" s="3">
        <f>F112*E120</f>
        <v>1.7000000000000002</v>
      </c>
      <c r="G120" s="3"/>
      <c r="H120" s="3"/>
      <c r="I120" s="27">
        <v>4</v>
      </c>
      <c r="J120" s="3">
        <f t="shared" si="5"/>
        <v>6.8000000000000007</v>
      </c>
      <c r="K120" s="3"/>
      <c r="L120" s="3"/>
      <c r="M120" s="12">
        <f t="shared" si="2"/>
        <v>6.8000000000000007</v>
      </c>
    </row>
    <row r="121" spans="1:13" ht="30" x14ac:dyDescent="0.25">
      <c r="A121" s="3">
        <v>28</v>
      </c>
      <c r="B121" s="28" t="s">
        <v>155</v>
      </c>
      <c r="C121" s="35" t="s">
        <v>60</v>
      </c>
      <c r="D121" s="39" t="s">
        <v>195</v>
      </c>
      <c r="E121" s="40"/>
      <c r="F121" s="40">
        <v>0.6</v>
      </c>
      <c r="G121" s="3"/>
      <c r="H121" s="3"/>
      <c r="I121" s="3"/>
      <c r="J121" s="3"/>
      <c r="K121" s="3"/>
      <c r="L121" s="3"/>
      <c r="M121" s="12">
        <f t="shared" si="2"/>
        <v>0</v>
      </c>
    </row>
    <row r="122" spans="1:13" x14ac:dyDescent="0.25">
      <c r="A122" s="8"/>
      <c r="B122" s="3"/>
      <c r="C122" s="7" t="s">
        <v>10</v>
      </c>
      <c r="D122" s="3" t="s">
        <v>11</v>
      </c>
      <c r="E122" s="27">
        <v>45.9</v>
      </c>
      <c r="F122" s="12">
        <f>F121*E122</f>
        <v>27.54</v>
      </c>
      <c r="G122" s="3">
        <v>7.8</v>
      </c>
      <c r="H122" s="3">
        <f>F122*G122</f>
        <v>214.81199999999998</v>
      </c>
      <c r="I122" s="3"/>
      <c r="J122" s="3"/>
      <c r="K122" s="3"/>
      <c r="L122" s="3"/>
      <c r="M122" s="12">
        <f t="shared" si="2"/>
        <v>214.81199999999998</v>
      </c>
    </row>
    <row r="123" spans="1:13" x14ac:dyDescent="0.25">
      <c r="A123" s="8"/>
      <c r="B123" s="3"/>
      <c r="C123" s="7" t="s">
        <v>12</v>
      </c>
      <c r="D123" s="3" t="s">
        <v>13</v>
      </c>
      <c r="E123" s="3">
        <v>0.23</v>
      </c>
      <c r="F123" s="12">
        <f>F121*E123</f>
        <v>0.13800000000000001</v>
      </c>
      <c r="G123" s="3"/>
      <c r="H123" s="3"/>
      <c r="I123" s="3"/>
      <c r="J123" s="3"/>
      <c r="K123" s="27">
        <v>4</v>
      </c>
      <c r="L123" s="3">
        <f>F123*K123</f>
        <v>0.55200000000000005</v>
      </c>
      <c r="M123" s="12">
        <f t="shared" si="2"/>
        <v>0.55200000000000005</v>
      </c>
    </row>
    <row r="124" spans="1:13" x14ac:dyDescent="0.25">
      <c r="A124" s="8"/>
      <c r="B124" s="3" t="s">
        <v>156</v>
      </c>
      <c r="C124" s="7" t="s">
        <v>61</v>
      </c>
      <c r="D124" s="3" t="s">
        <v>16</v>
      </c>
      <c r="E124" s="3">
        <v>3.5000000000000003E-2</v>
      </c>
      <c r="F124" s="12">
        <f>F121*E124</f>
        <v>2.1000000000000001E-2</v>
      </c>
      <c r="G124" s="3"/>
      <c r="H124" s="3"/>
      <c r="I124" s="27">
        <v>1420</v>
      </c>
      <c r="J124" s="3">
        <f>F124*I124</f>
        <v>29.82</v>
      </c>
      <c r="K124" s="3"/>
      <c r="L124" s="3"/>
      <c r="M124" s="12">
        <f t="shared" si="2"/>
        <v>29.82</v>
      </c>
    </row>
    <row r="125" spans="1:13" ht="17.25" x14ac:dyDescent="0.25">
      <c r="A125" s="8"/>
      <c r="B125" s="2" t="s">
        <v>157</v>
      </c>
      <c r="C125" s="7" t="s">
        <v>62</v>
      </c>
      <c r="D125" s="9" t="s">
        <v>14</v>
      </c>
      <c r="E125" s="3">
        <v>8.9999999999999993E-3</v>
      </c>
      <c r="F125" s="12">
        <f>F121*E125</f>
        <v>5.3999999999999994E-3</v>
      </c>
      <c r="G125" s="3"/>
      <c r="H125" s="3"/>
      <c r="I125" s="27">
        <v>593</v>
      </c>
      <c r="J125" s="3">
        <f t="shared" ref="J125:J126" si="6">F125*I125</f>
        <v>3.2021999999999995</v>
      </c>
      <c r="K125" s="3"/>
      <c r="L125" s="3"/>
      <c r="M125" s="12">
        <f t="shared" si="2"/>
        <v>3.2021999999999995</v>
      </c>
    </row>
    <row r="126" spans="1:13" ht="17.25" x14ac:dyDescent="0.25">
      <c r="A126" s="8"/>
      <c r="B126" s="3" t="s">
        <v>158</v>
      </c>
      <c r="C126" s="7" t="s">
        <v>63</v>
      </c>
      <c r="D126" s="9" t="s">
        <v>25</v>
      </c>
      <c r="E126" s="3">
        <v>3.4</v>
      </c>
      <c r="F126" s="12">
        <f>F121*E126</f>
        <v>2.04</v>
      </c>
      <c r="G126" s="16"/>
      <c r="H126" s="3"/>
      <c r="I126" s="27">
        <v>20</v>
      </c>
      <c r="J126" s="3">
        <f t="shared" si="6"/>
        <v>40.799999999999997</v>
      </c>
      <c r="K126" s="3"/>
      <c r="L126" s="3"/>
      <c r="M126" s="12">
        <f t="shared" si="2"/>
        <v>40.799999999999997</v>
      </c>
    </row>
    <row r="127" spans="1:13" ht="52.5" customHeight="1" x14ac:dyDescent="0.25">
      <c r="A127" s="8">
        <v>29</v>
      </c>
      <c r="B127" s="28" t="s">
        <v>159</v>
      </c>
      <c r="C127" s="35" t="s">
        <v>212</v>
      </c>
      <c r="D127" s="39" t="s">
        <v>16</v>
      </c>
      <c r="E127" s="40"/>
      <c r="F127" s="57">
        <f>16.5*1.6</f>
        <v>26.400000000000002</v>
      </c>
      <c r="G127" s="3"/>
      <c r="H127" s="3"/>
      <c r="I127" s="16"/>
      <c r="J127" s="3"/>
      <c r="K127" s="3"/>
      <c r="L127" s="3"/>
      <c r="M127" s="12">
        <f t="shared" si="2"/>
        <v>0</v>
      </c>
    </row>
    <row r="128" spans="1:13" x14ac:dyDescent="0.25">
      <c r="A128" s="8"/>
      <c r="B128" s="2"/>
      <c r="C128" s="7" t="s">
        <v>10</v>
      </c>
      <c r="D128" s="3" t="s">
        <v>11</v>
      </c>
      <c r="E128" s="3">
        <v>0.53</v>
      </c>
      <c r="F128" s="12">
        <f>F127*E128</f>
        <v>13.992000000000003</v>
      </c>
      <c r="G128" s="27">
        <v>6</v>
      </c>
      <c r="H128" s="12">
        <f>F128*G128</f>
        <v>83.952000000000012</v>
      </c>
      <c r="I128" s="3"/>
      <c r="J128" s="3"/>
      <c r="K128" s="3"/>
      <c r="L128" s="3"/>
      <c r="M128" s="12">
        <f t="shared" si="2"/>
        <v>83.952000000000012</v>
      </c>
    </row>
    <row r="129" spans="1:13" ht="46.5" customHeight="1" x14ac:dyDescent="0.25">
      <c r="A129" s="8">
        <v>30</v>
      </c>
      <c r="B129" s="2" t="s">
        <v>43</v>
      </c>
      <c r="C129" s="35" t="s">
        <v>55</v>
      </c>
      <c r="D129" s="39" t="s">
        <v>16</v>
      </c>
      <c r="E129" s="40"/>
      <c r="F129" s="57">
        <f>F127</f>
        <v>26.400000000000002</v>
      </c>
      <c r="G129" s="3"/>
      <c r="H129" s="3"/>
      <c r="I129" s="16"/>
      <c r="J129" s="3"/>
      <c r="K129" s="27">
        <v>9.83</v>
      </c>
      <c r="L129" s="3">
        <f>F129*K129</f>
        <v>259.512</v>
      </c>
      <c r="M129" s="12">
        <f t="shared" si="2"/>
        <v>259.512</v>
      </c>
    </row>
    <row r="130" spans="1:13" ht="30" x14ac:dyDescent="0.25">
      <c r="A130" s="8">
        <v>31</v>
      </c>
      <c r="B130" s="3" t="s">
        <v>64</v>
      </c>
      <c r="C130" s="35" t="s">
        <v>65</v>
      </c>
      <c r="D130" s="39" t="s">
        <v>193</v>
      </c>
      <c r="E130" s="40"/>
      <c r="F130" s="42">
        <v>6.3E-2</v>
      </c>
      <c r="G130" s="3"/>
      <c r="H130" s="3"/>
      <c r="I130" s="3"/>
      <c r="J130" s="3"/>
      <c r="K130" s="3"/>
      <c r="L130" s="3"/>
      <c r="M130" s="12">
        <f t="shared" si="2"/>
        <v>0</v>
      </c>
    </row>
    <row r="131" spans="1:13" x14ac:dyDescent="0.25">
      <c r="A131" s="8"/>
      <c r="B131" s="3"/>
      <c r="C131" s="7" t="s">
        <v>10</v>
      </c>
      <c r="D131" s="3" t="s">
        <v>11</v>
      </c>
      <c r="E131" s="3">
        <v>228</v>
      </c>
      <c r="F131" s="15">
        <f>F130*E131</f>
        <v>14.364000000000001</v>
      </c>
      <c r="G131" s="27">
        <v>6</v>
      </c>
      <c r="H131" s="12">
        <f>F131*G131</f>
        <v>86.183999999999997</v>
      </c>
      <c r="I131" s="3"/>
      <c r="J131" s="3"/>
      <c r="K131" s="3"/>
      <c r="L131" s="3"/>
      <c r="M131" s="12">
        <f t="shared" si="2"/>
        <v>86.183999999999997</v>
      </c>
    </row>
    <row r="132" spans="1:13" x14ac:dyDescent="0.25">
      <c r="A132" s="8"/>
      <c r="B132" s="3"/>
      <c r="C132" s="7" t="s">
        <v>12</v>
      </c>
      <c r="D132" s="9" t="s">
        <v>13</v>
      </c>
      <c r="E132" s="27">
        <v>70.150000000000006</v>
      </c>
      <c r="F132" s="15">
        <f>F130*E132</f>
        <v>4.4194500000000003</v>
      </c>
      <c r="G132" s="3"/>
      <c r="H132" s="3"/>
      <c r="I132" s="3"/>
      <c r="J132" s="3"/>
      <c r="K132" s="27">
        <v>4</v>
      </c>
      <c r="L132" s="3">
        <f>F132*K132</f>
        <v>17.677800000000001</v>
      </c>
      <c r="M132" s="12">
        <f t="shared" si="2"/>
        <v>17.677800000000001</v>
      </c>
    </row>
    <row r="133" spans="1:13" ht="17.25" x14ac:dyDescent="0.25">
      <c r="A133" s="8">
        <v>32</v>
      </c>
      <c r="B133" s="3" t="s">
        <v>66</v>
      </c>
      <c r="C133" s="35" t="s">
        <v>67</v>
      </c>
      <c r="D133" s="39" t="s">
        <v>194</v>
      </c>
      <c r="E133" s="52"/>
      <c r="F133" s="48">
        <v>8.24</v>
      </c>
      <c r="G133" s="3"/>
      <c r="H133" s="3"/>
      <c r="I133" s="3"/>
      <c r="J133" s="3"/>
      <c r="K133" s="3"/>
      <c r="L133" s="3"/>
      <c r="M133" s="12">
        <f t="shared" si="2"/>
        <v>0</v>
      </c>
    </row>
    <row r="134" spans="1:13" x14ac:dyDescent="0.25">
      <c r="A134" s="8"/>
      <c r="B134" s="3"/>
      <c r="C134" s="7" t="s">
        <v>10</v>
      </c>
      <c r="D134" s="3" t="s">
        <v>11</v>
      </c>
      <c r="E134" s="3">
        <v>5.9</v>
      </c>
      <c r="F134" s="15">
        <f>F133*E134</f>
        <v>48.616000000000007</v>
      </c>
      <c r="G134" s="27">
        <v>6</v>
      </c>
      <c r="H134" s="12">
        <f>F134*G134</f>
        <v>291.69600000000003</v>
      </c>
      <c r="I134" s="3"/>
      <c r="J134" s="3"/>
      <c r="K134" s="3"/>
      <c r="L134" s="3"/>
      <c r="M134" s="12">
        <f t="shared" si="2"/>
        <v>291.69600000000003</v>
      </c>
    </row>
    <row r="135" spans="1:13" x14ac:dyDescent="0.25">
      <c r="A135" s="8"/>
      <c r="B135" s="3"/>
      <c r="C135" s="7" t="s">
        <v>12</v>
      </c>
      <c r="D135" s="9" t="s">
        <v>13</v>
      </c>
      <c r="E135" s="27">
        <v>1.8</v>
      </c>
      <c r="F135" s="15">
        <f>F133*E135</f>
        <v>14.832000000000001</v>
      </c>
      <c r="G135" s="3"/>
      <c r="H135" s="3"/>
      <c r="I135" s="3"/>
      <c r="J135" s="3"/>
      <c r="K135" s="27">
        <v>4</v>
      </c>
      <c r="L135" s="3">
        <f>F135*K135</f>
        <v>59.328000000000003</v>
      </c>
      <c r="M135" s="12">
        <f t="shared" si="2"/>
        <v>59.328000000000003</v>
      </c>
    </row>
    <row r="136" spans="1:13" ht="56.25" customHeight="1" x14ac:dyDescent="0.25">
      <c r="A136" s="8">
        <v>33</v>
      </c>
      <c r="B136" s="28" t="s">
        <v>159</v>
      </c>
      <c r="C136" s="35" t="s">
        <v>54</v>
      </c>
      <c r="D136" s="40" t="s">
        <v>16</v>
      </c>
      <c r="E136" s="40"/>
      <c r="F136" s="42">
        <v>34.18</v>
      </c>
      <c r="G136" s="3"/>
      <c r="H136" s="3"/>
      <c r="I136" s="3"/>
      <c r="J136" s="3"/>
      <c r="K136" s="3"/>
      <c r="L136" s="3"/>
      <c r="M136" s="12">
        <f t="shared" si="2"/>
        <v>0</v>
      </c>
    </row>
    <row r="137" spans="1:13" x14ac:dyDescent="0.25">
      <c r="A137" s="8"/>
      <c r="B137" s="3"/>
      <c r="C137" s="7" t="s">
        <v>10</v>
      </c>
      <c r="D137" s="3" t="s">
        <v>11</v>
      </c>
      <c r="E137" s="27">
        <v>0.53</v>
      </c>
      <c r="F137" s="15">
        <f>F136*E137</f>
        <v>18.115400000000001</v>
      </c>
      <c r="G137" s="27">
        <v>6</v>
      </c>
      <c r="H137" s="12">
        <f>F137*G137</f>
        <v>108.69240000000001</v>
      </c>
      <c r="I137" s="3"/>
      <c r="J137" s="3"/>
      <c r="K137" s="3"/>
      <c r="L137" s="3"/>
      <c r="M137" s="12">
        <f t="shared" si="2"/>
        <v>108.69240000000001</v>
      </c>
    </row>
    <row r="138" spans="1:13" ht="30" x14ac:dyDescent="0.25">
      <c r="A138" s="8">
        <v>34</v>
      </c>
      <c r="B138" s="3" t="s">
        <v>43</v>
      </c>
      <c r="C138" s="35" t="s">
        <v>55</v>
      </c>
      <c r="D138" s="40" t="s">
        <v>16</v>
      </c>
      <c r="E138" s="40"/>
      <c r="F138" s="42">
        <f>F136</f>
        <v>34.18</v>
      </c>
      <c r="G138" s="3"/>
      <c r="H138" s="3"/>
      <c r="I138" s="3"/>
      <c r="J138" s="3"/>
      <c r="K138" s="27">
        <v>9.83</v>
      </c>
      <c r="L138" s="3">
        <f>F138*K138</f>
        <v>335.98939999999999</v>
      </c>
      <c r="M138" s="12">
        <f t="shared" si="2"/>
        <v>335.98939999999999</v>
      </c>
    </row>
    <row r="139" spans="1:13" ht="30" x14ac:dyDescent="0.25">
      <c r="A139" s="8">
        <v>35</v>
      </c>
      <c r="B139" s="3" t="s">
        <v>21</v>
      </c>
      <c r="C139" s="35" t="s">
        <v>70</v>
      </c>
      <c r="D139" s="39" t="s">
        <v>193</v>
      </c>
      <c r="E139" s="40"/>
      <c r="F139" s="40">
        <v>8.2500000000000004E-2</v>
      </c>
      <c r="G139" s="3"/>
      <c r="H139" s="3"/>
      <c r="I139" s="3"/>
      <c r="J139" s="3"/>
      <c r="K139" s="3"/>
      <c r="L139" s="3"/>
      <c r="M139" s="12">
        <f t="shared" si="2"/>
        <v>0</v>
      </c>
    </row>
    <row r="140" spans="1:13" x14ac:dyDescent="0.25">
      <c r="A140" s="8"/>
      <c r="B140" s="3"/>
      <c r="C140" s="7" t="s">
        <v>10</v>
      </c>
      <c r="D140" s="3" t="s">
        <v>11</v>
      </c>
      <c r="E140" s="3">
        <v>337</v>
      </c>
      <c r="F140" s="12">
        <f>F139*E140</f>
        <v>27.802500000000002</v>
      </c>
      <c r="G140" s="27">
        <v>6</v>
      </c>
      <c r="H140" s="12">
        <f>F140*G140</f>
        <v>166.815</v>
      </c>
      <c r="I140" s="3"/>
      <c r="J140" s="3"/>
      <c r="K140" s="3"/>
      <c r="L140" s="3"/>
      <c r="M140" s="12">
        <f t="shared" si="2"/>
        <v>166.815</v>
      </c>
    </row>
    <row r="141" spans="1:13" ht="17.25" x14ac:dyDescent="0.25">
      <c r="A141" s="8">
        <v>36</v>
      </c>
      <c r="B141" s="28" t="s">
        <v>135</v>
      </c>
      <c r="C141" s="35" t="s">
        <v>30</v>
      </c>
      <c r="D141" s="39" t="s">
        <v>194</v>
      </c>
      <c r="E141" s="40"/>
      <c r="F141" s="42">
        <v>6</v>
      </c>
      <c r="G141" s="3"/>
      <c r="H141" s="3"/>
      <c r="I141" s="3"/>
      <c r="J141" s="12"/>
      <c r="K141" s="3"/>
      <c r="L141" s="3"/>
      <c r="M141" s="12">
        <f t="shared" si="2"/>
        <v>0</v>
      </c>
    </row>
    <row r="142" spans="1:13" x14ac:dyDescent="0.25">
      <c r="A142" s="8"/>
      <c r="B142" s="3"/>
      <c r="C142" s="7" t="s">
        <v>10</v>
      </c>
      <c r="D142" s="3" t="s">
        <v>11</v>
      </c>
      <c r="E142" s="27">
        <v>0.89</v>
      </c>
      <c r="F142" s="12">
        <f>F141*E142</f>
        <v>5.34</v>
      </c>
      <c r="G142" s="3">
        <v>7.8</v>
      </c>
      <c r="H142" s="12">
        <f>F142*G142</f>
        <v>41.652000000000001</v>
      </c>
      <c r="I142" s="3"/>
      <c r="J142" s="3"/>
      <c r="K142" s="3"/>
      <c r="L142" s="3"/>
      <c r="M142" s="12">
        <f t="shared" ref="M142:M205" si="7">H142+J142+L142</f>
        <v>41.652000000000001</v>
      </c>
    </row>
    <row r="143" spans="1:13" x14ac:dyDescent="0.25">
      <c r="A143" s="8"/>
      <c r="B143" s="3"/>
      <c r="C143" s="7" t="s">
        <v>12</v>
      </c>
      <c r="D143" s="9" t="s">
        <v>13</v>
      </c>
      <c r="E143" s="27">
        <v>0.37</v>
      </c>
      <c r="F143" s="12">
        <f>F141*E143</f>
        <v>2.2199999999999998</v>
      </c>
      <c r="G143" s="3"/>
      <c r="H143" s="3"/>
      <c r="I143" s="3"/>
      <c r="J143" s="3"/>
      <c r="K143" s="27">
        <v>4</v>
      </c>
      <c r="L143" s="3">
        <f>F143*K143</f>
        <v>8.879999999999999</v>
      </c>
      <c r="M143" s="12">
        <f t="shared" si="7"/>
        <v>8.879999999999999</v>
      </c>
    </row>
    <row r="144" spans="1:13" ht="17.25" x14ac:dyDescent="0.25">
      <c r="A144" s="8"/>
      <c r="B144" s="2" t="s">
        <v>136</v>
      </c>
      <c r="C144" s="7" t="s">
        <v>22</v>
      </c>
      <c r="D144" s="9" t="s">
        <v>14</v>
      </c>
      <c r="E144" s="27">
        <v>1.1499999999999999</v>
      </c>
      <c r="F144" s="12">
        <f>F141*E144</f>
        <v>6.8999999999999995</v>
      </c>
      <c r="G144" s="3"/>
      <c r="H144" s="3"/>
      <c r="I144" s="27">
        <v>17</v>
      </c>
      <c r="J144" s="3">
        <f>F144*I144</f>
        <v>117.3</v>
      </c>
      <c r="K144" s="3"/>
      <c r="L144" s="3"/>
      <c r="M144" s="12">
        <f t="shared" si="7"/>
        <v>117.3</v>
      </c>
    </row>
    <row r="145" spans="1:13" x14ac:dyDescent="0.25">
      <c r="A145" s="8"/>
      <c r="B145" s="3"/>
      <c r="C145" s="7" t="s">
        <v>15</v>
      </c>
      <c r="D145" s="1" t="s">
        <v>13</v>
      </c>
      <c r="E145" s="3">
        <v>0.02</v>
      </c>
      <c r="F145" s="12">
        <f>F141*E145</f>
        <v>0.12</v>
      </c>
      <c r="G145" s="3"/>
      <c r="H145" s="3"/>
      <c r="I145" s="27">
        <v>4</v>
      </c>
      <c r="J145" s="12">
        <f>F145*I145</f>
        <v>0.48</v>
      </c>
      <c r="K145" s="3"/>
      <c r="L145" s="3"/>
      <c r="M145" s="12">
        <f t="shared" si="7"/>
        <v>0.48</v>
      </c>
    </row>
    <row r="146" spans="1:13" ht="17.25" x14ac:dyDescent="0.25">
      <c r="A146" s="8">
        <v>37</v>
      </c>
      <c r="B146" s="20" t="s">
        <v>23</v>
      </c>
      <c r="C146" s="35" t="s">
        <v>31</v>
      </c>
      <c r="D146" s="39" t="s">
        <v>193</v>
      </c>
      <c r="E146" s="40"/>
      <c r="F146" s="42">
        <v>1.4999999999999999E-2</v>
      </c>
      <c r="G146" s="3"/>
      <c r="H146" s="3"/>
      <c r="I146" s="3"/>
      <c r="J146" s="3"/>
      <c r="K146" s="3"/>
      <c r="L146" s="3"/>
      <c r="M146" s="12">
        <f t="shared" si="7"/>
        <v>0</v>
      </c>
    </row>
    <row r="147" spans="1:13" x14ac:dyDescent="0.25">
      <c r="A147" s="8"/>
      <c r="B147" s="3"/>
      <c r="C147" s="7" t="s">
        <v>10</v>
      </c>
      <c r="D147" s="3" t="s">
        <v>11</v>
      </c>
      <c r="E147" s="3">
        <v>137</v>
      </c>
      <c r="F147" s="12">
        <f>F146*E147</f>
        <v>2.0549999999999997</v>
      </c>
      <c r="G147" s="27">
        <v>6</v>
      </c>
      <c r="H147" s="12">
        <f>F147*G147</f>
        <v>12.329999999999998</v>
      </c>
      <c r="I147" s="3"/>
      <c r="J147" s="3"/>
      <c r="K147" s="3"/>
      <c r="L147" s="3"/>
      <c r="M147" s="12">
        <f t="shared" si="7"/>
        <v>12.329999999999998</v>
      </c>
    </row>
    <row r="148" spans="1:13" x14ac:dyDescent="0.25">
      <c r="A148" s="8"/>
      <c r="B148" s="3"/>
      <c r="C148" s="7" t="s">
        <v>12</v>
      </c>
      <c r="D148" s="9" t="s">
        <v>13</v>
      </c>
      <c r="E148" s="3">
        <v>28.3</v>
      </c>
      <c r="F148" s="12">
        <f>F146*E148</f>
        <v>0.42449999999999999</v>
      </c>
      <c r="G148" s="3"/>
      <c r="H148" s="3"/>
      <c r="I148" s="3"/>
      <c r="J148" s="3"/>
      <c r="K148" s="27">
        <v>4</v>
      </c>
      <c r="L148" s="3">
        <f>F148*K148</f>
        <v>1.698</v>
      </c>
      <c r="M148" s="12">
        <f t="shared" si="7"/>
        <v>1.698</v>
      </c>
    </row>
    <row r="149" spans="1:13" ht="17.25" x14ac:dyDescent="0.25">
      <c r="A149" s="8"/>
      <c r="B149" s="2" t="s">
        <v>137</v>
      </c>
      <c r="C149" s="7" t="s">
        <v>24</v>
      </c>
      <c r="D149" s="9" t="s">
        <v>14</v>
      </c>
      <c r="E149" s="3">
        <v>102</v>
      </c>
      <c r="F149" s="12">
        <f>F146*E149</f>
        <v>1.53</v>
      </c>
      <c r="G149" s="3"/>
      <c r="H149" s="3"/>
      <c r="I149" s="27">
        <v>97</v>
      </c>
      <c r="J149" s="3">
        <f>F149*I149</f>
        <v>148.41</v>
      </c>
      <c r="K149" s="3"/>
      <c r="L149" s="3"/>
      <c r="M149" s="12">
        <f t="shared" si="7"/>
        <v>148.41</v>
      </c>
    </row>
    <row r="150" spans="1:13" x14ac:dyDescent="0.25">
      <c r="A150" s="8"/>
      <c r="B150" s="3"/>
      <c r="C150" s="7" t="s">
        <v>15</v>
      </c>
      <c r="D150" s="1" t="s">
        <v>13</v>
      </c>
      <c r="E150" s="3">
        <v>62</v>
      </c>
      <c r="F150" s="12">
        <f>F146*E150</f>
        <v>0.92999999999999994</v>
      </c>
      <c r="G150" s="3"/>
      <c r="H150" s="3"/>
      <c r="I150" s="27">
        <v>4</v>
      </c>
      <c r="J150" s="12">
        <f>F150*I150</f>
        <v>3.7199999999999998</v>
      </c>
      <c r="K150" s="3"/>
      <c r="L150" s="3"/>
      <c r="M150" s="12">
        <f t="shared" si="7"/>
        <v>3.7199999999999998</v>
      </c>
    </row>
    <row r="151" spans="1:13" ht="42.75" customHeight="1" x14ac:dyDescent="0.25">
      <c r="A151" s="8">
        <v>38</v>
      </c>
      <c r="B151" s="2" t="s">
        <v>69</v>
      </c>
      <c r="C151" s="35" t="s">
        <v>68</v>
      </c>
      <c r="D151" s="39" t="s">
        <v>193</v>
      </c>
      <c r="E151" s="40"/>
      <c r="F151" s="42">
        <v>0.05</v>
      </c>
      <c r="G151" s="3"/>
      <c r="H151" s="3"/>
      <c r="I151" s="3"/>
      <c r="J151" s="3"/>
      <c r="K151" s="3"/>
      <c r="L151" s="3"/>
      <c r="M151" s="12">
        <f t="shared" si="7"/>
        <v>0</v>
      </c>
    </row>
    <row r="152" spans="1:13" x14ac:dyDescent="0.25">
      <c r="A152" s="8"/>
      <c r="B152" s="3"/>
      <c r="C152" s="7" t="s">
        <v>10</v>
      </c>
      <c r="D152" s="3" t="s">
        <v>11</v>
      </c>
      <c r="E152" s="3">
        <v>378</v>
      </c>
      <c r="F152" s="12">
        <f>F151*E152</f>
        <v>18.900000000000002</v>
      </c>
      <c r="G152" s="27">
        <v>6</v>
      </c>
      <c r="H152" s="12">
        <f>F152*G152</f>
        <v>113.4</v>
      </c>
      <c r="I152" s="3"/>
      <c r="J152" s="3"/>
      <c r="K152" s="3"/>
      <c r="L152" s="3"/>
      <c r="M152" s="12">
        <f t="shared" si="7"/>
        <v>113.4</v>
      </c>
    </row>
    <row r="153" spans="1:13" x14ac:dyDescent="0.25">
      <c r="A153" s="8"/>
      <c r="B153" s="2"/>
      <c r="C153" s="7" t="s">
        <v>12</v>
      </c>
      <c r="D153" s="9" t="s">
        <v>13</v>
      </c>
      <c r="E153" s="3">
        <v>92</v>
      </c>
      <c r="F153" s="12">
        <f>F151*E153</f>
        <v>4.6000000000000005</v>
      </c>
      <c r="G153" s="3"/>
      <c r="H153" s="3"/>
      <c r="I153" s="3"/>
      <c r="J153" s="3"/>
      <c r="K153" s="27">
        <v>4</v>
      </c>
      <c r="L153" s="3">
        <f>F153*K153</f>
        <v>18.400000000000002</v>
      </c>
      <c r="M153" s="12">
        <f t="shared" si="7"/>
        <v>18.400000000000002</v>
      </c>
    </row>
    <row r="154" spans="1:13" x14ac:dyDescent="0.25">
      <c r="A154" s="8"/>
      <c r="B154" s="3" t="s">
        <v>138</v>
      </c>
      <c r="C154" s="7" t="s">
        <v>36</v>
      </c>
      <c r="D154" s="9" t="s">
        <v>16</v>
      </c>
      <c r="E154" s="3"/>
      <c r="F154" s="13">
        <v>0.1706</v>
      </c>
      <c r="G154" s="3"/>
      <c r="H154" s="3"/>
      <c r="I154" s="27">
        <v>1763</v>
      </c>
      <c r="J154" s="3">
        <f t="shared" ref="J154:J159" si="8">F154*I154</f>
        <v>300.76780000000002</v>
      </c>
      <c r="K154" s="3"/>
      <c r="L154" s="3"/>
      <c r="M154" s="12">
        <f t="shared" si="7"/>
        <v>300.76780000000002</v>
      </c>
    </row>
    <row r="155" spans="1:13" x14ac:dyDescent="0.25">
      <c r="A155" s="8"/>
      <c r="B155" s="3" t="s">
        <v>139</v>
      </c>
      <c r="C155" s="7" t="s">
        <v>17</v>
      </c>
      <c r="D155" s="9" t="s">
        <v>16</v>
      </c>
      <c r="E155" s="3"/>
      <c r="F155" s="13">
        <v>0.29089999999999999</v>
      </c>
      <c r="G155" s="3"/>
      <c r="H155" s="3"/>
      <c r="I155" s="27">
        <v>1573</v>
      </c>
      <c r="J155" s="3">
        <f t="shared" si="8"/>
        <v>457.58569999999997</v>
      </c>
      <c r="K155" s="3"/>
      <c r="L155" s="3"/>
      <c r="M155" s="12">
        <f t="shared" si="7"/>
        <v>457.58569999999997</v>
      </c>
    </row>
    <row r="156" spans="1:13" ht="17.25" x14ac:dyDescent="0.25">
      <c r="A156" s="8"/>
      <c r="B156" s="3" t="s">
        <v>198</v>
      </c>
      <c r="C156" s="7" t="s">
        <v>197</v>
      </c>
      <c r="D156" s="9" t="s">
        <v>14</v>
      </c>
      <c r="E156" s="3">
        <v>101.5</v>
      </c>
      <c r="F156" s="12">
        <f>F151*E156</f>
        <v>5.0750000000000002</v>
      </c>
      <c r="G156" s="3"/>
      <c r="H156" s="3"/>
      <c r="I156" s="27">
        <v>116</v>
      </c>
      <c r="J156" s="3">
        <f t="shared" si="8"/>
        <v>588.70000000000005</v>
      </c>
      <c r="K156" s="3"/>
      <c r="L156" s="3"/>
      <c r="M156" s="12">
        <f t="shared" si="7"/>
        <v>588.70000000000005</v>
      </c>
    </row>
    <row r="157" spans="1:13" ht="17.25" x14ac:dyDescent="0.25">
      <c r="A157" s="8"/>
      <c r="B157" s="2" t="s">
        <v>142</v>
      </c>
      <c r="C157" s="7" t="s">
        <v>32</v>
      </c>
      <c r="D157" s="9" t="s">
        <v>25</v>
      </c>
      <c r="E157" s="3">
        <v>70.3</v>
      </c>
      <c r="F157" s="12">
        <f>F151*E157</f>
        <v>3.5150000000000001</v>
      </c>
      <c r="G157" s="27"/>
      <c r="H157" s="3"/>
      <c r="I157" s="27">
        <v>16</v>
      </c>
      <c r="J157" s="3">
        <f t="shared" si="8"/>
        <v>56.24</v>
      </c>
      <c r="K157" s="3"/>
      <c r="L157" s="3"/>
      <c r="M157" s="12">
        <f t="shared" si="7"/>
        <v>56.24</v>
      </c>
    </row>
    <row r="158" spans="1:13" ht="30" x14ac:dyDescent="0.25">
      <c r="A158" s="8"/>
      <c r="B158" s="3" t="s">
        <v>161</v>
      </c>
      <c r="C158" s="7" t="s">
        <v>33</v>
      </c>
      <c r="D158" s="9" t="s">
        <v>14</v>
      </c>
      <c r="E158" s="3">
        <v>1.1399999999999999</v>
      </c>
      <c r="F158" s="12">
        <f>F151*E158</f>
        <v>5.6999999999999995E-2</v>
      </c>
      <c r="G158" s="3"/>
      <c r="H158" s="3"/>
      <c r="I158" s="27">
        <v>573</v>
      </c>
      <c r="J158" s="3">
        <f t="shared" si="8"/>
        <v>32.660999999999994</v>
      </c>
      <c r="K158" s="3"/>
      <c r="L158" s="3"/>
      <c r="M158" s="12">
        <f t="shared" si="7"/>
        <v>32.660999999999994</v>
      </c>
    </row>
    <row r="159" spans="1:13" x14ac:dyDescent="0.25">
      <c r="A159" s="8"/>
      <c r="B159" s="3"/>
      <c r="C159" s="7" t="s">
        <v>15</v>
      </c>
      <c r="D159" s="1" t="s">
        <v>13</v>
      </c>
      <c r="E159" s="3">
        <v>60</v>
      </c>
      <c r="F159" s="12">
        <f>F151*E159</f>
        <v>3</v>
      </c>
      <c r="G159" s="3"/>
      <c r="H159" s="3"/>
      <c r="I159" s="27">
        <v>4</v>
      </c>
      <c r="J159" s="12">
        <f t="shared" si="8"/>
        <v>12</v>
      </c>
      <c r="K159" s="3"/>
      <c r="L159" s="3"/>
      <c r="M159" s="12">
        <f t="shared" si="7"/>
        <v>12</v>
      </c>
    </row>
    <row r="160" spans="1:13" ht="30" x14ac:dyDescent="0.25">
      <c r="A160" s="8">
        <v>39</v>
      </c>
      <c r="B160" s="2" t="s">
        <v>35</v>
      </c>
      <c r="C160" s="35" t="s">
        <v>213</v>
      </c>
      <c r="D160" s="39" t="s">
        <v>16</v>
      </c>
      <c r="E160" s="40"/>
      <c r="F160" s="40">
        <f>8.25*1.6</f>
        <v>13.200000000000001</v>
      </c>
      <c r="G160" s="3"/>
      <c r="H160" s="3"/>
      <c r="I160" s="3"/>
      <c r="J160" s="3"/>
      <c r="K160" s="3"/>
      <c r="L160" s="3"/>
      <c r="M160" s="12">
        <f t="shared" si="7"/>
        <v>0</v>
      </c>
    </row>
    <row r="161" spans="1:13" x14ac:dyDescent="0.25">
      <c r="A161" s="8"/>
      <c r="B161" s="3"/>
      <c r="C161" s="7" t="s">
        <v>10</v>
      </c>
      <c r="D161" s="3" t="s">
        <v>11</v>
      </c>
      <c r="E161" s="3">
        <v>0.53</v>
      </c>
      <c r="F161" s="12">
        <f>F160*E161</f>
        <v>6.9960000000000013</v>
      </c>
      <c r="G161" s="27">
        <v>6</v>
      </c>
      <c r="H161" s="12">
        <f>F161*G161</f>
        <v>41.976000000000006</v>
      </c>
      <c r="I161" s="3"/>
      <c r="J161" s="3"/>
      <c r="K161" s="3"/>
      <c r="L161" s="3"/>
      <c r="M161" s="12">
        <f t="shared" si="7"/>
        <v>41.976000000000006</v>
      </c>
    </row>
    <row r="162" spans="1:13" ht="30" x14ac:dyDescent="0.25">
      <c r="A162" s="8">
        <v>40</v>
      </c>
      <c r="B162" s="3" t="s">
        <v>43</v>
      </c>
      <c r="C162" s="35" t="s">
        <v>71</v>
      </c>
      <c r="D162" s="46" t="s">
        <v>16</v>
      </c>
      <c r="E162" s="40"/>
      <c r="F162" s="42">
        <f>F160</f>
        <v>13.200000000000001</v>
      </c>
      <c r="G162" s="3"/>
      <c r="H162" s="3"/>
      <c r="I162" s="3"/>
      <c r="J162" s="3"/>
      <c r="K162" s="27">
        <v>9.83</v>
      </c>
      <c r="L162" s="3">
        <f>F162*K162</f>
        <v>129.756</v>
      </c>
      <c r="M162" s="12">
        <f t="shared" si="7"/>
        <v>129.756</v>
      </c>
    </row>
    <row r="163" spans="1:13" ht="69.75" customHeight="1" x14ac:dyDescent="0.25">
      <c r="A163" s="8">
        <v>41</v>
      </c>
      <c r="B163" s="28" t="s">
        <v>165</v>
      </c>
      <c r="C163" s="35" t="s">
        <v>74</v>
      </c>
      <c r="D163" s="39" t="s">
        <v>194</v>
      </c>
      <c r="E163" s="40"/>
      <c r="F163" s="42">
        <v>11.12</v>
      </c>
      <c r="G163" s="3"/>
      <c r="H163" s="3"/>
      <c r="I163" s="3"/>
      <c r="J163" s="3"/>
      <c r="K163" s="3"/>
      <c r="L163" s="3"/>
      <c r="M163" s="12">
        <f t="shared" si="7"/>
        <v>0</v>
      </c>
    </row>
    <row r="164" spans="1:13" x14ac:dyDescent="0.25">
      <c r="A164" s="8"/>
      <c r="B164" s="2"/>
      <c r="C164" s="7" t="s">
        <v>10</v>
      </c>
      <c r="D164" s="3" t="s">
        <v>11</v>
      </c>
      <c r="E164" s="27">
        <v>3.36</v>
      </c>
      <c r="F164" s="12">
        <f>F163*E164</f>
        <v>37.363199999999999</v>
      </c>
      <c r="G164" s="3">
        <v>7.8</v>
      </c>
      <c r="H164" s="12">
        <f>F164*G164</f>
        <v>291.43295999999998</v>
      </c>
      <c r="I164" s="3"/>
      <c r="J164" s="3"/>
      <c r="K164" s="3"/>
      <c r="L164" s="3"/>
      <c r="M164" s="12">
        <f t="shared" si="7"/>
        <v>291.43295999999998</v>
      </c>
    </row>
    <row r="165" spans="1:13" x14ac:dyDescent="0.25">
      <c r="A165" s="8"/>
      <c r="B165" s="2"/>
      <c r="C165" s="7" t="s">
        <v>12</v>
      </c>
      <c r="D165" s="9" t="s">
        <v>13</v>
      </c>
      <c r="E165" s="27">
        <v>0.92</v>
      </c>
      <c r="F165" s="12">
        <f>F163*E165</f>
        <v>10.230399999999999</v>
      </c>
      <c r="G165" s="3"/>
      <c r="H165" s="3"/>
      <c r="I165" s="3"/>
      <c r="J165" s="3"/>
      <c r="K165" s="27">
        <v>4</v>
      </c>
      <c r="L165" s="3">
        <f>F165*K165</f>
        <v>40.921599999999998</v>
      </c>
      <c r="M165" s="12">
        <f t="shared" si="7"/>
        <v>40.921599999999998</v>
      </c>
    </row>
    <row r="166" spans="1:13" ht="17.25" x14ac:dyDescent="0.25">
      <c r="A166" s="8"/>
      <c r="B166" s="2" t="s">
        <v>166</v>
      </c>
      <c r="C166" s="7" t="s">
        <v>151</v>
      </c>
      <c r="D166" s="9" t="s">
        <v>14</v>
      </c>
      <c r="E166" s="27">
        <v>0.11</v>
      </c>
      <c r="F166" s="12">
        <f>F163*E166</f>
        <v>1.2231999999999998</v>
      </c>
      <c r="G166" s="3"/>
      <c r="H166" s="3"/>
      <c r="I166" s="27">
        <v>86</v>
      </c>
      <c r="J166" s="3">
        <f>F166*I166</f>
        <v>105.19519999999999</v>
      </c>
      <c r="K166" s="3"/>
      <c r="L166" s="3"/>
      <c r="M166" s="12">
        <f t="shared" si="7"/>
        <v>105.19519999999999</v>
      </c>
    </row>
    <row r="167" spans="1:13" x14ac:dyDescent="0.25">
      <c r="A167" s="8"/>
      <c r="B167" s="4" t="s">
        <v>167</v>
      </c>
      <c r="C167" s="7" t="s">
        <v>75</v>
      </c>
      <c r="D167" s="9" t="s">
        <v>76</v>
      </c>
      <c r="E167" s="27">
        <v>62.5</v>
      </c>
      <c r="F167" s="12">
        <f>F163*E167</f>
        <v>695</v>
      </c>
      <c r="G167" s="3"/>
      <c r="H167" s="3"/>
      <c r="I167" s="27">
        <v>0.9</v>
      </c>
      <c r="J167" s="3">
        <f>F167*I167</f>
        <v>625.5</v>
      </c>
      <c r="K167" s="3"/>
      <c r="L167" s="3"/>
      <c r="M167" s="12">
        <f t="shared" si="7"/>
        <v>625.5</v>
      </c>
    </row>
    <row r="168" spans="1:13" x14ac:dyDescent="0.25">
      <c r="A168" s="8"/>
      <c r="B168" s="2"/>
      <c r="C168" s="7" t="s">
        <v>15</v>
      </c>
      <c r="D168" s="1" t="s">
        <v>13</v>
      </c>
      <c r="E168" s="27">
        <v>0.16</v>
      </c>
      <c r="F168" s="12">
        <f>F163*E168</f>
        <v>1.7791999999999999</v>
      </c>
      <c r="G168" s="3"/>
      <c r="H168" s="3"/>
      <c r="I168" s="27">
        <v>4</v>
      </c>
      <c r="J168" s="12">
        <f>F168*I168</f>
        <v>7.1167999999999996</v>
      </c>
      <c r="K168" s="3"/>
      <c r="L168" s="3"/>
      <c r="M168" s="12">
        <f t="shared" si="7"/>
        <v>7.1167999999999996</v>
      </c>
    </row>
    <row r="169" spans="1:13" ht="17.25" x14ac:dyDescent="0.25">
      <c r="A169" s="8">
        <v>42</v>
      </c>
      <c r="B169" s="2" t="s">
        <v>77</v>
      </c>
      <c r="C169" s="35" t="s">
        <v>78</v>
      </c>
      <c r="D169" s="39" t="s">
        <v>194</v>
      </c>
      <c r="E169" s="40"/>
      <c r="F169" s="42">
        <v>0.2</v>
      </c>
      <c r="G169" s="3"/>
      <c r="H169" s="3"/>
      <c r="I169" s="3"/>
      <c r="J169" s="12"/>
      <c r="K169" s="3"/>
      <c r="L169" s="3"/>
      <c r="M169" s="12">
        <f t="shared" si="7"/>
        <v>0</v>
      </c>
    </row>
    <row r="170" spans="1:13" x14ac:dyDescent="0.25">
      <c r="A170" s="8"/>
      <c r="B170" s="2"/>
      <c r="C170" s="7" t="s">
        <v>10</v>
      </c>
      <c r="D170" s="3" t="s">
        <v>11</v>
      </c>
      <c r="E170" s="3">
        <v>23.8</v>
      </c>
      <c r="F170" s="12">
        <f>F169*E170</f>
        <v>4.7600000000000007</v>
      </c>
      <c r="G170" s="3">
        <v>7.8</v>
      </c>
      <c r="H170" s="12">
        <f>F170*G170</f>
        <v>37.128000000000007</v>
      </c>
      <c r="I170" s="3"/>
      <c r="J170" s="3"/>
      <c r="K170" s="3"/>
      <c r="L170" s="3"/>
      <c r="M170" s="12">
        <f t="shared" si="7"/>
        <v>37.128000000000007</v>
      </c>
    </row>
    <row r="171" spans="1:13" x14ac:dyDescent="0.25">
      <c r="A171" s="8"/>
      <c r="B171" s="2"/>
      <c r="C171" s="7" t="s">
        <v>12</v>
      </c>
      <c r="D171" s="9" t="s">
        <v>13</v>
      </c>
      <c r="E171" s="3">
        <v>2.1</v>
      </c>
      <c r="F171" s="12">
        <f>F169*E171</f>
        <v>0.42000000000000004</v>
      </c>
      <c r="G171" s="3"/>
      <c r="H171" s="3"/>
      <c r="I171" s="3"/>
      <c r="J171" s="3"/>
      <c r="K171" s="27">
        <v>4</v>
      </c>
      <c r="L171" s="3">
        <f>F171*K171</f>
        <v>1.6800000000000002</v>
      </c>
      <c r="M171" s="12">
        <f t="shared" si="7"/>
        <v>1.6800000000000002</v>
      </c>
    </row>
    <row r="172" spans="1:13" ht="17.25" x14ac:dyDescent="0.25">
      <c r="A172" s="8"/>
      <c r="B172" s="2" t="s">
        <v>161</v>
      </c>
      <c r="C172" s="7" t="s">
        <v>168</v>
      </c>
      <c r="D172" s="9" t="s">
        <v>14</v>
      </c>
      <c r="E172" s="3">
        <v>0.16</v>
      </c>
      <c r="F172" s="12">
        <f>F169*E172</f>
        <v>3.2000000000000001E-2</v>
      </c>
      <c r="G172" s="3"/>
      <c r="H172" s="3"/>
      <c r="I172" s="27">
        <v>573</v>
      </c>
      <c r="J172" s="3">
        <f t="shared" ref="J172:J178" si="9">F172*I172</f>
        <v>18.336000000000002</v>
      </c>
      <c r="K172" s="3"/>
      <c r="L172" s="3"/>
      <c r="M172" s="12">
        <f t="shared" si="7"/>
        <v>18.336000000000002</v>
      </c>
    </row>
    <row r="173" spans="1:13" ht="17.25" x14ac:dyDescent="0.25">
      <c r="A173" s="8"/>
      <c r="B173" s="2" t="s">
        <v>161</v>
      </c>
      <c r="C173" s="7" t="s">
        <v>169</v>
      </c>
      <c r="D173" s="9" t="s">
        <v>14</v>
      </c>
      <c r="E173" s="3">
        <v>0.06</v>
      </c>
      <c r="F173" s="12">
        <f>F169*E173</f>
        <v>1.2E-2</v>
      </c>
      <c r="G173" s="3"/>
      <c r="H173" s="3"/>
      <c r="I173" s="27">
        <v>573</v>
      </c>
      <c r="J173" s="3">
        <f t="shared" si="9"/>
        <v>6.8760000000000003</v>
      </c>
      <c r="K173" s="3"/>
      <c r="L173" s="3"/>
      <c r="M173" s="12">
        <f t="shared" si="7"/>
        <v>6.8760000000000003</v>
      </c>
    </row>
    <row r="174" spans="1:13" ht="17.25" x14ac:dyDescent="0.25">
      <c r="A174" s="8"/>
      <c r="B174" s="2" t="s">
        <v>170</v>
      </c>
      <c r="C174" s="7" t="s">
        <v>79</v>
      </c>
      <c r="D174" s="9" t="s">
        <v>14</v>
      </c>
      <c r="E174" s="3">
        <v>0.83</v>
      </c>
      <c r="F174" s="12">
        <f>F169*E174</f>
        <v>0.16600000000000001</v>
      </c>
      <c r="G174" s="3"/>
      <c r="H174" s="3"/>
      <c r="I174" s="27">
        <v>593</v>
      </c>
      <c r="J174" s="3">
        <f t="shared" si="9"/>
        <v>98.438000000000002</v>
      </c>
      <c r="K174" s="3"/>
      <c r="L174" s="3"/>
      <c r="M174" s="12">
        <f t="shared" si="7"/>
        <v>98.438000000000002</v>
      </c>
    </row>
    <row r="175" spans="1:13" x14ac:dyDescent="0.25">
      <c r="A175" s="8"/>
      <c r="B175" s="2" t="s">
        <v>171</v>
      </c>
      <c r="C175" s="7" t="s">
        <v>80</v>
      </c>
      <c r="D175" s="9" t="s">
        <v>73</v>
      </c>
      <c r="E175" s="3">
        <v>1.96</v>
      </c>
      <c r="F175" s="12">
        <f>F169*E175</f>
        <v>0.39200000000000002</v>
      </c>
      <c r="G175" s="3"/>
      <c r="H175" s="3"/>
      <c r="I175" s="27">
        <v>8.5</v>
      </c>
      <c r="J175" s="3">
        <f t="shared" si="9"/>
        <v>3.3320000000000003</v>
      </c>
      <c r="K175" s="3"/>
      <c r="L175" s="3"/>
      <c r="M175" s="12">
        <f t="shared" si="7"/>
        <v>3.3320000000000003</v>
      </c>
    </row>
    <row r="176" spans="1:13" x14ac:dyDescent="0.25">
      <c r="A176" s="8"/>
      <c r="B176" s="2" t="s">
        <v>172</v>
      </c>
      <c r="C176" s="7" t="s">
        <v>81</v>
      </c>
      <c r="D176" s="9" t="s">
        <v>73</v>
      </c>
      <c r="E176" s="3">
        <v>4.38</v>
      </c>
      <c r="F176" s="12">
        <f>F169*E176</f>
        <v>0.876</v>
      </c>
      <c r="G176" s="3"/>
      <c r="H176" s="3"/>
      <c r="I176" s="27">
        <v>1.79</v>
      </c>
      <c r="J176" s="3">
        <f t="shared" si="9"/>
        <v>1.5680400000000001</v>
      </c>
      <c r="K176" s="3"/>
      <c r="L176" s="3"/>
      <c r="M176" s="12">
        <f t="shared" si="7"/>
        <v>1.5680400000000001</v>
      </c>
    </row>
    <row r="177" spans="1:13" x14ac:dyDescent="0.25">
      <c r="A177" s="8"/>
      <c r="B177" s="3" t="s">
        <v>140</v>
      </c>
      <c r="C177" s="7" t="s">
        <v>82</v>
      </c>
      <c r="D177" s="9" t="s">
        <v>73</v>
      </c>
      <c r="E177" s="3">
        <v>7.2</v>
      </c>
      <c r="F177" s="12">
        <f>F169*E177</f>
        <v>1.4400000000000002</v>
      </c>
      <c r="G177" s="3"/>
      <c r="H177" s="3"/>
      <c r="I177" s="27">
        <v>2.4</v>
      </c>
      <c r="J177" s="3">
        <f t="shared" si="9"/>
        <v>3.4560000000000004</v>
      </c>
      <c r="K177" s="3"/>
      <c r="L177" s="3"/>
      <c r="M177" s="12">
        <f t="shared" si="7"/>
        <v>3.4560000000000004</v>
      </c>
    </row>
    <row r="178" spans="1:13" x14ac:dyDescent="0.25">
      <c r="A178" s="8"/>
      <c r="B178" s="2"/>
      <c r="C178" s="7" t="s">
        <v>15</v>
      </c>
      <c r="D178" s="1" t="s">
        <v>13</v>
      </c>
      <c r="E178" s="3">
        <v>3.44</v>
      </c>
      <c r="F178" s="12">
        <f>F169*E178</f>
        <v>0.68800000000000006</v>
      </c>
      <c r="G178" s="3"/>
      <c r="H178" s="3"/>
      <c r="I178" s="27">
        <v>4</v>
      </c>
      <c r="J178" s="12">
        <f t="shared" si="9"/>
        <v>2.7520000000000002</v>
      </c>
      <c r="K178" s="3"/>
      <c r="L178" s="3"/>
      <c r="M178" s="12">
        <f t="shared" si="7"/>
        <v>2.7520000000000002</v>
      </c>
    </row>
    <row r="179" spans="1:13" ht="17.25" x14ac:dyDescent="0.25">
      <c r="A179" s="8">
        <v>43</v>
      </c>
      <c r="B179" s="28" t="s">
        <v>173</v>
      </c>
      <c r="C179" s="35" t="s">
        <v>83</v>
      </c>
      <c r="D179" s="39" t="s">
        <v>195</v>
      </c>
      <c r="E179" s="40"/>
      <c r="F179" s="54">
        <v>0.25990000000000002</v>
      </c>
      <c r="G179" s="3"/>
      <c r="H179" s="3"/>
      <c r="I179" s="3"/>
      <c r="J179" s="12"/>
      <c r="K179" s="3"/>
      <c r="L179" s="3"/>
      <c r="M179" s="12">
        <f t="shared" si="7"/>
        <v>0</v>
      </c>
    </row>
    <row r="180" spans="1:13" x14ac:dyDescent="0.25">
      <c r="A180" s="8"/>
      <c r="B180" s="2"/>
      <c r="C180" s="7" t="s">
        <v>10</v>
      </c>
      <c r="D180" s="3" t="s">
        <v>11</v>
      </c>
      <c r="E180" s="27">
        <v>24.2</v>
      </c>
      <c r="F180" s="12">
        <f>F179*E180</f>
        <v>6.2895799999999999</v>
      </c>
      <c r="G180" s="3">
        <v>7.8</v>
      </c>
      <c r="H180" s="12">
        <f>F180*G180</f>
        <v>49.058723999999998</v>
      </c>
      <c r="I180" s="3"/>
      <c r="J180" s="3"/>
      <c r="K180" s="3"/>
      <c r="L180" s="3"/>
      <c r="M180" s="12">
        <f t="shared" si="7"/>
        <v>49.058723999999998</v>
      </c>
    </row>
    <row r="181" spans="1:13" x14ac:dyDescent="0.25">
      <c r="A181" s="8"/>
      <c r="B181" s="2"/>
      <c r="C181" s="7" t="s">
        <v>12</v>
      </c>
      <c r="D181" s="9" t="s">
        <v>13</v>
      </c>
      <c r="E181" s="27">
        <v>4.3</v>
      </c>
      <c r="F181" s="12">
        <f>F179*E181</f>
        <v>1.11757</v>
      </c>
      <c r="G181" s="3"/>
      <c r="H181" s="3"/>
      <c r="I181" s="3"/>
      <c r="J181" s="3"/>
      <c r="K181" s="27">
        <v>4</v>
      </c>
      <c r="L181" s="3">
        <f>F181*K181</f>
        <v>4.4702799999999998</v>
      </c>
      <c r="M181" s="12">
        <f t="shared" si="7"/>
        <v>4.4702799999999998</v>
      </c>
    </row>
    <row r="182" spans="1:13" ht="30" customHeight="1" x14ac:dyDescent="0.25">
      <c r="A182" s="8"/>
      <c r="B182" s="2" t="s">
        <v>170</v>
      </c>
      <c r="C182" s="7" t="s">
        <v>84</v>
      </c>
      <c r="D182" s="9" t="s">
        <v>14</v>
      </c>
      <c r="E182" s="27">
        <f>0.06*100</f>
        <v>6</v>
      </c>
      <c r="F182" s="12">
        <f>F179*E182</f>
        <v>1.5594000000000001</v>
      </c>
      <c r="G182" s="3"/>
      <c r="H182" s="3"/>
      <c r="I182" s="27">
        <v>593</v>
      </c>
      <c r="J182" s="12">
        <f>F182*I182</f>
        <v>924.72420000000011</v>
      </c>
      <c r="K182" s="3"/>
      <c r="L182" s="3"/>
      <c r="M182" s="12">
        <f t="shared" si="7"/>
        <v>924.72420000000011</v>
      </c>
    </row>
    <row r="183" spans="1:13" x14ac:dyDescent="0.25">
      <c r="A183" s="8"/>
      <c r="B183" s="3" t="s">
        <v>140</v>
      </c>
      <c r="C183" s="7" t="s">
        <v>82</v>
      </c>
      <c r="D183" s="9" t="s">
        <v>73</v>
      </c>
      <c r="E183" s="27">
        <v>11.2</v>
      </c>
      <c r="F183" s="12">
        <f>F179*E183</f>
        <v>2.9108800000000001</v>
      </c>
      <c r="G183" s="3"/>
      <c r="H183" s="3"/>
      <c r="I183" s="27">
        <v>2.4</v>
      </c>
      <c r="J183" s="3">
        <f t="shared" ref="J183" si="10">F183*I183</f>
        <v>6.9861120000000003</v>
      </c>
      <c r="K183" s="3"/>
      <c r="L183" s="3"/>
      <c r="M183" s="12">
        <f t="shared" si="7"/>
        <v>6.9861120000000003</v>
      </c>
    </row>
    <row r="184" spans="1:13" x14ac:dyDescent="0.25">
      <c r="A184" s="8"/>
      <c r="B184" s="2"/>
      <c r="C184" s="7" t="s">
        <v>15</v>
      </c>
      <c r="D184" s="1" t="s">
        <v>13</v>
      </c>
      <c r="E184" s="27">
        <v>4.84</v>
      </c>
      <c r="F184" s="12">
        <f>F179*E184</f>
        <v>1.257916</v>
      </c>
      <c r="G184" s="3"/>
      <c r="H184" s="3"/>
      <c r="I184" s="27">
        <v>4</v>
      </c>
      <c r="J184" s="12">
        <f>F184*I184</f>
        <v>5.0316640000000001</v>
      </c>
      <c r="K184" s="3"/>
      <c r="L184" s="3"/>
      <c r="M184" s="12">
        <f t="shared" si="7"/>
        <v>5.0316640000000001</v>
      </c>
    </row>
    <row r="185" spans="1:13" ht="54" customHeight="1" x14ac:dyDescent="0.25">
      <c r="A185" s="8">
        <v>44</v>
      </c>
      <c r="B185" s="2" t="s">
        <v>85</v>
      </c>
      <c r="C185" s="35" t="s">
        <v>86</v>
      </c>
      <c r="D185" s="39" t="s">
        <v>195</v>
      </c>
      <c r="E185" s="40"/>
      <c r="F185" s="54">
        <v>0.27079999999999999</v>
      </c>
      <c r="G185" s="3"/>
      <c r="H185" s="3"/>
      <c r="I185" s="3"/>
      <c r="J185" s="12"/>
      <c r="K185" s="3"/>
      <c r="L185" s="3"/>
      <c r="M185" s="12">
        <f t="shared" si="7"/>
        <v>0</v>
      </c>
    </row>
    <row r="186" spans="1:13" x14ac:dyDescent="0.25">
      <c r="A186" s="8"/>
      <c r="B186" s="2"/>
      <c r="C186" s="7" t="s">
        <v>10</v>
      </c>
      <c r="D186" s="3" t="s">
        <v>11</v>
      </c>
      <c r="E186" s="3">
        <v>83</v>
      </c>
      <c r="F186" s="12">
        <f>F185*E186</f>
        <v>22.476399999999998</v>
      </c>
      <c r="G186" s="3">
        <v>7.8</v>
      </c>
      <c r="H186" s="12">
        <f>F186*G186</f>
        <v>175.31591999999998</v>
      </c>
      <c r="I186" s="3"/>
      <c r="J186" s="3"/>
      <c r="K186" s="3"/>
      <c r="L186" s="3"/>
      <c r="M186" s="12">
        <f t="shared" si="7"/>
        <v>175.31591999999998</v>
      </c>
    </row>
    <row r="187" spans="1:13" x14ac:dyDescent="0.25">
      <c r="A187" s="8"/>
      <c r="B187" s="2"/>
      <c r="C187" s="7" t="s">
        <v>12</v>
      </c>
      <c r="D187" s="9" t="s">
        <v>13</v>
      </c>
      <c r="E187" s="3">
        <v>4.1000000000000002E-2</v>
      </c>
      <c r="F187" s="12">
        <f>F185*E187</f>
        <v>1.1102799999999999E-2</v>
      </c>
      <c r="G187" s="3"/>
      <c r="H187" s="3"/>
      <c r="I187" s="3"/>
      <c r="J187" s="3"/>
      <c r="K187" s="27">
        <v>4</v>
      </c>
      <c r="L187" s="3">
        <f>F187*K187</f>
        <v>4.4411199999999998E-2</v>
      </c>
      <c r="M187" s="12">
        <f t="shared" si="7"/>
        <v>4.4411199999999998E-2</v>
      </c>
    </row>
    <row r="188" spans="1:13" ht="17.25" x14ac:dyDescent="0.25">
      <c r="A188" s="8"/>
      <c r="B188" s="2" t="s">
        <v>174</v>
      </c>
      <c r="C188" s="7" t="s">
        <v>87</v>
      </c>
      <c r="D188" s="9" t="s">
        <v>25</v>
      </c>
      <c r="E188" s="3">
        <v>124</v>
      </c>
      <c r="F188" s="12">
        <f>F185*E188</f>
        <v>33.5792</v>
      </c>
      <c r="G188" s="3"/>
      <c r="H188" s="3"/>
      <c r="I188" s="3">
        <v>18</v>
      </c>
      <c r="J188" s="12">
        <f>F188*I188</f>
        <v>604.42560000000003</v>
      </c>
      <c r="K188" s="3"/>
      <c r="L188" s="3"/>
      <c r="M188" s="12">
        <f t="shared" si="7"/>
        <v>604.42560000000003</v>
      </c>
    </row>
    <row r="189" spans="1:13" x14ac:dyDescent="0.25">
      <c r="A189" s="8"/>
      <c r="B189" s="2"/>
      <c r="C189" s="7" t="s">
        <v>15</v>
      </c>
      <c r="D189" s="1" t="s">
        <v>13</v>
      </c>
      <c r="E189" s="3">
        <v>7.8</v>
      </c>
      <c r="F189" s="12">
        <f>F185*E189</f>
        <v>2.1122399999999999</v>
      </c>
      <c r="G189" s="3"/>
      <c r="H189" s="3"/>
      <c r="I189" s="27">
        <v>4</v>
      </c>
      <c r="J189" s="12">
        <f>F189*I189</f>
        <v>8.4489599999999996</v>
      </c>
      <c r="K189" s="3"/>
      <c r="L189" s="3"/>
      <c r="M189" s="12">
        <f t="shared" si="7"/>
        <v>8.4489599999999996</v>
      </c>
    </row>
    <row r="190" spans="1:13" ht="88.5" customHeight="1" x14ac:dyDescent="0.25">
      <c r="A190" s="8">
        <v>45</v>
      </c>
      <c r="B190" s="37" t="s">
        <v>175</v>
      </c>
      <c r="C190" s="35" t="s">
        <v>88</v>
      </c>
      <c r="D190" s="39" t="s">
        <v>195</v>
      </c>
      <c r="E190" s="40"/>
      <c r="F190" s="45">
        <v>0.02</v>
      </c>
      <c r="G190" s="3"/>
      <c r="H190" s="3"/>
      <c r="I190" s="3"/>
      <c r="J190" s="12"/>
      <c r="K190" s="3"/>
      <c r="L190" s="3"/>
      <c r="M190" s="12">
        <f t="shared" si="7"/>
        <v>0</v>
      </c>
    </row>
    <row r="191" spans="1:13" x14ac:dyDescent="0.25">
      <c r="A191" s="8"/>
      <c r="B191" s="2"/>
      <c r="C191" s="7" t="s">
        <v>10</v>
      </c>
      <c r="D191" s="3" t="s">
        <v>11</v>
      </c>
      <c r="E191" s="27">
        <v>111</v>
      </c>
      <c r="F191" s="12">
        <f>F190*E191</f>
        <v>2.2200000000000002</v>
      </c>
      <c r="G191" s="3">
        <v>7.8</v>
      </c>
      <c r="H191" s="12">
        <f>F191*G191</f>
        <v>17.316000000000003</v>
      </c>
      <c r="I191" s="3"/>
      <c r="J191" s="3"/>
      <c r="K191" s="3"/>
      <c r="L191" s="3"/>
      <c r="M191" s="12">
        <f t="shared" si="7"/>
        <v>17.316000000000003</v>
      </c>
    </row>
    <row r="192" spans="1:13" x14ac:dyDescent="0.25">
      <c r="A192" s="8"/>
      <c r="B192" s="2"/>
      <c r="C192" s="7" t="s">
        <v>12</v>
      </c>
      <c r="D192" s="9" t="s">
        <v>13</v>
      </c>
      <c r="E192" s="27">
        <v>51.6</v>
      </c>
      <c r="F192" s="12">
        <f>F190*E192</f>
        <v>1.032</v>
      </c>
      <c r="G192" s="3"/>
      <c r="H192" s="3"/>
      <c r="I192" s="3"/>
      <c r="J192" s="3"/>
      <c r="K192" s="27">
        <v>4</v>
      </c>
      <c r="L192" s="3">
        <f>F192*K192</f>
        <v>4.1280000000000001</v>
      </c>
      <c r="M192" s="12">
        <f t="shared" si="7"/>
        <v>4.1280000000000001</v>
      </c>
    </row>
    <row r="193" spans="1:13" ht="17.25" x14ac:dyDescent="0.25">
      <c r="A193" s="8"/>
      <c r="B193" s="2" t="s">
        <v>176</v>
      </c>
      <c r="C193" s="7" t="s">
        <v>89</v>
      </c>
      <c r="D193" s="9" t="s">
        <v>25</v>
      </c>
      <c r="E193" s="3"/>
      <c r="F193" s="12">
        <v>2</v>
      </c>
      <c r="G193" s="3"/>
      <c r="H193" s="3"/>
      <c r="I193" s="27">
        <v>177</v>
      </c>
      <c r="J193" s="12">
        <f>F193*I193</f>
        <v>354</v>
      </c>
      <c r="K193" s="3"/>
      <c r="L193" s="3"/>
      <c r="M193" s="12">
        <f t="shared" si="7"/>
        <v>354</v>
      </c>
    </row>
    <row r="194" spans="1:13" x14ac:dyDescent="0.25">
      <c r="A194" s="8"/>
      <c r="B194" s="2"/>
      <c r="C194" s="7" t="s">
        <v>15</v>
      </c>
      <c r="D194" s="1" t="s">
        <v>13</v>
      </c>
      <c r="E194" s="27">
        <v>5.4</v>
      </c>
      <c r="F194" s="14">
        <f>F190*E194</f>
        <v>0.10800000000000001</v>
      </c>
      <c r="G194" s="3"/>
      <c r="H194" s="3"/>
      <c r="I194" s="27">
        <v>4</v>
      </c>
      <c r="J194" s="12">
        <f>F194*I194</f>
        <v>0.43200000000000005</v>
      </c>
      <c r="K194" s="3"/>
      <c r="L194" s="3"/>
      <c r="M194" s="12">
        <f t="shared" si="7"/>
        <v>0.43200000000000005</v>
      </c>
    </row>
    <row r="195" spans="1:13" ht="57.75" customHeight="1" x14ac:dyDescent="0.25">
      <c r="A195" s="8">
        <v>46</v>
      </c>
      <c r="B195" s="37" t="s">
        <v>177</v>
      </c>
      <c r="C195" s="35" t="s">
        <v>90</v>
      </c>
      <c r="D195" s="39" t="s">
        <v>195</v>
      </c>
      <c r="E195" s="40"/>
      <c r="F195" s="42">
        <v>0.02</v>
      </c>
      <c r="G195" s="3"/>
      <c r="H195" s="3"/>
      <c r="I195" s="3"/>
      <c r="J195" s="12"/>
      <c r="K195" s="3"/>
      <c r="L195" s="3"/>
      <c r="M195" s="12">
        <f t="shared" si="7"/>
        <v>0</v>
      </c>
    </row>
    <row r="196" spans="1:13" x14ac:dyDescent="0.25">
      <c r="A196" s="8"/>
      <c r="B196" s="2"/>
      <c r="C196" s="7" t="s">
        <v>10</v>
      </c>
      <c r="D196" s="3" t="s">
        <v>11</v>
      </c>
      <c r="E196" s="3">
        <v>272</v>
      </c>
      <c r="F196" s="12">
        <f>F195*E196</f>
        <v>5.44</v>
      </c>
      <c r="G196" s="3">
        <v>7.8</v>
      </c>
      <c r="H196" s="12">
        <f>F196*G196</f>
        <v>42.432000000000002</v>
      </c>
      <c r="I196" s="3"/>
      <c r="J196" s="3"/>
      <c r="K196" s="3"/>
      <c r="L196" s="3"/>
      <c r="M196" s="12">
        <f t="shared" si="7"/>
        <v>42.432000000000002</v>
      </c>
    </row>
    <row r="197" spans="1:13" x14ac:dyDescent="0.25">
      <c r="A197" s="8"/>
      <c r="B197" s="2" t="s">
        <v>174</v>
      </c>
      <c r="C197" s="7" t="s">
        <v>91</v>
      </c>
      <c r="D197" s="9" t="s">
        <v>76</v>
      </c>
      <c r="E197" s="3"/>
      <c r="F197" s="12">
        <v>1</v>
      </c>
      <c r="G197" s="3"/>
      <c r="H197" s="3"/>
      <c r="I197" s="3">
        <v>600</v>
      </c>
      <c r="J197" s="12">
        <f>F197*I197</f>
        <v>600</v>
      </c>
      <c r="K197" s="3"/>
      <c r="L197" s="3"/>
      <c r="M197" s="12">
        <f t="shared" si="7"/>
        <v>600</v>
      </c>
    </row>
    <row r="198" spans="1:13" x14ac:dyDescent="0.25">
      <c r="A198" s="8"/>
      <c r="B198" s="2" t="s">
        <v>174</v>
      </c>
      <c r="C198" s="7" t="s">
        <v>92</v>
      </c>
      <c r="D198" s="9" t="s">
        <v>93</v>
      </c>
      <c r="E198" s="3"/>
      <c r="F198" s="12">
        <v>1</v>
      </c>
      <c r="G198" s="3"/>
      <c r="H198" s="3"/>
      <c r="I198" s="3">
        <v>50</v>
      </c>
      <c r="J198" s="12">
        <f>F198*I198</f>
        <v>50</v>
      </c>
      <c r="K198" s="3"/>
      <c r="L198" s="3"/>
      <c r="M198" s="12">
        <f t="shared" si="7"/>
        <v>50</v>
      </c>
    </row>
    <row r="199" spans="1:13" ht="30" x14ac:dyDescent="0.25">
      <c r="A199" s="8">
        <v>47</v>
      </c>
      <c r="B199" s="2" t="s">
        <v>58</v>
      </c>
      <c r="C199" s="35" t="s">
        <v>94</v>
      </c>
      <c r="D199" s="39" t="s">
        <v>195</v>
      </c>
      <c r="E199" s="40"/>
      <c r="F199" s="42">
        <v>1.272</v>
      </c>
      <c r="G199" s="3"/>
      <c r="H199" s="3"/>
      <c r="I199" s="3"/>
      <c r="J199" s="12"/>
      <c r="K199" s="3"/>
      <c r="L199" s="3"/>
      <c r="M199" s="12">
        <f t="shared" si="7"/>
        <v>0</v>
      </c>
    </row>
    <row r="200" spans="1:13" x14ac:dyDescent="0.25">
      <c r="A200" s="8"/>
      <c r="B200" s="2"/>
      <c r="C200" s="7" t="s">
        <v>10</v>
      </c>
      <c r="D200" s="3" t="s">
        <v>11</v>
      </c>
      <c r="E200" s="3">
        <v>93</v>
      </c>
      <c r="F200" s="12">
        <f>F199*E200</f>
        <v>118.29600000000001</v>
      </c>
      <c r="G200" s="3">
        <v>7.8</v>
      </c>
      <c r="H200" s="12">
        <f>F200*G200</f>
        <v>922.7088</v>
      </c>
      <c r="I200" s="3"/>
      <c r="J200" s="3"/>
      <c r="K200" s="3"/>
      <c r="L200" s="3"/>
      <c r="M200" s="12">
        <f t="shared" si="7"/>
        <v>922.7088</v>
      </c>
    </row>
    <row r="201" spans="1:13" x14ac:dyDescent="0.25">
      <c r="A201" s="8"/>
      <c r="B201" s="3" t="s">
        <v>154</v>
      </c>
      <c r="C201" s="7" t="s">
        <v>95</v>
      </c>
      <c r="D201" s="3" t="s">
        <v>53</v>
      </c>
      <c r="E201" s="3">
        <v>2.4</v>
      </c>
      <c r="F201" s="12">
        <f>F199*E201</f>
        <v>3.0528</v>
      </c>
      <c r="G201" s="3"/>
      <c r="H201" s="12"/>
      <c r="I201" s="3"/>
      <c r="J201" s="3"/>
      <c r="K201" s="27">
        <v>8.89</v>
      </c>
      <c r="L201" s="3">
        <f>F201*K201</f>
        <v>27.139392000000001</v>
      </c>
      <c r="M201" s="12">
        <f t="shared" si="7"/>
        <v>27.139392000000001</v>
      </c>
    </row>
    <row r="202" spans="1:13" x14ac:dyDescent="0.25">
      <c r="A202" s="8"/>
      <c r="B202" s="2"/>
      <c r="C202" s="7" t="s">
        <v>52</v>
      </c>
      <c r="D202" s="9" t="s">
        <v>13</v>
      </c>
      <c r="E202" s="3">
        <v>2.6</v>
      </c>
      <c r="F202" s="12">
        <f>F199*E202</f>
        <v>3.3072000000000004</v>
      </c>
      <c r="G202" s="3"/>
      <c r="H202" s="3"/>
      <c r="I202" s="3"/>
      <c r="J202" s="3"/>
      <c r="K202" s="27">
        <v>4</v>
      </c>
      <c r="L202" s="3">
        <f>F202*K202</f>
        <v>13.228800000000001</v>
      </c>
      <c r="M202" s="12">
        <f t="shared" si="7"/>
        <v>13.228800000000001</v>
      </c>
    </row>
    <row r="203" spans="1:13" ht="17.25" x14ac:dyDescent="0.25">
      <c r="A203" s="8"/>
      <c r="B203" s="3" t="s">
        <v>148</v>
      </c>
      <c r="C203" s="7" t="s">
        <v>152</v>
      </c>
      <c r="D203" s="9" t="s">
        <v>14</v>
      </c>
      <c r="E203" s="58">
        <v>5</v>
      </c>
      <c r="F203" s="12">
        <f>F199*E203</f>
        <v>6.36</v>
      </c>
      <c r="G203" s="3"/>
      <c r="H203" s="12"/>
      <c r="I203" s="27">
        <v>92</v>
      </c>
      <c r="J203" s="3">
        <f>F203*I203</f>
        <v>585.12</v>
      </c>
      <c r="K203" s="3"/>
      <c r="L203" s="3"/>
      <c r="M203" s="12">
        <f t="shared" si="7"/>
        <v>585.12</v>
      </c>
    </row>
    <row r="204" spans="1:13" ht="39.75" customHeight="1" x14ac:dyDescent="0.25">
      <c r="A204" s="8">
        <v>48</v>
      </c>
      <c r="B204" s="2" t="s">
        <v>96</v>
      </c>
      <c r="C204" s="35" t="s">
        <v>97</v>
      </c>
      <c r="D204" s="39" t="s">
        <v>195</v>
      </c>
      <c r="E204" s="40"/>
      <c r="F204" s="42">
        <v>0.63600000000000001</v>
      </c>
      <c r="G204" s="3"/>
      <c r="H204" s="12"/>
      <c r="I204" s="3"/>
      <c r="J204" s="3"/>
      <c r="K204" s="3"/>
      <c r="L204" s="3"/>
      <c r="M204" s="12">
        <f t="shared" si="7"/>
        <v>0</v>
      </c>
    </row>
    <row r="205" spans="1:13" x14ac:dyDescent="0.25">
      <c r="A205" s="8"/>
      <c r="B205" s="2"/>
      <c r="C205" s="7" t="s">
        <v>10</v>
      </c>
      <c r="D205" s="3" t="s">
        <v>11</v>
      </c>
      <c r="E205" s="3">
        <v>19.7</v>
      </c>
      <c r="F205" s="12">
        <f>F204*E205</f>
        <v>12.529199999999999</v>
      </c>
      <c r="G205" s="3">
        <v>7.8</v>
      </c>
      <c r="H205" s="12">
        <f>F205*G205</f>
        <v>97.727759999999989</v>
      </c>
      <c r="I205" s="3"/>
      <c r="J205" s="3"/>
      <c r="K205" s="3"/>
      <c r="L205" s="3"/>
      <c r="M205" s="12">
        <f t="shared" si="7"/>
        <v>97.727759999999989</v>
      </c>
    </row>
    <row r="206" spans="1:13" x14ac:dyDescent="0.25">
      <c r="A206" s="8"/>
      <c r="B206" s="2"/>
      <c r="C206" s="7" t="s">
        <v>12</v>
      </c>
      <c r="D206" s="9" t="s">
        <v>13</v>
      </c>
      <c r="E206" s="3">
        <v>0.06</v>
      </c>
      <c r="F206" s="12">
        <f>F204*E206</f>
        <v>3.8159999999999999E-2</v>
      </c>
      <c r="G206" s="3"/>
      <c r="H206" s="3"/>
      <c r="I206" s="3"/>
      <c r="J206" s="3"/>
      <c r="K206" s="27">
        <v>4</v>
      </c>
      <c r="L206" s="3">
        <f>F206*K206</f>
        <v>0.15264</v>
      </c>
      <c r="M206" s="12">
        <f t="shared" ref="M206:M269" si="11">H206+J206+L206</f>
        <v>0.15264</v>
      </c>
    </row>
    <row r="207" spans="1:13" x14ac:dyDescent="0.25">
      <c r="A207" s="8"/>
      <c r="B207" s="2" t="s">
        <v>178</v>
      </c>
      <c r="C207" s="7" t="s">
        <v>98</v>
      </c>
      <c r="D207" s="9" t="s">
        <v>73</v>
      </c>
      <c r="E207" s="3">
        <v>45</v>
      </c>
      <c r="F207" s="12">
        <f>F204*E207</f>
        <v>28.62</v>
      </c>
      <c r="G207" s="3"/>
      <c r="H207" s="3"/>
      <c r="I207" s="27">
        <v>9.8000000000000007</v>
      </c>
      <c r="J207" s="12">
        <f>F207*I207</f>
        <v>280.47600000000006</v>
      </c>
      <c r="K207" s="3"/>
      <c r="L207" s="3"/>
      <c r="M207" s="12">
        <f t="shared" si="11"/>
        <v>280.47600000000006</v>
      </c>
    </row>
    <row r="208" spans="1:13" x14ac:dyDescent="0.25">
      <c r="A208" s="8"/>
      <c r="B208" s="2"/>
      <c r="C208" s="7" t="s">
        <v>15</v>
      </c>
      <c r="D208" s="1" t="s">
        <v>13</v>
      </c>
      <c r="E208" s="3">
        <v>0.13</v>
      </c>
      <c r="F208" s="14">
        <f>F204*E208</f>
        <v>8.2680000000000003E-2</v>
      </c>
      <c r="G208" s="3"/>
      <c r="H208" s="3"/>
      <c r="I208" s="27">
        <v>4</v>
      </c>
      <c r="J208" s="12">
        <f>F208*I208</f>
        <v>0.33072000000000001</v>
      </c>
      <c r="K208" s="3"/>
      <c r="L208" s="3"/>
      <c r="M208" s="12">
        <f t="shared" si="11"/>
        <v>0.33072000000000001</v>
      </c>
    </row>
    <row r="209" spans="1:13" ht="43.5" customHeight="1" x14ac:dyDescent="0.25">
      <c r="A209" s="8">
        <v>46</v>
      </c>
      <c r="B209" s="2" t="s">
        <v>99</v>
      </c>
      <c r="C209" s="35" t="s">
        <v>100</v>
      </c>
      <c r="D209" s="39" t="s">
        <v>195</v>
      </c>
      <c r="E209" s="40"/>
      <c r="F209" s="45">
        <v>0.1234</v>
      </c>
      <c r="G209" s="3"/>
      <c r="H209" s="12"/>
      <c r="I209" s="3"/>
      <c r="J209" s="3"/>
      <c r="K209" s="3"/>
      <c r="L209" s="3"/>
      <c r="M209" s="12">
        <f t="shared" si="11"/>
        <v>0</v>
      </c>
    </row>
    <row r="210" spans="1:13" x14ac:dyDescent="0.25">
      <c r="A210" s="8"/>
      <c r="B210" s="2"/>
      <c r="C210" s="7" t="s">
        <v>10</v>
      </c>
      <c r="D210" s="3" t="s">
        <v>11</v>
      </c>
      <c r="E210" s="3">
        <v>28.9</v>
      </c>
      <c r="F210" s="12">
        <f>F209*E210</f>
        <v>3.5662599999999998</v>
      </c>
      <c r="G210" s="27">
        <v>6</v>
      </c>
      <c r="H210" s="12">
        <f>F210*G210</f>
        <v>21.397559999999999</v>
      </c>
      <c r="I210" s="3"/>
      <c r="J210" s="3"/>
      <c r="K210" s="3"/>
      <c r="L210" s="3"/>
      <c r="M210" s="12">
        <f t="shared" si="11"/>
        <v>21.397559999999999</v>
      </c>
    </row>
    <row r="211" spans="1:13" x14ac:dyDescent="0.25">
      <c r="A211" s="8"/>
      <c r="B211" s="2"/>
      <c r="C211" s="7" t="s">
        <v>12</v>
      </c>
      <c r="D211" s="9" t="s">
        <v>13</v>
      </c>
      <c r="E211" s="3">
        <v>6.28</v>
      </c>
      <c r="F211" s="12">
        <f>F209*E211</f>
        <v>0.77495199999999997</v>
      </c>
      <c r="G211" s="3"/>
      <c r="H211" s="3"/>
      <c r="I211" s="3"/>
      <c r="J211" s="3"/>
      <c r="K211" s="27">
        <v>4</v>
      </c>
      <c r="L211" s="3">
        <f>F211*K211</f>
        <v>3.0998079999999999</v>
      </c>
      <c r="M211" s="12">
        <f t="shared" si="11"/>
        <v>3.0998079999999999</v>
      </c>
    </row>
    <row r="212" spans="1:13" ht="62.25" customHeight="1" x14ac:dyDescent="0.25">
      <c r="A212" s="8">
        <v>50</v>
      </c>
      <c r="B212" s="2" t="s">
        <v>35</v>
      </c>
      <c r="C212" s="35" t="s">
        <v>54</v>
      </c>
      <c r="D212" s="40" t="s">
        <v>16</v>
      </c>
      <c r="E212" s="40"/>
      <c r="F212" s="42">
        <v>1.23</v>
      </c>
      <c r="G212" s="3"/>
      <c r="H212" s="12"/>
      <c r="I212" s="3"/>
      <c r="J212" s="3"/>
      <c r="K212" s="3"/>
      <c r="L212" s="3"/>
      <c r="M212" s="12">
        <f t="shared" si="11"/>
        <v>0</v>
      </c>
    </row>
    <row r="213" spans="1:13" x14ac:dyDescent="0.25">
      <c r="A213" s="8"/>
      <c r="B213" s="2"/>
      <c r="C213" s="7" t="s">
        <v>10</v>
      </c>
      <c r="D213" s="3" t="s">
        <v>11</v>
      </c>
      <c r="E213" s="3">
        <v>0.53</v>
      </c>
      <c r="F213" s="12">
        <f>F212*E213</f>
        <v>0.65190000000000003</v>
      </c>
      <c r="G213" s="27">
        <v>6</v>
      </c>
      <c r="H213" s="12">
        <f>F213*G213</f>
        <v>3.9114000000000004</v>
      </c>
      <c r="I213" s="3"/>
      <c r="J213" s="3"/>
      <c r="K213" s="3"/>
      <c r="L213" s="3"/>
      <c r="M213" s="12">
        <f t="shared" si="11"/>
        <v>3.9114000000000004</v>
      </c>
    </row>
    <row r="214" spans="1:13" ht="30" x14ac:dyDescent="0.25">
      <c r="A214" s="8">
        <v>51</v>
      </c>
      <c r="B214" s="2" t="s">
        <v>43</v>
      </c>
      <c r="C214" s="35" t="s">
        <v>46</v>
      </c>
      <c r="D214" s="40" t="s">
        <v>16</v>
      </c>
      <c r="E214" s="40"/>
      <c r="F214" s="42">
        <v>1.23</v>
      </c>
      <c r="G214" s="3"/>
      <c r="H214" s="12"/>
      <c r="I214" s="3"/>
      <c r="J214" s="3"/>
      <c r="K214" s="27">
        <v>9.83</v>
      </c>
      <c r="L214" s="3">
        <f>F214*K214</f>
        <v>12.0909</v>
      </c>
      <c r="M214" s="12">
        <f t="shared" si="11"/>
        <v>12.0909</v>
      </c>
    </row>
    <row r="215" spans="1:13" ht="30" x14ac:dyDescent="0.25">
      <c r="A215" s="8">
        <v>52</v>
      </c>
      <c r="B215" s="2" t="s">
        <v>101</v>
      </c>
      <c r="C215" s="35" t="s">
        <v>126</v>
      </c>
      <c r="D215" s="39" t="s">
        <v>195</v>
      </c>
      <c r="E215" s="40"/>
      <c r="F215" s="50">
        <v>0.2</v>
      </c>
      <c r="G215" s="3"/>
      <c r="H215" s="12"/>
      <c r="I215" s="3"/>
      <c r="J215" s="3"/>
      <c r="K215" s="3"/>
      <c r="L215" s="3"/>
      <c r="M215" s="12">
        <f t="shared" si="11"/>
        <v>0</v>
      </c>
    </row>
    <row r="216" spans="1:13" x14ac:dyDescent="0.25">
      <c r="A216" s="8"/>
      <c r="B216" s="2"/>
      <c r="C216" s="7" t="s">
        <v>10</v>
      </c>
      <c r="D216" s="3" t="s">
        <v>11</v>
      </c>
      <c r="E216" s="3">
        <v>25.5</v>
      </c>
      <c r="F216" s="15">
        <f>F215*E216</f>
        <v>5.1000000000000005</v>
      </c>
      <c r="G216" s="27">
        <v>7.8</v>
      </c>
      <c r="H216" s="12">
        <f>F216*G216</f>
        <v>39.78</v>
      </c>
      <c r="I216" s="3"/>
      <c r="J216" s="3"/>
      <c r="K216" s="3"/>
      <c r="L216" s="3"/>
      <c r="M216" s="12">
        <f t="shared" si="11"/>
        <v>39.78</v>
      </c>
    </row>
    <row r="217" spans="1:13" x14ac:dyDescent="0.25">
      <c r="A217" s="8"/>
      <c r="B217" s="2"/>
      <c r="C217" s="7" t="s">
        <v>12</v>
      </c>
      <c r="D217" s="9" t="s">
        <v>13</v>
      </c>
      <c r="E217" s="3">
        <v>0.99</v>
      </c>
      <c r="F217" s="15">
        <f>F215*E217</f>
        <v>0.19800000000000001</v>
      </c>
      <c r="G217" s="3"/>
      <c r="H217" s="3"/>
      <c r="I217" s="3"/>
      <c r="J217" s="3"/>
      <c r="K217" s="27">
        <v>4</v>
      </c>
      <c r="L217" s="3">
        <f>F217*K217</f>
        <v>0.79200000000000004</v>
      </c>
      <c r="M217" s="12">
        <f t="shared" si="11"/>
        <v>0.79200000000000004</v>
      </c>
    </row>
    <row r="218" spans="1:13" ht="17.25" x14ac:dyDescent="0.25">
      <c r="A218" s="8"/>
      <c r="B218" s="2" t="s">
        <v>179</v>
      </c>
      <c r="C218" s="7" t="s">
        <v>102</v>
      </c>
      <c r="D218" s="9" t="s">
        <v>14</v>
      </c>
      <c r="E218" s="16" t="s">
        <v>153</v>
      </c>
      <c r="F218" s="15">
        <v>0.7</v>
      </c>
      <c r="G218" s="3"/>
      <c r="H218" s="3"/>
      <c r="I218" s="27">
        <v>580</v>
      </c>
      <c r="J218" s="12">
        <f>F218*I218</f>
        <v>406</v>
      </c>
      <c r="K218" s="3"/>
      <c r="L218" s="3"/>
      <c r="M218" s="12">
        <f t="shared" si="11"/>
        <v>406</v>
      </c>
    </row>
    <row r="219" spans="1:13" x14ac:dyDescent="0.25">
      <c r="A219" s="8"/>
      <c r="B219" s="2"/>
      <c r="C219" s="7" t="s">
        <v>15</v>
      </c>
      <c r="D219" s="1" t="s">
        <v>13</v>
      </c>
      <c r="E219" s="3">
        <v>0.61</v>
      </c>
      <c r="F219" s="12">
        <f>F215*E219</f>
        <v>0.122</v>
      </c>
      <c r="G219" s="3"/>
      <c r="H219" s="3"/>
      <c r="I219" s="27">
        <v>4</v>
      </c>
      <c r="J219" s="12">
        <f>F219*I219</f>
        <v>0.48799999999999999</v>
      </c>
      <c r="K219" s="3"/>
      <c r="L219" s="3"/>
      <c r="M219" s="12">
        <f t="shared" si="11"/>
        <v>0.48799999999999999</v>
      </c>
    </row>
    <row r="220" spans="1:13" ht="45" x14ac:dyDescent="0.25">
      <c r="A220" s="8">
        <v>53</v>
      </c>
      <c r="B220" s="28" t="s">
        <v>180</v>
      </c>
      <c r="C220" s="35" t="s">
        <v>103</v>
      </c>
      <c r="D220" s="39" t="s">
        <v>195</v>
      </c>
      <c r="E220" s="40"/>
      <c r="F220" s="43">
        <v>0.2</v>
      </c>
      <c r="G220" s="3"/>
      <c r="H220" s="12"/>
      <c r="I220" s="3"/>
      <c r="J220" s="3"/>
      <c r="K220" s="3"/>
      <c r="L220" s="3"/>
      <c r="M220" s="12">
        <f t="shared" si="11"/>
        <v>0</v>
      </c>
    </row>
    <row r="221" spans="1:13" x14ac:dyDescent="0.25">
      <c r="A221" s="8"/>
      <c r="B221" s="2"/>
      <c r="C221" s="7" t="s">
        <v>10</v>
      </c>
      <c r="D221" s="3" t="s">
        <v>11</v>
      </c>
      <c r="E221" s="3">
        <v>78.2</v>
      </c>
      <c r="F221" s="12">
        <f>F220*E221</f>
        <v>15.64</v>
      </c>
      <c r="G221" s="3">
        <v>7.8</v>
      </c>
      <c r="H221" s="12">
        <f>F221*G221</f>
        <v>121.992</v>
      </c>
      <c r="I221" s="3"/>
      <c r="J221" s="3"/>
      <c r="K221" s="3"/>
      <c r="L221" s="3"/>
      <c r="M221" s="12">
        <f t="shared" si="11"/>
        <v>121.992</v>
      </c>
    </row>
    <row r="222" spans="1:13" x14ac:dyDescent="0.25">
      <c r="A222" s="8"/>
      <c r="B222" s="2"/>
      <c r="C222" s="7" t="s">
        <v>12</v>
      </c>
      <c r="D222" s="9" t="s">
        <v>13</v>
      </c>
      <c r="E222" s="3">
        <v>3.82</v>
      </c>
      <c r="F222" s="15">
        <f>F220*E222</f>
        <v>0.76400000000000001</v>
      </c>
      <c r="G222" s="3"/>
      <c r="H222" s="3"/>
      <c r="I222" s="3"/>
      <c r="J222" s="3"/>
      <c r="K222" s="27">
        <v>4</v>
      </c>
      <c r="L222" s="3">
        <f>F222*K222</f>
        <v>3.056</v>
      </c>
      <c r="M222" s="12">
        <f t="shared" si="11"/>
        <v>3.056</v>
      </c>
    </row>
    <row r="223" spans="1:13" x14ac:dyDescent="0.25">
      <c r="A223" s="8"/>
      <c r="B223" s="3" t="s">
        <v>140</v>
      </c>
      <c r="C223" s="7" t="s">
        <v>82</v>
      </c>
      <c r="D223" s="9" t="s">
        <v>73</v>
      </c>
      <c r="E223" s="27">
        <v>13.8</v>
      </c>
      <c r="F223" s="12">
        <f>F220*E223</f>
        <v>2.7600000000000002</v>
      </c>
      <c r="G223" s="3"/>
      <c r="H223" s="3"/>
      <c r="I223" s="27">
        <v>2.4</v>
      </c>
      <c r="J223" s="3">
        <f>F223*I223</f>
        <v>6.6240000000000006</v>
      </c>
      <c r="K223" s="3"/>
      <c r="L223" s="3"/>
      <c r="M223" s="12">
        <f t="shared" si="11"/>
        <v>6.6240000000000006</v>
      </c>
    </row>
    <row r="224" spans="1:13" ht="30" x14ac:dyDescent="0.25">
      <c r="A224" s="8"/>
      <c r="B224" s="2" t="s">
        <v>182</v>
      </c>
      <c r="C224" s="7" t="s">
        <v>104</v>
      </c>
      <c r="D224" s="9" t="s">
        <v>25</v>
      </c>
      <c r="E224" s="3">
        <v>102.7</v>
      </c>
      <c r="F224" s="15">
        <f>F220*E224</f>
        <v>20.540000000000003</v>
      </c>
      <c r="G224" s="3"/>
      <c r="H224" s="3"/>
      <c r="I224" s="27">
        <v>39</v>
      </c>
      <c r="J224" s="12">
        <f>F224*I224</f>
        <v>801.06000000000006</v>
      </c>
      <c r="K224" s="3"/>
      <c r="L224" s="3"/>
      <c r="M224" s="12">
        <f t="shared" si="11"/>
        <v>801.06000000000006</v>
      </c>
    </row>
    <row r="225" spans="1:13" x14ac:dyDescent="0.25">
      <c r="A225" s="8"/>
      <c r="B225" s="2" t="s">
        <v>181</v>
      </c>
      <c r="C225" s="7" t="s">
        <v>105</v>
      </c>
      <c r="D225" s="9" t="s">
        <v>106</v>
      </c>
      <c r="E225" s="3">
        <v>107</v>
      </c>
      <c r="F225" s="15">
        <f>F220*E225</f>
        <v>21.400000000000002</v>
      </c>
      <c r="G225" s="3"/>
      <c r="H225" s="3"/>
      <c r="I225" s="27">
        <v>5.6</v>
      </c>
      <c r="J225" s="12">
        <f>F225*I225</f>
        <v>119.84</v>
      </c>
      <c r="K225" s="3"/>
      <c r="L225" s="3"/>
      <c r="M225" s="12">
        <f t="shared" si="11"/>
        <v>119.84</v>
      </c>
    </row>
    <row r="226" spans="1:13" ht="30" x14ac:dyDescent="0.25">
      <c r="A226" s="8">
        <v>54</v>
      </c>
      <c r="B226" s="2" t="s">
        <v>107</v>
      </c>
      <c r="C226" s="35" t="s">
        <v>108</v>
      </c>
      <c r="D226" s="39" t="s">
        <v>195</v>
      </c>
      <c r="E226" s="40"/>
      <c r="F226" s="45">
        <v>0.17480000000000001</v>
      </c>
      <c r="G226" s="3"/>
      <c r="H226" s="12"/>
      <c r="I226" s="3"/>
      <c r="J226" s="3"/>
      <c r="K226" s="3"/>
      <c r="L226" s="3"/>
      <c r="M226" s="12">
        <f t="shared" si="11"/>
        <v>0</v>
      </c>
    </row>
    <row r="227" spans="1:13" x14ac:dyDescent="0.25">
      <c r="A227" s="8"/>
      <c r="B227" s="2"/>
      <c r="C227" s="7" t="s">
        <v>10</v>
      </c>
      <c r="D227" s="3" t="s">
        <v>11</v>
      </c>
      <c r="E227" s="3">
        <v>361</v>
      </c>
      <c r="F227" s="12">
        <f>F226*E227</f>
        <v>63.102800000000002</v>
      </c>
      <c r="G227" s="27">
        <v>6</v>
      </c>
      <c r="H227" s="12">
        <f>F227*G227</f>
        <v>378.61680000000001</v>
      </c>
      <c r="I227" s="3"/>
      <c r="J227" s="3"/>
      <c r="K227" s="3"/>
      <c r="L227" s="3"/>
      <c r="M227" s="12">
        <f t="shared" si="11"/>
        <v>378.61680000000001</v>
      </c>
    </row>
    <row r="228" spans="1:13" x14ac:dyDescent="0.25">
      <c r="A228" s="8"/>
      <c r="B228" s="2"/>
      <c r="C228" s="7" t="s">
        <v>12</v>
      </c>
      <c r="D228" s="9" t="s">
        <v>13</v>
      </c>
      <c r="E228" s="3">
        <v>40.1</v>
      </c>
      <c r="F228" s="15">
        <f>F226*E228</f>
        <v>7.0094800000000008</v>
      </c>
      <c r="G228" s="3"/>
      <c r="H228" s="3"/>
      <c r="I228" s="3"/>
      <c r="J228" s="3"/>
      <c r="K228" s="27">
        <v>4</v>
      </c>
      <c r="L228" s="3">
        <f>F228*K228</f>
        <v>28.037920000000003</v>
      </c>
      <c r="M228" s="12">
        <f t="shared" si="11"/>
        <v>28.037920000000003</v>
      </c>
    </row>
    <row r="229" spans="1:13" x14ac:dyDescent="0.25">
      <c r="A229" s="8"/>
      <c r="B229" s="2"/>
      <c r="C229" s="29" t="s">
        <v>183</v>
      </c>
      <c r="D229" s="30" t="s">
        <v>13</v>
      </c>
      <c r="E229" s="27">
        <v>5.9</v>
      </c>
      <c r="F229" s="38">
        <f>F226*E229</f>
        <v>1.0313200000000002</v>
      </c>
      <c r="G229" s="27"/>
      <c r="H229" s="27"/>
      <c r="I229" s="27">
        <v>4</v>
      </c>
      <c r="J229" s="27">
        <f>F229*I229</f>
        <v>4.1252800000000009</v>
      </c>
      <c r="K229" s="27"/>
      <c r="L229" s="27"/>
      <c r="M229" s="12">
        <f t="shared" si="11"/>
        <v>4.1252800000000009</v>
      </c>
    </row>
    <row r="230" spans="1:13" ht="39" customHeight="1" x14ac:dyDescent="0.25">
      <c r="A230" s="8">
        <v>55</v>
      </c>
      <c r="B230" s="2" t="s">
        <v>109</v>
      </c>
      <c r="C230" s="35" t="s">
        <v>110</v>
      </c>
      <c r="D230" s="40" t="s">
        <v>111</v>
      </c>
      <c r="E230" s="40"/>
      <c r="F230" s="42">
        <v>0.26</v>
      </c>
      <c r="G230" s="3"/>
      <c r="H230" s="12"/>
      <c r="I230" s="3"/>
      <c r="J230" s="3"/>
      <c r="K230" s="3"/>
      <c r="L230" s="3"/>
      <c r="M230" s="12">
        <f t="shared" si="11"/>
        <v>0</v>
      </c>
    </row>
    <row r="231" spans="1:13" x14ac:dyDescent="0.25">
      <c r="A231" s="8"/>
      <c r="B231" s="2"/>
      <c r="C231" s="7" t="s">
        <v>10</v>
      </c>
      <c r="D231" s="3" t="s">
        <v>11</v>
      </c>
      <c r="E231" s="3">
        <v>72.599999999999994</v>
      </c>
      <c r="F231" s="12">
        <f>F230*E231</f>
        <v>18.875999999999998</v>
      </c>
      <c r="G231" s="27">
        <v>6</v>
      </c>
      <c r="H231" s="12">
        <f>F231*G231</f>
        <v>113.25599999999999</v>
      </c>
      <c r="I231" s="3"/>
      <c r="J231" s="3"/>
      <c r="K231" s="3"/>
      <c r="L231" s="3"/>
      <c r="M231" s="12">
        <f t="shared" si="11"/>
        <v>113.25599999999999</v>
      </c>
    </row>
    <row r="232" spans="1:13" ht="61.5" customHeight="1" x14ac:dyDescent="0.25">
      <c r="A232" s="8">
        <v>56</v>
      </c>
      <c r="B232" s="2" t="s">
        <v>35</v>
      </c>
      <c r="C232" s="35" t="s">
        <v>54</v>
      </c>
      <c r="D232" s="40" t="s">
        <v>16</v>
      </c>
      <c r="E232" s="40"/>
      <c r="F232" s="42">
        <v>2.62</v>
      </c>
      <c r="G232" s="3"/>
      <c r="H232" s="12"/>
      <c r="I232" s="3"/>
      <c r="J232" s="3"/>
      <c r="K232" s="3"/>
      <c r="L232" s="3"/>
      <c r="M232" s="12">
        <f t="shared" si="11"/>
        <v>0</v>
      </c>
    </row>
    <row r="233" spans="1:13" x14ac:dyDescent="0.25">
      <c r="A233" s="8"/>
      <c r="B233" s="2"/>
      <c r="C233" s="7" t="s">
        <v>10</v>
      </c>
      <c r="D233" s="3" t="s">
        <v>11</v>
      </c>
      <c r="E233" s="3">
        <v>0.53</v>
      </c>
      <c r="F233" s="12">
        <f>F232*E233</f>
        <v>1.3886000000000001</v>
      </c>
      <c r="G233" s="27">
        <v>6</v>
      </c>
      <c r="H233" s="12">
        <f>F233*G233</f>
        <v>8.3315999999999999</v>
      </c>
      <c r="I233" s="3"/>
      <c r="J233" s="3"/>
      <c r="K233" s="3"/>
      <c r="L233" s="3"/>
      <c r="M233" s="12">
        <f t="shared" si="11"/>
        <v>8.3315999999999999</v>
      </c>
    </row>
    <row r="234" spans="1:13" ht="30" x14ac:dyDescent="0.25">
      <c r="A234" s="8">
        <v>57</v>
      </c>
      <c r="B234" s="2" t="s">
        <v>43</v>
      </c>
      <c r="C234" s="35" t="s">
        <v>55</v>
      </c>
      <c r="D234" s="40" t="s">
        <v>16</v>
      </c>
      <c r="E234" s="40"/>
      <c r="F234" s="42">
        <v>2.62</v>
      </c>
      <c r="G234" s="3"/>
      <c r="H234" s="12"/>
      <c r="I234" s="3"/>
      <c r="J234" s="3"/>
      <c r="K234" s="27">
        <v>9.83</v>
      </c>
      <c r="L234" s="3">
        <f>F234*K234</f>
        <v>25.7546</v>
      </c>
      <c r="M234" s="12">
        <f t="shared" si="11"/>
        <v>25.7546</v>
      </c>
    </row>
    <row r="235" spans="1:13" ht="30" x14ac:dyDescent="0.25">
      <c r="A235" s="8">
        <v>58</v>
      </c>
      <c r="B235" s="2" t="s">
        <v>21</v>
      </c>
      <c r="C235" s="35" t="s">
        <v>112</v>
      </c>
      <c r="D235" s="39" t="s">
        <v>193</v>
      </c>
      <c r="E235" s="40"/>
      <c r="F235" s="45">
        <v>1.9800000000000002E-2</v>
      </c>
      <c r="G235" s="3"/>
      <c r="H235" s="12"/>
      <c r="I235" s="3"/>
      <c r="J235" s="3"/>
      <c r="K235" s="3"/>
      <c r="L235" s="3"/>
      <c r="M235" s="12">
        <f t="shared" si="11"/>
        <v>0</v>
      </c>
    </row>
    <row r="236" spans="1:13" x14ac:dyDescent="0.25">
      <c r="A236" s="8"/>
      <c r="B236" s="2"/>
      <c r="C236" s="7" t="s">
        <v>10</v>
      </c>
      <c r="D236" s="3" t="s">
        <v>11</v>
      </c>
      <c r="E236" s="3">
        <v>337</v>
      </c>
      <c r="F236" s="12">
        <f>F235*E236</f>
        <v>6.672600000000001</v>
      </c>
      <c r="G236" s="27">
        <v>6</v>
      </c>
      <c r="H236" s="12">
        <f>F236*G236</f>
        <v>40.035600000000002</v>
      </c>
      <c r="I236" s="3"/>
      <c r="J236" s="3"/>
      <c r="K236" s="3"/>
      <c r="L236" s="3"/>
      <c r="M236" s="12">
        <f t="shared" si="11"/>
        <v>40.035600000000002</v>
      </c>
    </row>
    <row r="237" spans="1:13" ht="17.25" x14ac:dyDescent="0.25">
      <c r="A237" s="8">
        <v>59</v>
      </c>
      <c r="B237" s="28" t="s">
        <v>135</v>
      </c>
      <c r="C237" s="35" t="s">
        <v>30</v>
      </c>
      <c r="D237" s="39" t="s">
        <v>194</v>
      </c>
      <c r="E237" s="40"/>
      <c r="F237" s="42">
        <v>2.1</v>
      </c>
      <c r="G237" s="3"/>
      <c r="H237" s="12"/>
      <c r="I237" s="3"/>
      <c r="J237" s="3"/>
      <c r="K237" s="3"/>
      <c r="L237" s="3"/>
      <c r="M237" s="12">
        <f t="shared" si="11"/>
        <v>0</v>
      </c>
    </row>
    <row r="238" spans="1:13" x14ac:dyDescent="0.25">
      <c r="A238" s="8"/>
      <c r="B238" s="3"/>
      <c r="C238" s="7" t="s">
        <v>10</v>
      </c>
      <c r="D238" s="3" t="s">
        <v>11</v>
      </c>
      <c r="E238" s="27">
        <v>0.89</v>
      </c>
      <c r="F238" s="12">
        <f>F237*E238</f>
        <v>1.8690000000000002</v>
      </c>
      <c r="G238" s="3">
        <v>7.8</v>
      </c>
      <c r="H238" s="12">
        <f>F238*G238</f>
        <v>14.578200000000001</v>
      </c>
      <c r="I238" s="3"/>
      <c r="J238" s="3"/>
      <c r="K238" s="3"/>
      <c r="L238" s="3"/>
      <c r="M238" s="12">
        <f t="shared" si="11"/>
        <v>14.578200000000001</v>
      </c>
    </row>
    <row r="239" spans="1:13" x14ac:dyDescent="0.25">
      <c r="A239" s="8"/>
      <c r="B239" s="3"/>
      <c r="C239" s="7" t="s">
        <v>12</v>
      </c>
      <c r="D239" s="9" t="s">
        <v>13</v>
      </c>
      <c r="E239" s="27">
        <v>0.37</v>
      </c>
      <c r="F239" s="12">
        <f>F237*E239</f>
        <v>0.77700000000000002</v>
      </c>
      <c r="G239" s="3"/>
      <c r="H239" s="3"/>
      <c r="I239" s="3"/>
      <c r="J239" s="3"/>
      <c r="K239" s="27">
        <v>4</v>
      </c>
      <c r="L239" s="3">
        <f>F239*K239</f>
        <v>3.1080000000000001</v>
      </c>
      <c r="M239" s="12">
        <f t="shared" si="11"/>
        <v>3.1080000000000001</v>
      </c>
    </row>
    <row r="240" spans="1:13" ht="17.25" x14ac:dyDescent="0.25">
      <c r="A240" s="8"/>
      <c r="B240" s="2" t="s">
        <v>136</v>
      </c>
      <c r="C240" s="7" t="s">
        <v>22</v>
      </c>
      <c r="D240" s="9" t="s">
        <v>14</v>
      </c>
      <c r="E240" s="27">
        <v>1.1499999999999999</v>
      </c>
      <c r="F240" s="12">
        <f>F237*E240</f>
        <v>2.415</v>
      </c>
      <c r="G240" s="3"/>
      <c r="H240" s="3"/>
      <c r="I240" s="27">
        <v>17</v>
      </c>
      <c r="J240" s="3">
        <f>F240*I240</f>
        <v>41.055</v>
      </c>
      <c r="K240" s="3"/>
      <c r="L240" s="3"/>
      <c r="M240" s="12">
        <f t="shared" si="11"/>
        <v>41.055</v>
      </c>
    </row>
    <row r="241" spans="1:13" x14ac:dyDescent="0.25">
      <c r="A241" s="8"/>
      <c r="B241" s="3"/>
      <c r="C241" s="7" t="s">
        <v>15</v>
      </c>
      <c r="D241" s="1" t="s">
        <v>13</v>
      </c>
      <c r="E241" s="3">
        <v>0.02</v>
      </c>
      <c r="F241" s="12">
        <f>F237*E241</f>
        <v>4.2000000000000003E-2</v>
      </c>
      <c r="G241" s="3"/>
      <c r="H241" s="3"/>
      <c r="I241" s="27">
        <v>4</v>
      </c>
      <c r="J241" s="12">
        <f>F241*I241</f>
        <v>0.16800000000000001</v>
      </c>
      <c r="K241" s="3"/>
      <c r="L241" s="3"/>
      <c r="M241" s="12">
        <f t="shared" si="11"/>
        <v>0.16800000000000001</v>
      </c>
    </row>
    <row r="242" spans="1:13" ht="30" x14ac:dyDescent="0.25">
      <c r="A242" s="8">
        <v>60</v>
      </c>
      <c r="B242" s="22" t="s">
        <v>23</v>
      </c>
      <c r="C242" s="47" t="s">
        <v>113</v>
      </c>
      <c r="D242" s="51" t="s">
        <v>193</v>
      </c>
      <c r="E242" s="52"/>
      <c r="F242" s="53">
        <v>0.06</v>
      </c>
      <c r="G242" s="16"/>
      <c r="H242" s="15"/>
      <c r="I242" s="16"/>
      <c r="J242" s="16"/>
      <c r="K242" s="16"/>
      <c r="L242" s="16"/>
      <c r="M242" s="12">
        <f t="shared" si="11"/>
        <v>0</v>
      </c>
    </row>
    <row r="243" spans="1:13" x14ac:dyDescent="0.25">
      <c r="A243" s="8"/>
      <c r="B243" s="3"/>
      <c r="C243" s="7" t="s">
        <v>10</v>
      </c>
      <c r="D243" s="3" t="s">
        <v>11</v>
      </c>
      <c r="E243" s="3">
        <v>137</v>
      </c>
      <c r="F243" s="12">
        <f>F242*E243</f>
        <v>8.2199999999999989</v>
      </c>
      <c r="G243" s="27">
        <v>6</v>
      </c>
      <c r="H243" s="12">
        <f>F243*G243</f>
        <v>49.319999999999993</v>
      </c>
      <c r="I243" s="3"/>
      <c r="J243" s="3"/>
      <c r="K243" s="3"/>
      <c r="L243" s="3"/>
      <c r="M243" s="12">
        <f t="shared" si="11"/>
        <v>49.319999999999993</v>
      </c>
    </row>
    <row r="244" spans="1:13" x14ac:dyDescent="0.25">
      <c r="A244" s="8"/>
      <c r="B244" s="3"/>
      <c r="C244" s="7" t="s">
        <v>12</v>
      </c>
      <c r="D244" s="9" t="s">
        <v>13</v>
      </c>
      <c r="E244" s="3">
        <v>28.3</v>
      </c>
      <c r="F244" s="12">
        <f>F242*E244</f>
        <v>1.698</v>
      </c>
      <c r="G244" s="3"/>
      <c r="H244" s="3"/>
      <c r="I244" s="3"/>
      <c r="J244" s="3"/>
      <c r="K244" s="27">
        <v>4</v>
      </c>
      <c r="L244" s="3">
        <f>F244*K244</f>
        <v>6.7919999999999998</v>
      </c>
      <c r="M244" s="12">
        <f t="shared" si="11"/>
        <v>6.7919999999999998</v>
      </c>
    </row>
    <row r="245" spans="1:13" ht="17.25" x14ac:dyDescent="0.25">
      <c r="A245" s="8"/>
      <c r="B245" s="2" t="s">
        <v>137</v>
      </c>
      <c r="C245" s="7" t="s">
        <v>24</v>
      </c>
      <c r="D245" s="9" t="s">
        <v>14</v>
      </c>
      <c r="E245" s="3">
        <v>102</v>
      </c>
      <c r="F245" s="12">
        <f>F242*E245</f>
        <v>6.12</v>
      </c>
      <c r="G245" s="3"/>
      <c r="H245" s="3"/>
      <c r="I245" s="27">
        <v>97</v>
      </c>
      <c r="J245" s="3">
        <f>F245*I245</f>
        <v>593.64</v>
      </c>
      <c r="K245" s="3"/>
      <c r="L245" s="3"/>
      <c r="M245" s="12">
        <f t="shared" si="11"/>
        <v>593.64</v>
      </c>
    </row>
    <row r="246" spans="1:13" x14ac:dyDescent="0.25">
      <c r="A246" s="8"/>
      <c r="B246" s="3"/>
      <c r="C246" s="7" t="s">
        <v>15</v>
      </c>
      <c r="D246" s="1" t="s">
        <v>13</v>
      </c>
      <c r="E246" s="3">
        <v>62</v>
      </c>
      <c r="F246" s="12">
        <f>F242*E246</f>
        <v>3.7199999999999998</v>
      </c>
      <c r="G246" s="3"/>
      <c r="H246" s="3"/>
      <c r="I246" s="27">
        <v>4</v>
      </c>
      <c r="J246" s="12">
        <f>F246*I246</f>
        <v>14.879999999999999</v>
      </c>
      <c r="K246" s="3"/>
      <c r="L246" s="3"/>
      <c r="M246" s="12">
        <f t="shared" si="11"/>
        <v>14.879999999999999</v>
      </c>
    </row>
    <row r="247" spans="1:13" ht="30" x14ac:dyDescent="0.25">
      <c r="A247" s="8">
        <v>61</v>
      </c>
      <c r="B247" s="37" t="s">
        <v>184</v>
      </c>
      <c r="C247" s="47" t="s">
        <v>114</v>
      </c>
      <c r="D247" s="51" t="s">
        <v>193</v>
      </c>
      <c r="E247" s="52"/>
      <c r="F247" s="53">
        <v>1.2E-2</v>
      </c>
      <c r="G247" s="16"/>
      <c r="H247" s="15"/>
      <c r="I247" s="16"/>
      <c r="J247" s="16"/>
      <c r="K247" s="16"/>
      <c r="L247" s="16"/>
      <c r="M247" s="12">
        <f t="shared" si="11"/>
        <v>0</v>
      </c>
    </row>
    <row r="248" spans="1:13" x14ac:dyDescent="0.25">
      <c r="A248" s="8"/>
      <c r="B248" s="22"/>
      <c r="C248" s="18" t="s">
        <v>10</v>
      </c>
      <c r="D248" s="16" t="s">
        <v>11</v>
      </c>
      <c r="E248" s="16">
        <v>844</v>
      </c>
      <c r="F248" s="15">
        <f>F247*E248</f>
        <v>10.128</v>
      </c>
      <c r="G248" s="27">
        <v>6</v>
      </c>
      <c r="H248" s="15">
        <f>F248*G248</f>
        <v>60.768000000000001</v>
      </c>
      <c r="I248" s="16"/>
      <c r="J248" s="16"/>
      <c r="K248" s="16"/>
      <c r="L248" s="16"/>
      <c r="M248" s="12">
        <f t="shared" si="11"/>
        <v>60.768000000000001</v>
      </c>
    </row>
    <row r="249" spans="1:13" x14ac:dyDescent="0.25">
      <c r="A249" s="8"/>
      <c r="B249" s="22"/>
      <c r="C249" s="18" t="s">
        <v>12</v>
      </c>
      <c r="D249" s="23" t="s">
        <v>13</v>
      </c>
      <c r="E249" s="16">
        <v>110</v>
      </c>
      <c r="F249" s="15">
        <f>F247*E249</f>
        <v>1.32</v>
      </c>
      <c r="G249" s="16"/>
      <c r="H249" s="16"/>
      <c r="I249" s="16"/>
      <c r="J249" s="16"/>
      <c r="K249" s="27">
        <v>4</v>
      </c>
      <c r="L249" s="16">
        <f>F249*K249</f>
        <v>5.28</v>
      </c>
      <c r="M249" s="12">
        <f t="shared" si="11"/>
        <v>5.28</v>
      </c>
    </row>
    <row r="250" spans="1:13" x14ac:dyDescent="0.25">
      <c r="A250" s="8"/>
      <c r="B250" s="3" t="s">
        <v>138</v>
      </c>
      <c r="C250" s="18" t="s">
        <v>36</v>
      </c>
      <c r="D250" s="23" t="s">
        <v>16</v>
      </c>
      <c r="E250" s="16"/>
      <c r="F250" s="19">
        <v>8.6999999999999994E-3</v>
      </c>
      <c r="G250" s="16"/>
      <c r="H250" s="16"/>
      <c r="I250" s="27">
        <v>1763</v>
      </c>
      <c r="J250" s="16">
        <f t="shared" ref="J250:J258" si="12">F250*I250</f>
        <v>15.338099999999999</v>
      </c>
      <c r="K250" s="16"/>
      <c r="L250" s="16"/>
      <c r="M250" s="12">
        <f t="shared" si="11"/>
        <v>15.338099999999999</v>
      </c>
    </row>
    <row r="251" spans="1:13" x14ac:dyDescent="0.25">
      <c r="A251" s="8"/>
      <c r="B251" s="3" t="s">
        <v>139</v>
      </c>
      <c r="C251" s="18" t="s">
        <v>17</v>
      </c>
      <c r="D251" s="23" t="s">
        <v>16</v>
      </c>
      <c r="E251" s="16"/>
      <c r="F251" s="31">
        <v>8.7599999999999997E-2</v>
      </c>
      <c r="G251" s="16"/>
      <c r="H251" s="16"/>
      <c r="I251" s="27">
        <v>1573</v>
      </c>
      <c r="J251" s="16">
        <f t="shared" si="12"/>
        <v>137.79480000000001</v>
      </c>
      <c r="K251" s="16"/>
      <c r="L251" s="16"/>
      <c r="M251" s="12">
        <f t="shared" si="11"/>
        <v>137.79480000000001</v>
      </c>
    </row>
    <row r="252" spans="1:13" ht="17.25" x14ac:dyDescent="0.25">
      <c r="A252" s="8"/>
      <c r="B252" s="3" t="s">
        <v>198</v>
      </c>
      <c r="C252" s="7" t="s">
        <v>197</v>
      </c>
      <c r="D252" s="23" t="s">
        <v>14</v>
      </c>
      <c r="E252" s="16">
        <v>101.5</v>
      </c>
      <c r="F252" s="15">
        <f>F247*E252</f>
        <v>1.218</v>
      </c>
      <c r="G252" s="16"/>
      <c r="H252" s="16"/>
      <c r="I252" s="27">
        <v>116</v>
      </c>
      <c r="J252" s="16">
        <f t="shared" si="12"/>
        <v>141.28800000000001</v>
      </c>
      <c r="K252" s="16"/>
      <c r="L252" s="16"/>
      <c r="M252" s="12">
        <f t="shared" si="11"/>
        <v>141.28800000000001</v>
      </c>
    </row>
    <row r="253" spans="1:13" ht="17.25" x14ac:dyDescent="0.25">
      <c r="A253" s="8"/>
      <c r="B253" s="2" t="s">
        <v>142</v>
      </c>
      <c r="C253" s="18" t="s">
        <v>32</v>
      </c>
      <c r="D253" s="23" t="s">
        <v>25</v>
      </c>
      <c r="E253" s="16">
        <v>184</v>
      </c>
      <c r="F253" s="15">
        <f>F247*E253</f>
        <v>2.2080000000000002</v>
      </c>
      <c r="G253" s="27"/>
      <c r="H253" s="16"/>
      <c r="I253" s="27">
        <v>16</v>
      </c>
      <c r="J253" s="16">
        <f t="shared" si="12"/>
        <v>35.328000000000003</v>
      </c>
      <c r="K253" s="16"/>
      <c r="L253" s="16"/>
      <c r="M253" s="12">
        <f t="shared" si="11"/>
        <v>35.328000000000003</v>
      </c>
    </row>
    <row r="254" spans="1:13" ht="17.25" x14ac:dyDescent="0.25">
      <c r="A254" s="8"/>
      <c r="B254" s="22" t="s">
        <v>179</v>
      </c>
      <c r="C254" s="18" t="s">
        <v>185</v>
      </c>
      <c r="D254" s="23" t="s">
        <v>14</v>
      </c>
      <c r="E254" s="16">
        <v>0.34</v>
      </c>
      <c r="F254" s="25">
        <f>F247*E254</f>
        <v>4.0800000000000003E-3</v>
      </c>
      <c r="G254" s="16"/>
      <c r="H254" s="16"/>
      <c r="I254" s="27">
        <v>580</v>
      </c>
      <c r="J254" s="16">
        <f t="shared" si="12"/>
        <v>2.3664000000000001</v>
      </c>
      <c r="K254" s="16"/>
      <c r="L254" s="16"/>
      <c r="M254" s="12">
        <f t="shared" si="11"/>
        <v>2.3664000000000001</v>
      </c>
    </row>
    <row r="255" spans="1:13" ht="30" x14ac:dyDescent="0.25">
      <c r="A255" s="8"/>
      <c r="B255" s="3" t="s">
        <v>163</v>
      </c>
      <c r="C255" s="18" t="s">
        <v>186</v>
      </c>
      <c r="D255" s="23" t="s">
        <v>14</v>
      </c>
      <c r="E255" s="16">
        <v>3.91</v>
      </c>
      <c r="F255" s="15">
        <f>F247*E255</f>
        <v>4.6920000000000003E-2</v>
      </c>
      <c r="G255" s="16"/>
      <c r="H255" s="16"/>
      <c r="I255" s="27">
        <v>515</v>
      </c>
      <c r="J255" s="16">
        <f t="shared" si="12"/>
        <v>24.163800000000002</v>
      </c>
      <c r="K255" s="16"/>
      <c r="L255" s="16"/>
      <c r="M255" s="12">
        <f t="shared" si="11"/>
        <v>24.163800000000002</v>
      </c>
    </row>
    <row r="256" spans="1:13" x14ac:dyDescent="0.25">
      <c r="A256" s="8"/>
      <c r="B256" s="22" t="s">
        <v>187</v>
      </c>
      <c r="C256" s="18" t="s">
        <v>118</v>
      </c>
      <c r="D256" s="23" t="s">
        <v>16</v>
      </c>
      <c r="E256" s="16">
        <v>0.22</v>
      </c>
      <c r="F256" s="25">
        <f>F247*E256</f>
        <v>2.64E-3</v>
      </c>
      <c r="G256" s="16"/>
      <c r="H256" s="16"/>
      <c r="I256" s="27">
        <v>2900</v>
      </c>
      <c r="J256" s="16">
        <f t="shared" si="12"/>
        <v>7.6559999999999997</v>
      </c>
      <c r="K256" s="16"/>
      <c r="L256" s="16"/>
      <c r="M256" s="12">
        <f t="shared" si="11"/>
        <v>7.6559999999999997</v>
      </c>
    </row>
    <row r="257" spans="1:13" x14ac:dyDescent="0.25">
      <c r="A257" s="8"/>
      <c r="B257" s="22" t="s">
        <v>164</v>
      </c>
      <c r="C257" s="18" t="s">
        <v>72</v>
      </c>
      <c r="D257" s="23" t="s">
        <v>16</v>
      </c>
      <c r="E257" s="16">
        <v>0.1</v>
      </c>
      <c r="F257" s="15">
        <f>F247*E257</f>
        <v>1.2000000000000001E-3</v>
      </c>
      <c r="G257" s="16"/>
      <c r="H257" s="16"/>
      <c r="I257" s="27">
        <v>3800</v>
      </c>
      <c r="J257" s="16">
        <f t="shared" si="12"/>
        <v>4.5600000000000005</v>
      </c>
      <c r="K257" s="16"/>
      <c r="L257" s="16"/>
      <c r="M257" s="12">
        <f t="shared" si="11"/>
        <v>4.5600000000000005</v>
      </c>
    </row>
    <row r="258" spans="1:13" x14ac:dyDescent="0.25">
      <c r="A258" s="8"/>
      <c r="B258" s="22"/>
      <c r="C258" s="18" t="s">
        <v>15</v>
      </c>
      <c r="D258" s="24" t="s">
        <v>13</v>
      </c>
      <c r="E258" s="16">
        <v>46</v>
      </c>
      <c r="F258" s="15">
        <f>F247*E258</f>
        <v>0.55200000000000005</v>
      </c>
      <c r="G258" s="16"/>
      <c r="H258" s="16"/>
      <c r="I258" s="27">
        <v>4</v>
      </c>
      <c r="J258" s="15">
        <f t="shared" si="12"/>
        <v>2.2080000000000002</v>
      </c>
      <c r="K258" s="16"/>
      <c r="L258" s="16"/>
      <c r="M258" s="12">
        <f t="shared" si="11"/>
        <v>2.2080000000000002</v>
      </c>
    </row>
    <row r="259" spans="1:13" ht="27.75" customHeight="1" x14ac:dyDescent="0.25">
      <c r="A259" s="8">
        <v>62</v>
      </c>
      <c r="B259" s="22" t="s">
        <v>115</v>
      </c>
      <c r="C259" s="47" t="s">
        <v>116</v>
      </c>
      <c r="D259" s="51" t="s">
        <v>16</v>
      </c>
      <c r="E259" s="52"/>
      <c r="F259" s="48">
        <v>1.8</v>
      </c>
      <c r="G259" s="16"/>
      <c r="H259" s="15"/>
      <c r="I259" s="16"/>
      <c r="J259" s="16"/>
      <c r="K259" s="16"/>
      <c r="L259" s="16"/>
      <c r="M259" s="12">
        <f t="shared" si="11"/>
        <v>0</v>
      </c>
    </row>
    <row r="260" spans="1:13" x14ac:dyDescent="0.25">
      <c r="A260" s="8"/>
      <c r="B260" s="22"/>
      <c r="C260" s="18" t="s">
        <v>10</v>
      </c>
      <c r="D260" s="16" t="s">
        <v>11</v>
      </c>
      <c r="E260" s="16">
        <v>22.6</v>
      </c>
      <c r="F260" s="15">
        <f>F259*E260</f>
        <v>40.680000000000007</v>
      </c>
      <c r="G260" s="16">
        <v>7.8</v>
      </c>
      <c r="H260" s="15">
        <f>F260*G260</f>
        <v>317.30400000000003</v>
      </c>
      <c r="I260" s="16"/>
      <c r="J260" s="16"/>
      <c r="K260" s="16"/>
      <c r="L260" s="16"/>
      <c r="M260" s="12">
        <f t="shared" si="11"/>
        <v>317.30400000000003</v>
      </c>
    </row>
    <row r="261" spans="1:13" x14ac:dyDescent="0.25">
      <c r="A261" s="8"/>
      <c r="B261" s="22" t="s">
        <v>189</v>
      </c>
      <c r="C261" s="18" t="s">
        <v>188</v>
      </c>
      <c r="D261" s="16" t="s">
        <v>53</v>
      </c>
      <c r="E261" s="16">
        <v>5.45</v>
      </c>
      <c r="F261" s="15">
        <f>F259*E261</f>
        <v>9.81</v>
      </c>
      <c r="G261" s="16"/>
      <c r="H261" s="15"/>
      <c r="I261" s="16"/>
      <c r="J261" s="16"/>
      <c r="K261" s="27">
        <v>34.770000000000003</v>
      </c>
      <c r="L261" s="16">
        <f>F261*K261</f>
        <v>341.09370000000007</v>
      </c>
      <c r="M261" s="12">
        <f t="shared" si="11"/>
        <v>341.09370000000007</v>
      </c>
    </row>
    <row r="262" spans="1:13" x14ac:dyDescent="0.25">
      <c r="A262" s="8"/>
      <c r="B262" s="22"/>
      <c r="C262" s="18" t="s">
        <v>52</v>
      </c>
      <c r="D262" s="23" t="s">
        <v>13</v>
      </c>
      <c r="E262" s="16">
        <v>1.33</v>
      </c>
      <c r="F262" s="15">
        <f>F259*E262</f>
        <v>2.3940000000000001</v>
      </c>
      <c r="G262" s="16"/>
      <c r="H262" s="16"/>
      <c r="I262" s="16"/>
      <c r="J262" s="16"/>
      <c r="K262" s="27">
        <v>4</v>
      </c>
      <c r="L262" s="16">
        <f>F262*K262</f>
        <v>9.5760000000000005</v>
      </c>
      <c r="M262" s="12">
        <f t="shared" si="11"/>
        <v>9.5760000000000005</v>
      </c>
    </row>
    <row r="263" spans="1:13" x14ac:dyDescent="0.25">
      <c r="A263" s="8"/>
      <c r="B263" s="22" t="s">
        <v>190</v>
      </c>
      <c r="C263" s="18" t="s">
        <v>117</v>
      </c>
      <c r="D263" s="23" t="s">
        <v>16</v>
      </c>
      <c r="E263" s="16"/>
      <c r="F263" s="15">
        <v>1.8</v>
      </c>
      <c r="G263" s="16"/>
      <c r="H263" s="16"/>
      <c r="I263" s="27">
        <v>2080</v>
      </c>
      <c r="J263" s="16">
        <f>F263*I263</f>
        <v>3744</v>
      </c>
      <c r="K263" s="16"/>
      <c r="L263" s="16"/>
      <c r="M263" s="12">
        <f t="shared" si="11"/>
        <v>3744</v>
      </c>
    </row>
    <row r="264" spans="1:13" x14ac:dyDescent="0.25">
      <c r="A264" s="8"/>
      <c r="B264" s="22" t="s">
        <v>164</v>
      </c>
      <c r="C264" s="18" t="s">
        <v>72</v>
      </c>
      <c r="D264" s="23" t="s">
        <v>73</v>
      </c>
      <c r="E264" s="16">
        <v>2.4</v>
      </c>
      <c r="F264" s="15">
        <f>F259*E264</f>
        <v>4.32</v>
      </c>
      <c r="G264" s="16"/>
      <c r="H264" s="16"/>
      <c r="I264" s="27">
        <v>3.8</v>
      </c>
      <c r="J264" s="16">
        <f>F264*I264</f>
        <v>16.416</v>
      </c>
      <c r="K264" s="16"/>
      <c r="L264" s="16"/>
      <c r="M264" s="12">
        <f t="shared" si="11"/>
        <v>16.416</v>
      </c>
    </row>
    <row r="265" spans="1:13" x14ac:dyDescent="0.25">
      <c r="A265" s="8"/>
      <c r="B265" s="22" t="s">
        <v>187</v>
      </c>
      <c r="C265" s="18" t="s">
        <v>118</v>
      </c>
      <c r="D265" s="23" t="s">
        <v>73</v>
      </c>
      <c r="E265" s="16">
        <v>13.4</v>
      </c>
      <c r="F265" s="15">
        <f>F259*E265</f>
        <v>24.12</v>
      </c>
      <c r="G265" s="16"/>
      <c r="H265" s="16"/>
      <c r="I265" s="27">
        <v>2.9</v>
      </c>
      <c r="J265" s="16">
        <f>F265*I265</f>
        <v>69.948000000000008</v>
      </c>
      <c r="K265" s="16"/>
      <c r="L265" s="16"/>
      <c r="M265" s="12">
        <f t="shared" si="11"/>
        <v>69.948000000000008</v>
      </c>
    </row>
    <row r="266" spans="1:13" x14ac:dyDescent="0.25">
      <c r="A266" s="8"/>
      <c r="B266" s="22"/>
      <c r="C266" s="18" t="s">
        <v>15</v>
      </c>
      <c r="D266" s="24" t="s">
        <v>13</v>
      </c>
      <c r="E266" s="16">
        <v>2.78</v>
      </c>
      <c r="F266" s="15">
        <f>F259*E266</f>
        <v>5.0039999999999996</v>
      </c>
      <c r="G266" s="16"/>
      <c r="H266" s="16"/>
      <c r="I266" s="27">
        <v>4</v>
      </c>
      <c r="J266" s="15">
        <f>F266*I266</f>
        <v>20.015999999999998</v>
      </c>
      <c r="K266" s="16"/>
      <c r="L266" s="16"/>
      <c r="M266" s="12">
        <f t="shared" si="11"/>
        <v>20.015999999999998</v>
      </c>
    </row>
    <row r="267" spans="1:13" ht="17.25" x14ac:dyDescent="0.25">
      <c r="A267" s="8">
        <v>63</v>
      </c>
      <c r="B267" s="2" t="s">
        <v>119</v>
      </c>
      <c r="C267" s="35" t="s">
        <v>120</v>
      </c>
      <c r="D267" s="39" t="s">
        <v>196</v>
      </c>
      <c r="E267" s="40"/>
      <c r="F267" s="42">
        <v>17.48</v>
      </c>
      <c r="G267" s="3"/>
      <c r="H267" s="12"/>
      <c r="I267" s="3"/>
      <c r="J267" s="3"/>
      <c r="K267" s="3"/>
      <c r="L267" s="3"/>
      <c r="M267" s="12">
        <f t="shared" si="11"/>
        <v>0</v>
      </c>
    </row>
    <row r="268" spans="1:13" x14ac:dyDescent="0.25">
      <c r="A268" s="8"/>
      <c r="B268" s="2"/>
      <c r="C268" s="7" t="s">
        <v>10</v>
      </c>
      <c r="D268" s="3" t="s">
        <v>11</v>
      </c>
      <c r="E268" s="3">
        <v>4.91</v>
      </c>
      <c r="F268" s="12">
        <f>F267*E268</f>
        <v>85.826800000000006</v>
      </c>
      <c r="G268" s="3">
        <v>7.8</v>
      </c>
      <c r="H268" s="12">
        <f>F268*G268</f>
        <v>669.44904000000008</v>
      </c>
      <c r="I268" s="3"/>
      <c r="J268" s="3"/>
      <c r="K268" s="3"/>
      <c r="L268" s="3"/>
      <c r="M268" s="12">
        <f t="shared" si="11"/>
        <v>669.44904000000008</v>
      </c>
    </row>
    <row r="269" spans="1:13" x14ac:dyDescent="0.25">
      <c r="A269" s="8"/>
      <c r="B269" s="2"/>
      <c r="C269" s="7" t="s">
        <v>12</v>
      </c>
      <c r="D269" s="9" t="s">
        <v>13</v>
      </c>
      <c r="E269" s="3">
        <v>0.24</v>
      </c>
      <c r="F269" s="15">
        <f>F267*E269</f>
        <v>4.1951999999999998</v>
      </c>
      <c r="G269" s="3"/>
      <c r="H269" s="3"/>
      <c r="I269" s="3"/>
      <c r="J269" s="3"/>
      <c r="K269" s="27">
        <v>4</v>
      </c>
      <c r="L269" s="3">
        <f>F269*K269</f>
        <v>16.780799999999999</v>
      </c>
      <c r="M269" s="12">
        <f t="shared" si="11"/>
        <v>16.780799999999999</v>
      </c>
    </row>
    <row r="270" spans="1:13" ht="17.25" x14ac:dyDescent="0.25">
      <c r="A270" s="8"/>
      <c r="B270" s="2" t="s">
        <v>174</v>
      </c>
      <c r="C270" s="7" t="s">
        <v>127</v>
      </c>
      <c r="D270" s="9" t="s">
        <v>14</v>
      </c>
      <c r="E270" s="3"/>
      <c r="F270" s="12">
        <v>0.3</v>
      </c>
      <c r="G270" s="3"/>
      <c r="H270" s="3"/>
      <c r="I270" s="16">
        <v>600</v>
      </c>
      <c r="J270" s="3">
        <f t="shared" ref="J270:J275" si="13">F270*I270</f>
        <v>180</v>
      </c>
      <c r="K270" s="3"/>
      <c r="L270" s="3"/>
      <c r="M270" s="12">
        <f t="shared" ref="M270:M303" si="14">H270+J270+L270</f>
        <v>180</v>
      </c>
    </row>
    <row r="271" spans="1:13" ht="17.25" x14ac:dyDescent="0.25">
      <c r="A271" s="8"/>
      <c r="B271" s="2" t="s">
        <v>174</v>
      </c>
      <c r="C271" s="7" t="s">
        <v>128</v>
      </c>
      <c r="D271" s="9" t="s">
        <v>14</v>
      </c>
      <c r="E271" s="3"/>
      <c r="F271" s="12">
        <v>0.3</v>
      </c>
      <c r="G271" s="3"/>
      <c r="H271" s="3"/>
      <c r="I271" s="16">
        <v>600</v>
      </c>
      <c r="J271" s="3">
        <f t="shared" si="13"/>
        <v>180</v>
      </c>
      <c r="K271" s="3"/>
      <c r="L271" s="3"/>
      <c r="M271" s="12">
        <f t="shared" si="14"/>
        <v>180</v>
      </c>
    </row>
    <row r="272" spans="1:13" ht="17.25" x14ac:dyDescent="0.25">
      <c r="A272" s="8"/>
      <c r="B272" s="2" t="s">
        <v>174</v>
      </c>
      <c r="C272" s="7" t="s">
        <v>129</v>
      </c>
      <c r="D272" s="9" t="s">
        <v>14</v>
      </c>
      <c r="E272" s="3"/>
      <c r="F272" s="12">
        <v>0.05</v>
      </c>
      <c r="G272" s="3"/>
      <c r="H272" s="3"/>
      <c r="I272" s="16">
        <v>600</v>
      </c>
      <c r="J272" s="3">
        <f t="shared" si="13"/>
        <v>30</v>
      </c>
      <c r="K272" s="3"/>
      <c r="L272" s="3"/>
      <c r="M272" s="12">
        <f t="shared" si="14"/>
        <v>30</v>
      </c>
    </row>
    <row r="273" spans="1:13" ht="17.25" x14ac:dyDescent="0.25">
      <c r="A273" s="8"/>
      <c r="B273" s="2" t="s">
        <v>174</v>
      </c>
      <c r="C273" s="7" t="s">
        <v>130</v>
      </c>
      <c r="D273" s="9" t="s">
        <v>14</v>
      </c>
      <c r="E273" s="3"/>
      <c r="F273" s="12">
        <v>0.03</v>
      </c>
      <c r="G273" s="3"/>
      <c r="H273" s="3"/>
      <c r="I273" s="16">
        <v>600</v>
      </c>
      <c r="J273" s="3">
        <f t="shared" si="13"/>
        <v>18</v>
      </c>
      <c r="K273" s="3"/>
      <c r="L273" s="3"/>
      <c r="M273" s="12">
        <f t="shared" si="14"/>
        <v>18</v>
      </c>
    </row>
    <row r="274" spans="1:13" ht="17.25" x14ac:dyDescent="0.25">
      <c r="A274" s="8"/>
      <c r="B274" s="2" t="s">
        <v>174</v>
      </c>
      <c r="C274" s="7" t="s">
        <v>131</v>
      </c>
      <c r="D274" s="9" t="s">
        <v>14</v>
      </c>
      <c r="E274" s="3"/>
      <c r="F274" s="12">
        <v>0.06</v>
      </c>
      <c r="G274" s="3"/>
      <c r="H274" s="3"/>
      <c r="I274" s="16">
        <v>600</v>
      </c>
      <c r="J274" s="3">
        <f t="shared" si="13"/>
        <v>36</v>
      </c>
      <c r="K274" s="3"/>
      <c r="L274" s="3"/>
      <c r="M274" s="12">
        <f t="shared" si="14"/>
        <v>36</v>
      </c>
    </row>
    <row r="275" spans="1:13" x14ac:dyDescent="0.25">
      <c r="A275" s="8"/>
      <c r="B275" s="2"/>
      <c r="C275" s="7" t="s">
        <v>15</v>
      </c>
      <c r="D275" s="1" t="s">
        <v>13</v>
      </c>
      <c r="E275" s="3">
        <v>0.08</v>
      </c>
      <c r="F275" s="12">
        <f>F267*E275</f>
        <v>1.3984000000000001</v>
      </c>
      <c r="G275" s="3"/>
      <c r="H275" s="3"/>
      <c r="I275" s="27">
        <v>4</v>
      </c>
      <c r="J275" s="12">
        <f t="shared" si="13"/>
        <v>5.5936000000000003</v>
      </c>
      <c r="K275" s="3"/>
      <c r="L275" s="3"/>
      <c r="M275" s="12">
        <f t="shared" si="14"/>
        <v>5.5936000000000003</v>
      </c>
    </row>
    <row r="276" spans="1:13" ht="30" x14ac:dyDescent="0.25">
      <c r="A276" s="8">
        <v>64</v>
      </c>
      <c r="B276" s="2" t="s">
        <v>121</v>
      </c>
      <c r="C276" s="35" t="s">
        <v>122</v>
      </c>
      <c r="D276" s="39" t="s">
        <v>195</v>
      </c>
      <c r="E276" s="40"/>
      <c r="F276" s="45">
        <v>0.17480000000000001</v>
      </c>
      <c r="G276" s="3"/>
      <c r="H276" s="12"/>
      <c r="I276" s="3"/>
      <c r="J276" s="3"/>
      <c r="K276" s="3"/>
      <c r="L276" s="3"/>
      <c r="M276" s="12">
        <f t="shared" si="14"/>
        <v>0</v>
      </c>
    </row>
    <row r="277" spans="1:13" x14ac:dyDescent="0.25">
      <c r="A277" s="8"/>
      <c r="B277" s="2"/>
      <c r="C277" s="7" t="s">
        <v>10</v>
      </c>
      <c r="D277" s="3" t="s">
        <v>11</v>
      </c>
      <c r="E277" s="3">
        <v>68</v>
      </c>
      <c r="F277" s="12">
        <f>F276*E277</f>
        <v>11.8864</v>
      </c>
      <c r="G277" s="3">
        <v>7.8</v>
      </c>
      <c r="H277" s="12">
        <f>F277*G277</f>
        <v>92.713920000000002</v>
      </c>
      <c r="I277" s="3"/>
      <c r="J277" s="3"/>
      <c r="K277" s="3"/>
      <c r="L277" s="3"/>
      <c r="M277" s="12">
        <f t="shared" si="14"/>
        <v>92.713920000000002</v>
      </c>
    </row>
    <row r="278" spans="1:13" x14ac:dyDescent="0.25">
      <c r="A278" s="8"/>
      <c r="B278" s="2"/>
      <c r="C278" s="29" t="s">
        <v>12</v>
      </c>
      <c r="D278" s="30" t="s">
        <v>13</v>
      </c>
      <c r="E278" s="27">
        <v>0.03</v>
      </c>
      <c r="F278" s="38">
        <f>F276*E278</f>
        <v>5.2440000000000004E-3</v>
      </c>
      <c r="G278" s="27"/>
      <c r="H278" s="27"/>
      <c r="I278" s="27"/>
      <c r="J278" s="27"/>
      <c r="K278" s="27">
        <v>4</v>
      </c>
      <c r="L278" s="27">
        <f>F278*K278</f>
        <v>2.0976000000000002E-2</v>
      </c>
      <c r="M278" s="12">
        <f t="shared" si="14"/>
        <v>2.0976000000000002E-2</v>
      </c>
    </row>
    <row r="279" spans="1:13" x14ac:dyDescent="0.25">
      <c r="A279" s="8"/>
      <c r="B279" s="2" t="s">
        <v>191</v>
      </c>
      <c r="C279" s="7" t="s">
        <v>123</v>
      </c>
      <c r="D279" s="9" t="s">
        <v>73</v>
      </c>
      <c r="E279" s="3">
        <v>25.3</v>
      </c>
      <c r="F279" s="12">
        <f>F276*E279</f>
        <v>4.4224400000000008</v>
      </c>
      <c r="G279" s="3"/>
      <c r="H279" s="3"/>
      <c r="I279" s="27">
        <v>8.6</v>
      </c>
      <c r="J279" s="3">
        <f>F279*I279</f>
        <v>38.032984000000006</v>
      </c>
      <c r="K279" s="3"/>
      <c r="L279" s="3"/>
      <c r="M279" s="12">
        <f t="shared" si="14"/>
        <v>38.032984000000006</v>
      </c>
    </row>
    <row r="280" spans="1:13" x14ac:dyDescent="0.25">
      <c r="A280" s="8"/>
      <c r="B280" s="2" t="s">
        <v>192</v>
      </c>
      <c r="C280" s="7" t="s">
        <v>124</v>
      </c>
      <c r="D280" s="9" t="s">
        <v>73</v>
      </c>
      <c r="E280" s="3">
        <v>2.7</v>
      </c>
      <c r="F280" s="12">
        <f>F276*E280</f>
        <v>0.47196000000000005</v>
      </c>
      <c r="G280" s="3"/>
      <c r="H280" s="3"/>
      <c r="I280" s="27">
        <v>3.8</v>
      </c>
      <c r="J280" s="3">
        <f>F280*I280</f>
        <v>1.7934480000000002</v>
      </c>
      <c r="K280" s="3"/>
      <c r="L280" s="3"/>
      <c r="M280" s="12">
        <f t="shared" si="14"/>
        <v>1.7934480000000002</v>
      </c>
    </row>
    <row r="281" spans="1:13" x14ac:dyDescent="0.25">
      <c r="A281" s="8"/>
      <c r="B281" s="2"/>
      <c r="C281" s="29" t="s">
        <v>15</v>
      </c>
      <c r="D281" s="33" t="s">
        <v>13</v>
      </c>
      <c r="E281" s="27">
        <v>0.19</v>
      </c>
      <c r="F281" s="38">
        <f>F276*E281</f>
        <v>3.3212000000000005E-2</v>
      </c>
      <c r="G281" s="27"/>
      <c r="H281" s="27"/>
      <c r="I281" s="27">
        <v>4</v>
      </c>
      <c r="J281" s="38">
        <f t="shared" ref="J281" si="15">F281*I281</f>
        <v>0.13284800000000002</v>
      </c>
      <c r="K281" s="27"/>
      <c r="L281" s="27"/>
      <c r="M281" s="12">
        <f t="shared" si="14"/>
        <v>0.13284800000000002</v>
      </c>
    </row>
    <row r="282" spans="1:13" ht="30" x14ac:dyDescent="0.25">
      <c r="A282" s="8">
        <v>65</v>
      </c>
      <c r="B282" s="2" t="s">
        <v>26</v>
      </c>
      <c r="C282" s="35" t="s">
        <v>132</v>
      </c>
      <c r="D282" s="39" t="s">
        <v>195</v>
      </c>
      <c r="E282" s="40"/>
      <c r="F282" s="42">
        <v>5.4</v>
      </c>
      <c r="G282" s="3"/>
      <c r="H282" s="3"/>
      <c r="I282" s="16"/>
      <c r="J282" s="3"/>
      <c r="K282" s="3"/>
      <c r="L282" s="3"/>
      <c r="M282" s="12">
        <f t="shared" si="14"/>
        <v>0</v>
      </c>
    </row>
    <row r="283" spans="1:13" x14ac:dyDescent="0.25">
      <c r="A283" s="8"/>
      <c r="B283" s="2"/>
      <c r="C283" s="7" t="s">
        <v>10</v>
      </c>
      <c r="D283" s="3" t="s">
        <v>11</v>
      </c>
      <c r="E283" s="3">
        <v>18.600000000000001</v>
      </c>
      <c r="F283" s="12">
        <f>F282*E283</f>
        <v>100.44000000000001</v>
      </c>
      <c r="G283" s="27">
        <v>6</v>
      </c>
      <c r="H283" s="12">
        <f>F283*G283</f>
        <v>602.6400000000001</v>
      </c>
      <c r="I283" s="3"/>
      <c r="J283" s="3"/>
      <c r="K283" s="3"/>
      <c r="L283" s="3"/>
      <c r="M283" s="12">
        <f t="shared" si="14"/>
        <v>602.6400000000001</v>
      </c>
    </row>
    <row r="284" spans="1:13" x14ac:dyDescent="0.25">
      <c r="A284" s="8"/>
      <c r="B284" s="2"/>
      <c r="C284" s="7" t="s">
        <v>12</v>
      </c>
      <c r="D284" s="9" t="s">
        <v>13</v>
      </c>
      <c r="E284" s="3">
        <v>0.16</v>
      </c>
      <c r="F284" s="15">
        <f>F282*E284</f>
        <v>0.8640000000000001</v>
      </c>
      <c r="G284" s="3"/>
      <c r="H284" s="3"/>
      <c r="I284" s="3"/>
      <c r="J284" s="3"/>
      <c r="K284" s="27">
        <v>4</v>
      </c>
      <c r="L284" s="3">
        <f>F284*K284</f>
        <v>3.4560000000000004</v>
      </c>
      <c r="M284" s="12">
        <f t="shared" si="14"/>
        <v>3.4560000000000004</v>
      </c>
    </row>
    <row r="285" spans="1:13" ht="63.75" customHeight="1" x14ac:dyDescent="0.25">
      <c r="A285" s="8">
        <v>66</v>
      </c>
      <c r="B285" s="28" t="s">
        <v>159</v>
      </c>
      <c r="C285" s="35" t="s">
        <v>211</v>
      </c>
      <c r="D285" s="39" t="s">
        <v>16</v>
      </c>
      <c r="E285" s="40"/>
      <c r="F285" s="42">
        <f>540*0.03*2.2</f>
        <v>35.64</v>
      </c>
      <c r="G285" s="3"/>
      <c r="H285" s="3"/>
      <c r="I285" s="16"/>
      <c r="J285" s="3"/>
      <c r="K285" s="3"/>
      <c r="L285" s="3"/>
      <c r="M285" s="12">
        <f t="shared" si="14"/>
        <v>0</v>
      </c>
    </row>
    <row r="286" spans="1:13" x14ac:dyDescent="0.25">
      <c r="A286" s="8"/>
      <c r="B286" s="2"/>
      <c r="C286" s="7" t="s">
        <v>10</v>
      </c>
      <c r="D286" s="3" t="s">
        <v>11</v>
      </c>
      <c r="E286" s="3">
        <v>0.53</v>
      </c>
      <c r="F286" s="12">
        <f>F285*E286</f>
        <v>18.889200000000002</v>
      </c>
      <c r="G286" s="27">
        <v>6</v>
      </c>
      <c r="H286" s="12">
        <f>F286*G286</f>
        <v>113.33520000000001</v>
      </c>
      <c r="I286" s="3"/>
      <c r="J286" s="3"/>
      <c r="K286" s="3"/>
      <c r="L286" s="3"/>
      <c r="M286" s="12">
        <f t="shared" si="14"/>
        <v>113.33520000000001</v>
      </c>
    </row>
    <row r="287" spans="1:13" ht="30" x14ac:dyDescent="0.25">
      <c r="A287" s="8">
        <v>67</v>
      </c>
      <c r="B287" s="2" t="s">
        <v>43</v>
      </c>
      <c r="C287" s="35" t="s">
        <v>55</v>
      </c>
      <c r="D287" s="39" t="s">
        <v>16</v>
      </c>
      <c r="E287" s="40"/>
      <c r="F287" s="42">
        <f>F285</f>
        <v>35.64</v>
      </c>
      <c r="G287" s="3"/>
      <c r="H287" s="3"/>
      <c r="I287" s="16"/>
      <c r="J287" s="3"/>
      <c r="K287" s="27">
        <v>9.83</v>
      </c>
      <c r="L287" s="3">
        <f>F287*K287</f>
        <v>350.34120000000001</v>
      </c>
      <c r="M287" s="12">
        <f t="shared" si="14"/>
        <v>350.34120000000001</v>
      </c>
    </row>
    <row r="288" spans="1:13" ht="45" x14ac:dyDescent="0.25">
      <c r="A288" s="8">
        <v>68</v>
      </c>
      <c r="B288" s="2" t="s">
        <v>58</v>
      </c>
      <c r="C288" s="35" t="s">
        <v>214</v>
      </c>
      <c r="D288" s="39" t="s">
        <v>195</v>
      </c>
      <c r="E288" s="40"/>
      <c r="F288" s="42">
        <v>5.4</v>
      </c>
      <c r="G288" s="3"/>
      <c r="H288" s="3"/>
      <c r="I288" s="16"/>
      <c r="J288" s="3"/>
      <c r="K288" s="3"/>
      <c r="L288" s="3"/>
      <c r="M288" s="12">
        <f t="shared" si="14"/>
        <v>0</v>
      </c>
    </row>
    <row r="289" spans="1:13" x14ac:dyDescent="0.25">
      <c r="A289" s="8"/>
      <c r="B289" s="2"/>
      <c r="C289" s="7" t="s">
        <v>10</v>
      </c>
      <c r="D289" s="3" t="s">
        <v>11</v>
      </c>
      <c r="E289" s="3">
        <v>93</v>
      </c>
      <c r="F289" s="12">
        <f>F288*E289</f>
        <v>502.20000000000005</v>
      </c>
      <c r="G289" s="3">
        <v>7.8</v>
      </c>
      <c r="H289" s="12">
        <f>F289*G289</f>
        <v>3917.1600000000003</v>
      </c>
      <c r="I289" s="3"/>
      <c r="J289" s="3"/>
      <c r="K289" s="3"/>
      <c r="L289" s="3"/>
      <c r="M289" s="12">
        <f t="shared" si="14"/>
        <v>3917.1600000000003</v>
      </c>
    </row>
    <row r="290" spans="1:13" x14ac:dyDescent="0.25">
      <c r="A290" s="8"/>
      <c r="B290" s="2"/>
      <c r="C290" s="7" t="s">
        <v>95</v>
      </c>
      <c r="D290" s="9" t="s">
        <v>53</v>
      </c>
      <c r="E290" s="3">
        <v>2.4</v>
      </c>
      <c r="F290" s="12">
        <f>F288*E290</f>
        <v>12.96</v>
      </c>
      <c r="G290" s="3"/>
      <c r="H290" s="3"/>
      <c r="I290" s="16"/>
      <c r="J290" s="3"/>
      <c r="K290" s="27">
        <v>8.89</v>
      </c>
      <c r="L290" s="3">
        <f>F290*K290</f>
        <v>115.21440000000001</v>
      </c>
      <c r="M290" s="12">
        <f t="shared" si="14"/>
        <v>115.21440000000001</v>
      </c>
    </row>
    <row r="291" spans="1:13" x14ac:dyDescent="0.25">
      <c r="A291" s="8"/>
      <c r="B291" s="2"/>
      <c r="C291" s="7" t="s">
        <v>52</v>
      </c>
      <c r="D291" s="9" t="s">
        <v>13</v>
      </c>
      <c r="E291" s="3">
        <v>2.6</v>
      </c>
      <c r="F291" s="12">
        <f>F288*E291</f>
        <v>14.040000000000001</v>
      </c>
      <c r="G291" s="3"/>
      <c r="H291" s="3"/>
      <c r="I291" s="16"/>
      <c r="J291" s="3"/>
      <c r="K291" s="27">
        <v>4</v>
      </c>
      <c r="L291" s="3">
        <f>F291*K291</f>
        <v>56.160000000000004</v>
      </c>
      <c r="M291" s="12">
        <f t="shared" si="14"/>
        <v>56.160000000000004</v>
      </c>
    </row>
    <row r="292" spans="1:13" ht="17.25" x14ac:dyDescent="0.25">
      <c r="A292" s="8"/>
      <c r="B292" s="3" t="s">
        <v>148</v>
      </c>
      <c r="C292" s="7" t="s">
        <v>151</v>
      </c>
      <c r="D292" s="9" t="s">
        <v>14</v>
      </c>
      <c r="E292" s="3"/>
      <c r="F292" s="12">
        <v>16.2</v>
      </c>
      <c r="G292" s="3"/>
      <c r="H292" s="3"/>
      <c r="I292" s="27">
        <v>92</v>
      </c>
      <c r="J292" s="3">
        <f>F292*I292</f>
        <v>1490.3999999999999</v>
      </c>
      <c r="K292" s="3"/>
      <c r="L292" s="3"/>
      <c r="M292" s="12">
        <f t="shared" si="14"/>
        <v>1490.3999999999999</v>
      </c>
    </row>
    <row r="293" spans="1:13" ht="47.25" customHeight="1" x14ac:dyDescent="0.25">
      <c r="A293" s="8">
        <v>69</v>
      </c>
      <c r="B293" s="2" t="s">
        <v>96</v>
      </c>
      <c r="C293" s="35" t="s">
        <v>133</v>
      </c>
      <c r="D293" s="39" t="s">
        <v>195</v>
      </c>
      <c r="E293" s="40"/>
      <c r="F293" s="42">
        <v>10.1</v>
      </c>
      <c r="G293" s="3"/>
      <c r="H293" s="3"/>
      <c r="I293" s="16"/>
      <c r="J293" s="3"/>
      <c r="K293" s="3"/>
      <c r="L293" s="3"/>
      <c r="M293" s="12">
        <f t="shared" si="14"/>
        <v>0</v>
      </c>
    </row>
    <row r="294" spans="1:13" x14ac:dyDescent="0.25">
      <c r="A294" s="8"/>
      <c r="B294" s="2"/>
      <c r="C294" s="7" t="s">
        <v>10</v>
      </c>
      <c r="D294" s="3" t="s">
        <v>11</v>
      </c>
      <c r="E294" s="3">
        <v>19.7</v>
      </c>
      <c r="F294" s="12">
        <f>F293*E294</f>
        <v>198.97</v>
      </c>
      <c r="G294" s="3">
        <v>7.8</v>
      </c>
      <c r="H294" s="12">
        <f>F294*G294</f>
        <v>1551.9659999999999</v>
      </c>
      <c r="I294" s="3"/>
      <c r="J294" s="3"/>
      <c r="K294" s="3"/>
      <c r="L294" s="3"/>
      <c r="M294" s="12">
        <f t="shared" si="14"/>
        <v>1551.9659999999999</v>
      </c>
    </row>
    <row r="295" spans="1:13" x14ac:dyDescent="0.25">
      <c r="A295" s="8"/>
      <c r="B295" s="2"/>
      <c r="C295" s="7" t="s">
        <v>12</v>
      </c>
      <c r="D295" s="9" t="s">
        <v>13</v>
      </c>
      <c r="E295" s="3">
        <v>0.06</v>
      </c>
      <c r="F295" s="12">
        <f>F293*E295</f>
        <v>0.60599999999999998</v>
      </c>
      <c r="G295" s="3"/>
      <c r="H295" s="3"/>
      <c r="I295" s="3"/>
      <c r="J295" s="3"/>
      <c r="K295" s="27">
        <v>4</v>
      </c>
      <c r="L295" s="3">
        <f>F295*K295</f>
        <v>2.4239999999999999</v>
      </c>
      <c r="M295" s="12">
        <f t="shared" si="14"/>
        <v>2.4239999999999999</v>
      </c>
    </row>
    <row r="296" spans="1:13" x14ac:dyDescent="0.25">
      <c r="A296" s="8"/>
      <c r="B296" s="2" t="s">
        <v>178</v>
      </c>
      <c r="C296" s="7" t="s">
        <v>98</v>
      </c>
      <c r="D296" s="9" t="s">
        <v>73</v>
      </c>
      <c r="E296" s="3">
        <v>45</v>
      </c>
      <c r="F296" s="12">
        <f>F293*E296</f>
        <v>454.5</v>
      </c>
      <c r="G296" s="3"/>
      <c r="H296" s="3"/>
      <c r="I296" s="27">
        <v>8.8000000000000007</v>
      </c>
      <c r="J296" s="12">
        <f>F296*I296</f>
        <v>3999.6000000000004</v>
      </c>
      <c r="K296" s="3"/>
      <c r="L296" s="3"/>
      <c r="M296" s="12">
        <f t="shared" si="14"/>
        <v>3999.6000000000004</v>
      </c>
    </row>
    <row r="297" spans="1:13" x14ac:dyDescent="0.25">
      <c r="A297" s="8"/>
      <c r="B297" s="2"/>
      <c r="C297" s="7" t="s">
        <v>15</v>
      </c>
      <c r="D297" s="1" t="s">
        <v>13</v>
      </c>
      <c r="E297" s="3">
        <v>0.13</v>
      </c>
      <c r="F297" s="14">
        <f>F293*E297</f>
        <v>1.3129999999999999</v>
      </c>
      <c r="G297" s="3"/>
      <c r="H297" s="3"/>
      <c r="I297" s="27">
        <v>4</v>
      </c>
      <c r="J297" s="12">
        <f>F297*I297</f>
        <v>5.2519999999999998</v>
      </c>
      <c r="K297" s="3"/>
      <c r="L297" s="3"/>
      <c r="M297" s="12">
        <f t="shared" si="14"/>
        <v>5.2519999999999998</v>
      </c>
    </row>
    <row r="298" spans="1:13" ht="30" x14ac:dyDescent="0.25">
      <c r="A298" s="8">
        <v>70</v>
      </c>
      <c r="B298" s="28" t="s">
        <v>155</v>
      </c>
      <c r="C298" s="35" t="s">
        <v>60</v>
      </c>
      <c r="D298" s="39" t="s">
        <v>195</v>
      </c>
      <c r="E298" s="40"/>
      <c r="F298" s="42">
        <v>5.4</v>
      </c>
      <c r="G298" s="3"/>
      <c r="H298" s="3"/>
      <c r="I298" s="16"/>
      <c r="J298" s="3"/>
      <c r="K298" s="3"/>
      <c r="L298" s="3"/>
      <c r="M298" s="12">
        <f t="shared" si="14"/>
        <v>0</v>
      </c>
    </row>
    <row r="299" spans="1:13" x14ac:dyDescent="0.25">
      <c r="A299" s="8"/>
      <c r="B299" s="3"/>
      <c r="C299" s="7" t="s">
        <v>10</v>
      </c>
      <c r="D299" s="3" t="s">
        <v>11</v>
      </c>
      <c r="E299" s="27">
        <v>45.9</v>
      </c>
      <c r="F299" s="12">
        <f>F298*E299</f>
        <v>247.86</v>
      </c>
      <c r="G299" s="3">
        <v>7.8</v>
      </c>
      <c r="H299" s="3">
        <f>F299*G299</f>
        <v>1933.308</v>
      </c>
      <c r="I299" s="3"/>
      <c r="J299" s="3"/>
      <c r="K299" s="3"/>
      <c r="L299" s="3"/>
      <c r="M299" s="12">
        <f t="shared" si="14"/>
        <v>1933.308</v>
      </c>
    </row>
    <row r="300" spans="1:13" x14ac:dyDescent="0.25">
      <c r="A300" s="8"/>
      <c r="B300" s="3"/>
      <c r="C300" s="7" t="s">
        <v>12</v>
      </c>
      <c r="D300" s="3" t="s">
        <v>13</v>
      </c>
      <c r="E300" s="3">
        <v>0.23</v>
      </c>
      <c r="F300" s="12">
        <f>F298*E300</f>
        <v>1.2420000000000002</v>
      </c>
      <c r="G300" s="3"/>
      <c r="H300" s="3"/>
      <c r="I300" s="3"/>
      <c r="J300" s="3"/>
      <c r="K300" s="27">
        <v>4</v>
      </c>
      <c r="L300" s="3">
        <f>F300*K300</f>
        <v>4.9680000000000009</v>
      </c>
      <c r="M300" s="12">
        <f t="shared" si="14"/>
        <v>4.9680000000000009</v>
      </c>
    </row>
    <row r="301" spans="1:13" x14ac:dyDescent="0.25">
      <c r="A301" s="8"/>
      <c r="B301" s="3" t="s">
        <v>156</v>
      </c>
      <c r="C301" s="7" t="s">
        <v>61</v>
      </c>
      <c r="D301" s="3" t="s">
        <v>16</v>
      </c>
      <c r="E301" s="3">
        <v>3.5000000000000003E-2</v>
      </c>
      <c r="F301" s="12">
        <f>F298*E301</f>
        <v>0.18900000000000003</v>
      </c>
      <c r="G301" s="3"/>
      <c r="H301" s="3"/>
      <c r="I301" s="27">
        <v>1420</v>
      </c>
      <c r="J301" s="3">
        <f>F301*I301</f>
        <v>268.38000000000005</v>
      </c>
      <c r="K301" s="3"/>
      <c r="L301" s="3"/>
      <c r="M301" s="12">
        <f t="shared" si="14"/>
        <v>268.38000000000005</v>
      </c>
    </row>
    <row r="302" spans="1:13" ht="17.25" x14ac:dyDescent="0.25">
      <c r="A302" s="8"/>
      <c r="B302" s="2" t="s">
        <v>157</v>
      </c>
      <c r="C302" s="7" t="s">
        <v>62</v>
      </c>
      <c r="D302" s="9" t="s">
        <v>14</v>
      </c>
      <c r="E302" s="3">
        <v>8.9999999999999993E-3</v>
      </c>
      <c r="F302" s="12">
        <f>F298*E302</f>
        <v>4.8599999999999997E-2</v>
      </c>
      <c r="G302" s="3"/>
      <c r="H302" s="3"/>
      <c r="I302" s="27">
        <v>593</v>
      </c>
      <c r="J302" s="3">
        <f t="shared" ref="J302" si="16">F302*I302</f>
        <v>28.819799999999997</v>
      </c>
      <c r="K302" s="3"/>
      <c r="L302" s="3"/>
      <c r="M302" s="12">
        <f t="shared" si="14"/>
        <v>28.819799999999997</v>
      </c>
    </row>
    <row r="303" spans="1:13" ht="17.25" x14ac:dyDescent="0.25">
      <c r="A303" s="8"/>
      <c r="B303" s="3" t="s">
        <v>158</v>
      </c>
      <c r="C303" s="7" t="s">
        <v>63</v>
      </c>
      <c r="D303" s="9" t="s">
        <v>25</v>
      </c>
      <c r="E303" s="3">
        <v>3.4</v>
      </c>
      <c r="F303" s="12">
        <f>F298*E303</f>
        <v>18.36</v>
      </c>
      <c r="G303" s="27"/>
      <c r="I303" s="27">
        <v>20</v>
      </c>
      <c r="J303" s="3">
        <f>F303*I303</f>
        <v>367.2</v>
      </c>
      <c r="K303" s="3"/>
      <c r="M303" s="12">
        <f t="shared" si="14"/>
        <v>367.2</v>
      </c>
    </row>
    <row r="304" spans="1:13" x14ac:dyDescent="0.25">
      <c r="A304" s="8"/>
      <c r="B304" s="3"/>
      <c r="C304" s="10" t="s">
        <v>8</v>
      </c>
      <c r="D304" s="3" t="s">
        <v>13</v>
      </c>
      <c r="E304" s="3"/>
      <c r="F304" s="3"/>
      <c r="G304" s="3"/>
      <c r="H304" s="61">
        <f>SUM(H12:H303)</f>
        <v>33164.814444000003</v>
      </c>
      <c r="I304" s="61"/>
      <c r="J304" s="61">
        <f>SUM(J13:J303)</f>
        <v>81576.070377999931</v>
      </c>
      <c r="K304" s="61"/>
      <c r="L304" s="61">
        <f>SUM(L13:L303)</f>
        <v>7038.2100791999983</v>
      </c>
      <c r="M304" s="61">
        <f>SUM(M12:M303)</f>
        <v>121779.09490119996</v>
      </c>
    </row>
    <row r="305" spans="1:13" x14ac:dyDescent="0.25">
      <c r="A305" s="8"/>
      <c r="B305" s="3"/>
      <c r="C305" s="10" t="s">
        <v>216</v>
      </c>
      <c r="D305" s="59">
        <v>0.1</v>
      </c>
      <c r="E305" s="3"/>
      <c r="F305" s="3"/>
      <c r="G305" s="3"/>
      <c r="H305" s="3"/>
      <c r="I305" s="3"/>
      <c r="J305" s="3"/>
      <c r="K305" s="3"/>
      <c r="L305" s="3"/>
      <c r="M305" s="12">
        <f>M304*D305</f>
        <v>12177.909490119997</v>
      </c>
    </row>
    <row r="306" spans="1:13" x14ac:dyDescent="0.25">
      <c r="A306" s="8"/>
      <c r="B306" s="3"/>
      <c r="C306" s="10" t="s">
        <v>8</v>
      </c>
      <c r="D306" s="1" t="s">
        <v>13</v>
      </c>
      <c r="E306" s="3"/>
      <c r="F306" s="3"/>
      <c r="G306" s="3"/>
      <c r="H306" s="3"/>
      <c r="I306" s="3"/>
      <c r="J306" s="3"/>
      <c r="K306" s="3"/>
      <c r="L306" s="3"/>
      <c r="M306" s="12">
        <f>M304+M305</f>
        <v>133957.00439131996</v>
      </c>
    </row>
    <row r="307" spans="1:13" x14ac:dyDescent="0.25">
      <c r="A307" s="8"/>
      <c r="B307" s="3"/>
      <c r="C307" s="10" t="s">
        <v>217</v>
      </c>
      <c r="D307" s="60">
        <v>0.08</v>
      </c>
      <c r="E307" s="3"/>
      <c r="F307" s="3"/>
      <c r="G307" s="3"/>
      <c r="H307" s="3"/>
      <c r="I307" s="3"/>
      <c r="J307" s="3"/>
      <c r="K307" s="3"/>
      <c r="L307" s="3"/>
      <c r="M307" s="12">
        <f>M306*D307</f>
        <v>10716.560351305598</v>
      </c>
    </row>
    <row r="308" spans="1:13" x14ac:dyDescent="0.25">
      <c r="A308" s="8"/>
      <c r="B308" s="3"/>
      <c r="C308" s="10" t="s">
        <v>8</v>
      </c>
      <c r="D308" s="3" t="s">
        <v>13</v>
      </c>
      <c r="E308" s="3"/>
      <c r="F308" s="3"/>
      <c r="G308" s="3"/>
      <c r="H308" s="3"/>
      <c r="I308" s="3"/>
      <c r="J308" s="3"/>
      <c r="K308" s="3"/>
      <c r="L308" s="3"/>
      <c r="M308" s="12">
        <f>M306+M307</f>
        <v>144673.56474262557</v>
      </c>
    </row>
    <row r="309" spans="1:13" x14ac:dyDescent="0.25">
      <c r="A309" s="8"/>
      <c r="B309" s="3"/>
      <c r="C309" s="10" t="s">
        <v>218</v>
      </c>
      <c r="D309" s="60">
        <v>0.03</v>
      </c>
      <c r="E309" s="3"/>
      <c r="F309" s="3"/>
      <c r="G309" s="3"/>
      <c r="H309" s="3"/>
      <c r="I309" s="3"/>
      <c r="J309" s="3"/>
      <c r="K309" s="3"/>
      <c r="L309" s="3"/>
      <c r="M309" s="12">
        <f>M308*D309</f>
        <v>4340.2069422787672</v>
      </c>
    </row>
    <row r="310" spans="1:13" x14ac:dyDescent="0.25">
      <c r="A310" s="8"/>
      <c r="B310" s="3"/>
      <c r="C310" s="8" t="s">
        <v>8</v>
      </c>
      <c r="D310" s="3" t="s">
        <v>13</v>
      </c>
      <c r="E310" s="3"/>
      <c r="F310" s="3"/>
      <c r="G310" s="3"/>
      <c r="H310" s="3"/>
      <c r="I310" s="3"/>
      <c r="J310" s="3"/>
      <c r="K310" s="3"/>
      <c r="L310" s="3"/>
      <c r="M310" s="12">
        <f>M308+M309</f>
        <v>149013.77168490435</v>
      </c>
    </row>
    <row r="311" spans="1:13" x14ac:dyDescent="0.25">
      <c r="A311" s="8"/>
      <c r="B311" s="3"/>
      <c r="C311" s="8" t="s">
        <v>219</v>
      </c>
      <c r="D311" s="59">
        <v>0.18</v>
      </c>
      <c r="E311" s="3"/>
      <c r="F311" s="3"/>
      <c r="G311" s="3"/>
      <c r="H311" s="3"/>
      <c r="I311" s="3"/>
      <c r="J311" s="3"/>
      <c r="K311" s="3"/>
      <c r="L311" s="3"/>
      <c r="M311" s="12">
        <f>M310*D311</f>
        <v>26822.478903282783</v>
      </c>
    </row>
    <row r="312" spans="1:13" x14ac:dyDescent="0.25">
      <c r="A312" s="8"/>
      <c r="B312" s="3"/>
      <c r="C312" s="10" t="s">
        <v>215</v>
      </c>
      <c r="D312" s="1" t="s">
        <v>13</v>
      </c>
      <c r="E312" s="3"/>
      <c r="F312" s="3"/>
      <c r="G312" s="3"/>
      <c r="H312" s="3"/>
      <c r="I312" s="3"/>
      <c r="J312" s="3"/>
      <c r="K312" s="3"/>
      <c r="L312" s="3"/>
      <c r="M312" s="12">
        <f>M310+M311</f>
        <v>175836.25058818713</v>
      </c>
    </row>
    <row r="314" spans="1:13" x14ac:dyDescent="0.25">
      <c r="C314" s="4" t="s">
        <v>220</v>
      </c>
      <c r="E314" s="75" t="s">
        <v>221</v>
      </c>
      <c r="F314" s="75"/>
    </row>
    <row r="316" spans="1:13" x14ac:dyDescent="0.25">
      <c r="M316" s="55"/>
    </row>
    <row r="317" spans="1:13" x14ac:dyDescent="0.25">
      <c r="C317" s="4" t="s">
        <v>222</v>
      </c>
      <c r="E317" s="75" t="s">
        <v>223</v>
      </c>
      <c r="F317" s="75"/>
    </row>
  </sheetData>
  <autoFilter ref="A11:N312"/>
  <mergeCells count="12">
    <mergeCell ref="A9:A10"/>
    <mergeCell ref="B9:B10"/>
    <mergeCell ref="C9:C10"/>
    <mergeCell ref="D9:D10"/>
    <mergeCell ref="E9:F9"/>
    <mergeCell ref="E314:F314"/>
    <mergeCell ref="E317:F317"/>
    <mergeCell ref="D1:M1"/>
    <mergeCell ref="I9:J9"/>
    <mergeCell ref="K9:L9"/>
    <mergeCell ref="M9:M10"/>
    <mergeCell ref="G9:H9"/>
  </mergeCells>
  <pageMargins left="0.31496062992125984" right="0.31496062992125984" top="0.35433070866141736" bottom="0.55118110236220474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abSelected="1" topLeftCell="A76" zoomScaleNormal="100" workbookViewId="0">
      <selection activeCell="G12" sqref="G12"/>
    </sheetView>
  </sheetViews>
  <sheetFormatPr defaultColWidth="9.140625" defaultRowHeight="15" x14ac:dyDescent="0.25"/>
  <cols>
    <col min="1" max="1" width="5" style="21" customWidth="1"/>
    <col min="2" max="2" width="43.7109375" style="21" customWidth="1"/>
    <col min="3" max="3" width="9.140625" style="21"/>
    <col min="4" max="4" width="10.5703125" style="21" bestFit="1" customWidth="1"/>
    <col min="5" max="5" width="9.140625" style="21"/>
    <col min="6" max="6" width="17" style="21" customWidth="1"/>
    <col min="7" max="7" width="10.42578125" style="21" customWidth="1"/>
    <col min="8" max="8" width="15.42578125" style="21" customWidth="1"/>
    <col min="9" max="9" width="7.7109375" style="21" customWidth="1"/>
    <col min="10" max="10" width="11.28515625" style="21" customWidth="1"/>
    <col min="11" max="11" width="15.28515625" style="21" customWidth="1"/>
    <col min="12" max="16384" width="9.140625" style="21"/>
  </cols>
  <sheetData>
    <row r="1" spans="1:11" x14ac:dyDescent="0.25">
      <c r="C1" s="82" t="s">
        <v>226</v>
      </c>
      <c r="D1" s="82"/>
      <c r="E1" s="82"/>
      <c r="F1" s="82"/>
      <c r="G1" s="82"/>
      <c r="H1" s="82"/>
      <c r="I1" s="82"/>
      <c r="J1" s="82"/>
      <c r="K1" s="82"/>
    </row>
    <row r="2" spans="1:11" x14ac:dyDescent="0.25">
      <c r="B2" s="21" t="s">
        <v>125</v>
      </c>
    </row>
    <row r="3" spans="1:11" x14ac:dyDescent="0.25">
      <c r="B3" s="21" t="s">
        <v>19</v>
      </c>
    </row>
    <row r="4" spans="1:11" x14ac:dyDescent="0.25">
      <c r="B4" s="73"/>
      <c r="C4" s="62"/>
      <c r="D4" s="62" t="s">
        <v>229</v>
      </c>
      <c r="E4" s="62"/>
      <c r="F4" s="62"/>
      <c r="G4" s="62"/>
      <c r="H4" s="62"/>
      <c r="I4" s="62"/>
      <c r="J4" s="62"/>
      <c r="K4" s="62"/>
    </row>
    <row r="6" spans="1:11" x14ac:dyDescent="0.25">
      <c r="J6" s="63"/>
    </row>
    <row r="9" spans="1:11" ht="15" customHeight="1" x14ac:dyDescent="0.25">
      <c r="A9" s="83" t="s">
        <v>0</v>
      </c>
      <c r="B9" s="83" t="s">
        <v>2</v>
      </c>
      <c r="C9" s="83" t="s">
        <v>3</v>
      </c>
      <c r="D9" s="64"/>
      <c r="E9" s="85" t="s">
        <v>5</v>
      </c>
      <c r="F9" s="86"/>
      <c r="G9" s="85" t="s">
        <v>6</v>
      </c>
      <c r="H9" s="86"/>
      <c r="I9" s="85" t="s">
        <v>7</v>
      </c>
      <c r="J9" s="86"/>
      <c r="K9" s="83" t="s">
        <v>8</v>
      </c>
    </row>
    <row r="10" spans="1:11" ht="58.5" customHeight="1" x14ac:dyDescent="0.25">
      <c r="A10" s="84"/>
      <c r="B10" s="84"/>
      <c r="C10" s="84"/>
      <c r="D10" s="65" t="s">
        <v>8</v>
      </c>
      <c r="E10" s="65" t="s">
        <v>9</v>
      </c>
      <c r="F10" s="65" t="s">
        <v>8</v>
      </c>
      <c r="G10" s="65" t="s">
        <v>9</v>
      </c>
      <c r="H10" s="65" t="s">
        <v>8</v>
      </c>
      <c r="I10" s="65" t="s">
        <v>9</v>
      </c>
      <c r="J10" s="65" t="s">
        <v>8</v>
      </c>
      <c r="K10" s="84"/>
    </row>
    <row r="11" spans="1:11" x14ac:dyDescent="0.25">
      <c r="A11" s="66">
        <v>1</v>
      </c>
      <c r="B11" s="66">
        <v>3</v>
      </c>
      <c r="C11" s="66">
        <v>4</v>
      </c>
      <c r="D11" s="66">
        <v>6</v>
      </c>
      <c r="E11" s="66">
        <v>7</v>
      </c>
      <c r="F11" s="66">
        <v>8</v>
      </c>
      <c r="G11" s="66">
        <v>9</v>
      </c>
      <c r="H11" s="66">
        <v>10</v>
      </c>
      <c r="I11" s="66">
        <v>11</v>
      </c>
      <c r="J11" s="66">
        <v>12</v>
      </c>
      <c r="K11" s="66">
        <v>13</v>
      </c>
    </row>
    <row r="12" spans="1:11" ht="67.5" customHeight="1" x14ac:dyDescent="0.25">
      <c r="A12" s="16">
        <v>1</v>
      </c>
      <c r="B12" s="67" t="s">
        <v>37</v>
      </c>
      <c r="C12" s="51" t="s">
        <v>193</v>
      </c>
      <c r="D12" s="52">
        <v>2.76</v>
      </c>
      <c r="E12" s="15"/>
      <c r="F12" s="15"/>
      <c r="G12" s="15"/>
      <c r="H12" s="15"/>
      <c r="I12" s="15"/>
      <c r="J12" s="15"/>
      <c r="K12" s="15"/>
    </row>
    <row r="13" spans="1:11" ht="54" customHeight="1" x14ac:dyDescent="0.25">
      <c r="A13" s="17">
        <v>2</v>
      </c>
      <c r="B13" s="47" t="s">
        <v>29</v>
      </c>
      <c r="C13" s="51" t="s">
        <v>193</v>
      </c>
      <c r="D13" s="48">
        <v>2.76</v>
      </c>
      <c r="E13" s="15"/>
      <c r="F13" s="15"/>
      <c r="G13" s="15"/>
      <c r="H13" s="15"/>
      <c r="I13" s="15"/>
      <c r="J13" s="15"/>
      <c r="K13" s="15"/>
    </row>
    <row r="14" spans="1:11" ht="54" customHeight="1" x14ac:dyDescent="0.25">
      <c r="A14" s="17">
        <v>3</v>
      </c>
      <c r="B14" s="47" t="s">
        <v>30</v>
      </c>
      <c r="C14" s="51" t="s">
        <v>194</v>
      </c>
      <c r="D14" s="50">
        <v>50.3</v>
      </c>
      <c r="E14" s="15"/>
      <c r="F14" s="15"/>
      <c r="G14" s="15"/>
      <c r="H14" s="15"/>
      <c r="I14" s="15"/>
      <c r="J14" s="15"/>
      <c r="K14" s="15"/>
    </row>
    <row r="15" spans="1:11" ht="54" customHeight="1" x14ac:dyDescent="0.25">
      <c r="A15" s="17">
        <v>4</v>
      </c>
      <c r="B15" s="47" t="s">
        <v>31</v>
      </c>
      <c r="C15" s="51" t="s">
        <v>193</v>
      </c>
      <c r="D15" s="53">
        <v>0.17899999999999999</v>
      </c>
      <c r="E15" s="15"/>
      <c r="F15" s="15"/>
      <c r="G15" s="15"/>
      <c r="H15" s="15"/>
      <c r="I15" s="15"/>
      <c r="J15" s="15"/>
      <c r="K15" s="15"/>
    </row>
    <row r="16" spans="1:11" ht="87.75" customHeight="1" x14ac:dyDescent="0.25">
      <c r="A16" s="17">
        <v>5</v>
      </c>
      <c r="B16" s="47" t="s">
        <v>40</v>
      </c>
      <c r="C16" s="51" t="s">
        <v>193</v>
      </c>
      <c r="D16" s="48">
        <f>167/100</f>
        <v>1.67</v>
      </c>
      <c r="E16" s="15"/>
      <c r="F16" s="15"/>
      <c r="G16" s="15"/>
      <c r="H16" s="15"/>
      <c r="I16" s="15"/>
      <c r="J16" s="15"/>
      <c r="K16" s="15"/>
    </row>
    <row r="17" spans="1:11" ht="26.25" customHeight="1" x14ac:dyDescent="0.25">
      <c r="A17" s="17">
        <v>6</v>
      </c>
      <c r="B17" s="47" t="s">
        <v>41</v>
      </c>
      <c r="C17" s="51" t="s">
        <v>193</v>
      </c>
      <c r="D17" s="49">
        <v>0.40799999999999997</v>
      </c>
      <c r="E17" s="15"/>
      <c r="F17" s="15"/>
      <c r="G17" s="15"/>
      <c r="H17" s="15"/>
      <c r="I17" s="15"/>
      <c r="J17" s="15"/>
      <c r="K17" s="15"/>
    </row>
    <row r="18" spans="1:11" ht="30" x14ac:dyDescent="0.25">
      <c r="A18" s="17">
        <v>7</v>
      </c>
      <c r="B18" s="47" t="s">
        <v>42</v>
      </c>
      <c r="C18" s="52" t="s">
        <v>16</v>
      </c>
      <c r="D18" s="48">
        <f>235.2*1.6</f>
        <v>376.32</v>
      </c>
      <c r="E18" s="15"/>
      <c r="F18" s="15"/>
      <c r="G18" s="15"/>
      <c r="H18" s="15"/>
      <c r="I18" s="15"/>
      <c r="J18" s="15"/>
      <c r="K18" s="15"/>
    </row>
    <row r="19" spans="1:11" ht="30" x14ac:dyDescent="0.25">
      <c r="A19" s="17">
        <v>8</v>
      </c>
      <c r="B19" s="47" t="s">
        <v>34</v>
      </c>
      <c r="C19" s="68" t="s">
        <v>16</v>
      </c>
      <c r="D19" s="48">
        <f>D18</f>
        <v>376.32</v>
      </c>
      <c r="E19" s="15"/>
      <c r="F19" s="15"/>
      <c r="G19" s="15"/>
      <c r="H19" s="15"/>
      <c r="I19" s="15"/>
      <c r="J19" s="15"/>
      <c r="K19" s="15"/>
    </row>
    <row r="20" spans="1:11" ht="45" x14ac:dyDescent="0.25">
      <c r="A20" s="17">
        <v>9</v>
      </c>
      <c r="B20" s="47" t="s">
        <v>44</v>
      </c>
      <c r="C20" s="51" t="s">
        <v>195</v>
      </c>
      <c r="D20" s="52">
        <v>2.75</v>
      </c>
      <c r="E20" s="15"/>
      <c r="F20" s="15"/>
      <c r="G20" s="15"/>
      <c r="H20" s="15"/>
      <c r="I20" s="15"/>
      <c r="J20" s="15"/>
      <c r="K20" s="15"/>
    </row>
    <row r="21" spans="1:11" ht="67.5" customHeight="1" x14ac:dyDescent="0.25">
      <c r="A21" s="17">
        <v>10</v>
      </c>
      <c r="B21" s="47" t="s">
        <v>45</v>
      </c>
      <c r="C21" s="51" t="s">
        <v>16</v>
      </c>
      <c r="D21" s="48">
        <v>13.75</v>
      </c>
      <c r="E21" s="15"/>
      <c r="F21" s="15"/>
      <c r="G21" s="15"/>
      <c r="H21" s="15"/>
      <c r="I21" s="15"/>
      <c r="J21" s="15"/>
      <c r="K21" s="15"/>
    </row>
    <row r="22" spans="1:11" ht="46.5" customHeight="1" x14ac:dyDescent="0.25">
      <c r="A22" s="17">
        <v>11</v>
      </c>
      <c r="B22" s="47" t="s">
        <v>46</v>
      </c>
      <c r="C22" s="51" t="s">
        <v>16</v>
      </c>
      <c r="D22" s="52">
        <v>13.75</v>
      </c>
      <c r="E22" s="15"/>
      <c r="F22" s="15"/>
      <c r="G22" s="15"/>
      <c r="H22" s="15"/>
      <c r="I22" s="15"/>
      <c r="J22" s="15"/>
      <c r="K22" s="15"/>
    </row>
    <row r="23" spans="1:11" ht="66.75" customHeight="1" x14ac:dyDescent="0.25">
      <c r="A23" s="17">
        <v>12</v>
      </c>
      <c r="B23" s="47" t="s">
        <v>47</v>
      </c>
      <c r="C23" s="52" t="s">
        <v>16</v>
      </c>
      <c r="D23" s="52">
        <v>2.6652999999999998</v>
      </c>
      <c r="E23" s="15"/>
      <c r="F23" s="15"/>
      <c r="G23" s="15"/>
      <c r="H23" s="15"/>
      <c r="I23" s="15"/>
      <c r="J23" s="15"/>
      <c r="K23" s="15"/>
    </row>
    <row r="24" spans="1:11" ht="45" x14ac:dyDescent="0.25">
      <c r="A24" s="17">
        <v>13</v>
      </c>
      <c r="B24" s="67" t="s">
        <v>50</v>
      </c>
      <c r="C24" s="51" t="s">
        <v>195</v>
      </c>
      <c r="D24" s="52">
        <v>2.75</v>
      </c>
      <c r="E24" s="15"/>
      <c r="F24" s="15"/>
      <c r="G24" s="15"/>
      <c r="H24" s="15"/>
      <c r="I24" s="15"/>
      <c r="J24" s="15"/>
      <c r="K24" s="15"/>
    </row>
    <row r="25" spans="1:11" ht="45" x14ac:dyDescent="0.25">
      <c r="A25" s="17">
        <v>14</v>
      </c>
      <c r="B25" s="47" t="s">
        <v>160</v>
      </c>
      <c r="C25" s="51" t="s">
        <v>195</v>
      </c>
      <c r="D25" s="48">
        <v>1.95</v>
      </c>
      <c r="E25" s="15"/>
      <c r="F25" s="15"/>
      <c r="G25" s="15"/>
      <c r="H25" s="15"/>
      <c r="I25" s="15"/>
      <c r="J25" s="15"/>
      <c r="K25" s="15"/>
    </row>
    <row r="26" spans="1:11" ht="65.25" customHeight="1" x14ac:dyDescent="0.25">
      <c r="A26" s="17">
        <v>15</v>
      </c>
      <c r="B26" s="47" t="s">
        <v>54</v>
      </c>
      <c r="C26" s="51" t="s">
        <v>16</v>
      </c>
      <c r="D26" s="52">
        <v>9.75</v>
      </c>
      <c r="E26" s="15"/>
      <c r="F26" s="15"/>
      <c r="G26" s="15"/>
      <c r="H26" s="15"/>
      <c r="I26" s="15"/>
      <c r="J26" s="15"/>
      <c r="K26" s="15"/>
    </row>
    <row r="27" spans="1:11" ht="50.25" customHeight="1" x14ac:dyDescent="0.25">
      <c r="A27" s="17">
        <v>16</v>
      </c>
      <c r="B27" s="47" t="s">
        <v>55</v>
      </c>
      <c r="C27" s="52" t="s">
        <v>16</v>
      </c>
      <c r="D27" s="48">
        <v>9.75</v>
      </c>
      <c r="E27" s="15"/>
      <c r="F27" s="15"/>
      <c r="G27" s="15"/>
      <c r="H27" s="15"/>
      <c r="I27" s="15"/>
      <c r="J27" s="15"/>
      <c r="K27" s="15"/>
    </row>
    <row r="28" spans="1:11" ht="45" x14ac:dyDescent="0.25">
      <c r="A28" s="17">
        <v>17</v>
      </c>
      <c r="B28" s="47" t="s">
        <v>56</v>
      </c>
      <c r="C28" s="68" t="s">
        <v>16</v>
      </c>
      <c r="D28" s="49">
        <v>1.9303999999999999</v>
      </c>
      <c r="E28" s="15"/>
      <c r="F28" s="15"/>
      <c r="G28" s="15"/>
      <c r="H28" s="15"/>
      <c r="I28" s="15"/>
      <c r="J28" s="15"/>
      <c r="K28" s="15"/>
    </row>
    <row r="29" spans="1:11" ht="45" x14ac:dyDescent="0.25">
      <c r="A29" s="17">
        <v>18</v>
      </c>
      <c r="B29" s="47" t="s">
        <v>59</v>
      </c>
      <c r="C29" s="51" t="s">
        <v>195</v>
      </c>
      <c r="D29" s="49">
        <v>1.95</v>
      </c>
      <c r="E29" s="15"/>
      <c r="F29" s="15"/>
      <c r="G29" s="15"/>
      <c r="H29" s="15"/>
      <c r="I29" s="15"/>
      <c r="J29" s="15"/>
      <c r="K29" s="15"/>
    </row>
    <row r="30" spans="1:11" ht="30" x14ac:dyDescent="0.25">
      <c r="A30" s="17">
        <v>19</v>
      </c>
      <c r="B30" s="47" t="s">
        <v>204</v>
      </c>
      <c r="C30" s="51" t="s">
        <v>195</v>
      </c>
      <c r="D30" s="48">
        <v>4.7</v>
      </c>
      <c r="E30" s="15"/>
      <c r="F30" s="15"/>
      <c r="G30" s="15"/>
      <c r="H30" s="15"/>
      <c r="I30" s="15"/>
      <c r="J30" s="15"/>
      <c r="K30" s="15"/>
    </row>
    <row r="31" spans="1:11" ht="45" x14ac:dyDescent="0.25">
      <c r="A31" s="17">
        <v>20</v>
      </c>
      <c r="B31" s="47" t="s">
        <v>205</v>
      </c>
      <c r="C31" s="23" t="s">
        <v>199</v>
      </c>
      <c r="D31" s="53">
        <v>0.16500000000000001</v>
      </c>
      <c r="E31" s="15"/>
      <c r="F31" s="15"/>
      <c r="G31" s="15"/>
      <c r="H31" s="15"/>
      <c r="I31" s="15"/>
      <c r="J31" s="15"/>
      <c r="K31" s="15"/>
    </row>
    <row r="32" spans="1:11" ht="25.5" customHeight="1" x14ac:dyDescent="0.25">
      <c r="A32" s="17">
        <v>21</v>
      </c>
      <c r="B32" s="47" t="s">
        <v>30</v>
      </c>
      <c r="C32" s="51" t="s">
        <v>194</v>
      </c>
      <c r="D32" s="48">
        <v>1.08</v>
      </c>
      <c r="E32" s="15"/>
      <c r="F32" s="15"/>
      <c r="G32" s="15"/>
      <c r="H32" s="15"/>
      <c r="I32" s="15"/>
      <c r="J32" s="15"/>
      <c r="K32" s="15"/>
    </row>
    <row r="33" spans="1:11" ht="30" x14ac:dyDescent="0.25">
      <c r="A33" s="17">
        <v>22</v>
      </c>
      <c r="B33" s="47" t="s">
        <v>200</v>
      </c>
      <c r="C33" s="51" t="s">
        <v>193</v>
      </c>
      <c r="D33" s="49">
        <f>1.08/100</f>
        <v>1.0800000000000001E-2</v>
      </c>
      <c r="E33" s="15"/>
      <c r="F33" s="15"/>
      <c r="G33" s="15"/>
      <c r="H33" s="15"/>
      <c r="I33" s="15"/>
      <c r="J33" s="15"/>
      <c r="K33" s="15"/>
    </row>
    <row r="34" spans="1:11" ht="66" customHeight="1" x14ac:dyDescent="0.25">
      <c r="A34" s="17">
        <v>23</v>
      </c>
      <c r="B34" s="47" t="s">
        <v>207</v>
      </c>
      <c r="C34" s="68" t="s">
        <v>150</v>
      </c>
      <c r="D34" s="69">
        <v>6.51</v>
      </c>
      <c r="E34" s="15"/>
      <c r="F34" s="15"/>
      <c r="G34" s="15"/>
      <c r="H34" s="15"/>
      <c r="I34" s="15"/>
      <c r="J34" s="15"/>
      <c r="K34" s="15"/>
    </row>
    <row r="35" spans="1:11" ht="47.25" customHeight="1" x14ac:dyDescent="0.25">
      <c r="A35" s="17">
        <v>24</v>
      </c>
      <c r="B35" s="47" t="s">
        <v>132</v>
      </c>
      <c r="C35" s="51" t="s">
        <v>195</v>
      </c>
      <c r="D35" s="48">
        <v>0.6</v>
      </c>
      <c r="E35" s="15"/>
      <c r="F35" s="15"/>
      <c r="G35" s="15"/>
      <c r="H35" s="15"/>
      <c r="I35" s="15"/>
      <c r="J35" s="15"/>
      <c r="K35" s="15"/>
    </row>
    <row r="36" spans="1:11" ht="72.75" customHeight="1" x14ac:dyDescent="0.25">
      <c r="A36" s="17">
        <v>25</v>
      </c>
      <c r="B36" s="47" t="s">
        <v>211</v>
      </c>
      <c r="C36" s="51" t="s">
        <v>16</v>
      </c>
      <c r="D36" s="48">
        <f>60*0.05*2</f>
        <v>6</v>
      </c>
      <c r="E36" s="15"/>
      <c r="F36" s="15"/>
      <c r="G36" s="15"/>
      <c r="H36" s="15"/>
      <c r="I36" s="15"/>
      <c r="J36" s="15"/>
      <c r="K36" s="15"/>
    </row>
    <row r="37" spans="1:11" ht="30" x14ac:dyDescent="0.25">
      <c r="A37" s="17">
        <v>26</v>
      </c>
      <c r="B37" s="47" t="s">
        <v>55</v>
      </c>
      <c r="C37" s="51" t="s">
        <v>16</v>
      </c>
      <c r="D37" s="48">
        <f>D36</f>
        <v>6</v>
      </c>
      <c r="E37" s="15"/>
      <c r="F37" s="15"/>
      <c r="G37" s="15"/>
      <c r="H37" s="15"/>
      <c r="I37" s="15"/>
      <c r="J37" s="15"/>
      <c r="K37" s="15"/>
    </row>
    <row r="38" spans="1:11" ht="33.75" customHeight="1" x14ac:dyDescent="0.25">
      <c r="A38" s="17">
        <v>27</v>
      </c>
      <c r="B38" s="47" t="s">
        <v>201</v>
      </c>
      <c r="C38" s="68" t="s">
        <v>150</v>
      </c>
      <c r="D38" s="48">
        <v>10</v>
      </c>
      <c r="E38" s="15"/>
      <c r="F38" s="15"/>
      <c r="G38" s="15"/>
      <c r="H38" s="15"/>
      <c r="I38" s="15"/>
      <c r="J38" s="15"/>
      <c r="K38" s="15"/>
    </row>
    <row r="39" spans="1:11" ht="30" x14ac:dyDescent="0.25">
      <c r="A39" s="16">
        <v>28</v>
      </c>
      <c r="B39" s="47" t="s">
        <v>60</v>
      </c>
      <c r="C39" s="51" t="s">
        <v>195</v>
      </c>
      <c r="D39" s="52">
        <v>0.6</v>
      </c>
      <c r="E39" s="15"/>
      <c r="F39" s="15"/>
      <c r="G39" s="15"/>
      <c r="H39" s="15"/>
      <c r="I39" s="15"/>
      <c r="J39" s="15"/>
      <c r="K39" s="15"/>
    </row>
    <row r="40" spans="1:11" ht="52.5" customHeight="1" x14ac:dyDescent="0.25">
      <c r="A40" s="17">
        <v>29</v>
      </c>
      <c r="B40" s="47" t="s">
        <v>212</v>
      </c>
      <c r="C40" s="51" t="s">
        <v>16</v>
      </c>
      <c r="D40" s="48">
        <f>16.5*1.6</f>
        <v>26.400000000000002</v>
      </c>
      <c r="E40" s="15"/>
      <c r="F40" s="15"/>
      <c r="G40" s="15"/>
      <c r="H40" s="15"/>
      <c r="I40" s="15"/>
      <c r="J40" s="15"/>
      <c r="K40" s="15"/>
    </row>
    <row r="41" spans="1:11" ht="47.25" customHeight="1" x14ac:dyDescent="0.25">
      <c r="A41" s="17">
        <v>30</v>
      </c>
      <c r="B41" s="47" t="s">
        <v>55</v>
      </c>
      <c r="C41" s="51" t="s">
        <v>16</v>
      </c>
      <c r="D41" s="48">
        <f>D40</f>
        <v>26.400000000000002</v>
      </c>
      <c r="E41" s="15"/>
      <c r="F41" s="15"/>
      <c r="G41" s="15"/>
      <c r="H41" s="15"/>
      <c r="I41" s="15"/>
      <c r="J41" s="15"/>
      <c r="K41" s="15"/>
    </row>
    <row r="42" spans="1:11" ht="30" x14ac:dyDescent="0.25">
      <c r="A42" s="17">
        <v>31</v>
      </c>
      <c r="B42" s="47" t="s">
        <v>65</v>
      </c>
      <c r="C42" s="51" t="s">
        <v>193</v>
      </c>
      <c r="D42" s="48">
        <v>6.3E-2</v>
      </c>
      <c r="E42" s="15"/>
      <c r="F42" s="15"/>
      <c r="G42" s="15"/>
      <c r="H42" s="15"/>
      <c r="I42" s="15"/>
      <c r="J42" s="15"/>
      <c r="K42" s="15"/>
    </row>
    <row r="43" spans="1:11" ht="17.25" x14ac:dyDescent="0.25">
      <c r="A43" s="17">
        <v>32</v>
      </c>
      <c r="B43" s="47" t="s">
        <v>67</v>
      </c>
      <c r="C43" s="51" t="s">
        <v>194</v>
      </c>
      <c r="D43" s="48">
        <v>8.24</v>
      </c>
      <c r="E43" s="15"/>
      <c r="F43" s="15"/>
      <c r="G43" s="15"/>
      <c r="H43" s="15"/>
      <c r="I43" s="15"/>
      <c r="J43" s="15"/>
      <c r="K43" s="15"/>
    </row>
    <row r="44" spans="1:11" ht="56.25" customHeight="1" x14ac:dyDescent="0.25">
      <c r="A44" s="17">
        <v>33</v>
      </c>
      <c r="B44" s="47" t="s">
        <v>54</v>
      </c>
      <c r="C44" s="52" t="s">
        <v>16</v>
      </c>
      <c r="D44" s="48">
        <v>34.18</v>
      </c>
      <c r="E44" s="15"/>
      <c r="F44" s="15"/>
      <c r="G44" s="15"/>
      <c r="H44" s="15"/>
      <c r="I44" s="15"/>
      <c r="J44" s="15"/>
      <c r="K44" s="15"/>
    </row>
    <row r="45" spans="1:11" ht="30" x14ac:dyDescent="0.25">
      <c r="A45" s="17">
        <v>34</v>
      </c>
      <c r="B45" s="47" t="s">
        <v>55</v>
      </c>
      <c r="C45" s="52" t="s">
        <v>16</v>
      </c>
      <c r="D45" s="48">
        <f>D44</f>
        <v>34.18</v>
      </c>
      <c r="E45" s="15"/>
      <c r="F45" s="15"/>
      <c r="G45" s="15"/>
      <c r="H45" s="15"/>
      <c r="I45" s="15"/>
      <c r="J45" s="15"/>
      <c r="K45" s="15"/>
    </row>
    <row r="46" spans="1:11" ht="30" x14ac:dyDescent="0.25">
      <c r="A46" s="17">
        <v>35</v>
      </c>
      <c r="B46" s="47" t="s">
        <v>70</v>
      </c>
      <c r="C46" s="51" t="s">
        <v>193</v>
      </c>
      <c r="D46" s="52">
        <v>8.2500000000000004E-2</v>
      </c>
      <c r="E46" s="15"/>
      <c r="F46" s="15"/>
      <c r="G46" s="15"/>
      <c r="H46" s="15"/>
      <c r="I46" s="15"/>
      <c r="J46" s="15"/>
      <c r="K46" s="15"/>
    </row>
    <row r="47" spans="1:11" ht="38.25" customHeight="1" x14ac:dyDescent="0.25">
      <c r="A47" s="17">
        <v>36</v>
      </c>
      <c r="B47" s="47" t="s">
        <v>30</v>
      </c>
      <c r="C47" s="51" t="s">
        <v>194</v>
      </c>
      <c r="D47" s="48">
        <v>6</v>
      </c>
      <c r="E47" s="15"/>
      <c r="F47" s="15"/>
      <c r="G47" s="15"/>
      <c r="H47" s="15"/>
      <c r="I47" s="15"/>
      <c r="J47" s="15"/>
      <c r="K47" s="15"/>
    </row>
    <row r="48" spans="1:11" ht="17.25" x14ac:dyDescent="0.25">
      <c r="A48" s="17">
        <v>37</v>
      </c>
      <c r="B48" s="47" t="s">
        <v>31</v>
      </c>
      <c r="C48" s="51" t="s">
        <v>193</v>
      </c>
      <c r="D48" s="48">
        <v>1.4999999999999999E-2</v>
      </c>
      <c r="E48" s="15"/>
      <c r="F48" s="15"/>
      <c r="G48" s="15"/>
      <c r="H48" s="15"/>
      <c r="I48" s="15"/>
      <c r="J48" s="15"/>
      <c r="K48" s="15"/>
    </row>
    <row r="49" spans="1:11" ht="42.75" customHeight="1" x14ac:dyDescent="0.25">
      <c r="A49" s="17">
        <v>38</v>
      </c>
      <c r="B49" s="47" t="s">
        <v>68</v>
      </c>
      <c r="C49" s="51" t="s">
        <v>193</v>
      </c>
      <c r="D49" s="48">
        <v>0.05</v>
      </c>
      <c r="E49" s="15"/>
      <c r="F49" s="15"/>
      <c r="G49" s="15"/>
      <c r="H49" s="15"/>
      <c r="I49" s="15"/>
      <c r="J49" s="15"/>
      <c r="K49" s="15"/>
    </row>
    <row r="50" spans="1:11" ht="30" x14ac:dyDescent="0.25">
      <c r="A50" s="17">
        <v>39</v>
      </c>
      <c r="B50" s="47" t="s">
        <v>213</v>
      </c>
      <c r="C50" s="51" t="s">
        <v>16</v>
      </c>
      <c r="D50" s="52">
        <f>8.25*1.6</f>
        <v>13.200000000000001</v>
      </c>
      <c r="E50" s="15"/>
      <c r="F50" s="15"/>
      <c r="G50" s="15"/>
      <c r="H50" s="15"/>
      <c r="I50" s="15"/>
      <c r="J50" s="15"/>
      <c r="K50" s="15"/>
    </row>
    <row r="51" spans="1:11" ht="30" x14ac:dyDescent="0.25">
      <c r="A51" s="17">
        <v>40</v>
      </c>
      <c r="B51" s="47" t="s">
        <v>71</v>
      </c>
      <c r="C51" s="68" t="s">
        <v>16</v>
      </c>
      <c r="D51" s="48">
        <f>D50</f>
        <v>13.200000000000001</v>
      </c>
      <c r="E51" s="15"/>
      <c r="F51" s="15"/>
      <c r="G51" s="15"/>
      <c r="H51" s="15"/>
      <c r="I51" s="15"/>
      <c r="J51" s="15"/>
      <c r="K51" s="15"/>
    </row>
    <row r="52" spans="1:11" ht="60" x14ac:dyDescent="0.25">
      <c r="A52" s="17">
        <v>41</v>
      </c>
      <c r="B52" s="47" t="s">
        <v>74</v>
      </c>
      <c r="C52" s="51" t="s">
        <v>194</v>
      </c>
      <c r="D52" s="48">
        <v>11.12</v>
      </c>
      <c r="E52" s="15"/>
      <c r="F52" s="15"/>
      <c r="G52" s="15"/>
      <c r="H52" s="15"/>
      <c r="I52" s="15"/>
      <c r="J52" s="15"/>
      <c r="K52" s="15"/>
    </row>
    <row r="53" spans="1:11" ht="17.25" x14ac:dyDescent="0.25">
      <c r="A53" s="17">
        <v>42</v>
      </c>
      <c r="B53" s="47" t="s">
        <v>78</v>
      </c>
      <c r="C53" s="51" t="s">
        <v>194</v>
      </c>
      <c r="D53" s="48">
        <v>0.2</v>
      </c>
      <c r="E53" s="15"/>
      <c r="F53" s="15"/>
      <c r="G53" s="15"/>
      <c r="H53" s="15"/>
      <c r="I53" s="15"/>
      <c r="J53" s="15"/>
      <c r="K53" s="15"/>
    </row>
    <row r="54" spans="1:11" ht="17.25" x14ac:dyDescent="0.25">
      <c r="A54" s="17">
        <v>43</v>
      </c>
      <c r="B54" s="47" t="s">
        <v>83</v>
      </c>
      <c r="C54" s="51" t="s">
        <v>195</v>
      </c>
      <c r="D54" s="49">
        <v>0.25990000000000002</v>
      </c>
      <c r="E54" s="15"/>
      <c r="F54" s="15"/>
      <c r="G54" s="15"/>
      <c r="H54" s="15"/>
      <c r="I54" s="15"/>
      <c r="J54" s="15"/>
      <c r="K54" s="15"/>
    </row>
    <row r="55" spans="1:11" ht="45" customHeight="1" x14ac:dyDescent="0.25">
      <c r="A55" s="17">
        <v>44</v>
      </c>
      <c r="B55" s="47" t="s">
        <v>86</v>
      </c>
      <c r="C55" s="51" t="s">
        <v>195</v>
      </c>
      <c r="D55" s="49">
        <v>0.27079999999999999</v>
      </c>
      <c r="E55" s="15"/>
      <c r="F55" s="15"/>
      <c r="G55" s="15"/>
      <c r="H55" s="15"/>
      <c r="I55" s="15"/>
      <c r="J55" s="15"/>
      <c r="K55" s="15"/>
    </row>
    <row r="56" spans="1:11" ht="58.5" customHeight="1" x14ac:dyDescent="0.25">
      <c r="A56" s="17">
        <v>45</v>
      </c>
      <c r="B56" s="47" t="s">
        <v>88</v>
      </c>
      <c r="C56" s="51" t="s">
        <v>195</v>
      </c>
      <c r="D56" s="49">
        <v>0.02</v>
      </c>
      <c r="E56" s="15"/>
      <c r="F56" s="15"/>
      <c r="G56" s="15"/>
      <c r="H56" s="15"/>
      <c r="I56" s="15"/>
      <c r="J56" s="15"/>
      <c r="K56" s="15"/>
    </row>
    <row r="57" spans="1:11" ht="45" x14ac:dyDescent="0.25">
      <c r="A57" s="17">
        <v>46</v>
      </c>
      <c r="B57" s="47" t="s">
        <v>90</v>
      </c>
      <c r="C57" s="51" t="s">
        <v>195</v>
      </c>
      <c r="D57" s="48">
        <v>0.02</v>
      </c>
      <c r="E57" s="15"/>
      <c r="F57" s="15"/>
      <c r="G57" s="15"/>
      <c r="H57" s="15"/>
      <c r="I57" s="15"/>
      <c r="J57" s="15"/>
      <c r="K57" s="15"/>
    </row>
    <row r="58" spans="1:11" ht="30" x14ac:dyDescent="0.25">
      <c r="A58" s="17">
        <v>47</v>
      </c>
      <c r="B58" s="47" t="s">
        <v>94</v>
      </c>
      <c r="C58" s="51" t="s">
        <v>195</v>
      </c>
      <c r="D58" s="48">
        <v>1.272</v>
      </c>
      <c r="E58" s="15"/>
      <c r="F58" s="15"/>
      <c r="G58" s="15"/>
      <c r="H58" s="15"/>
      <c r="I58" s="15"/>
      <c r="J58" s="15"/>
      <c r="K58" s="15"/>
    </row>
    <row r="59" spans="1:11" ht="30" x14ac:dyDescent="0.25">
      <c r="A59" s="17">
        <v>48</v>
      </c>
      <c r="B59" s="47" t="s">
        <v>97</v>
      </c>
      <c r="C59" s="51" t="s">
        <v>195</v>
      </c>
      <c r="D59" s="48">
        <v>0.63600000000000001</v>
      </c>
      <c r="E59" s="15"/>
      <c r="F59" s="15"/>
      <c r="G59" s="15"/>
      <c r="H59" s="15"/>
      <c r="I59" s="15"/>
      <c r="J59" s="15"/>
      <c r="K59" s="15"/>
    </row>
    <row r="60" spans="1:11" ht="30" x14ac:dyDescent="0.25">
      <c r="A60" s="17">
        <v>46</v>
      </c>
      <c r="B60" s="47" t="s">
        <v>100</v>
      </c>
      <c r="C60" s="51" t="s">
        <v>195</v>
      </c>
      <c r="D60" s="49">
        <v>0.1234</v>
      </c>
      <c r="E60" s="15"/>
      <c r="F60" s="15"/>
      <c r="G60" s="15"/>
      <c r="H60" s="15"/>
      <c r="I60" s="15"/>
      <c r="J60" s="15"/>
      <c r="K60" s="15"/>
    </row>
    <row r="61" spans="1:11" ht="62.25" customHeight="1" x14ac:dyDescent="0.25">
      <c r="A61" s="17">
        <v>50</v>
      </c>
      <c r="B61" s="47" t="s">
        <v>54</v>
      </c>
      <c r="C61" s="52" t="s">
        <v>16</v>
      </c>
      <c r="D61" s="48">
        <v>1.23</v>
      </c>
      <c r="E61" s="15"/>
      <c r="F61" s="15"/>
      <c r="G61" s="15"/>
      <c r="H61" s="15"/>
      <c r="I61" s="15"/>
      <c r="J61" s="15"/>
      <c r="K61" s="15"/>
    </row>
    <row r="62" spans="1:11" ht="43.5" customHeight="1" x14ac:dyDescent="0.25">
      <c r="A62" s="17">
        <v>51</v>
      </c>
      <c r="B62" s="47" t="s">
        <v>46</v>
      </c>
      <c r="C62" s="52" t="s">
        <v>16</v>
      </c>
      <c r="D62" s="48">
        <v>1.23</v>
      </c>
      <c r="E62" s="15"/>
      <c r="F62" s="15"/>
      <c r="G62" s="15"/>
      <c r="H62" s="15"/>
      <c r="I62" s="15"/>
      <c r="J62" s="15"/>
      <c r="K62" s="15"/>
    </row>
    <row r="63" spans="1:11" ht="43.5" customHeight="1" x14ac:dyDescent="0.25">
      <c r="A63" s="17">
        <v>52</v>
      </c>
      <c r="B63" s="47" t="s">
        <v>126</v>
      </c>
      <c r="C63" s="51" t="s">
        <v>195</v>
      </c>
      <c r="D63" s="50">
        <v>0.2</v>
      </c>
      <c r="E63" s="15"/>
      <c r="F63" s="15"/>
      <c r="G63" s="15"/>
      <c r="H63" s="15"/>
      <c r="I63" s="15"/>
      <c r="J63" s="15"/>
      <c r="K63" s="15"/>
    </row>
    <row r="64" spans="1:11" ht="45" x14ac:dyDescent="0.25">
      <c r="A64" s="17">
        <v>53</v>
      </c>
      <c r="B64" s="47" t="s">
        <v>103</v>
      </c>
      <c r="C64" s="51" t="s">
        <v>195</v>
      </c>
      <c r="D64" s="50">
        <v>0.2</v>
      </c>
      <c r="E64" s="15"/>
      <c r="F64" s="15"/>
      <c r="G64" s="15"/>
      <c r="H64" s="15"/>
      <c r="I64" s="15"/>
      <c r="J64" s="15"/>
      <c r="K64" s="15"/>
    </row>
    <row r="65" spans="1:11" ht="17.25" x14ac:dyDescent="0.25">
      <c r="A65" s="17">
        <v>54</v>
      </c>
      <c r="B65" s="47" t="s">
        <v>108</v>
      </c>
      <c r="C65" s="51" t="s">
        <v>195</v>
      </c>
      <c r="D65" s="49">
        <v>0.17480000000000001</v>
      </c>
      <c r="E65" s="15"/>
      <c r="F65" s="15"/>
      <c r="G65" s="15"/>
      <c r="H65" s="15"/>
      <c r="I65" s="15"/>
      <c r="J65" s="15"/>
      <c r="K65" s="15"/>
    </row>
    <row r="66" spans="1:11" ht="30" x14ac:dyDescent="0.25">
      <c r="A66" s="17">
        <v>55</v>
      </c>
      <c r="B66" s="47" t="s">
        <v>110</v>
      </c>
      <c r="C66" s="52" t="s">
        <v>111</v>
      </c>
      <c r="D66" s="48">
        <v>0.26</v>
      </c>
      <c r="E66" s="15"/>
      <c r="F66" s="15"/>
      <c r="G66" s="15"/>
      <c r="H66" s="15"/>
      <c r="I66" s="15"/>
      <c r="J66" s="15"/>
      <c r="K66" s="15"/>
    </row>
    <row r="67" spans="1:11" ht="61.5" customHeight="1" x14ac:dyDescent="0.25">
      <c r="A67" s="17">
        <v>56</v>
      </c>
      <c r="B67" s="47" t="s">
        <v>54</v>
      </c>
      <c r="C67" s="52" t="s">
        <v>16</v>
      </c>
      <c r="D67" s="48">
        <v>2.62</v>
      </c>
      <c r="E67" s="15"/>
      <c r="F67" s="15"/>
      <c r="G67" s="15"/>
      <c r="H67" s="15"/>
      <c r="I67" s="15"/>
      <c r="J67" s="15"/>
      <c r="K67" s="15"/>
    </row>
    <row r="68" spans="1:11" ht="47.25" customHeight="1" x14ac:dyDescent="0.25">
      <c r="A68" s="17">
        <v>57</v>
      </c>
      <c r="B68" s="47" t="s">
        <v>55</v>
      </c>
      <c r="C68" s="52" t="s">
        <v>16</v>
      </c>
      <c r="D68" s="48">
        <v>2.62</v>
      </c>
      <c r="E68" s="15"/>
      <c r="F68" s="15"/>
      <c r="G68" s="15"/>
      <c r="H68" s="15"/>
      <c r="I68" s="15"/>
      <c r="J68" s="15"/>
      <c r="K68" s="15"/>
    </row>
    <row r="69" spans="1:11" ht="45" customHeight="1" x14ac:dyDescent="0.25">
      <c r="A69" s="17">
        <v>58</v>
      </c>
      <c r="B69" s="47" t="s">
        <v>112</v>
      </c>
      <c r="C69" s="51" t="s">
        <v>193</v>
      </c>
      <c r="D69" s="49">
        <v>1.9800000000000002E-2</v>
      </c>
      <c r="E69" s="15"/>
      <c r="F69" s="15"/>
      <c r="G69" s="15"/>
      <c r="H69" s="15"/>
      <c r="I69" s="15"/>
      <c r="J69" s="15"/>
      <c r="K69" s="15"/>
    </row>
    <row r="70" spans="1:11" ht="34.5" customHeight="1" x14ac:dyDescent="0.25">
      <c r="A70" s="17">
        <v>59</v>
      </c>
      <c r="B70" s="47" t="s">
        <v>30</v>
      </c>
      <c r="C70" s="51" t="s">
        <v>194</v>
      </c>
      <c r="D70" s="48">
        <v>2.1</v>
      </c>
      <c r="E70" s="15"/>
      <c r="F70" s="15"/>
      <c r="G70" s="15"/>
      <c r="H70" s="15"/>
      <c r="I70" s="15"/>
      <c r="J70" s="15"/>
      <c r="K70" s="15"/>
    </row>
    <row r="71" spans="1:11" ht="30" x14ac:dyDescent="0.25">
      <c r="A71" s="17">
        <v>60</v>
      </c>
      <c r="B71" s="47" t="s">
        <v>113</v>
      </c>
      <c r="C71" s="51" t="s">
        <v>193</v>
      </c>
      <c r="D71" s="53">
        <v>0.06</v>
      </c>
      <c r="E71" s="15"/>
      <c r="F71" s="15"/>
      <c r="G71" s="15"/>
      <c r="H71" s="15"/>
      <c r="I71" s="15"/>
      <c r="J71" s="15"/>
      <c r="K71" s="15"/>
    </row>
    <row r="72" spans="1:11" ht="30" x14ac:dyDescent="0.25">
      <c r="A72" s="17">
        <v>61</v>
      </c>
      <c r="B72" s="47" t="s">
        <v>114</v>
      </c>
      <c r="C72" s="51" t="s">
        <v>193</v>
      </c>
      <c r="D72" s="53">
        <v>1.2E-2</v>
      </c>
      <c r="E72" s="15"/>
      <c r="F72" s="15"/>
      <c r="G72" s="15"/>
      <c r="H72" s="15"/>
      <c r="I72" s="15"/>
      <c r="J72" s="15"/>
      <c r="K72" s="15"/>
    </row>
    <row r="73" spans="1:11" ht="24.75" customHeight="1" x14ac:dyDescent="0.25">
      <c r="A73" s="17">
        <v>62</v>
      </c>
      <c r="B73" s="47" t="s">
        <v>116</v>
      </c>
      <c r="C73" s="51" t="s">
        <v>16</v>
      </c>
      <c r="D73" s="48">
        <v>1.8</v>
      </c>
      <c r="E73" s="15"/>
      <c r="F73" s="15"/>
      <c r="G73" s="15"/>
      <c r="H73" s="15"/>
      <c r="I73" s="15"/>
      <c r="J73" s="15"/>
      <c r="K73" s="15"/>
    </row>
    <row r="74" spans="1:11" ht="17.25" x14ac:dyDescent="0.25">
      <c r="A74" s="17">
        <v>63</v>
      </c>
      <c r="B74" s="47" t="s">
        <v>120</v>
      </c>
      <c r="C74" s="51" t="s">
        <v>196</v>
      </c>
      <c r="D74" s="48">
        <v>17.48</v>
      </c>
      <c r="E74" s="15"/>
      <c r="F74" s="15"/>
      <c r="G74" s="15"/>
      <c r="H74" s="15"/>
      <c r="I74" s="15"/>
      <c r="J74" s="15"/>
      <c r="K74" s="15"/>
    </row>
    <row r="75" spans="1:11" ht="30" x14ac:dyDescent="0.25">
      <c r="A75" s="17">
        <v>64</v>
      </c>
      <c r="B75" s="47" t="s">
        <v>122</v>
      </c>
      <c r="C75" s="51" t="s">
        <v>195</v>
      </c>
      <c r="D75" s="49">
        <v>0.17480000000000001</v>
      </c>
      <c r="E75" s="15"/>
      <c r="F75" s="15"/>
      <c r="G75" s="15"/>
      <c r="H75" s="15"/>
      <c r="I75" s="15"/>
      <c r="J75" s="15"/>
      <c r="K75" s="15"/>
    </row>
    <row r="76" spans="1:11" ht="30" x14ac:dyDescent="0.25">
      <c r="A76" s="17">
        <v>65</v>
      </c>
      <c r="B76" s="47" t="s">
        <v>132</v>
      </c>
      <c r="C76" s="51" t="s">
        <v>195</v>
      </c>
      <c r="D76" s="48">
        <v>5.4</v>
      </c>
      <c r="E76" s="15"/>
      <c r="F76" s="15"/>
      <c r="G76" s="15"/>
      <c r="H76" s="15"/>
      <c r="I76" s="15"/>
      <c r="J76" s="15"/>
      <c r="K76" s="15"/>
    </row>
    <row r="77" spans="1:11" ht="61.5" customHeight="1" x14ac:dyDescent="0.25">
      <c r="A77" s="17">
        <v>66</v>
      </c>
      <c r="B77" s="47" t="s">
        <v>211</v>
      </c>
      <c r="C77" s="51" t="s">
        <v>16</v>
      </c>
      <c r="D77" s="48">
        <f>540*0.03*2.2</f>
        <v>35.64</v>
      </c>
      <c r="E77" s="15"/>
      <c r="F77" s="15"/>
      <c r="G77" s="15"/>
      <c r="H77" s="15"/>
      <c r="I77" s="15"/>
      <c r="J77" s="15"/>
      <c r="K77" s="15"/>
    </row>
    <row r="78" spans="1:11" ht="30" x14ac:dyDescent="0.25">
      <c r="A78" s="17">
        <v>67</v>
      </c>
      <c r="B78" s="47" t="s">
        <v>55</v>
      </c>
      <c r="C78" s="51" t="s">
        <v>16</v>
      </c>
      <c r="D78" s="48">
        <f>D77</f>
        <v>35.64</v>
      </c>
      <c r="E78" s="15"/>
      <c r="F78" s="15"/>
      <c r="G78" s="15"/>
      <c r="H78" s="15"/>
      <c r="I78" s="15"/>
      <c r="J78" s="15"/>
      <c r="K78" s="15"/>
    </row>
    <row r="79" spans="1:11" ht="45" x14ac:dyDescent="0.25">
      <c r="A79" s="17">
        <v>68</v>
      </c>
      <c r="B79" s="47" t="s">
        <v>214</v>
      </c>
      <c r="C79" s="51" t="s">
        <v>195</v>
      </c>
      <c r="D79" s="48">
        <v>5.4</v>
      </c>
      <c r="E79" s="15"/>
      <c r="F79" s="15"/>
      <c r="G79" s="15"/>
      <c r="H79" s="15"/>
      <c r="I79" s="15"/>
      <c r="J79" s="15"/>
      <c r="K79" s="15"/>
    </row>
    <row r="80" spans="1:11" ht="30" x14ac:dyDescent="0.25">
      <c r="A80" s="17">
        <v>69</v>
      </c>
      <c r="B80" s="47" t="s">
        <v>133</v>
      </c>
      <c r="C80" s="51" t="s">
        <v>195</v>
      </c>
      <c r="D80" s="48">
        <v>10.1</v>
      </c>
      <c r="E80" s="15"/>
      <c r="F80" s="15"/>
      <c r="G80" s="15"/>
      <c r="H80" s="15"/>
      <c r="I80" s="15"/>
      <c r="J80" s="15"/>
      <c r="K80" s="15"/>
    </row>
    <row r="81" spans="1:11" ht="30" x14ac:dyDescent="0.25">
      <c r="A81" s="17">
        <v>70</v>
      </c>
      <c r="B81" s="47" t="s">
        <v>60</v>
      </c>
      <c r="C81" s="51" t="s">
        <v>195</v>
      </c>
      <c r="D81" s="48">
        <v>5.4</v>
      </c>
      <c r="E81" s="15"/>
      <c r="F81" s="15"/>
      <c r="G81" s="15"/>
      <c r="H81" s="15"/>
      <c r="I81" s="15"/>
      <c r="J81" s="15"/>
      <c r="K81" s="15"/>
    </row>
    <row r="82" spans="1:11" x14ac:dyDescent="0.25">
      <c r="A82" s="17"/>
      <c r="B82" s="87" t="s">
        <v>8</v>
      </c>
      <c r="C82" s="24" t="s">
        <v>13</v>
      </c>
      <c r="D82" s="16"/>
      <c r="E82" s="15"/>
      <c r="F82" s="70"/>
      <c r="G82" s="70"/>
      <c r="H82" s="70"/>
      <c r="I82" s="70"/>
      <c r="J82" s="70"/>
      <c r="K82" s="70"/>
    </row>
    <row r="83" spans="1:11" x14ac:dyDescent="0.25">
      <c r="A83" s="17"/>
      <c r="B83" s="87" t="s">
        <v>227</v>
      </c>
      <c r="C83" s="71">
        <v>0.1</v>
      </c>
      <c r="D83" s="16"/>
      <c r="E83" s="15"/>
      <c r="F83" s="15"/>
      <c r="G83" s="15"/>
      <c r="H83" s="15"/>
      <c r="I83" s="15"/>
      <c r="J83" s="15"/>
      <c r="K83" s="15"/>
    </row>
    <row r="84" spans="1:11" x14ac:dyDescent="0.25">
      <c r="A84" s="17"/>
      <c r="B84" s="87" t="s">
        <v>8</v>
      </c>
      <c r="C84" s="24" t="s">
        <v>13</v>
      </c>
      <c r="D84" s="16"/>
      <c r="E84" s="15"/>
      <c r="F84" s="15"/>
      <c r="G84" s="15"/>
      <c r="H84" s="15"/>
      <c r="I84" s="15"/>
      <c r="J84" s="15"/>
      <c r="K84" s="15"/>
    </row>
    <row r="85" spans="1:11" x14ac:dyDescent="0.25">
      <c r="A85" s="17"/>
      <c r="B85" s="87" t="s">
        <v>228</v>
      </c>
      <c r="C85" s="88">
        <v>0.08</v>
      </c>
      <c r="D85" s="16"/>
      <c r="E85" s="15"/>
      <c r="F85" s="15"/>
      <c r="G85" s="15"/>
      <c r="H85" s="15"/>
      <c r="I85" s="15"/>
      <c r="J85" s="15"/>
      <c r="K85" s="15"/>
    </row>
    <row r="86" spans="1:11" x14ac:dyDescent="0.25">
      <c r="A86" s="17"/>
      <c r="B86" s="87" t="s">
        <v>8</v>
      </c>
      <c r="C86" s="89" t="s">
        <v>13</v>
      </c>
      <c r="D86" s="16"/>
      <c r="E86" s="15"/>
      <c r="F86" s="15"/>
      <c r="G86" s="15"/>
      <c r="H86" s="15"/>
      <c r="I86" s="15"/>
      <c r="J86" s="15"/>
      <c r="K86" s="15"/>
    </row>
    <row r="87" spans="1:11" x14ac:dyDescent="0.25">
      <c r="A87" s="17"/>
      <c r="B87" s="87" t="s">
        <v>218</v>
      </c>
      <c r="C87" s="88">
        <v>0.03</v>
      </c>
      <c r="D87" s="16"/>
      <c r="E87" s="15"/>
      <c r="F87" s="15"/>
      <c r="G87" s="15"/>
      <c r="H87" s="15"/>
      <c r="I87" s="15"/>
      <c r="J87" s="15"/>
      <c r="K87" s="15"/>
    </row>
    <row r="88" spans="1:11" x14ac:dyDescent="0.25">
      <c r="A88" s="17"/>
      <c r="B88" s="24" t="s">
        <v>8</v>
      </c>
      <c r="C88" s="89" t="s">
        <v>13</v>
      </c>
      <c r="D88" s="16"/>
      <c r="E88" s="15"/>
      <c r="F88" s="15"/>
      <c r="G88" s="15"/>
      <c r="H88" s="15"/>
      <c r="I88" s="15"/>
      <c r="J88" s="15"/>
      <c r="K88" s="15"/>
    </row>
    <row r="89" spans="1:11" x14ac:dyDescent="0.25">
      <c r="A89" s="17"/>
      <c r="B89" s="24" t="s">
        <v>219</v>
      </c>
      <c r="C89" s="71">
        <v>0.18</v>
      </c>
      <c r="D89" s="16"/>
      <c r="E89" s="15"/>
      <c r="F89" s="15"/>
      <c r="G89" s="15"/>
      <c r="H89" s="15"/>
      <c r="I89" s="15"/>
      <c r="J89" s="15"/>
      <c r="K89" s="15"/>
    </row>
    <row r="90" spans="1:11" x14ac:dyDescent="0.25">
      <c r="A90" s="17"/>
      <c r="B90" s="87" t="s">
        <v>215</v>
      </c>
      <c r="C90" s="24" t="s">
        <v>13</v>
      </c>
      <c r="D90" s="16"/>
      <c r="E90" s="16"/>
      <c r="F90" s="16"/>
      <c r="G90" s="16"/>
      <c r="H90" s="16"/>
      <c r="I90" s="16"/>
      <c r="J90" s="16"/>
      <c r="K90" s="15"/>
    </row>
    <row r="92" spans="1:11" x14ac:dyDescent="0.25">
      <c r="B92" s="21" t="s">
        <v>220</v>
      </c>
      <c r="D92" s="72"/>
      <c r="E92" s="81" t="s">
        <v>221</v>
      </c>
      <c r="F92" s="81"/>
    </row>
    <row r="94" spans="1:11" x14ac:dyDescent="0.25">
      <c r="K94" s="74"/>
    </row>
    <row r="95" spans="1:11" x14ac:dyDescent="0.25">
      <c r="B95" s="21" t="s">
        <v>222</v>
      </c>
      <c r="D95" s="72"/>
      <c r="E95" s="81" t="s">
        <v>223</v>
      </c>
      <c r="F95" s="81"/>
    </row>
  </sheetData>
  <mergeCells count="10">
    <mergeCell ref="E92:F92"/>
    <mergeCell ref="E95:F95"/>
    <mergeCell ref="C1:K1"/>
    <mergeCell ref="A9:A10"/>
    <mergeCell ref="B9:B10"/>
    <mergeCell ref="C9:C10"/>
    <mergeCell ref="E9:F9"/>
    <mergeCell ref="G9:H9"/>
    <mergeCell ref="I9:J9"/>
    <mergeCell ref="K9:K10"/>
  </mergeCells>
  <pageMargins left="0.7" right="0.7" top="0.75" bottom="0.75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რესურსული</vt:lpstr>
      <vt:lpstr>გამარტივებული</vt:lpstr>
      <vt:lpstr>რესურსული!Print_Area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Tiniko</dc:creator>
  <cp:lastModifiedBy>Givi Gvelesiani</cp:lastModifiedBy>
  <cp:lastPrinted>2020-08-13T08:15:31Z</cp:lastPrinted>
  <dcterms:created xsi:type="dcterms:W3CDTF">2019-03-22T11:13:00Z</dcterms:created>
  <dcterms:modified xsi:type="dcterms:W3CDTF">2021-01-09T12:21:06Z</dcterms:modified>
</cp:coreProperties>
</file>