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riel.sakhelashvili\Desktop\რგფ 29.12.2020\1 სვირში ჭულუხაძე, ჭურაძე, გეწაძეების გზა\ტენდერის მასალები\"/>
    </mc:Choice>
  </mc:AlternateContent>
  <bookViews>
    <workbookView xWindow="0" yWindow="0" windowWidth="28800" windowHeight="12300" tabRatio="909" activeTab="1"/>
  </bookViews>
  <sheets>
    <sheet name="betonis kiuveti" sheetId="13" r:id="rId1"/>
    <sheet name="kiuveti cxaurit" sheetId="14" r:id="rId2"/>
  </sheets>
  <definedNames>
    <definedName name="_xlnm._FilterDatabase" localSheetId="1" hidden="1">'kiuveti cxaurit'!$B$8:$O$65</definedName>
    <definedName name="_xlnm.Print_Area" localSheetId="0">'betonis kiuveti'!$A$1:$L$37</definedName>
    <definedName name="_xlnm.Print_Area" localSheetId="1">'kiuveti cxaurit'!$A$2:$O$65</definedName>
    <definedName name="_xlnm.Print_Titles" localSheetId="0">'betonis kiuveti'!$8:$8</definedName>
    <definedName name="_xlnm.Print_Titles" localSheetId="1">'kiuveti cxaurit'!$2:$8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4" i="14" l="1"/>
  <c r="G54" i="14"/>
  <c r="H54" i="14"/>
  <c r="I54" i="14"/>
  <c r="J54" i="14"/>
  <c r="L54" i="14"/>
  <c r="M54" i="14"/>
  <c r="N54" i="14"/>
  <c r="G64" i="14" l="1"/>
  <c r="H64" i="14"/>
  <c r="I64" i="14"/>
  <c r="J64" i="14"/>
  <c r="L64" i="14"/>
  <c r="M64" i="14"/>
  <c r="N64" i="14"/>
  <c r="K63" i="14"/>
  <c r="G63" i="14"/>
  <c r="H63" i="14"/>
  <c r="I63" i="14"/>
  <c r="J63" i="14"/>
  <c r="L63" i="14"/>
  <c r="M63" i="14"/>
  <c r="N63" i="14"/>
  <c r="G62" i="14"/>
  <c r="H62" i="14"/>
  <c r="I62" i="14"/>
  <c r="J62" i="14"/>
  <c r="L62" i="14"/>
  <c r="M62" i="14"/>
  <c r="N62" i="14"/>
  <c r="K61" i="14"/>
  <c r="G61" i="14"/>
  <c r="H61" i="14"/>
  <c r="I61" i="14"/>
  <c r="J61" i="14"/>
  <c r="L61" i="14"/>
  <c r="M61" i="14"/>
  <c r="N61" i="14"/>
  <c r="G60" i="14"/>
  <c r="H60" i="14"/>
  <c r="I60" i="14"/>
  <c r="J60" i="14"/>
  <c r="L60" i="14"/>
  <c r="M60" i="14"/>
  <c r="N60" i="14"/>
  <c r="K59" i="14"/>
  <c r="G59" i="14"/>
  <c r="H59" i="14"/>
  <c r="I59" i="14"/>
  <c r="J59" i="14"/>
  <c r="L59" i="14"/>
  <c r="M59" i="14"/>
  <c r="N59" i="14"/>
  <c r="K55" i="14"/>
  <c r="G55" i="14"/>
  <c r="H55" i="14"/>
  <c r="I55" i="14"/>
  <c r="J55" i="14"/>
  <c r="L55" i="14"/>
  <c r="M55" i="14"/>
  <c r="N55" i="14"/>
  <c r="G53" i="14"/>
  <c r="H53" i="14"/>
  <c r="I53" i="14"/>
  <c r="J53" i="14"/>
  <c r="L53" i="14"/>
  <c r="M53" i="14"/>
  <c r="N53" i="14"/>
  <c r="K57" i="14"/>
  <c r="G58" i="14"/>
  <c r="H58" i="14"/>
  <c r="I58" i="14"/>
  <c r="J58" i="14"/>
  <c r="L58" i="14"/>
  <c r="M58" i="14"/>
  <c r="N58" i="14"/>
  <c r="G57" i="14"/>
  <c r="H57" i="14"/>
  <c r="I57" i="14"/>
  <c r="J57" i="14"/>
  <c r="L57" i="14"/>
  <c r="M57" i="14"/>
  <c r="N57" i="14"/>
  <c r="G56" i="14"/>
  <c r="H56" i="14"/>
  <c r="I56" i="14"/>
  <c r="J56" i="14"/>
  <c r="L56" i="14"/>
  <c r="M56" i="14"/>
  <c r="N56" i="14"/>
  <c r="G52" i="14"/>
  <c r="H52" i="14"/>
  <c r="I52" i="14"/>
  <c r="J52" i="14"/>
  <c r="L52" i="14"/>
  <c r="M52" i="14"/>
  <c r="N52" i="14"/>
  <c r="K51" i="14"/>
  <c r="G51" i="14"/>
  <c r="H51" i="14"/>
  <c r="I51" i="14"/>
  <c r="J51" i="14"/>
  <c r="L51" i="14"/>
  <c r="M51" i="14"/>
  <c r="N51" i="14"/>
  <c r="G50" i="14"/>
  <c r="H50" i="14"/>
  <c r="I50" i="14"/>
  <c r="J50" i="14"/>
  <c r="L50" i="14"/>
  <c r="M50" i="14"/>
  <c r="N50" i="14"/>
  <c r="K49" i="14"/>
  <c r="G49" i="14"/>
  <c r="H49" i="14"/>
  <c r="I49" i="14"/>
  <c r="J49" i="14"/>
  <c r="L49" i="14"/>
  <c r="M49" i="14"/>
  <c r="N49" i="14"/>
  <c r="G48" i="14"/>
  <c r="H48" i="14"/>
  <c r="I48" i="14"/>
  <c r="J48" i="14"/>
  <c r="L48" i="14"/>
  <c r="M48" i="14"/>
  <c r="N48" i="14"/>
  <c r="K47" i="14"/>
  <c r="G47" i="14"/>
  <c r="H47" i="14"/>
  <c r="I47" i="14"/>
  <c r="J47" i="14"/>
  <c r="L47" i="14"/>
  <c r="M47" i="14"/>
  <c r="N47" i="14"/>
  <c r="G46" i="14"/>
  <c r="H46" i="14"/>
  <c r="I46" i="14"/>
  <c r="J46" i="14"/>
  <c r="L46" i="14"/>
  <c r="M46" i="14"/>
  <c r="N46" i="14"/>
  <c r="K45" i="14"/>
  <c r="G45" i="14"/>
  <c r="H45" i="14"/>
  <c r="I45" i="14"/>
  <c r="J45" i="14"/>
  <c r="L45" i="14"/>
  <c r="M45" i="14"/>
  <c r="N45" i="14"/>
  <c r="G44" i="14"/>
  <c r="H44" i="14"/>
  <c r="I44" i="14"/>
  <c r="J44" i="14"/>
  <c r="L44" i="14"/>
  <c r="M44" i="14"/>
  <c r="N44" i="14"/>
  <c r="K43" i="14"/>
  <c r="G43" i="14"/>
  <c r="H43" i="14"/>
  <c r="I43" i="14"/>
  <c r="J43" i="14"/>
  <c r="L43" i="14"/>
  <c r="M43" i="14"/>
  <c r="N43" i="14"/>
  <c r="G42" i="14"/>
  <c r="H42" i="14"/>
  <c r="I42" i="14"/>
  <c r="J42" i="14"/>
  <c r="L42" i="14"/>
  <c r="M42" i="14"/>
  <c r="N42" i="14"/>
  <c r="K41" i="14"/>
  <c r="G41" i="14"/>
  <c r="H41" i="14"/>
  <c r="I41" i="14"/>
  <c r="J41" i="14"/>
  <c r="L41" i="14"/>
  <c r="M41" i="14"/>
  <c r="N41" i="14"/>
  <c r="K39" i="14"/>
  <c r="G40" i="14"/>
  <c r="H40" i="14"/>
  <c r="I40" i="14"/>
  <c r="J40" i="14"/>
  <c r="L40" i="14"/>
  <c r="M40" i="14"/>
  <c r="N40" i="14"/>
  <c r="G39" i="14"/>
  <c r="H39" i="14"/>
  <c r="I39" i="14"/>
  <c r="J39" i="14"/>
  <c r="L39" i="14"/>
  <c r="M39" i="14"/>
  <c r="N39" i="14"/>
  <c r="G38" i="14"/>
  <c r="H38" i="14"/>
  <c r="I38" i="14"/>
  <c r="J38" i="14"/>
  <c r="L38" i="14"/>
  <c r="M38" i="14"/>
  <c r="N38" i="14"/>
  <c r="K37" i="14"/>
  <c r="G37" i="14"/>
  <c r="H37" i="14"/>
  <c r="I37" i="14"/>
  <c r="J37" i="14"/>
  <c r="L37" i="14"/>
  <c r="M37" i="14"/>
  <c r="N37" i="14"/>
  <c r="G36" i="14"/>
  <c r="H36" i="14"/>
  <c r="I36" i="14"/>
  <c r="J36" i="14"/>
  <c r="L36" i="14"/>
  <c r="M36" i="14"/>
  <c r="N36" i="14"/>
  <c r="K35" i="14"/>
  <c r="G35" i="14"/>
  <c r="H35" i="14"/>
  <c r="I35" i="14"/>
  <c r="J35" i="14"/>
  <c r="L35" i="14"/>
  <c r="M35" i="14"/>
  <c r="N35" i="14"/>
  <c r="G34" i="14"/>
  <c r="H34" i="14"/>
  <c r="I34" i="14"/>
  <c r="J34" i="14"/>
  <c r="L34" i="14"/>
  <c r="M34" i="14"/>
  <c r="N34" i="14"/>
  <c r="K33" i="14"/>
  <c r="G33" i="14"/>
  <c r="H33" i="14"/>
  <c r="I33" i="14"/>
  <c r="J33" i="14"/>
  <c r="L33" i="14"/>
  <c r="M33" i="14"/>
  <c r="N33" i="14"/>
  <c r="G32" i="14"/>
  <c r="H32" i="14"/>
  <c r="I32" i="14"/>
  <c r="J32" i="14"/>
  <c r="L32" i="14"/>
  <c r="M32" i="14"/>
  <c r="N32" i="14"/>
  <c r="G31" i="14"/>
  <c r="H31" i="14"/>
  <c r="I31" i="14"/>
  <c r="J31" i="14"/>
  <c r="L31" i="14"/>
  <c r="M31" i="14"/>
  <c r="N31" i="14"/>
  <c r="K30" i="14" l="1"/>
  <c r="G30" i="14"/>
  <c r="H30" i="14"/>
  <c r="I30" i="14"/>
  <c r="J30" i="14"/>
  <c r="L30" i="14"/>
  <c r="M30" i="14"/>
  <c r="N30" i="14"/>
  <c r="G29" i="14"/>
  <c r="H29" i="14"/>
  <c r="I29" i="14"/>
  <c r="J29" i="14"/>
  <c r="L29" i="14"/>
  <c r="M29" i="14"/>
  <c r="N29" i="14"/>
  <c r="K28" i="14"/>
  <c r="G28" i="14"/>
  <c r="H28" i="14"/>
  <c r="I28" i="14"/>
  <c r="J28" i="14"/>
  <c r="L28" i="14"/>
  <c r="M28" i="14"/>
  <c r="N28" i="14"/>
  <c r="G27" i="14" l="1"/>
  <c r="H27" i="14"/>
  <c r="I27" i="14"/>
  <c r="J27" i="14"/>
  <c r="L27" i="14"/>
  <c r="M27" i="14"/>
  <c r="N27" i="14"/>
  <c r="K26" i="14"/>
  <c r="G26" i="14"/>
  <c r="H26" i="14"/>
  <c r="I26" i="14"/>
  <c r="J26" i="14"/>
  <c r="L26" i="14"/>
  <c r="M26" i="14"/>
  <c r="N26" i="14"/>
  <c r="G25" i="14"/>
  <c r="H25" i="14"/>
  <c r="I25" i="14"/>
  <c r="J25" i="14"/>
  <c r="L25" i="14"/>
  <c r="M25" i="14"/>
  <c r="N25" i="14"/>
  <c r="K24" i="14"/>
  <c r="G24" i="14"/>
  <c r="H24" i="14"/>
  <c r="I24" i="14"/>
  <c r="J24" i="14"/>
  <c r="L24" i="14"/>
  <c r="M24" i="14"/>
  <c r="N24" i="14"/>
  <c r="G23" i="14"/>
  <c r="H23" i="14"/>
  <c r="I23" i="14"/>
  <c r="J23" i="14"/>
  <c r="L23" i="14"/>
  <c r="M23" i="14"/>
  <c r="N23" i="14"/>
  <c r="K22" i="14"/>
  <c r="G22" i="14"/>
  <c r="H22" i="14"/>
  <c r="I22" i="14"/>
  <c r="J22" i="14"/>
  <c r="L22" i="14"/>
  <c r="M22" i="14"/>
  <c r="N22" i="14"/>
  <c r="G21" i="14"/>
  <c r="H21" i="14"/>
  <c r="I21" i="14"/>
  <c r="J21" i="14"/>
  <c r="L21" i="14"/>
  <c r="M21" i="14"/>
  <c r="N21" i="14"/>
  <c r="K20" i="14"/>
  <c r="G20" i="14"/>
  <c r="H20" i="14"/>
  <c r="I20" i="14"/>
  <c r="J20" i="14"/>
  <c r="L20" i="14"/>
  <c r="M20" i="14"/>
  <c r="N20" i="14"/>
  <c r="G19" i="14"/>
  <c r="H19" i="14"/>
  <c r="I19" i="14"/>
  <c r="J19" i="14"/>
  <c r="L19" i="14"/>
  <c r="M19" i="14"/>
  <c r="N19" i="14"/>
  <c r="K18" i="14"/>
  <c r="G18" i="14"/>
  <c r="H18" i="14"/>
  <c r="I18" i="14"/>
  <c r="J18" i="14"/>
  <c r="L18" i="14"/>
  <c r="M18" i="14"/>
  <c r="N18" i="14"/>
  <c r="G17" i="14"/>
  <c r="H17" i="14"/>
  <c r="I17" i="14"/>
  <c r="J17" i="14"/>
  <c r="L17" i="14"/>
  <c r="M17" i="14"/>
  <c r="N17" i="14"/>
  <c r="K16" i="14"/>
  <c r="G16" i="14"/>
  <c r="H16" i="14"/>
  <c r="I16" i="14"/>
  <c r="J16" i="14"/>
  <c r="L16" i="14"/>
  <c r="M16" i="14"/>
  <c r="N16" i="14"/>
  <c r="G15" i="14"/>
  <c r="H15" i="14"/>
  <c r="I15" i="14"/>
  <c r="J15" i="14"/>
  <c r="L15" i="14"/>
  <c r="M15" i="14"/>
  <c r="N15" i="14"/>
  <c r="K14" i="14"/>
  <c r="G14" i="14"/>
  <c r="H14" i="14"/>
  <c r="I14" i="14"/>
  <c r="J14" i="14"/>
  <c r="L14" i="14"/>
  <c r="M14" i="14"/>
  <c r="N14" i="14"/>
  <c r="G13" i="14"/>
  <c r="H13" i="14"/>
  <c r="I13" i="14"/>
  <c r="J13" i="14"/>
  <c r="L13" i="14"/>
  <c r="M13" i="14"/>
  <c r="N13" i="14"/>
  <c r="N12" i="14"/>
  <c r="M12" i="14"/>
  <c r="L12" i="14"/>
  <c r="K12" i="14"/>
  <c r="J12" i="14"/>
  <c r="I12" i="14"/>
  <c r="H12" i="14"/>
  <c r="G12" i="14"/>
  <c r="N11" i="14"/>
  <c r="M11" i="14"/>
  <c r="L11" i="14"/>
  <c r="J11" i="14"/>
  <c r="I11" i="14"/>
  <c r="H11" i="14"/>
  <c r="G11" i="14"/>
  <c r="K10" i="14"/>
  <c r="G10" i="14"/>
  <c r="H10" i="14"/>
  <c r="I10" i="14"/>
  <c r="J10" i="14"/>
  <c r="L10" i="14"/>
  <c r="M10" i="14"/>
  <c r="N10" i="14"/>
  <c r="L9" i="14" l="1"/>
  <c r="J9" i="14"/>
  <c r="M9" i="14" l="1"/>
  <c r="F65" i="14" l="1"/>
  <c r="N9" i="14" l="1"/>
  <c r="I9" i="14"/>
  <c r="H9" i="14"/>
  <c r="G9" i="14"/>
  <c r="K65" i="14" l="1"/>
  <c r="G65" i="14"/>
  <c r="H65" i="14"/>
  <c r="L65" i="14"/>
  <c r="J65" i="14"/>
  <c r="I65" i="14"/>
  <c r="N65" i="14"/>
  <c r="M65" i="14"/>
  <c r="F10" i="13" l="1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9" i="13"/>
  <c r="F37" i="13" l="1"/>
  <c r="G36" i="13"/>
  <c r="H36" i="13"/>
  <c r="I36" i="13"/>
  <c r="J36" i="13"/>
  <c r="K36" i="13"/>
  <c r="G35" i="13"/>
  <c r="H35" i="13"/>
  <c r="I35" i="13"/>
  <c r="J35" i="13"/>
  <c r="K35" i="13"/>
  <c r="G34" i="13"/>
  <c r="H34" i="13"/>
  <c r="I34" i="13"/>
  <c r="J34" i="13"/>
  <c r="K34" i="13"/>
  <c r="G33" i="13"/>
  <c r="H33" i="13"/>
  <c r="I33" i="13"/>
  <c r="J33" i="13"/>
  <c r="K33" i="13"/>
  <c r="G32" i="13"/>
  <c r="H32" i="13"/>
  <c r="I32" i="13"/>
  <c r="J32" i="13"/>
  <c r="K32" i="13"/>
  <c r="G31" i="13"/>
  <c r="H31" i="13"/>
  <c r="I31" i="13"/>
  <c r="J31" i="13"/>
  <c r="K31" i="13"/>
  <c r="G30" i="13"/>
  <c r="H30" i="13"/>
  <c r="I30" i="13"/>
  <c r="J30" i="13"/>
  <c r="K30" i="13"/>
  <c r="G29" i="13"/>
  <c r="H29" i="13"/>
  <c r="I29" i="13"/>
  <c r="J29" i="13"/>
  <c r="K29" i="13"/>
  <c r="G28" i="13"/>
  <c r="H28" i="13"/>
  <c r="I28" i="13"/>
  <c r="J28" i="13"/>
  <c r="K28" i="13"/>
  <c r="G27" i="13"/>
  <c r="H27" i="13"/>
  <c r="I27" i="13"/>
  <c r="J27" i="13"/>
  <c r="K27" i="13"/>
  <c r="G26" i="13"/>
  <c r="H26" i="13"/>
  <c r="I26" i="13"/>
  <c r="J26" i="13"/>
  <c r="K26" i="13"/>
  <c r="G25" i="13"/>
  <c r="H25" i="13"/>
  <c r="I25" i="13"/>
  <c r="J25" i="13"/>
  <c r="K25" i="13"/>
  <c r="G24" i="13"/>
  <c r="H24" i="13"/>
  <c r="I24" i="13"/>
  <c r="J24" i="13"/>
  <c r="K24" i="13"/>
  <c r="G23" i="13"/>
  <c r="H23" i="13"/>
  <c r="I23" i="13"/>
  <c r="J23" i="13"/>
  <c r="K23" i="13"/>
  <c r="G22" i="13"/>
  <c r="H22" i="13"/>
  <c r="I22" i="13"/>
  <c r="J22" i="13"/>
  <c r="K22" i="13"/>
  <c r="G21" i="13"/>
  <c r="H21" i="13"/>
  <c r="I21" i="13"/>
  <c r="J21" i="13"/>
  <c r="K21" i="13"/>
  <c r="G20" i="13"/>
  <c r="H20" i="13"/>
  <c r="I20" i="13"/>
  <c r="J20" i="13"/>
  <c r="K20" i="13"/>
  <c r="G19" i="13"/>
  <c r="H19" i="13"/>
  <c r="I19" i="13"/>
  <c r="J19" i="13"/>
  <c r="K19" i="13"/>
  <c r="G18" i="13"/>
  <c r="H18" i="13"/>
  <c r="I18" i="13"/>
  <c r="J18" i="13"/>
  <c r="K18" i="13"/>
  <c r="G17" i="13"/>
  <c r="H17" i="13"/>
  <c r="I17" i="13"/>
  <c r="J17" i="13"/>
  <c r="K17" i="13"/>
  <c r="G16" i="13"/>
  <c r="H16" i="13"/>
  <c r="I16" i="13"/>
  <c r="J16" i="13"/>
  <c r="K16" i="13"/>
  <c r="K12" i="13" l="1"/>
  <c r="J12" i="13"/>
  <c r="I12" i="13"/>
  <c r="H12" i="13"/>
  <c r="G12" i="13"/>
  <c r="K15" i="13" l="1"/>
  <c r="J15" i="13"/>
  <c r="I15" i="13"/>
  <c r="H15" i="13"/>
  <c r="G15" i="13"/>
  <c r="K14" i="13"/>
  <c r="J14" i="13"/>
  <c r="I14" i="13"/>
  <c r="H14" i="13"/>
  <c r="G14" i="13"/>
  <c r="K13" i="13"/>
  <c r="J13" i="13"/>
  <c r="I13" i="13"/>
  <c r="H13" i="13"/>
  <c r="G13" i="13"/>
  <c r="G10" i="13" l="1"/>
  <c r="H10" i="13"/>
  <c r="I10" i="13"/>
  <c r="J10" i="13"/>
  <c r="K10" i="13"/>
  <c r="G11" i="13"/>
  <c r="H11" i="13"/>
  <c r="I11" i="13"/>
  <c r="J11" i="13"/>
  <c r="K11" i="13"/>
  <c r="I9" i="13"/>
  <c r="H9" i="13"/>
  <c r="K9" i="13" l="1"/>
  <c r="J9" i="13"/>
  <c r="G9" i="13" l="1"/>
  <c r="E37" i="13" l="1"/>
  <c r="J37" i="13" l="1"/>
  <c r="G37" i="13" l="1"/>
  <c r="I37" i="13" l="1"/>
  <c r="K37" i="13" l="1"/>
  <c r="H37" i="13"/>
</calcChain>
</file>

<file path=xl/sharedStrings.xml><?xml version="1.0" encoding="utf-8"?>
<sst xmlns="http://schemas.openxmlformats.org/spreadsheetml/2006/main" count="308" uniqueCount="166">
  <si>
    <t>#</t>
  </si>
  <si>
    <t>sul</t>
  </si>
  <si>
    <t>SeniSvna</t>
  </si>
  <si>
    <t>m</t>
  </si>
  <si>
    <t>pk +-dan</t>
  </si>
  <si>
    <t>pk +-mde</t>
  </si>
  <si>
    <t>RerZis mimarT  marcxniv da marjvniv</t>
  </si>
  <si>
    <t>monakveTis sigrZe</t>
  </si>
  <si>
    <t>adgilmdebareoba pk+</t>
  </si>
  <si>
    <t>kivuetis mowyoba</t>
  </si>
  <si>
    <t>armatura</t>
  </si>
  <si>
    <t>Sesakravi mavTuli da gadanaWrebi 2,5 %</t>
  </si>
  <si>
    <t>kg</t>
  </si>
  <si>
    <t>rkinabetonis kiuvetis mowyobis samuSaoTa moculobebis uwyisi</t>
  </si>
  <si>
    <r>
      <t xml:space="preserve">betoni </t>
    </r>
    <r>
      <rPr>
        <sz val="11"/>
        <color theme="1"/>
        <rFont val="Arial"/>
        <family val="2"/>
        <charset val="204"/>
      </rPr>
      <t>B-22,5; F-200; W-6</t>
    </r>
  </si>
  <si>
    <r>
      <t>m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</si>
  <si>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>kedlis ukana sivrcis Sevseba qviSa-xreSovani gruntiT</t>
  </si>
  <si>
    <t>marcxniv</t>
  </si>
  <si>
    <t>0+00</t>
  </si>
  <si>
    <t>0+20</t>
  </si>
  <si>
    <t>0+25</t>
  </si>
  <si>
    <t>0+46</t>
  </si>
  <si>
    <t>0+50</t>
  </si>
  <si>
    <t>0+58</t>
  </si>
  <si>
    <t>0+62</t>
  </si>
  <si>
    <t>0+66</t>
  </si>
  <si>
    <t>0+84</t>
  </si>
  <si>
    <t>1+19</t>
  </si>
  <si>
    <t>1+23</t>
  </si>
  <si>
    <t>1+55</t>
  </si>
  <si>
    <t>1+59</t>
  </si>
  <si>
    <t>1+71</t>
  </si>
  <si>
    <t>1+79</t>
  </si>
  <si>
    <t>1+97</t>
  </si>
  <si>
    <t>2+02</t>
  </si>
  <si>
    <t>2+10</t>
  </si>
  <si>
    <t>2+14</t>
  </si>
  <si>
    <t>2+23</t>
  </si>
  <si>
    <t>2+29</t>
  </si>
  <si>
    <t>2+41</t>
  </si>
  <si>
    <t>2+46</t>
  </si>
  <si>
    <t>2+77</t>
  </si>
  <si>
    <t>2+83</t>
  </si>
  <si>
    <t>3+17</t>
  </si>
  <si>
    <t>3+21</t>
  </si>
  <si>
    <t>3+33</t>
  </si>
  <si>
    <t>3+42</t>
  </si>
  <si>
    <t>3+66</t>
  </si>
  <si>
    <t>3+70</t>
  </si>
  <si>
    <t>3+81</t>
  </si>
  <si>
    <t>3+85</t>
  </si>
  <si>
    <t>3+95</t>
  </si>
  <si>
    <t>4+00</t>
  </si>
  <si>
    <t>4+08</t>
  </si>
  <si>
    <t>4+15</t>
  </si>
  <si>
    <t>4+17</t>
  </si>
  <si>
    <t>4+21</t>
  </si>
  <si>
    <t>4+31</t>
  </si>
  <si>
    <t>4+36</t>
  </si>
  <si>
    <t>4+46</t>
  </si>
  <si>
    <t>4+50</t>
  </si>
  <si>
    <t>4+61</t>
  </si>
  <si>
    <t>4+68</t>
  </si>
  <si>
    <t>4+76</t>
  </si>
  <si>
    <t>4+82</t>
  </si>
  <si>
    <t>4+83</t>
  </si>
  <si>
    <t>4+84</t>
  </si>
  <si>
    <t>4+95</t>
  </si>
  <si>
    <t>4+99</t>
  </si>
  <si>
    <t>5+11</t>
  </si>
  <si>
    <t>5+21</t>
  </si>
  <si>
    <t>5+40</t>
  </si>
  <si>
    <t>5+44</t>
  </si>
  <si>
    <t>5+60</t>
  </si>
  <si>
    <t>qvesagebi fena qviSa-xreSovani nareviT sisqiT 10 sm.</t>
  </si>
  <si>
    <t>gruntis damuSaveba eqskavatoriT datvirTva avtoTviTmclelebze da transportireba nayarSi               10km-ze</t>
  </si>
  <si>
    <t>ადგილმდებარეობა პკ+</t>
  </si>
  <si>
    <t>შენიშვნა</t>
  </si>
  <si>
    <t>ქვესაგები ფენა ქვიშა-ხრეშოვანი ნარევით სისქით 10 სმ.</t>
  </si>
  <si>
    <t>არმატურა</t>
  </si>
  <si>
    <t>შესაკრავი მავთული და გადანაჭრები 2,5 %</t>
  </si>
  <si>
    <t>კედლის უკანა სივრცის შევსება ქვიშა-ხრეშოვანი გრუნტით</t>
  </si>
  <si>
    <t>პკ +-დან</t>
  </si>
  <si>
    <t>პკ +-მდე</t>
  </si>
  <si>
    <t>ღერძის მიმართ  მარცხნივ და მარჯვნივ</t>
  </si>
  <si>
    <t>მ</t>
  </si>
  <si>
    <t>მ3</t>
  </si>
  <si>
    <t>კგ</t>
  </si>
  <si>
    <t>N</t>
  </si>
  <si>
    <t>მონაკვეთის ფაქტობრივი სიგრძე</t>
  </si>
  <si>
    <t>გრუნტის დამუშავება ექსკავატორით, დატვირთვა და ტრანსპორტირება ნაყარში</t>
  </si>
  <si>
    <t>გრუნტის დამუშავება ხელით, დატვირთვა და ტრანსპორტირება ნაყარში</t>
  </si>
  <si>
    <r>
      <t>მ</t>
    </r>
    <r>
      <rPr>
        <vertAlign val="superscript"/>
        <sz val="12"/>
        <color theme="1"/>
        <rFont val="Sylfaen"/>
        <family val="1"/>
        <charset val="204"/>
      </rPr>
      <t>3</t>
    </r>
  </si>
  <si>
    <t>სულ:</t>
  </si>
  <si>
    <t>ბეტონი B-30; F-200; w-6</t>
  </si>
  <si>
    <t>მარჯვნივ</t>
  </si>
  <si>
    <t>მოსამზადებელი სამუშაოები</t>
  </si>
  <si>
    <t>კივუეტის მოწყობის სამუშაოები</t>
  </si>
  <si>
    <t>0+44</t>
  </si>
  <si>
    <t>0+31</t>
  </si>
  <si>
    <t>0+93</t>
  </si>
  <si>
    <t>0+99</t>
  </si>
  <si>
    <t>1+20</t>
  </si>
  <si>
    <t>1+25</t>
  </si>
  <si>
    <t>მართობულად</t>
  </si>
  <si>
    <t>1+29</t>
  </si>
  <si>
    <t>მარცხნივ</t>
  </si>
  <si>
    <t>1+34</t>
  </si>
  <si>
    <t>1+52</t>
  </si>
  <si>
    <t>1+63</t>
  </si>
  <si>
    <t>2+38</t>
  </si>
  <si>
    <t>2+42</t>
  </si>
  <si>
    <t>2+48</t>
  </si>
  <si>
    <t>2+58</t>
  </si>
  <si>
    <t>2+68</t>
  </si>
  <si>
    <t>2+73</t>
  </si>
  <si>
    <t>3+18</t>
  </si>
  <si>
    <t>3+24</t>
  </si>
  <si>
    <t>3+37</t>
  </si>
  <si>
    <t>3+75</t>
  </si>
  <si>
    <t>3+82</t>
  </si>
  <si>
    <t>ეწყობა პკ 3+86-ზე არსებულ მიერთებაზე</t>
  </si>
  <si>
    <t>3+86</t>
  </si>
  <si>
    <t>ეწყობა პკ 4+68-ზე არსებულ მიერთებაზე</t>
  </si>
  <si>
    <t>4+72</t>
  </si>
  <si>
    <t>4+73</t>
  </si>
  <si>
    <t>6+00</t>
  </si>
  <si>
    <t>6+07</t>
  </si>
  <si>
    <t>8+81</t>
  </si>
  <si>
    <t>8+94</t>
  </si>
  <si>
    <t>9+29</t>
  </si>
  <si>
    <t>9+35</t>
  </si>
  <si>
    <t>9+40</t>
  </si>
  <si>
    <t>10+42</t>
  </si>
  <si>
    <t>ეწყობა პკ 10+44-ზე არსებულ მიერთებაზე</t>
  </si>
  <si>
    <t>10+44</t>
  </si>
  <si>
    <t>მიერთებაზე მარცხნივ</t>
  </si>
  <si>
    <t>მიერთებაზე მართობულად</t>
  </si>
  <si>
    <t>24+80</t>
  </si>
  <si>
    <t>25+24</t>
  </si>
  <si>
    <t>25+29</t>
  </si>
  <si>
    <t>25+80</t>
  </si>
  <si>
    <t>25+85</t>
  </si>
  <si>
    <t>25+90</t>
  </si>
  <si>
    <t>25+95</t>
  </si>
  <si>
    <t>26+30</t>
  </si>
  <si>
    <t>26+35</t>
  </si>
  <si>
    <t>26+40</t>
  </si>
  <si>
    <t>31+28</t>
  </si>
  <si>
    <t>31+39</t>
  </si>
  <si>
    <t>32+28</t>
  </si>
  <si>
    <t>29+15</t>
  </si>
  <si>
    <t>ეწყობა პკ 29+13-ზე არსებულ მიერთებაზე</t>
  </si>
  <si>
    <t>29+18</t>
  </si>
  <si>
    <t>32+34</t>
  </si>
  <si>
    <t>32+80</t>
  </si>
  <si>
    <t>32+91</t>
  </si>
  <si>
    <t>33+32</t>
  </si>
  <si>
    <t>33+37</t>
  </si>
  <si>
    <t>33+75</t>
  </si>
  <si>
    <t>29+14</t>
  </si>
  <si>
    <t>29+06</t>
  </si>
  <si>
    <t>29+07</t>
  </si>
  <si>
    <t>29+13</t>
  </si>
  <si>
    <t>ლითონი                                                                    (ცხაურისთვის)</t>
  </si>
  <si>
    <t xml:space="preserve">რკინაბეტონის ოთხკუთხა ღია და დახურული კიუვეტის  მოწყობის სამუშაოთა მოცულობების ახალი სახელმძღვანელო უწყისი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</si>
</sst>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"/>
    <numFmt numFmtId="165" formatCode="_(* #,##0.0_);_(* \(#,##0.0\);_(* &quot;-&quot;?_);_(@_)"/>
  </numFmts>
  <fonts count="15" x14ac:knownFonts="1">
    <font>
      <sz val="11"/>
      <color theme="1"/>
      <name val="Calibri"/>
      <family val="2"/>
      <charset val="204"/>
      <scheme val="minor"/>
    </font>
    <font>
      <i/>
      <sz val="11"/>
      <color theme="1"/>
      <name val="Grigolia"/>
    </font>
    <font>
      <sz val="10"/>
      <color theme="1"/>
      <name val="Grigolia"/>
    </font>
    <font>
      <i/>
      <sz val="10"/>
      <color theme="1"/>
      <name val="Grigolia"/>
    </font>
    <font>
      <sz val="14"/>
      <color theme="1"/>
      <name val="AcadMtavr"/>
    </font>
    <font>
      <sz val="11"/>
      <color theme="1"/>
      <name val="Arial"/>
      <family val="2"/>
      <charset val="204"/>
    </font>
    <font>
      <vertAlign val="superscript"/>
      <sz val="11"/>
      <color theme="1"/>
      <name val="Calibri"/>
      <family val="2"/>
      <charset val="204"/>
      <scheme val="minor"/>
    </font>
    <font>
      <sz val="10"/>
      <name val="Grigolia"/>
    </font>
    <font>
      <b/>
      <sz val="10"/>
      <name val="Grigolia"/>
    </font>
    <font>
      <sz val="11"/>
      <color theme="1"/>
      <name val="Calibri"/>
      <family val="2"/>
      <charset val="204"/>
      <scheme val="minor"/>
    </font>
    <font>
      <sz val="12"/>
      <color theme="1"/>
      <name val="Sylfaen"/>
      <family val="1"/>
      <charset val="204"/>
    </font>
    <font>
      <b/>
      <sz val="14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vertAlign val="superscript"/>
      <sz val="12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 applyAlignment="1">
      <alignment vertical="center" wrapText="1"/>
    </xf>
    <xf numFmtId="16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3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13" fillId="3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textRotation="90" wrapText="1"/>
    </xf>
    <xf numFmtId="164" fontId="7" fillId="0" borderId="3" xfId="0" applyNumberFormat="1" applyFont="1" applyFill="1" applyBorder="1" applyAlignment="1">
      <alignment horizontal="center" vertical="center" textRotation="90" wrapText="1"/>
    </xf>
    <xf numFmtId="164" fontId="7" fillId="0" borderId="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view="pageBreakPreview" zoomScale="85" zoomScaleNormal="100" zoomScaleSheetLayoutView="85" workbookViewId="0">
      <selection activeCell="H5" sqref="H5:H6"/>
    </sheetView>
  </sheetViews>
  <sheetFormatPr defaultColWidth="9.140625" defaultRowHeight="13.5" x14ac:dyDescent="0.25"/>
  <cols>
    <col min="1" max="1" width="6" style="3" customWidth="1"/>
    <col min="2" max="3" width="17.7109375" style="3" customWidth="1"/>
    <col min="4" max="4" width="19.140625" style="3" customWidth="1"/>
    <col min="5" max="5" width="14.85546875" style="3" customWidth="1"/>
    <col min="6" max="10" width="19.140625" style="3" customWidth="1"/>
    <col min="11" max="11" width="15.7109375" style="3" customWidth="1"/>
    <col min="12" max="12" width="19.140625" style="3" customWidth="1"/>
    <col min="13" max="14" width="9.140625" style="3"/>
    <col min="15" max="15" width="9.140625" style="2"/>
    <col min="16" max="16384" width="9.140625" style="3"/>
  </cols>
  <sheetData>
    <row r="1" spans="1:33" ht="48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"/>
    </row>
    <row r="2" spans="1:33" ht="13.5" customHeight="1" x14ac:dyDescent="0.25">
      <c r="G2" s="41"/>
      <c r="H2" s="41"/>
      <c r="I2" s="41"/>
      <c r="J2" s="41"/>
      <c r="K2" s="41"/>
      <c r="L2" s="41"/>
    </row>
    <row r="3" spans="1:33" ht="21.75" customHeight="1" x14ac:dyDescent="0.25">
      <c r="A3" s="43" t="s">
        <v>13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33" ht="35.25" customHeight="1" x14ac:dyDescent="0.25">
      <c r="A4" s="44" t="s">
        <v>0</v>
      </c>
      <c r="B4" s="47" t="s">
        <v>8</v>
      </c>
      <c r="C4" s="48"/>
      <c r="D4" s="49"/>
      <c r="E4" s="30" t="s">
        <v>7</v>
      </c>
      <c r="F4" s="32" t="s">
        <v>9</v>
      </c>
      <c r="G4" s="33"/>
      <c r="H4" s="33"/>
      <c r="I4" s="33"/>
      <c r="J4" s="33"/>
      <c r="K4" s="34"/>
      <c r="L4" s="30" t="s">
        <v>2</v>
      </c>
    </row>
    <row r="5" spans="1:33" ht="24.75" customHeight="1" x14ac:dyDescent="0.25">
      <c r="A5" s="45"/>
      <c r="B5" s="50"/>
      <c r="C5" s="51"/>
      <c r="D5" s="52"/>
      <c r="E5" s="31"/>
      <c r="F5" s="31" t="s">
        <v>75</v>
      </c>
      <c r="G5" s="30" t="s">
        <v>74</v>
      </c>
      <c r="H5" s="30" t="s">
        <v>10</v>
      </c>
      <c r="I5" s="42" t="s">
        <v>11</v>
      </c>
      <c r="J5" s="30" t="s">
        <v>14</v>
      </c>
      <c r="K5" s="42" t="s">
        <v>16</v>
      </c>
      <c r="L5" s="31"/>
    </row>
    <row r="6" spans="1:33" ht="237" customHeight="1" x14ac:dyDescent="0.25">
      <c r="A6" s="45"/>
      <c r="B6" s="44" t="s">
        <v>4</v>
      </c>
      <c r="C6" s="44" t="s">
        <v>5</v>
      </c>
      <c r="D6" s="4" t="s">
        <v>6</v>
      </c>
      <c r="E6" s="31"/>
      <c r="F6" s="31"/>
      <c r="G6" s="31"/>
      <c r="H6" s="31"/>
      <c r="I6" s="30"/>
      <c r="J6" s="31"/>
      <c r="K6" s="30"/>
      <c r="L6" s="31"/>
    </row>
    <row r="7" spans="1:33" ht="22.5" customHeight="1" x14ac:dyDescent="0.25">
      <c r="A7" s="46"/>
      <c r="B7" s="46"/>
      <c r="C7" s="46"/>
      <c r="D7" s="5"/>
      <c r="E7" s="5" t="s">
        <v>3</v>
      </c>
      <c r="F7" s="19" t="s">
        <v>15</v>
      </c>
      <c r="G7" s="5" t="s">
        <v>15</v>
      </c>
      <c r="H7" s="5" t="s">
        <v>12</v>
      </c>
      <c r="I7" s="5" t="s">
        <v>12</v>
      </c>
      <c r="J7" s="5" t="s">
        <v>15</v>
      </c>
      <c r="K7" s="5" t="s">
        <v>15</v>
      </c>
      <c r="L7" s="6"/>
    </row>
    <row r="8" spans="1:33" ht="19.5" customHeight="1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O8" s="8"/>
    </row>
    <row r="9" spans="1:33" s="14" customFormat="1" ht="25.5" customHeight="1" x14ac:dyDescent="0.25">
      <c r="A9" s="9">
        <v>1</v>
      </c>
      <c r="B9" s="9" t="s">
        <v>18</v>
      </c>
      <c r="C9" s="9" t="s">
        <v>19</v>
      </c>
      <c r="D9" s="9" t="s">
        <v>17</v>
      </c>
      <c r="E9" s="10">
        <v>20</v>
      </c>
      <c r="F9" s="10">
        <f>E9*0.2</f>
        <v>4</v>
      </c>
      <c r="G9" s="10">
        <f>ROUND((E9*0.08),1)</f>
        <v>1.6</v>
      </c>
      <c r="H9" s="10">
        <f>ROUND((E9*8.082),1)</f>
        <v>161.6</v>
      </c>
      <c r="I9" s="10">
        <f>ROUND((E9*0.202),1)</f>
        <v>4</v>
      </c>
      <c r="J9" s="10">
        <f>ROUND((E9*0.27),1)</f>
        <v>5.4</v>
      </c>
      <c r="K9" s="10">
        <f>ROUND((E9*0.17),1)</f>
        <v>3.4</v>
      </c>
      <c r="L9" s="35"/>
      <c r="M9" s="11"/>
      <c r="N9" s="12"/>
      <c r="O9" s="13"/>
    </row>
    <row r="10" spans="1:33" s="14" customFormat="1" ht="25.5" customHeight="1" x14ac:dyDescent="0.25">
      <c r="A10" s="9">
        <v>2</v>
      </c>
      <c r="B10" s="9" t="s">
        <v>20</v>
      </c>
      <c r="C10" s="9" t="s">
        <v>21</v>
      </c>
      <c r="D10" s="9" t="s">
        <v>17</v>
      </c>
      <c r="E10" s="10">
        <v>21</v>
      </c>
      <c r="F10" s="10">
        <f t="shared" ref="F10:F36" si="0">E10*0.2</f>
        <v>4.2</v>
      </c>
      <c r="G10" s="10">
        <f t="shared" ref="G10:G12" si="1">ROUND((E10*0.08),1)</f>
        <v>1.7</v>
      </c>
      <c r="H10" s="10">
        <f t="shared" ref="H10:H12" si="2">ROUND((E10*8.082),1)</f>
        <v>169.7</v>
      </c>
      <c r="I10" s="10">
        <f t="shared" ref="I10:I12" si="3">ROUND((E10*0.202),1)</f>
        <v>4.2</v>
      </c>
      <c r="J10" s="10">
        <f t="shared" ref="J10:J12" si="4">ROUND((E10*0.27),1)</f>
        <v>5.7</v>
      </c>
      <c r="K10" s="10">
        <f t="shared" ref="K10:K12" si="5">ROUND((E10*0.17),1)</f>
        <v>3.6</v>
      </c>
      <c r="L10" s="36"/>
      <c r="M10" s="11"/>
      <c r="N10" s="12"/>
      <c r="O10" s="13"/>
    </row>
    <row r="11" spans="1:33" s="14" customFormat="1" ht="25.5" customHeight="1" x14ac:dyDescent="0.25">
      <c r="A11" s="9">
        <v>3</v>
      </c>
      <c r="B11" s="9" t="s">
        <v>22</v>
      </c>
      <c r="C11" s="9" t="s">
        <v>23</v>
      </c>
      <c r="D11" s="9" t="s">
        <v>17</v>
      </c>
      <c r="E11" s="10">
        <v>8</v>
      </c>
      <c r="F11" s="10">
        <f t="shared" si="0"/>
        <v>1.6</v>
      </c>
      <c r="G11" s="10">
        <f t="shared" si="1"/>
        <v>0.6</v>
      </c>
      <c r="H11" s="10">
        <f t="shared" si="2"/>
        <v>64.7</v>
      </c>
      <c r="I11" s="10">
        <f t="shared" si="3"/>
        <v>1.6</v>
      </c>
      <c r="J11" s="10">
        <f t="shared" si="4"/>
        <v>2.2000000000000002</v>
      </c>
      <c r="K11" s="10">
        <f t="shared" si="5"/>
        <v>1.4</v>
      </c>
      <c r="L11" s="36"/>
      <c r="M11" s="11"/>
      <c r="N11" s="12"/>
      <c r="O11" s="13"/>
    </row>
    <row r="12" spans="1:33" s="14" customFormat="1" ht="25.5" customHeight="1" x14ac:dyDescent="0.25">
      <c r="A12" s="9">
        <v>4</v>
      </c>
      <c r="B12" s="9" t="s">
        <v>24</v>
      </c>
      <c r="C12" s="9" t="s">
        <v>25</v>
      </c>
      <c r="D12" s="9" t="s">
        <v>17</v>
      </c>
      <c r="E12" s="10">
        <v>4</v>
      </c>
      <c r="F12" s="10">
        <f t="shared" si="0"/>
        <v>0.8</v>
      </c>
      <c r="G12" s="10">
        <f t="shared" si="1"/>
        <v>0.3</v>
      </c>
      <c r="H12" s="10">
        <f t="shared" si="2"/>
        <v>32.299999999999997</v>
      </c>
      <c r="I12" s="10">
        <f t="shared" si="3"/>
        <v>0.8</v>
      </c>
      <c r="J12" s="10">
        <f t="shared" si="4"/>
        <v>1.1000000000000001</v>
      </c>
      <c r="K12" s="10">
        <f t="shared" si="5"/>
        <v>0.7</v>
      </c>
      <c r="L12" s="36"/>
      <c r="M12" s="11"/>
      <c r="N12" s="12"/>
      <c r="O12" s="13"/>
    </row>
    <row r="13" spans="1:33" s="14" customFormat="1" ht="25.5" customHeight="1" x14ac:dyDescent="0.25">
      <c r="A13" s="9">
        <v>5</v>
      </c>
      <c r="B13" s="9" t="s">
        <v>26</v>
      </c>
      <c r="C13" s="9" t="s">
        <v>27</v>
      </c>
      <c r="D13" s="9" t="s">
        <v>17</v>
      </c>
      <c r="E13" s="10">
        <v>35</v>
      </c>
      <c r="F13" s="10">
        <f t="shared" si="0"/>
        <v>7</v>
      </c>
      <c r="G13" s="10">
        <f t="shared" ref="G13:G14" si="6">ROUND((E13*0.08),1)</f>
        <v>2.8</v>
      </c>
      <c r="H13" s="10">
        <f t="shared" ref="H13:H14" si="7">ROUND((E13*8.082),1)</f>
        <v>282.89999999999998</v>
      </c>
      <c r="I13" s="10">
        <f t="shared" ref="I13:I14" si="8">ROUND((E13*0.202),1)</f>
        <v>7.1</v>
      </c>
      <c r="J13" s="10">
        <f t="shared" ref="J13:J14" si="9">ROUND((E13*0.27),1)</f>
        <v>9.5</v>
      </c>
      <c r="K13" s="10">
        <f t="shared" ref="K13:K14" si="10">ROUND((E13*0.17),1)</f>
        <v>6</v>
      </c>
      <c r="L13" s="36"/>
      <c r="M13" s="11"/>
      <c r="N13" s="12"/>
      <c r="O13" s="13"/>
    </row>
    <row r="14" spans="1:33" s="14" customFormat="1" ht="25.5" customHeight="1" x14ac:dyDescent="0.25">
      <c r="A14" s="9">
        <v>6</v>
      </c>
      <c r="B14" s="9" t="s">
        <v>28</v>
      </c>
      <c r="C14" s="9" t="s">
        <v>29</v>
      </c>
      <c r="D14" s="9" t="s">
        <v>17</v>
      </c>
      <c r="E14" s="10">
        <v>32</v>
      </c>
      <c r="F14" s="10">
        <f t="shared" si="0"/>
        <v>6.4</v>
      </c>
      <c r="G14" s="10">
        <f t="shared" si="6"/>
        <v>2.6</v>
      </c>
      <c r="H14" s="10">
        <f t="shared" si="7"/>
        <v>258.60000000000002</v>
      </c>
      <c r="I14" s="10">
        <f t="shared" si="8"/>
        <v>6.5</v>
      </c>
      <c r="J14" s="10">
        <f t="shared" si="9"/>
        <v>8.6</v>
      </c>
      <c r="K14" s="10">
        <f t="shared" si="10"/>
        <v>5.4</v>
      </c>
      <c r="L14" s="36"/>
      <c r="M14" s="11"/>
      <c r="N14" s="12"/>
      <c r="O14" s="13"/>
    </row>
    <row r="15" spans="1:33" s="14" customFormat="1" ht="25.5" customHeight="1" x14ac:dyDescent="0.25">
      <c r="A15" s="9">
        <v>7</v>
      </c>
      <c r="B15" s="9" t="s">
        <v>30</v>
      </c>
      <c r="C15" s="9" t="s">
        <v>31</v>
      </c>
      <c r="D15" s="9" t="s">
        <v>17</v>
      </c>
      <c r="E15" s="10">
        <v>12</v>
      </c>
      <c r="F15" s="10">
        <f t="shared" si="0"/>
        <v>2.4000000000000004</v>
      </c>
      <c r="G15" s="10">
        <f t="shared" ref="G15:G36" si="11">ROUND((E15*0.08),1)</f>
        <v>1</v>
      </c>
      <c r="H15" s="10">
        <f t="shared" ref="H15:H36" si="12">ROUND((E15*8.082),1)</f>
        <v>97</v>
      </c>
      <c r="I15" s="10">
        <f t="shared" ref="I15:I36" si="13">ROUND((E15*0.202),1)</f>
        <v>2.4</v>
      </c>
      <c r="J15" s="10">
        <f t="shared" ref="J15:J36" si="14">ROUND((E15*0.27),1)</f>
        <v>3.2</v>
      </c>
      <c r="K15" s="10">
        <f t="shared" ref="K15:K36" si="15">ROUND((E15*0.17),1)</f>
        <v>2</v>
      </c>
      <c r="L15" s="36"/>
      <c r="M15" s="11"/>
      <c r="N15" s="12"/>
      <c r="O15" s="13"/>
    </row>
    <row r="16" spans="1:33" s="14" customFormat="1" ht="25.5" customHeight="1" x14ac:dyDescent="0.25">
      <c r="A16" s="9"/>
      <c r="B16" s="9" t="s">
        <v>32</v>
      </c>
      <c r="C16" s="9" t="s">
        <v>33</v>
      </c>
      <c r="D16" s="9" t="s">
        <v>17</v>
      </c>
      <c r="E16" s="10">
        <v>20</v>
      </c>
      <c r="F16" s="10">
        <f t="shared" si="0"/>
        <v>4</v>
      </c>
      <c r="G16" s="10">
        <f t="shared" si="11"/>
        <v>1.6</v>
      </c>
      <c r="H16" s="10">
        <f t="shared" si="12"/>
        <v>161.6</v>
      </c>
      <c r="I16" s="10">
        <f t="shared" si="13"/>
        <v>4</v>
      </c>
      <c r="J16" s="10">
        <f t="shared" si="14"/>
        <v>5.4</v>
      </c>
      <c r="K16" s="10">
        <f t="shared" si="15"/>
        <v>3.4</v>
      </c>
      <c r="L16" s="36"/>
      <c r="M16" s="11"/>
      <c r="N16" s="12"/>
      <c r="O16" s="13"/>
    </row>
    <row r="17" spans="1:15" s="14" customFormat="1" ht="25.5" customHeight="1" x14ac:dyDescent="0.25">
      <c r="A17" s="9"/>
      <c r="B17" s="9" t="s">
        <v>34</v>
      </c>
      <c r="C17" s="9" t="s">
        <v>35</v>
      </c>
      <c r="D17" s="9" t="s">
        <v>17</v>
      </c>
      <c r="E17" s="10">
        <v>8</v>
      </c>
      <c r="F17" s="10">
        <f t="shared" si="0"/>
        <v>1.6</v>
      </c>
      <c r="G17" s="10">
        <f t="shared" si="11"/>
        <v>0.6</v>
      </c>
      <c r="H17" s="10">
        <f t="shared" si="12"/>
        <v>64.7</v>
      </c>
      <c r="I17" s="10">
        <f t="shared" si="13"/>
        <v>1.6</v>
      </c>
      <c r="J17" s="10">
        <f t="shared" si="14"/>
        <v>2.2000000000000002</v>
      </c>
      <c r="K17" s="10">
        <f t="shared" si="15"/>
        <v>1.4</v>
      </c>
      <c r="L17" s="36"/>
      <c r="M17" s="11"/>
      <c r="N17" s="12"/>
      <c r="O17" s="13"/>
    </row>
    <row r="18" spans="1:15" s="14" customFormat="1" ht="25.5" customHeight="1" x14ac:dyDescent="0.25">
      <c r="A18" s="9"/>
      <c r="B18" s="9" t="s">
        <v>36</v>
      </c>
      <c r="C18" s="9" t="s">
        <v>37</v>
      </c>
      <c r="D18" s="9" t="s">
        <v>17</v>
      </c>
      <c r="E18" s="10">
        <v>9</v>
      </c>
      <c r="F18" s="10">
        <f t="shared" si="0"/>
        <v>1.8</v>
      </c>
      <c r="G18" s="10">
        <f t="shared" si="11"/>
        <v>0.7</v>
      </c>
      <c r="H18" s="10">
        <f t="shared" si="12"/>
        <v>72.7</v>
      </c>
      <c r="I18" s="10">
        <f t="shared" si="13"/>
        <v>1.8</v>
      </c>
      <c r="J18" s="10">
        <f t="shared" si="14"/>
        <v>2.4</v>
      </c>
      <c r="K18" s="10">
        <f t="shared" si="15"/>
        <v>1.5</v>
      </c>
      <c r="L18" s="36"/>
      <c r="M18" s="11"/>
      <c r="N18" s="12"/>
      <c r="O18" s="13"/>
    </row>
    <row r="19" spans="1:15" s="14" customFormat="1" ht="25.5" customHeight="1" x14ac:dyDescent="0.25">
      <c r="A19" s="9"/>
      <c r="B19" s="9" t="s">
        <v>38</v>
      </c>
      <c r="C19" s="9" t="s">
        <v>39</v>
      </c>
      <c r="D19" s="9" t="s">
        <v>17</v>
      </c>
      <c r="E19" s="10">
        <v>12</v>
      </c>
      <c r="F19" s="10">
        <f t="shared" si="0"/>
        <v>2.4000000000000004</v>
      </c>
      <c r="G19" s="10">
        <f t="shared" si="11"/>
        <v>1</v>
      </c>
      <c r="H19" s="10">
        <f t="shared" si="12"/>
        <v>97</v>
      </c>
      <c r="I19" s="10">
        <f t="shared" si="13"/>
        <v>2.4</v>
      </c>
      <c r="J19" s="10">
        <f t="shared" si="14"/>
        <v>3.2</v>
      </c>
      <c r="K19" s="10">
        <f t="shared" si="15"/>
        <v>2</v>
      </c>
      <c r="L19" s="36"/>
      <c r="M19" s="11"/>
      <c r="N19" s="12"/>
      <c r="O19" s="13"/>
    </row>
    <row r="20" spans="1:15" s="14" customFormat="1" ht="25.5" customHeight="1" x14ac:dyDescent="0.25">
      <c r="A20" s="9"/>
      <c r="B20" s="9" t="s">
        <v>40</v>
      </c>
      <c r="C20" s="9" t="s">
        <v>41</v>
      </c>
      <c r="D20" s="9" t="s">
        <v>17</v>
      </c>
      <c r="E20" s="10">
        <v>31</v>
      </c>
      <c r="F20" s="10">
        <f t="shared" si="0"/>
        <v>6.2</v>
      </c>
      <c r="G20" s="10">
        <f t="shared" si="11"/>
        <v>2.5</v>
      </c>
      <c r="H20" s="10">
        <f t="shared" si="12"/>
        <v>250.5</v>
      </c>
      <c r="I20" s="10">
        <f t="shared" si="13"/>
        <v>6.3</v>
      </c>
      <c r="J20" s="10">
        <f t="shared" si="14"/>
        <v>8.4</v>
      </c>
      <c r="K20" s="10">
        <f t="shared" si="15"/>
        <v>5.3</v>
      </c>
      <c r="L20" s="36"/>
      <c r="M20" s="11"/>
      <c r="N20" s="12"/>
      <c r="O20" s="13"/>
    </row>
    <row r="21" spans="1:15" s="14" customFormat="1" ht="25.5" customHeight="1" x14ac:dyDescent="0.25">
      <c r="A21" s="9"/>
      <c r="B21" s="9" t="s">
        <v>42</v>
      </c>
      <c r="C21" s="9" t="s">
        <v>43</v>
      </c>
      <c r="D21" s="9" t="s">
        <v>17</v>
      </c>
      <c r="E21" s="10">
        <v>34</v>
      </c>
      <c r="F21" s="10">
        <f t="shared" si="0"/>
        <v>6.8000000000000007</v>
      </c>
      <c r="G21" s="10">
        <f t="shared" si="11"/>
        <v>2.7</v>
      </c>
      <c r="H21" s="10">
        <f t="shared" si="12"/>
        <v>274.8</v>
      </c>
      <c r="I21" s="10">
        <f t="shared" si="13"/>
        <v>6.9</v>
      </c>
      <c r="J21" s="10">
        <f t="shared" si="14"/>
        <v>9.1999999999999993</v>
      </c>
      <c r="K21" s="10">
        <f t="shared" si="15"/>
        <v>5.8</v>
      </c>
      <c r="L21" s="36"/>
      <c r="M21" s="11"/>
      <c r="N21" s="12"/>
      <c r="O21" s="13"/>
    </row>
    <row r="22" spans="1:15" s="14" customFormat="1" ht="25.5" customHeight="1" x14ac:dyDescent="0.25">
      <c r="A22" s="9"/>
      <c r="B22" s="9" t="s">
        <v>44</v>
      </c>
      <c r="C22" s="9" t="s">
        <v>45</v>
      </c>
      <c r="D22" s="9" t="s">
        <v>17</v>
      </c>
      <c r="E22" s="10">
        <v>12</v>
      </c>
      <c r="F22" s="10">
        <f t="shared" si="0"/>
        <v>2.4000000000000004</v>
      </c>
      <c r="G22" s="10">
        <f t="shared" si="11"/>
        <v>1</v>
      </c>
      <c r="H22" s="10">
        <f t="shared" si="12"/>
        <v>97</v>
      </c>
      <c r="I22" s="10">
        <f t="shared" si="13"/>
        <v>2.4</v>
      </c>
      <c r="J22" s="10">
        <f t="shared" si="14"/>
        <v>3.2</v>
      </c>
      <c r="K22" s="10">
        <f t="shared" si="15"/>
        <v>2</v>
      </c>
      <c r="L22" s="36"/>
      <c r="M22" s="11"/>
      <c r="N22" s="12"/>
      <c r="O22" s="13"/>
    </row>
    <row r="23" spans="1:15" s="14" customFormat="1" ht="25.5" customHeight="1" x14ac:dyDescent="0.25">
      <c r="A23" s="9"/>
      <c r="B23" s="9" t="s">
        <v>46</v>
      </c>
      <c r="C23" s="9" t="s">
        <v>47</v>
      </c>
      <c r="D23" s="9" t="s">
        <v>17</v>
      </c>
      <c r="E23" s="10">
        <v>24</v>
      </c>
      <c r="F23" s="10">
        <f t="shared" si="0"/>
        <v>4.8000000000000007</v>
      </c>
      <c r="G23" s="10">
        <f t="shared" si="11"/>
        <v>1.9</v>
      </c>
      <c r="H23" s="10">
        <f t="shared" si="12"/>
        <v>194</v>
      </c>
      <c r="I23" s="10">
        <f t="shared" si="13"/>
        <v>4.8</v>
      </c>
      <c r="J23" s="10">
        <f t="shared" si="14"/>
        <v>6.5</v>
      </c>
      <c r="K23" s="10">
        <f t="shared" si="15"/>
        <v>4.0999999999999996</v>
      </c>
      <c r="L23" s="36"/>
      <c r="M23" s="11"/>
      <c r="N23" s="12"/>
      <c r="O23" s="13"/>
    </row>
    <row r="24" spans="1:15" s="14" customFormat="1" ht="25.5" customHeight="1" x14ac:dyDescent="0.25">
      <c r="A24" s="9"/>
      <c r="B24" s="9" t="s">
        <v>48</v>
      </c>
      <c r="C24" s="9" t="s">
        <v>49</v>
      </c>
      <c r="D24" s="9" t="s">
        <v>17</v>
      </c>
      <c r="E24" s="10">
        <v>11</v>
      </c>
      <c r="F24" s="10">
        <f t="shared" si="0"/>
        <v>2.2000000000000002</v>
      </c>
      <c r="G24" s="10">
        <f t="shared" si="11"/>
        <v>0.9</v>
      </c>
      <c r="H24" s="10">
        <f t="shared" si="12"/>
        <v>88.9</v>
      </c>
      <c r="I24" s="10">
        <f t="shared" si="13"/>
        <v>2.2000000000000002</v>
      </c>
      <c r="J24" s="10">
        <f t="shared" si="14"/>
        <v>3</v>
      </c>
      <c r="K24" s="10">
        <f t="shared" si="15"/>
        <v>1.9</v>
      </c>
      <c r="L24" s="36"/>
      <c r="M24" s="11"/>
      <c r="N24" s="12"/>
      <c r="O24" s="13"/>
    </row>
    <row r="25" spans="1:15" s="14" customFormat="1" ht="25.5" customHeight="1" x14ac:dyDescent="0.25">
      <c r="A25" s="9"/>
      <c r="B25" s="9" t="s">
        <v>50</v>
      </c>
      <c r="C25" s="9" t="s">
        <v>51</v>
      </c>
      <c r="D25" s="9" t="s">
        <v>17</v>
      </c>
      <c r="E25" s="10">
        <v>10</v>
      </c>
      <c r="F25" s="10">
        <f t="shared" si="0"/>
        <v>2</v>
      </c>
      <c r="G25" s="10">
        <f t="shared" si="11"/>
        <v>0.8</v>
      </c>
      <c r="H25" s="10">
        <f t="shared" si="12"/>
        <v>80.8</v>
      </c>
      <c r="I25" s="10">
        <f t="shared" si="13"/>
        <v>2</v>
      </c>
      <c r="J25" s="10">
        <f t="shared" si="14"/>
        <v>2.7</v>
      </c>
      <c r="K25" s="10">
        <f t="shared" si="15"/>
        <v>1.7</v>
      </c>
      <c r="L25" s="36"/>
      <c r="M25" s="11"/>
      <c r="N25" s="12"/>
      <c r="O25" s="13"/>
    </row>
    <row r="26" spans="1:15" s="14" customFormat="1" ht="25.5" customHeight="1" x14ac:dyDescent="0.25">
      <c r="A26" s="9"/>
      <c r="B26" s="9" t="s">
        <v>52</v>
      </c>
      <c r="C26" s="9" t="s">
        <v>53</v>
      </c>
      <c r="D26" s="9" t="s">
        <v>17</v>
      </c>
      <c r="E26" s="10">
        <v>8</v>
      </c>
      <c r="F26" s="10">
        <f t="shared" si="0"/>
        <v>1.6</v>
      </c>
      <c r="G26" s="10">
        <f t="shared" si="11"/>
        <v>0.6</v>
      </c>
      <c r="H26" s="10">
        <f t="shared" si="12"/>
        <v>64.7</v>
      </c>
      <c r="I26" s="10">
        <f t="shared" si="13"/>
        <v>1.6</v>
      </c>
      <c r="J26" s="10">
        <f t="shared" si="14"/>
        <v>2.2000000000000002</v>
      </c>
      <c r="K26" s="10">
        <f t="shared" si="15"/>
        <v>1.4</v>
      </c>
      <c r="L26" s="36"/>
      <c r="M26" s="11"/>
      <c r="N26" s="12"/>
      <c r="O26" s="13"/>
    </row>
    <row r="27" spans="1:15" s="14" customFormat="1" ht="25.5" customHeight="1" x14ac:dyDescent="0.25">
      <c r="A27" s="9"/>
      <c r="B27" s="9" t="s">
        <v>54</v>
      </c>
      <c r="C27" s="9" t="s">
        <v>55</v>
      </c>
      <c r="D27" s="9" t="s">
        <v>17</v>
      </c>
      <c r="E27" s="10">
        <v>2</v>
      </c>
      <c r="F27" s="10">
        <f t="shared" si="0"/>
        <v>0.4</v>
      </c>
      <c r="G27" s="10">
        <f t="shared" si="11"/>
        <v>0.2</v>
      </c>
      <c r="H27" s="10">
        <f t="shared" si="12"/>
        <v>16.2</v>
      </c>
      <c r="I27" s="10">
        <f t="shared" si="13"/>
        <v>0.4</v>
      </c>
      <c r="J27" s="10">
        <f t="shared" si="14"/>
        <v>0.5</v>
      </c>
      <c r="K27" s="10">
        <f t="shared" si="15"/>
        <v>0.3</v>
      </c>
      <c r="L27" s="36"/>
      <c r="M27" s="11"/>
      <c r="N27" s="12"/>
      <c r="O27" s="13"/>
    </row>
    <row r="28" spans="1:15" s="14" customFormat="1" ht="25.5" customHeight="1" x14ac:dyDescent="0.25">
      <c r="A28" s="9"/>
      <c r="B28" s="9" t="s">
        <v>56</v>
      </c>
      <c r="C28" s="9" t="s">
        <v>57</v>
      </c>
      <c r="D28" s="9" t="s">
        <v>17</v>
      </c>
      <c r="E28" s="10">
        <v>10</v>
      </c>
      <c r="F28" s="10">
        <f t="shared" si="0"/>
        <v>2</v>
      </c>
      <c r="G28" s="10">
        <f t="shared" si="11"/>
        <v>0.8</v>
      </c>
      <c r="H28" s="10">
        <f t="shared" si="12"/>
        <v>80.8</v>
      </c>
      <c r="I28" s="10">
        <f t="shared" si="13"/>
        <v>2</v>
      </c>
      <c r="J28" s="10">
        <f t="shared" si="14"/>
        <v>2.7</v>
      </c>
      <c r="K28" s="10">
        <f t="shared" si="15"/>
        <v>1.7</v>
      </c>
      <c r="L28" s="36"/>
      <c r="M28" s="11"/>
      <c r="N28" s="12"/>
      <c r="O28" s="13"/>
    </row>
    <row r="29" spans="1:15" s="14" customFormat="1" ht="25.5" customHeight="1" x14ac:dyDescent="0.25">
      <c r="A29" s="9"/>
      <c r="B29" s="9" t="s">
        <v>58</v>
      </c>
      <c r="C29" s="9" t="s">
        <v>59</v>
      </c>
      <c r="D29" s="9" t="s">
        <v>17</v>
      </c>
      <c r="E29" s="10">
        <v>10</v>
      </c>
      <c r="F29" s="10">
        <f t="shared" si="0"/>
        <v>2</v>
      </c>
      <c r="G29" s="10">
        <f t="shared" si="11"/>
        <v>0.8</v>
      </c>
      <c r="H29" s="10">
        <f t="shared" si="12"/>
        <v>80.8</v>
      </c>
      <c r="I29" s="10">
        <f t="shared" si="13"/>
        <v>2</v>
      </c>
      <c r="J29" s="10">
        <f t="shared" si="14"/>
        <v>2.7</v>
      </c>
      <c r="K29" s="10">
        <f t="shared" si="15"/>
        <v>1.7</v>
      </c>
      <c r="L29" s="36"/>
      <c r="M29" s="11"/>
      <c r="N29" s="12"/>
      <c r="O29" s="13"/>
    </row>
    <row r="30" spans="1:15" s="14" customFormat="1" ht="25.5" customHeight="1" x14ac:dyDescent="0.25">
      <c r="A30" s="9"/>
      <c r="B30" s="9" t="s">
        <v>60</v>
      </c>
      <c r="C30" s="9" t="s">
        <v>61</v>
      </c>
      <c r="D30" s="9" t="s">
        <v>17</v>
      </c>
      <c r="E30" s="10">
        <v>11</v>
      </c>
      <c r="F30" s="10">
        <f t="shared" si="0"/>
        <v>2.2000000000000002</v>
      </c>
      <c r="G30" s="10">
        <f t="shared" si="11"/>
        <v>0.9</v>
      </c>
      <c r="H30" s="10">
        <f t="shared" si="12"/>
        <v>88.9</v>
      </c>
      <c r="I30" s="10">
        <f t="shared" si="13"/>
        <v>2.2000000000000002</v>
      </c>
      <c r="J30" s="10">
        <f t="shared" si="14"/>
        <v>3</v>
      </c>
      <c r="K30" s="10">
        <f t="shared" si="15"/>
        <v>1.9</v>
      </c>
      <c r="L30" s="36"/>
      <c r="M30" s="11"/>
      <c r="N30" s="12"/>
      <c r="O30" s="13"/>
    </row>
    <row r="31" spans="1:15" s="14" customFormat="1" ht="25.5" customHeight="1" x14ac:dyDescent="0.25">
      <c r="A31" s="9"/>
      <c r="B31" s="9" t="s">
        <v>62</v>
      </c>
      <c r="C31" s="9" t="s">
        <v>63</v>
      </c>
      <c r="D31" s="9" t="s">
        <v>17</v>
      </c>
      <c r="E31" s="10">
        <v>8</v>
      </c>
      <c r="F31" s="10">
        <f t="shared" si="0"/>
        <v>1.6</v>
      </c>
      <c r="G31" s="10">
        <f t="shared" si="11"/>
        <v>0.6</v>
      </c>
      <c r="H31" s="10">
        <f t="shared" si="12"/>
        <v>64.7</v>
      </c>
      <c r="I31" s="10">
        <f t="shared" si="13"/>
        <v>1.6</v>
      </c>
      <c r="J31" s="10">
        <f t="shared" si="14"/>
        <v>2.2000000000000002</v>
      </c>
      <c r="K31" s="10">
        <f t="shared" si="15"/>
        <v>1.4</v>
      </c>
      <c r="L31" s="36"/>
      <c r="M31" s="11"/>
      <c r="N31" s="12"/>
      <c r="O31" s="13"/>
    </row>
    <row r="32" spans="1:15" s="14" customFormat="1" ht="25.5" customHeight="1" x14ac:dyDescent="0.25">
      <c r="A32" s="9"/>
      <c r="B32" s="9" t="s">
        <v>64</v>
      </c>
      <c r="C32" s="9" t="s">
        <v>65</v>
      </c>
      <c r="D32" s="9" t="s">
        <v>17</v>
      </c>
      <c r="E32" s="10">
        <v>1</v>
      </c>
      <c r="F32" s="10">
        <f t="shared" si="0"/>
        <v>0.2</v>
      </c>
      <c r="G32" s="10">
        <f t="shared" si="11"/>
        <v>0.1</v>
      </c>
      <c r="H32" s="10">
        <f t="shared" si="12"/>
        <v>8.1</v>
      </c>
      <c r="I32" s="10">
        <f t="shared" si="13"/>
        <v>0.2</v>
      </c>
      <c r="J32" s="10">
        <f t="shared" si="14"/>
        <v>0.3</v>
      </c>
      <c r="K32" s="10">
        <f t="shared" si="15"/>
        <v>0.2</v>
      </c>
      <c r="L32" s="36"/>
      <c r="M32" s="11"/>
      <c r="N32" s="12"/>
      <c r="O32" s="13"/>
    </row>
    <row r="33" spans="1:21" s="14" customFormat="1" ht="25.5" customHeight="1" x14ac:dyDescent="0.25">
      <c r="A33" s="9"/>
      <c r="B33" s="9" t="s">
        <v>66</v>
      </c>
      <c r="C33" s="9" t="s">
        <v>67</v>
      </c>
      <c r="D33" s="9" t="s">
        <v>17</v>
      </c>
      <c r="E33" s="10">
        <v>11</v>
      </c>
      <c r="F33" s="10">
        <f t="shared" si="0"/>
        <v>2.2000000000000002</v>
      </c>
      <c r="G33" s="10">
        <f t="shared" si="11"/>
        <v>0.9</v>
      </c>
      <c r="H33" s="10">
        <f t="shared" si="12"/>
        <v>88.9</v>
      </c>
      <c r="I33" s="10">
        <f t="shared" si="13"/>
        <v>2.2000000000000002</v>
      </c>
      <c r="J33" s="10">
        <f t="shared" si="14"/>
        <v>3</v>
      </c>
      <c r="K33" s="10">
        <f t="shared" si="15"/>
        <v>1.9</v>
      </c>
      <c r="L33" s="36"/>
      <c r="M33" s="11"/>
      <c r="N33" s="12"/>
      <c r="O33" s="13"/>
    </row>
    <row r="34" spans="1:21" s="14" customFormat="1" ht="25.5" customHeight="1" x14ac:dyDescent="0.25">
      <c r="A34" s="9"/>
      <c r="B34" s="9" t="s">
        <v>68</v>
      </c>
      <c r="C34" s="9" t="s">
        <v>69</v>
      </c>
      <c r="D34" s="9" t="s">
        <v>17</v>
      </c>
      <c r="E34" s="10">
        <v>12</v>
      </c>
      <c r="F34" s="10">
        <f t="shared" si="0"/>
        <v>2.4000000000000004</v>
      </c>
      <c r="G34" s="10">
        <f t="shared" si="11"/>
        <v>1</v>
      </c>
      <c r="H34" s="10">
        <f t="shared" si="12"/>
        <v>97</v>
      </c>
      <c r="I34" s="10">
        <f t="shared" si="13"/>
        <v>2.4</v>
      </c>
      <c r="J34" s="10">
        <f t="shared" si="14"/>
        <v>3.2</v>
      </c>
      <c r="K34" s="10">
        <f t="shared" si="15"/>
        <v>2</v>
      </c>
      <c r="L34" s="36"/>
      <c r="M34" s="11"/>
      <c r="N34" s="12"/>
      <c r="O34" s="13"/>
    </row>
    <row r="35" spans="1:21" s="14" customFormat="1" ht="25.5" customHeight="1" x14ac:dyDescent="0.25">
      <c r="A35" s="9"/>
      <c r="B35" s="9" t="s">
        <v>70</v>
      </c>
      <c r="C35" s="9" t="s">
        <v>71</v>
      </c>
      <c r="D35" s="9" t="s">
        <v>17</v>
      </c>
      <c r="E35" s="10">
        <v>19</v>
      </c>
      <c r="F35" s="10">
        <f t="shared" si="0"/>
        <v>3.8000000000000003</v>
      </c>
      <c r="G35" s="10">
        <f t="shared" si="11"/>
        <v>1.5</v>
      </c>
      <c r="H35" s="10">
        <f t="shared" si="12"/>
        <v>153.6</v>
      </c>
      <c r="I35" s="10">
        <f t="shared" si="13"/>
        <v>3.8</v>
      </c>
      <c r="J35" s="10">
        <f t="shared" si="14"/>
        <v>5.0999999999999996</v>
      </c>
      <c r="K35" s="10">
        <f t="shared" si="15"/>
        <v>3.2</v>
      </c>
      <c r="L35" s="36"/>
      <c r="M35" s="11"/>
      <c r="N35" s="12"/>
      <c r="O35" s="13"/>
    </row>
    <row r="36" spans="1:21" s="14" customFormat="1" ht="25.5" customHeight="1" x14ac:dyDescent="0.25">
      <c r="A36" s="9"/>
      <c r="B36" s="9" t="s">
        <v>72</v>
      </c>
      <c r="C36" s="9" t="s">
        <v>73</v>
      </c>
      <c r="D36" s="9" t="s">
        <v>17</v>
      </c>
      <c r="E36" s="10">
        <v>16</v>
      </c>
      <c r="F36" s="10">
        <f t="shared" si="0"/>
        <v>3.2</v>
      </c>
      <c r="G36" s="10">
        <f t="shared" si="11"/>
        <v>1.3</v>
      </c>
      <c r="H36" s="10">
        <f t="shared" si="12"/>
        <v>129.30000000000001</v>
      </c>
      <c r="I36" s="10">
        <f t="shared" si="13"/>
        <v>3.2</v>
      </c>
      <c r="J36" s="10">
        <f t="shared" si="14"/>
        <v>4.3</v>
      </c>
      <c r="K36" s="10">
        <f t="shared" si="15"/>
        <v>2.7</v>
      </c>
      <c r="L36" s="36"/>
      <c r="M36" s="11"/>
      <c r="N36" s="12"/>
      <c r="O36" s="13"/>
    </row>
    <row r="37" spans="1:21" s="14" customFormat="1" ht="25.5" customHeight="1" x14ac:dyDescent="0.25">
      <c r="A37" s="39" t="s">
        <v>1</v>
      </c>
      <c r="B37" s="40"/>
      <c r="C37" s="40"/>
      <c r="D37" s="40"/>
      <c r="E37" s="15">
        <f t="shared" ref="E37:K37" si="16">SUM(E9:E36)</f>
        <v>411</v>
      </c>
      <c r="F37" s="15">
        <f t="shared" si="16"/>
        <v>82.200000000000017</v>
      </c>
      <c r="G37" s="15">
        <f t="shared" si="16"/>
        <v>33</v>
      </c>
      <c r="H37" s="15">
        <f t="shared" si="16"/>
        <v>3321.8</v>
      </c>
      <c r="I37" s="15">
        <f t="shared" si="16"/>
        <v>82.6</v>
      </c>
      <c r="J37" s="15">
        <f t="shared" si="16"/>
        <v>111.10000000000001</v>
      </c>
      <c r="K37" s="15">
        <f t="shared" si="16"/>
        <v>70</v>
      </c>
      <c r="L37" s="37"/>
      <c r="M37" s="16"/>
      <c r="N37" s="12"/>
      <c r="O37" s="13"/>
      <c r="U37" s="12"/>
    </row>
    <row r="38" spans="1:21" s="14" customFormat="1" ht="36" customHeight="1" x14ac:dyDescent="0.25">
      <c r="A38" s="17"/>
      <c r="B38" s="12"/>
      <c r="C38" s="13"/>
    </row>
    <row r="39" spans="1:21" s="14" customFormat="1" ht="36" customHeight="1" x14ac:dyDescent="0.25">
      <c r="A39" s="18"/>
      <c r="B39" s="12"/>
      <c r="C39" s="13"/>
    </row>
  </sheetData>
  <mergeCells count="18">
    <mergeCell ref="L4:L6"/>
    <mergeCell ref="I5:I6"/>
    <mergeCell ref="J5:J6"/>
    <mergeCell ref="F4:K4"/>
    <mergeCell ref="F5:F6"/>
    <mergeCell ref="L9:L37"/>
    <mergeCell ref="A1:L1"/>
    <mergeCell ref="A37:D37"/>
    <mergeCell ref="G2:L2"/>
    <mergeCell ref="K5:K6"/>
    <mergeCell ref="A3:L3"/>
    <mergeCell ref="E4:E6"/>
    <mergeCell ref="A4:A7"/>
    <mergeCell ref="B4:D5"/>
    <mergeCell ref="H5:H6"/>
    <mergeCell ref="B6:B7"/>
    <mergeCell ref="G5:G6"/>
    <mergeCell ref="C6:C7"/>
  </mergeCells>
  <printOptions horizontalCentered="1"/>
  <pageMargins left="0" right="0" top="0.35433070866141703" bottom="0.35433070866141703" header="0.31496062992126" footer="0.31496062992126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5"/>
  <sheetViews>
    <sheetView tabSelected="1" zoomScale="85" zoomScaleNormal="85" zoomScaleSheetLayoutView="55" workbookViewId="0">
      <pane ySplit="8" topLeftCell="A9" activePane="bottomLeft" state="frozen"/>
      <selection pane="bottomLeft" activeCell="B2" sqref="B2:O2"/>
    </sheetView>
  </sheetViews>
  <sheetFormatPr defaultColWidth="9.140625" defaultRowHeight="13.5" x14ac:dyDescent="0.25"/>
  <cols>
    <col min="1" max="1" width="4.7109375" style="3" customWidth="1"/>
    <col min="2" max="2" width="6" style="3" customWidth="1"/>
    <col min="3" max="6" width="19.140625" style="3" customWidth="1"/>
    <col min="7" max="7" width="15.28515625" style="3" customWidth="1"/>
    <col min="8" max="8" width="19.140625" style="3" customWidth="1"/>
    <col min="9" max="9" width="16" style="3" customWidth="1"/>
    <col min="10" max="10" width="12.5703125" style="3" customWidth="1"/>
    <col min="11" max="11" width="14.140625" style="3" customWidth="1"/>
    <col min="12" max="12" width="14" style="3" customWidth="1"/>
    <col min="13" max="13" width="14.140625" style="3" customWidth="1"/>
    <col min="14" max="14" width="14.7109375" style="3" customWidth="1"/>
    <col min="15" max="15" width="18.28515625" style="3" customWidth="1"/>
    <col min="16" max="17" width="9.140625" style="3"/>
    <col min="18" max="18" width="9.140625" style="2"/>
    <col min="19" max="16384" width="9.140625" style="3"/>
  </cols>
  <sheetData>
    <row r="2" spans="2:18" ht="45" customHeight="1" x14ac:dyDescent="0.25">
      <c r="B2" s="53" t="s">
        <v>165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27"/>
    </row>
    <row r="3" spans="2:18" ht="21.75" customHeight="1" x14ac:dyDescent="0.25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7"/>
    </row>
    <row r="4" spans="2:18" ht="25.5" customHeight="1" x14ac:dyDescent="0.25">
      <c r="B4" s="54" t="s">
        <v>88</v>
      </c>
      <c r="C4" s="56" t="s">
        <v>76</v>
      </c>
      <c r="D4" s="56"/>
      <c r="E4" s="56"/>
      <c r="F4" s="61" t="s">
        <v>96</v>
      </c>
      <c r="G4" s="62"/>
      <c r="H4" s="62"/>
      <c r="I4" s="63"/>
      <c r="J4" s="61" t="s">
        <v>97</v>
      </c>
      <c r="K4" s="62"/>
      <c r="L4" s="62"/>
      <c r="M4" s="62"/>
      <c r="N4" s="63"/>
      <c r="O4" s="59" t="s">
        <v>77</v>
      </c>
    </row>
    <row r="5" spans="2:18" x14ac:dyDescent="0.25">
      <c r="B5" s="55"/>
      <c r="C5" s="57"/>
      <c r="D5" s="57"/>
      <c r="E5" s="57"/>
      <c r="F5" s="58" t="s">
        <v>89</v>
      </c>
      <c r="G5" s="69" t="s">
        <v>90</v>
      </c>
      <c r="H5" s="69" t="s">
        <v>91</v>
      </c>
      <c r="I5" s="58" t="s">
        <v>78</v>
      </c>
      <c r="J5" s="58" t="s">
        <v>79</v>
      </c>
      <c r="K5" s="58" t="s">
        <v>164</v>
      </c>
      <c r="L5" s="58" t="s">
        <v>80</v>
      </c>
      <c r="M5" s="58" t="s">
        <v>94</v>
      </c>
      <c r="N5" s="58" t="s">
        <v>81</v>
      </c>
      <c r="O5" s="59"/>
    </row>
    <row r="6" spans="2:18" ht="136.5" customHeight="1" x14ac:dyDescent="0.25">
      <c r="B6" s="55"/>
      <c r="C6" s="55" t="s">
        <v>82</v>
      </c>
      <c r="D6" s="55" t="s">
        <v>83</v>
      </c>
      <c r="E6" s="67" t="s">
        <v>84</v>
      </c>
      <c r="F6" s="58"/>
      <c r="G6" s="60"/>
      <c r="H6" s="60"/>
      <c r="I6" s="58"/>
      <c r="J6" s="58"/>
      <c r="K6" s="58"/>
      <c r="L6" s="58"/>
      <c r="M6" s="58"/>
      <c r="N6" s="58"/>
      <c r="O6" s="59"/>
    </row>
    <row r="7" spans="2:18" ht="19.5" x14ac:dyDescent="0.25">
      <c r="B7" s="55"/>
      <c r="C7" s="55"/>
      <c r="D7" s="55"/>
      <c r="E7" s="68"/>
      <c r="F7" s="23" t="s">
        <v>85</v>
      </c>
      <c r="G7" s="26" t="s">
        <v>92</v>
      </c>
      <c r="H7" s="26" t="s">
        <v>92</v>
      </c>
      <c r="I7" s="23" t="s">
        <v>86</v>
      </c>
      <c r="J7" s="23" t="s">
        <v>87</v>
      </c>
      <c r="K7" s="23" t="s">
        <v>87</v>
      </c>
      <c r="L7" s="23" t="s">
        <v>87</v>
      </c>
      <c r="M7" s="23" t="s">
        <v>92</v>
      </c>
      <c r="N7" s="26" t="s">
        <v>92</v>
      </c>
      <c r="O7" s="60"/>
    </row>
    <row r="8" spans="2:18" ht="19.5" customHeight="1" x14ac:dyDescent="0.25">
      <c r="B8" s="20">
        <v>1</v>
      </c>
      <c r="C8" s="20">
        <v>2</v>
      </c>
      <c r="D8" s="20">
        <v>3</v>
      </c>
      <c r="E8" s="20">
        <v>4</v>
      </c>
      <c r="F8" s="20">
        <v>5</v>
      </c>
      <c r="G8" s="20">
        <v>6</v>
      </c>
      <c r="H8" s="20">
        <v>7</v>
      </c>
      <c r="I8" s="20">
        <v>8</v>
      </c>
      <c r="J8" s="20">
        <v>9</v>
      </c>
      <c r="K8" s="20">
        <v>10</v>
      </c>
      <c r="L8" s="20">
        <v>11</v>
      </c>
      <c r="M8" s="20">
        <v>12</v>
      </c>
      <c r="N8" s="20">
        <v>13</v>
      </c>
      <c r="O8" s="20">
        <v>14</v>
      </c>
      <c r="R8" s="8"/>
    </row>
    <row r="9" spans="2:18" s="14" customFormat="1" ht="20.100000000000001" customHeight="1" x14ac:dyDescent="0.25">
      <c r="B9" s="21">
        <v>1</v>
      </c>
      <c r="C9" s="21" t="s">
        <v>99</v>
      </c>
      <c r="D9" s="21" t="s">
        <v>98</v>
      </c>
      <c r="E9" s="21" t="s">
        <v>95</v>
      </c>
      <c r="F9" s="22">
        <v>13</v>
      </c>
      <c r="G9" s="22">
        <f t="shared" ref="G9" si="0">F9*0.85*0.8</f>
        <v>8.84</v>
      </c>
      <c r="H9" s="22">
        <f t="shared" ref="H9" si="1">F9*0.85*0.2</f>
        <v>2.21</v>
      </c>
      <c r="I9" s="22">
        <f t="shared" ref="I9" si="2">ROUND((F9*0.09),1)</f>
        <v>1.2</v>
      </c>
      <c r="J9" s="22">
        <f t="shared" ref="J9:J51" si="3">F9*7.73</f>
        <v>100.49000000000001</v>
      </c>
      <c r="K9" s="22">
        <v>0</v>
      </c>
      <c r="L9" s="22">
        <f t="shared" ref="L9:L51" si="4">F9*0.19</f>
        <v>2.4700000000000002</v>
      </c>
      <c r="M9" s="22">
        <f t="shared" ref="M9:M51" si="5">F9*0.225</f>
        <v>2.9250000000000003</v>
      </c>
      <c r="N9" s="22">
        <f t="shared" ref="N9" si="6">ROUND((F9*0.48),1)</f>
        <v>6.2</v>
      </c>
      <c r="O9" s="22"/>
      <c r="P9" s="11"/>
      <c r="Q9" s="12"/>
      <c r="R9" s="13"/>
    </row>
    <row r="10" spans="2:18" s="14" customFormat="1" ht="20.100000000000001" customHeight="1" x14ac:dyDescent="0.25">
      <c r="B10" s="21">
        <v>2</v>
      </c>
      <c r="C10" s="21" t="s">
        <v>98</v>
      </c>
      <c r="D10" s="21" t="s">
        <v>22</v>
      </c>
      <c r="E10" s="21" t="s">
        <v>95</v>
      </c>
      <c r="F10" s="22">
        <v>6</v>
      </c>
      <c r="G10" s="22">
        <f t="shared" ref="G10:G11" si="7">F10*0.85*0.8</f>
        <v>4.08</v>
      </c>
      <c r="H10" s="22">
        <f t="shared" ref="H10:H11" si="8">F10*0.85*0.2</f>
        <v>1.02</v>
      </c>
      <c r="I10" s="22">
        <f t="shared" ref="I10:I11" si="9">ROUND((F10*0.09),1)</f>
        <v>0.5</v>
      </c>
      <c r="J10" s="22">
        <f t="shared" si="3"/>
        <v>46.38</v>
      </c>
      <c r="K10" s="22">
        <f>F10*71.57</f>
        <v>429.41999999999996</v>
      </c>
      <c r="L10" s="22">
        <f t="shared" si="4"/>
        <v>1.1400000000000001</v>
      </c>
      <c r="M10" s="22">
        <f t="shared" si="5"/>
        <v>1.35</v>
      </c>
      <c r="N10" s="22">
        <f t="shared" ref="N10:N11" si="10">ROUND((F10*0.48),1)</f>
        <v>2.9</v>
      </c>
      <c r="O10" s="22"/>
      <c r="P10" s="11"/>
      <c r="Q10" s="12"/>
      <c r="R10" s="13"/>
    </row>
    <row r="11" spans="2:18" s="14" customFormat="1" ht="20.100000000000001" customHeight="1" x14ac:dyDescent="0.25">
      <c r="B11" s="21">
        <v>3</v>
      </c>
      <c r="C11" s="21" t="s">
        <v>22</v>
      </c>
      <c r="D11" s="21" t="s">
        <v>100</v>
      </c>
      <c r="E11" s="21" t="s">
        <v>95</v>
      </c>
      <c r="F11" s="22">
        <v>43</v>
      </c>
      <c r="G11" s="22">
        <f t="shared" si="7"/>
        <v>29.24</v>
      </c>
      <c r="H11" s="22">
        <f t="shared" si="8"/>
        <v>7.31</v>
      </c>
      <c r="I11" s="22">
        <f t="shared" si="9"/>
        <v>3.9</v>
      </c>
      <c r="J11" s="22">
        <f t="shared" si="3"/>
        <v>332.39000000000004</v>
      </c>
      <c r="K11" s="22">
        <v>0</v>
      </c>
      <c r="L11" s="22">
        <f t="shared" si="4"/>
        <v>8.17</v>
      </c>
      <c r="M11" s="22">
        <f t="shared" si="5"/>
        <v>9.6750000000000007</v>
      </c>
      <c r="N11" s="22">
        <f t="shared" si="10"/>
        <v>20.6</v>
      </c>
      <c r="O11" s="22"/>
      <c r="P11" s="11"/>
      <c r="Q11" s="12"/>
      <c r="R11" s="13"/>
    </row>
    <row r="12" spans="2:18" s="14" customFormat="1" ht="20.100000000000001" customHeight="1" x14ac:dyDescent="0.25">
      <c r="B12" s="21">
        <v>4</v>
      </c>
      <c r="C12" s="21" t="s">
        <v>100</v>
      </c>
      <c r="D12" s="21" t="s">
        <v>101</v>
      </c>
      <c r="E12" s="21" t="s">
        <v>95</v>
      </c>
      <c r="F12" s="22">
        <v>6</v>
      </c>
      <c r="G12" s="22">
        <f t="shared" ref="G12:G51" si="11">F12*0.85*0.8</f>
        <v>4.08</v>
      </c>
      <c r="H12" s="22">
        <f t="shared" ref="H12:H51" si="12">F12*0.85*0.2</f>
        <v>1.02</v>
      </c>
      <c r="I12" s="22">
        <f t="shared" ref="I12:I51" si="13">ROUND((F12*0.09),1)</f>
        <v>0.5</v>
      </c>
      <c r="J12" s="22">
        <f t="shared" si="3"/>
        <v>46.38</v>
      </c>
      <c r="K12" s="22">
        <f>F12*71.57</f>
        <v>429.41999999999996</v>
      </c>
      <c r="L12" s="22">
        <f t="shared" si="4"/>
        <v>1.1400000000000001</v>
      </c>
      <c r="M12" s="22">
        <f t="shared" si="5"/>
        <v>1.35</v>
      </c>
      <c r="N12" s="22">
        <f t="shared" ref="N12:N51" si="14">ROUND((F12*0.48),1)</f>
        <v>2.9</v>
      </c>
      <c r="O12" s="22"/>
      <c r="P12" s="11"/>
      <c r="Q12" s="12"/>
      <c r="R12" s="13"/>
    </row>
    <row r="13" spans="2:18" s="14" customFormat="1" ht="20.100000000000001" customHeight="1" x14ac:dyDescent="0.25">
      <c r="B13" s="21">
        <v>5</v>
      </c>
      <c r="C13" s="21" t="s">
        <v>101</v>
      </c>
      <c r="D13" s="21" t="s">
        <v>102</v>
      </c>
      <c r="E13" s="21" t="s">
        <v>95</v>
      </c>
      <c r="F13" s="22">
        <v>21</v>
      </c>
      <c r="G13" s="22">
        <f t="shared" si="11"/>
        <v>14.28</v>
      </c>
      <c r="H13" s="22">
        <f t="shared" si="12"/>
        <v>3.57</v>
      </c>
      <c r="I13" s="22">
        <f t="shared" si="13"/>
        <v>1.9</v>
      </c>
      <c r="J13" s="22">
        <f t="shared" si="3"/>
        <v>162.33000000000001</v>
      </c>
      <c r="K13" s="22">
        <v>0</v>
      </c>
      <c r="L13" s="22">
        <f t="shared" si="4"/>
        <v>3.99</v>
      </c>
      <c r="M13" s="22">
        <f t="shared" si="5"/>
        <v>4.7250000000000005</v>
      </c>
      <c r="N13" s="22">
        <f t="shared" si="14"/>
        <v>10.1</v>
      </c>
      <c r="O13" s="22"/>
      <c r="P13" s="11"/>
      <c r="Q13" s="12"/>
      <c r="R13" s="13"/>
    </row>
    <row r="14" spans="2:18" s="14" customFormat="1" ht="20.100000000000001" customHeight="1" x14ac:dyDescent="0.25">
      <c r="B14" s="21">
        <v>6</v>
      </c>
      <c r="C14" s="21" t="s">
        <v>102</v>
      </c>
      <c r="D14" s="21" t="s">
        <v>103</v>
      </c>
      <c r="E14" s="21" t="s">
        <v>104</v>
      </c>
      <c r="F14" s="22">
        <v>7</v>
      </c>
      <c r="G14" s="22">
        <f t="shared" si="11"/>
        <v>4.7600000000000007</v>
      </c>
      <c r="H14" s="22">
        <f t="shared" si="12"/>
        <v>1.1900000000000002</v>
      </c>
      <c r="I14" s="22">
        <f t="shared" si="13"/>
        <v>0.6</v>
      </c>
      <c r="J14" s="22">
        <f t="shared" si="3"/>
        <v>54.11</v>
      </c>
      <c r="K14" s="22">
        <f>F14*71.57</f>
        <v>500.98999999999995</v>
      </c>
      <c r="L14" s="22">
        <f t="shared" si="4"/>
        <v>1.33</v>
      </c>
      <c r="M14" s="22">
        <f t="shared" si="5"/>
        <v>1.575</v>
      </c>
      <c r="N14" s="22">
        <f t="shared" si="14"/>
        <v>3.4</v>
      </c>
      <c r="O14" s="22"/>
      <c r="P14" s="11"/>
      <c r="Q14" s="12"/>
      <c r="R14" s="13"/>
    </row>
    <row r="15" spans="2:18" s="14" customFormat="1" ht="20.100000000000001" customHeight="1" x14ac:dyDescent="0.25">
      <c r="B15" s="21">
        <v>7</v>
      </c>
      <c r="C15" s="21" t="s">
        <v>103</v>
      </c>
      <c r="D15" s="21" t="s">
        <v>105</v>
      </c>
      <c r="E15" s="21" t="s">
        <v>106</v>
      </c>
      <c r="F15" s="22">
        <v>4</v>
      </c>
      <c r="G15" s="22">
        <f t="shared" si="11"/>
        <v>2.72</v>
      </c>
      <c r="H15" s="22">
        <f t="shared" si="12"/>
        <v>0.68</v>
      </c>
      <c r="I15" s="22">
        <f t="shared" si="13"/>
        <v>0.4</v>
      </c>
      <c r="J15" s="22">
        <f t="shared" si="3"/>
        <v>30.92</v>
      </c>
      <c r="K15" s="22">
        <v>0</v>
      </c>
      <c r="L15" s="22">
        <f t="shared" si="4"/>
        <v>0.76</v>
      </c>
      <c r="M15" s="22">
        <f t="shared" si="5"/>
        <v>0.9</v>
      </c>
      <c r="N15" s="22">
        <f t="shared" si="14"/>
        <v>1.9</v>
      </c>
      <c r="O15" s="22"/>
      <c r="P15" s="11"/>
      <c r="Q15" s="12"/>
      <c r="R15" s="13"/>
    </row>
    <row r="16" spans="2:18" s="14" customFormat="1" ht="20.100000000000001" customHeight="1" x14ac:dyDescent="0.25">
      <c r="B16" s="21">
        <v>8</v>
      </c>
      <c r="C16" s="21" t="s">
        <v>105</v>
      </c>
      <c r="D16" s="21" t="s">
        <v>107</v>
      </c>
      <c r="E16" s="21" t="s">
        <v>106</v>
      </c>
      <c r="F16" s="22">
        <v>5</v>
      </c>
      <c r="G16" s="22">
        <f t="shared" si="11"/>
        <v>3.4000000000000004</v>
      </c>
      <c r="H16" s="22">
        <f t="shared" si="12"/>
        <v>0.85000000000000009</v>
      </c>
      <c r="I16" s="22">
        <f t="shared" si="13"/>
        <v>0.5</v>
      </c>
      <c r="J16" s="22">
        <f t="shared" si="3"/>
        <v>38.650000000000006</v>
      </c>
      <c r="K16" s="22">
        <f>F16*71.57</f>
        <v>357.84999999999997</v>
      </c>
      <c r="L16" s="22">
        <f t="shared" si="4"/>
        <v>0.95</v>
      </c>
      <c r="M16" s="22">
        <f t="shared" si="5"/>
        <v>1.125</v>
      </c>
      <c r="N16" s="22">
        <f t="shared" si="14"/>
        <v>2.4</v>
      </c>
      <c r="O16" s="22"/>
      <c r="P16" s="11"/>
      <c r="Q16" s="12"/>
      <c r="R16" s="13"/>
    </row>
    <row r="17" spans="2:18" s="14" customFormat="1" ht="20.100000000000001" customHeight="1" x14ac:dyDescent="0.25">
      <c r="B17" s="21">
        <v>9</v>
      </c>
      <c r="C17" s="21" t="s">
        <v>107</v>
      </c>
      <c r="D17" s="21" t="s">
        <v>108</v>
      </c>
      <c r="E17" s="21" t="s">
        <v>106</v>
      </c>
      <c r="F17" s="22">
        <v>14</v>
      </c>
      <c r="G17" s="22">
        <f t="shared" si="11"/>
        <v>9.5200000000000014</v>
      </c>
      <c r="H17" s="22">
        <f t="shared" si="12"/>
        <v>2.3800000000000003</v>
      </c>
      <c r="I17" s="22">
        <f t="shared" si="13"/>
        <v>1.3</v>
      </c>
      <c r="J17" s="22">
        <f t="shared" si="3"/>
        <v>108.22</v>
      </c>
      <c r="K17" s="22">
        <v>0</v>
      </c>
      <c r="L17" s="22">
        <f t="shared" si="4"/>
        <v>2.66</v>
      </c>
      <c r="M17" s="22">
        <f t="shared" si="5"/>
        <v>3.15</v>
      </c>
      <c r="N17" s="22">
        <f t="shared" si="14"/>
        <v>6.7</v>
      </c>
      <c r="O17" s="22"/>
      <c r="P17" s="11"/>
      <c r="Q17" s="12"/>
      <c r="R17" s="13"/>
    </row>
    <row r="18" spans="2:18" s="14" customFormat="1" ht="20.100000000000001" customHeight="1" x14ac:dyDescent="0.25">
      <c r="B18" s="21">
        <v>10</v>
      </c>
      <c r="C18" s="21" t="s">
        <v>108</v>
      </c>
      <c r="D18" s="21" t="s">
        <v>109</v>
      </c>
      <c r="E18" s="21" t="s">
        <v>106</v>
      </c>
      <c r="F18" s="22">
        <v>5</v>
      </c>
      <c r="G18" s="22">
        <f t="shared" si="11"/>
        <v>3.4000000000000004</v>
      </c>
      <c r="H18" s="22">
        <f t="shared" si="12"/>
        <v>0.85000000000000009</v>
      </c>
      <c r="I18" s="22">
        <f t="shared" si="13"/>
        <v>0.5</v>
      </c>
      <c r="J18" s="22">
        <f t="shared" si="3"/>
        <v>38.650000000000006</v>
      </c>
      <c r="K18" s="22">
        <f>F18*71.57</f>
        <v>357.84999999999997</v>
      </c>
      <c r="L18" s="22">
        <f t="shared" si="4"/>
        <v>0.95</v>
      </c>
      <c r="M18" s="22">
        <f t="shared" si="5"/>
        <v>1.125</v>
      </c>
      <c r="N18" s="22">
        <f t="shared" si="14"/>
        <v>2.4</v>
      </c>
      <c r="O18" s="22"/>
      <c r="P18" s="11"/>
      <c r="Q18" s="12"/>
      <c r="R18" s="13"/>
    </row>
    <row r="19" spans="2:18" s="14" customFormat="1" ht="20.100000000000001" customHeight="1" x14ac:dyDescent="0.25">
      <c r="B19" s="21">
        <v>11</v>
      </c>
      <c r="C19" s="21" t="s">
        <v>109</v>
      </c>
      <c r="D19" s="21" t="s">
        <v>110</v>
      </c>
      <c r="E19" s="21" t="s">
        <v>106</v>
      </c>
      <c r="F19" s="22">
        <v>75</v>
      </c>
      <c r="G19" s="22">
        <f t="shared" si="11"/>
        <v>51</v>
      </c>
      <c r="H19" s="22">
        <f t="shared" si="12"/>
        <v>12.75</v>
      </c>
      <c r="I19" s="22">
        <f t="shared" si="13"/>
        <v>6.8</v>
      </c>
      <c r="J19" s="22">
        <f t="shared" si="3"/>
        <v>579.75</v>
      </c>
      <c r="K19" s="22">
        <v>0</v>
      </c>
      <c r="L19" s="22">
        <f t="shared" si="4"/>
        <v>14.25</v>
      </c>
      <c r="M19" s="22">
        <f t="shared" si="5"/>
        <v>16.875</v>
      </c>
      <c r="N19" s="22">
        <f t="shared" si="14"/>
        <v>36</v>
      </c>
      <c r="O19" s="22"/>
      <c r="P19" s="11"/>
      <c r="Q19" s="12"/>
      <c r="R19" s="13"/>
    </row>
    <row r="20" spans="2:18" s="14" customFormat="1" ht="20.100000000000001" customHeight="1" x14ac:dyDescent="0.25">
      <c r="B20" s="21">
        <v>12</v>
      </c>
      <c r="C20" s="21" t="s">
        <v>110</v>
      </c>
      <c r="D20" s="21" t="s">
        <v>111</v>
      </c>
      <c r="E20" s="21" t="s">
        <v>106</v>
      </c>
      <c r="F20" s="22">
        <v>4</v>
      </c>
      <c r="G20" s="22">
        <f t="shared" si="11"/>
        <v>2.72</v>
      </c>
      <c r="H20" s="22">
        <f t="shared" si="12"/>
        <v>0.68</v>
      </c>
      <c r="I20" s="22">
        <f t="shared" si="13"/>
        <v>0.4</v>
      </c>
      <c r="J20" s="22">
        <f t="shared" si="3"/>
        <v>30.92</v>
      </c>
      <c r="K20" s="22">
        <f>F20*71.57</f>
        <v>286.27999999999997</v>
      </c>
      <c r="L20" s="22">
        <f t="shared" si="4"/>
        <v>0.76</v>
      </c>
      <c r="M20" s="22">
        <f t="shared" si="5"/>
        <v>0.9</v>
      </c>
      <c r="N20" s="22">
        <f t="shared" si="14"/>
        <v>1.9</v>
      </c>
      <c r="O20" s="22"/>
      <c r="P20" s="11"/>
      <c r="Q20" s="12"/>
      <c r="R20" s="13"/>
    </row>
    <row r="21" spans="2:18" s="14" customFormat="1" ht="20.100000000000001" customHeight="1" x14ac:dyDescent="0.25">
      <c r="B21" s="21">
        <v>13</v>
      </c>
      <c r="C21" s="21" t="s">
        <v>111</v>
      </c>
      <c r="D21" s="21" t="s">
        <v>112</v>
      </c>
      <c r="E21" s="21" t="s">
        <v>106</v>
      </c>
      <c r="F21" s="22">
        <v>6</v>
      </c>
      <c r="G21" s="22">
        <f t="shared" si="11"/>
        <v>4.08</v>
      </c>
      <c r="H21" s="22">
        <f t="shared" si="12"/>
        <v>1.02</v>
      </c>
      <c r="I21" s="22">
        <f t="shared" si="13"/>
        <v>0.5</v>
      </c>
      <c r="J21" s="22">
        <f t="shared" si="3"/>
        <v>46.38</v>
      </c>
      <c r="K21" s="22">
        <v>0</v>
      </c>
      <c r="L21" s="22">
        <f t="shared" si="4"/>
        <v>1.1400000000000001</v>
      </c>
      <c r="M21" s="22">
        <f t="shared" si="5"/>
        <v>1.35</v>
      </c>
      <c r="N21" s="22">
        <f t="shared" si="14"/>
        <v>2.9</v>
      </c>
      <c r="O21" s="22"/>
      <c r="P21" s="11"/>
      <c r="Q21" s="12"/>
      <c r="R21" s="13"/>
    </row>
    <row r="22" spans="2:18" s="14" customFormat="1" ht="20.100000000000001" customHeight="1" x14ac:dyDescent="0.25">
      <c r="B22" s="21">
        <v>14</v>
      </c>
      <c r="C22" s="21" t="s">
        <v>112</v>
      </c>
      <c r="D22" s="21" t="s">
        <v>113</v>
      </c>
      <c r="E22" s="21" t="s">
        <v>106</v>
      </c>
      <c r="F22" s="22">
        <v>10</v>
      </c>
      <c r="G22" s="22">
        <f t="shared" si="11"/>
        <v>6.8000000000000007</v>
      </c>
      <c r="H22" s="22">
        <f t="shared" si="12"/>
        <v>1.7000000000000002</v>
      </c>
      <c r="I22" s="22">
        <f t="shared" si="13"/>
        <v>0.9</v>
      </c>
      <c r="J22" s="22">
        <f t="shared" si="3"/>
        <v>77.300000000000011</v>
      </c>
      <c r="K22" s="22">
        <f>F22*71.57</f>
        <v>715.69999999999993</v>
      </c>
      <c r="L22" s="22">
        <f t="shared" si="4"/>
        <v>1.9</v>
      </c>
      <c r="M22" s="22">
        <f t="shared" si="5"/>
        <v>2.25</v>
      </c>
      <c r="N22" s="22">
        <f t="shared" si="14"/>
        <v>4.8</v>
      </c>
      <c r="O22" s="22"/>
      <c r="P22" s="11"/>
      <c r="Q22" s="12"/>
      <c r="R22" s="13"/>
    </row>
    <row r="23" spans="2:18" s="14" customFormat="1" ht="20.100000000000001" customHeight="1" x14ac:dyDescent="0.25">
      <c r="B23" s="21">
        <v>15</v>
      </c>
      <c r="C23" s="21" t="s">
        <v>113</v>
      </c>
      <c r="D23" s="21" t="s">
        <v>114</v>
      </c>
      <c r="E23" s="21" t="s">
        <v>106</v>
      </c>
      <c r="F23" s="22">
        <v>10</v>
      </c>
      <c r="G23" s="22">
        <f t="shared" si="11"/>
        <v>6.8000000000000007</v>
      </c>
      <c r="H23" s="22">
        <f t="shared" si="12"/>
        <v>1.7000000000000002</v>
      </c>
      <c r="I23" s="22">
        <f t="shared" si="13"/>
        <v>0.9</v>
      </c>
      <c r="J23" s="22">
        <f t="shared" si="3"/>
        <v>77.300000000000011</v>
      </c>
      <c r="K23" s="22">
        <v>0</v>
      </c>
      <c r="L23" s="22">
        <f t="shared" si="4"/>
        <v>1.9</v>
      </c>
      <c r="M23" s="22">
        <f t="shared" si="5"/>
        <v>2.25</v>
      </c>
      <c r="N23" s="22">
        <f t="shared" si="14"/>
        <v>4.8</v>
      </c>
      <c r="O23" s="22"/>
      <c r="P23" s="11"/>
      <c r="Q23" s="12"/>
      <c r="R23" s="13"/>
    </row>
    <row r="24" spans="2:18" s="14" customFormat="1" ht="20.100000000000001" customHeight="1" x14ac:dyDescent="0.25">
      <c r="B24" s="21">
        <v>16</v>
      </c>
      <c r="C24" s="21" t="s">
        <v>114</v>
      </c>
      <c r="D24" s="21" t="s">
        <v>115</v>
      </c>
      <c r="E24" s="21" t="s">
        <v>106</v>
      </c>
      <c r="F24" s="22">
        <v>5</v>
      </c>
      <c r="G24" s="22">
        <f t="shared" si="11"/>
        <v>3.4000000000000004</v>
      </c>
      <c r="H24" s="22">
        <f t="shared" si="12"/>
        <v>0.85000000000000009</v>
      </c>
      <c r="I24" s="22">
        <f t="shared" si="13"/>
        <v>0.5</v>
      </c>
      <c r="J24" s="22">
        <f t="shared" si="3"/>
        <v>38.650000000000006</v>
      </c>
      <c r="K24" s="22">
        <f>F24*71.57</f>
        <v>357.84999999999997</v>
      </c>
      <c r="L24" s="22">
        <f t="shared" si="4"/>
        <v>0.95</v>
      </c>
      <c r="M24" s="22">
        <f t="shared" si="5"/>
        <v>1.125</v>
      </c>
      <c r="N24" s="22">
        <f t="shared" si="14"/>
        <v>2.4</v>
      </c>
      <c r="O24" s="22"/>
      <c r="P24" s="11"/>
      <c r="Q24" s="12"/>
      <c r="R24" s="13"/>
    </row>
    <row r="25" spans="2:18" s="14" customFormat="1" ht="20.100000000000001" customHeight="1" x14ac:dyDescent="0.25">
      <c r="B25" s="21">
        <v>17</v>
      </c>
      <c r="C25" s="21" t="s">
        <v>115</v>
      </c>
      <c r="D25" s="21" t="s">
        <v>116</v>
      </c>
      <c r="E25" s="21" t="s">
        <v>106</v>
      </c>
      <c r="F25" s="22">
        <v>45</v>
      </c>
      <c r="G25" s="22">
        <f t="shared" si="11"/>
        <v>30.6</v>
      </c>
      <c r="H25" s="22">
        <f t="shared" si="12"/>
        <v>7.65</v>
      </c>
      <c r="I25" s="22">
        <f t="shared" si="13"/>
        <v>4.0999999999999996</v>
      </c>
      <c r="J25" s="22">
        <f t="shared" si="3"/>
        <v>347.85</v>
      </c>
      <c r="K25" s="22">
        <v>0</v>
      </c>
      <c r="L25" s="22">
        <f t="shared" si="4"/>
        <v>8.5500000000000007</v>
      </c>
      <c r="M25" s="22">
        <f t="shared" si="5"/>
        <v>10.125</v>
      </c>
      <c r="N25" s="22">
        <f t="shared" si="14"/>
        <v>21.6</v>
      </c>
      <c r="O25" s="22"/>
      <c r="P25" s="11"/>
      <c r="Q25" s="12"/>
      <c r="R25" s="13"/>
    </row>
    <row r="26" spans="2:18" s="14" customFormat="1" ht="20.100000000000001" customHeight="1" x14ac:dyDescent="0.25">
      <c r="B26" s="21">
        <v>18</v>
      </c>
      <c r="C26" s="21" t="s">
        <v>116</v>
      </c>
      <c r="D26" s="21" t="s">
        <v>117</v>
      </c>
      <c r="E26" s="21" t="s">
        <v>106</v>
      </c>
      <c r="F26" s="22">
        <v>6</v>
      </c>
      <c r="G26" s="22">
        <f t="shared" si="11"/>
        <v>4.08</v>
      </c>
      <c r="H26" s="22">
        <f t="shared" si="12"/>
        <v>1.02</v>
      </c>
      <c r="I26" s="22">
        <f t="shared" si="13"/>
        <v>0.5</v>
      </c>
      <c r="J26" s="22">
        <f t="shared" si="3"/>
        <v>46.38</v>
      </c>
      <c r="K26" s="22">
        <f>F26*71.57</f>
        <v>429.41999999999996</v>
      </c>
      <c r="L26" s="22">
        <f t="shared" si="4"/>
        <v>1.1400000000000001</v>
      </c>
      <c r="M26" s="22">
        <f t="shared" si="5"/>
        <v>1.35</v>
      </c>
      <c r="N26" s="22">
        <f t="shared" si="14"/>
        <v>2.9</v>
      </c>
      <c r="O26" s="22"/>
      <c r="P26" s="11"/>
      <c r="Q26" s="12"/>
      <c r="R26" s="13"/>
    </row>
    <row r="27" spans="2:18" s="14" customFormat="1" ht="20.100000000000001" customHeight="1" x14ac:dyDescent="0.25">
      <c r="B27" s="21">
        <v>19</v>
      </c>
      <c r="C27" s="21" t="s">
        <v>117</v>
      </c>
      <c r="D27" s="21" t="s">
        <v>45</v>
      </c>
      <c r="E27" s="21" t="s">
        <v>106</v>
      </c>
      <c r="F27" s="22">
        <v>9</v>
      </c>
      <c r="G27" s="22">
        <f t="shared" si="11"/>
        <v>6.12</v>
      </c>
      <c r="H27" s="22">
        <f t="shared" si="12"/>
        <v>1.53</v>
      </c>
      <c r="I27" s="22">
        <f t="shared" si="13"/>
        <v>0.8</v>
      </c>
      <c r="J27" s="22">
        <f t="shared" si="3"/>
        <v>69.570000000000007</v>
      </c>
      <c r="K27" s="22">
        <v>0</v>
      </c>
      <c r="L27" s="22">
        <f t="shared" si="4"/>
        <v>1.71</v>
      </c>
      <c r="M27" s="22">
        <f t="shared" si="5"/>
        <v>2.0249999999999999</v>
      </c>
      <c r="N27" s="22">
        <f t="shared" si="14"/>
        <v>4.3</v>
      </c>
      <c r="O27" s="22"/>
      <c r="P27" s="11"/>
      <c r="Q27" s="12"/>
      <c r="R27" s="13"/>
    </row>
    <row r="28" spans="2:18" s="14" customFormat="1" ht="20.100000000000001" customHeight="1" x14ac:dyDescent="0.25">
      <c r="B28" s="21">
        <v>20</v>
      </c>
      <c r="C28" s="21" t="s">
        <v>45</v>
      </c>
      <c r="D28" s="21" t="s">
        <v>118</v>
      </c>
      <c r="E28" s="21" t="s">
        <v>106</v>
      </c>
      <c r="F28" s="22">
        <v>4</v>
      </c>
      <c r="G28" s="22">
        <f t="shared" si="11"/>
        <v>2.72</v>
      </c>
      <c r="H28" s="22">
        <f t="shared" si="12"/>
        <v>0.68</v>
      </c>
      <c r="I28" s="22">
        <f t="shared" si="13"/>
        <v>0.4</v>
      </c>
      <c r="J28" s="22">
        <f t="shared" si="3"/>
        <v>30.92</v>
      </c>
      <c r="K28" s="22">
        <f>F28*71.57</f>
        <v>286.27999999999997</v>
      </c>
      <c r="L28" s="22">
        <f t="shared" si="4"/>
        <v>0.76</v>
      </c>
      <c r="M28" s="22">
        <f t="shared" si="5"/>
        <v>0.9</v>
      </c>
      <c r="N28" s="22">
        <f t="shared" si="14"/>
        <v>1.9</v>
      </c>
      <c r="O28" s="22"/>
      <c r="P28" s="11"/>
      <c r="Q28" s="12"/>
      <c r="R28" s="13"/>
    </row>
    <row r="29" spans="2:18" s="14" customFormat="1" ht="20.100000000000001" customHeight="1" x14ac:dyDescent="0.25">
      <c r="B29" s="21">
        <v>21</v>
      </c>
      <c r="C29" s="21" t="s">
        <v>118</v>
      </c>
      <c r="D29" s="21" t="s">
        <v>119</v>
      </c>
      <c r="E29" s="21" t="s">
        <v>106</v>
      </c>
      <c r="F29" s="22">
        <v>38</v>
      </c>
      <c r="G29" s="22">
        <f t="shared" si="11"/>
        <v>25.84</v>
      </c>
      <c r="H29" s="22">
        <f t="shared" si="12"/>
        <v>6.46</v>
      </c>
      <c r="I29" s="22">
        <f t="shared" si="13"/>
        <v>3.4</v>
      </c>
      <c r="J29" s="22">
        <f t="shared" si="3"/>
        <v>293.74</v>
      </c>
      <c r="K29" s="22">
        <v>0</v>
      </c>
      <c r="L29" s="22">
        <f t="shared" si="4"/>
        <v>7.22</v>
      </c>
      <c r="M29" s="22">
        <f t="shared" si="5"/>
        <v>8.5500000000000007</v>
      </c>
      <c r="N29" s="22">
        <f t="shared" si="14"/>
        <v>18.2</v>
      </c>
      <c r="O29" s="22"/>
      <c r="P29" s="11"/>
      <c r="Q29" s="12"/>
      <c r="R29" s="13"/>
    </row>
    <row r="30" spans="2:18" s="14" customFormat="1" ht="20.100000000000001" customHeight="1" x14ac:dyDescent="0.25">
      <c r="B30" s="21">
        <v>22</v>
      </c>
      <c r="C30" s="21" t="s">
        <v>119</v>
      </c>
      <c r="D30" s="21" t="s">
        <v>120</v>
      </c>
      <c r="E30" s="21" t="s">
        <v>106</v>
      </c>
      <c r="F30" s="22">
        <v>8</v>
      </c>
      <c r="G30" s="22">
        <f t="shared" si="11"/>
        <v>5.44</v>
      </c>
      <c r="H30" s="22">
        <f t="shared" si="12"/>
        <v>1.36</v>
      </c>
      <c r="I30" s="22">
        <f t="shared" si="13"/>
        <v>0.7</v>
      </c>
      <c r="J30" s="22">
        <f t="shared" si="3"/>
        <v>61.84</v>
      </c>
      <c r="K30" s="22">
        <f>F30*71.57</f>
        <v>572.55999999999995</v>
      </c>
      <c r="L30" s="22">
        <f t="shared" si="4"/>
        <v>1.52</v>
      </c>
      <c r="M30" s="22">
        <f t="shared" si="5"/>
        <v>1.8</v>
      </c>
      <c r="N30" s="22">
        <f t="shared" si="14"/>
        <v>3.8</v>
      </c>
      <c r="O30" s="22"/>
      <c r="P30" s="11"/>
      <c r="Q30" s="12"/>
      <c r="R30" s="13"/>
    </row>
    <row r="31" spans="2:18" s="14" customFormat="1" ht="45" x14ac:dyDescent="0.25">
      <c r="B31" s="21">
        <v>23</v>
      </c>
      <c r="C31" s="21" t="s">
        <v>120</v>
      </c>
      <c r="D31" s="21" t="s">
        <v>120</v>
      </c>
      <c r="E31" s="21" t="s">
        <v>106</v>
      </c>
      <c r="F31" s="22">
        <v>16</v>
      </c>
      <c r="G31" s="22">
        <f t="shared" si="11"/>
        <v>10.88</v>
      </c>
      <c r="H31" s="22">
        <f t="shared" si="12"/>
        <v>2.72</v>
      </c>
      <c r="I31" s="22">
        <f t="shared" si="13"/>
        <v>1.4</v>
      </c>
      <c r="J31" s="22">
        <f t="shared" si="3"/>
        <v>123.68</v>
      </c>
      <c r="K31" s="22">
        <v>0</v>
      </c>
      <c r="L31" s="22">
        <f t="shared" si="4"/>
        <v>3.04</v>
      </c>
      <c r="M31" s="22">
        <f t="shared" si="5"/>
        <v>3.6</v>
      </c>
      <c r="N31" s="22">
        <f t="shared" si="14"/>
        <v>7.7</v>
      </c>
      <c r="O31" s="22" t="s">
        <v>121</v>
      </c>
      <c r="P31" s="11"/>
      <c r="Q31" s="12"/>
      <c r="R31" s="13"/>
    </row>
    <row r="32" spans="2:18" s="14" customFormat="1" ht="45" x14ac:dyDescent="0.25">
      <c r="B32" s="21">
        <v>24</v>
      </c>
      <c r="C32" s="21" t="s">
        <v>122</v>
      </c>
      <c r="D32" s="21" t="s">
        <v>122</v>
      </c>
      <c r="E32" s="21" t="s">
        <v>95</v>
      </c>
      <c r="F32" s="22">
        <v>14</v>
      </c>
      <c r="G32" s="22">
        <f t="shared" si="11"/>
        <v>9.5200000000000014</v>
      </c>
      <c r="H32" s="22">
        <f t="shared" si="12"/>
        <v>2.3800000000000003</v>
      </c>
      <c r="I32" s="22">
        <f t="shared" si="13"/>
        <v>1.3</v>
      </c>
      <c r="J32" s="22">
        <f t="shared" si="3"/>
        <v>108.22</v>
      </c>
      <c r="K32" s="22">
        <v>0</v>
      </c>
      <c r="L32" s="22">
        <f t="shared" si="4"/>
        <v>2.66</v>
      </c>
      <c r="M32" s="22">
        <f t="shared" si="5"/>
        <v>3.15</v>
      </c>
      <c r="N32" s="22">
        <f t="shared" si="14"/>
        <v>6.7</v>
      </c>
      <c r="O32" s="22" t="s">
        <v>123</v>
      </c>
      <c r="P32" s="11"/>
      <c r="Q32" s="12"/>
      <c r="R32" s="13"/>
    </row>
    <row r="33" spans="2:18" s="14" customFormat="1" ht="20.100000000000001" customHeight="1" x14ac:dyDescent="0.25">
      <c r="B33" s="21">
        <v>25</v>
      </c>
      <c r="C33" s="21" t="s">
        <v>124</v>
      </c>
      <c r="D33" s="21" t="s">
        <v>125</v>
      </c>
      <c r="E33" s="21" t="s">
        <v>104</v>
      </c>
      <c r="F33" s="22">
        <v>7</v>
      </c>
      <c r="G33" s="22">
        <f t="shared" si="11"/>
        <v>4.7600000000000007</v>
      </c>
      <c r="H33" s="22">
        <f t="shared" si="12"/>
        <v>1.1900000000000002</v>
      </c>
      <c r="I33" s="22">
        <f t="shared" si="13"/>
        <v>0.6</v>
      </c>
      <c r="J33" s="22">
        <f t="shared" si="3"/>
        <v>54.11</v>
      </c>
      <c r="K33" s="22">
        <f>F33*71.57</f>
        <v>500.98999999999995</v>
      </c>
      <c r="L33" s="22">
        <f t="shared" si="4"/>
        <v>1.33</v>
      </c>
      <c r="M33" s="22">
        <f t="shared" si="5"/>
        <v>1.575</v>
      </c>
      <c r="N33" s="22">
        <f t="shared" si="14"/>
        <v>3.4</v>
      </c>
      <c r="O33" s="22"/>
      <c r="P33" s="11"/>
      <c r="Q33" s="12"/>
      <c r="R33" s="13"/>
    </row>
    <row r="34" spans="2:18" s="14" customFormat="1" ht="20.100000000000001" customHeight="1" x14ac:dyDescent="0.25">
      <c r="B34" s="21">
        <v>26</v>
      </c>
      <c r="C34" s="21" t="s">
        <v>125</v>
      </c>
      <c r="D34" s="21" t="s">
        <v>126</v>
      </c>
      <c r="E34" s="21" t="s">
        <v>106</v>
      </c>
      <c r="F34" s="22">
        <v>127</v>
      </c>
      <c r="G34" s="22">
        <f t="shared" si="11"/>
        <v>86.360000000000014</v>
      </c>
      <c r="H34" s="22">
        <f t="shared" si="12"/>
        <v>21.590000000000003</v>
      </c>
      <c r="I34" s="22">
        <f t="shared" si="13"/>
        <v>11.4</v>
      </c>
      <c r="J34" s="22">
        <f t="shared" si="3"/>
        <v>981.71</v>
      </c>
      <c r="K34" s="22">
        <v>0</v>
      </c>
      <c r="L34" s="22">
        <f t="shared" si="4"/>
        <v>24.13</v>
      </c>
      <c r="M34" s="22">
        <f t="shared" si="5"/>
        <v>28.574999999999999</v>
      </c>
      <c r="N34" s="22">
        <f t="shared" si="14"/>
        <v>61</v>
      </c>
      <c r="O34" s="22"/>
      <c r="P34" s="11"/>
      <c r="Q34" s="12"/>
      <c r="R34" s="13"/>
    </row>
    <row r="35" spans="2:18" s="14" customFormat="1" ht="20.100000000000001" customHeight="1" x14ac:dyDescent="0.25">
      <c r="B35" s="21">
        <v>27</v>
      </c>
      <c r="C35" s="21" t="s">
        <v>126</v>
      </c>
      <c r="D35" s="21" t="s">
        <v>127</v>
      </c>
      <c r="E35" s="21" t="s">
        <v>104</v>
      </c>
      <c r="F35" s="22">
        <v>9</v>
      </c>
      <c r="G35" s="22">
        <f t="shared" si="11"/>
        <v>6.12</v>
      </c>
      <c r="H35" s="22">
        <f t="shared" si="12"/>
        <v>1.53</v>
      </c>
      <c r="I35" s="22">
        <f t="shared" si="13"/>
        <v>0.8</v>
      </c>
      <c r="J35" s="22">
        <f t="shared" si="3"/>
        <v>69.570000000000007</v>
      </c>
      <c r="K35" s="22">
        <f>F35*71.57</f>
        <v>644.12999999999988</v>
      </c>
      <c r="L35" s="22">
        <f t="shared" si="4"/>
        <v>1.71</v>
      </c>
      <c r="M35" s="22">
        <f t="shared" si="5"/>
        <v>2.0249999999999999</v>
      </c>
      <c r="N35" s="22">
        <f t="shared" si="14"/>
        <v>4.3</v>
      </c>
      <c r="O35" s="22"/>
      <c r="P35" s="11"/>
      <c r="Q35" s="12"/>
      <c r="R35" s="13"/>
    </row>
    <row r="36" spans="2:18" s="14" customFormat="1" ht="20.100000000000001" customHeight="1" x14ac:dyDescent="0.25">
      <c r="B36" s="21">
        <v>28</v>
      </c>
      <c r="C36" s="21" t="s">
        <v>127</v>
      </c>
      <c r="D36" s="21" t="s">
        <v>128</v>
      </c>
      <c r="E36" s="21" t="s">
        <v>95</v>
      </c>
      <c r="F36" s="22">
        <v>274</v>
      </c>
      <c r="G36" s="22">
        <f t="shared" si="11"/>
        <v>186.32000000000002</v>
      </c>
      <c r="H36" s="22">
        <f t="shared" si="12"/>
        <v>46.580000000000005</v>
      </c>
      <c r="I36" s="22">
        <f t="shared" si="13"/>
        <v>24.7</v>
      </c>
      <c r="J36" s="22">
        <f t="shared" si="3"/>
        <v>2118.02</v>
      </c>
      <c r="K36" s="22">
        <v>0</v>
      </c>
      <c r="L36" s="22">
        <f t="shared" si="4"/>
        <v>52.06</v>
      </c>
      <c r="M36" s="22">
        <f t="shared" si="5"/>
        <v>61.65</v>
      </c>
      <c r="N36" s="22">
        <f t="shared" si="14"/>
        <v>131.5</v>
      </c>
      <c r="O36" s="22"/>
      <c r="P36" s="11"/>
      <c r="Q36" s="12"/>
      <c r="R36" s="13"/>
    </row>
    <row r="37" spans="2:18" s="14" customFormat="1" ht="20.100000000000001" customHeight="1" x14ac:dyDescent="0.25">
      <c r="B37" s="21">
        <v>29</v>
      </c>
      <c r="C37" s="21" t="s">
        <v>128</v>
      </c>
      <c r="D37" s="21" t="s">
        <v>129</v>
      </c>
      <c r="E37" s="21" t="s">
        <v>95</v>
      </c>
      <c r="F37" s="22">
        <v>13</v>
      </c>
      <c r="G37" s="22">
        <f t="shared" si="11"/>
        <v>8.84</v>
      </c>
      <c r="H37" s="22">
        <f t="shared" si="12"/>
        <v>2.21</v>
      </c>
      <c r="I37" s="22">
        <f t="shared" si="13"/>
        <v>1.2</v>
      </c>
      <c r="J37" s="22">
        <f t="shared" si="3"/>
        <v>100.49000000000001</v>
      </c>
      <c r="K37" s="22">
        <f>F37*71.57</f>
        <v>930.40999999999985</v>
      </c>
      <c r="L37" s="22">
        <f t="shared" si="4"/>
        <v>2.4700000000000002</v>
      </c>
      <c r="M37" s="22">
        <f t="shared" si="5"/>
        <v>2.9250000000000003</v>
      </c>
      <c r="N37" s="22">
        <f t="shared" si="14"/>
        <v>6.2</v>
      </c>
      <c r="O37" s="22"/>
      <c r="P37" s="11"/>
      <c r="Q37" s="12"/>
      <c r="R37" s="13"/>
    </row>
    <row r="38" spans="2:18" s="14" customFormat="1" ht="20.100000000000001" customHeight="1" x14ac:dyDescent="0.25">
      <c r="B38" s="21">
        <v>30</v>
      </c>
      <c r="C38" s="21" t="s">
        <v>129</v>
      </c>
      <c r="D38" s="21" t="s">
        <v>130</v>
      </c>
      <c r="E38" s="21" t="s">
        <v>95</v>
      </c>
      <c r="F38" s="22">
        <v>30</v>
      </c>
      <c r="G38" s="22">
        <f t="shared" si="11"/>
        <v>20.400000000000002</v>
      </c>
      <c r="H38" s="22">
        <f t="shared" si="12"/>
        <v>5.1000000000000005</v>
      </c>
      <c r="I38" s="22">
        <f t="shared" si="13"/>
        <v>2.7</v>
      </c>
      <c r="J38" s="22">
        <f t="shared" si="3"/>
        <v>231.9</v>
      </c>
      <c r="K38" s="22">
        <v>0</v>
      </c>
      <c r="L38" s="22">
        <f t="shared" si="4"/>
        <v>5.7</v>
      </c>
      <c r="M38" s="22">
        <f t="shared" si="5"/>
        <v>6.75</v>
      </c>
      <c r="N38" s="22">
        <f t="shared" si="14"/>
        <v>14.4</v>
      </c>
      <c r="O38" s="22"/>
      <c r="P38" s="11"/>
      <c r="Q38" s="12"/>
      <c r="R38" s="13"/>
    </row>
    <row r="39" spans="2:18" s="14" customFormat="1" ht="20.100000000000001" customHeight="1" x14ac:dyDescent="0.25">
      <c r="B39" s="21">
        <v>31</v>
      </c>
      <c r="C39" s="21" t="s">
        <v>130</v>
      </c>
      <c r="D39" s="21" t="s">
        <v>131</v>
      </c>
      <c r="E39" s="21" t="s">
        <v>95</v>
      </c>
      <c r="F39" s="22">
        <v>6</v>
      </c>
      <c r="G39" s="22">
        <f t="shared" si="11"/>
        <v>4.08</v>
      </c>
      <c r="H39" s="22">
        <f t="shared" si="12"/>
        <v>1.02</v>
      </c>
      <c r="I39" s="22">
        <f t="shared" si="13"/>
        <v>0.5</v>
      </c>
      <c r="J39" s="22">
        <f t="shared" si="3"/>
        <v>46.38</v>
      </c>
      <c r="K39" s="22">
        <f>F39*71.57</f>
        <v>429.41999999999996</v>
      </c>
      <c r="L39" s="22">
        <f t="shared" si="4"/>
        <v>1.1400000000000001</v>
      </c>
      <c r="M39" s="22">
        <f t="shared" si="5"/>
        <v>1.35</v>
      </c>
      <c r="N39" s="22">
        <f t="shared" si="14"/>
        <v>2.9</v>
      </c>
      <c r="O39" s="22"/>
      <c r="P39" s="11"/>
      <c r="Q39" s="12"/>
      <c r="R39" s="13"/>
    </row>
    <row r="40" spans="2:18" s="14" customFormat="1" ht="20.100000000000001" customHeight="1" x14ac:dyDescent="0.25">
      <c r="B40" s="21">
        <v>32</v>
      </c>
      <c r="C40" s="21" t="s">
        <v>131</v>
      </c>
      <c r="D40" s="21" t="s">
        <v>132</v>
      </c>
      <c r="E40" s="21" t="s">
        <v>95</v>
      </c>
      <c r="F40" s="22">
        <v>5</v>
      </c>
      <c r="G40" s="22">
        <f t="shared" si="11"/>
        <v>3.4000000000000004</v>
      </c>
      <c r="H40" s="22">
        <f t="shared" si="12"/>
        <v>0.85000000000000009</v>
      </c>
      <c r="I40" s="22">
        <f t="shared" si="13"/>
        <v>0.5</v>
      </c>
      <c r="J40" s="22">
        <f t="shared" si="3"/>
        <v>38.650000000000006</v>
      </c>
      <c r="K40" s="22">
        <v>0</v>
      </c>
      <c r="L40" s="22">
        <f t="shared" si="4"/>
        <v>0.95</v>
      </c>
      <c r="M40" s="22">
        <f t="shared" si="5"/>
        <v>1.125</v>
      </c>
      <c r="N40" s="22">
        <f t="shared" si="14"/>
        <v>2.4</v>
      </c>
      <c r="O40" s="22"/>
      <c r="P40" s="11"/>
      <c r="Q40" s="12"/>
      <c r="R40" s="13"/>
    </row>
    <row r="41" spans="2:18" s="14" customFormat="1" ht="20.100000000000001" customHeight="1" x14ac:dyDescent="0.25">
      <c r="B41" s="21">
        <v>33</v>
      </c>
      <c r="C41" s="21" t="s">
        <v>133</v>
      </c>
      <c r="D41" s="21" t="s">
        <v>133</v>
      </c>
      <c r="E41" s="21" t="s">
        <v>104</v>
      </c>
      <c r="F41" s="22">
        <v>10</v>
      </c>
      <c r="G41" s="22">
        <f t="shared" si="11"/>
        <v>6.8000000000000007</v>
      </c>
      <c r="H41" s="22">
        <f t="shared" si="12"/>
        <v>1.7000000000000002</v>
      </c>
      <c r="I41" s="22">
        <f t="shared" si="13"/>
        <v>0.9</v>
      </c>
      <c r="J41" s="22">
        <f t="shared" si="3"/>
        <v>77.300000000000011</v>
      </c>
      <c r="K41" s="22">
        <f>F41*71.57</f>
        <v>715.69999999999993</v>
      </c>
      <c r="L41" s="22">
        <f t="shared" si="4"/>
        <v>1.9</v>
      </c>
      <c r="M41" s="22">
        <f t="shared" si="5"/>
        <v>2.25</v>
      </c>
      <c r="N41" s="22">
        <f t="shared" si="14"/>
        <v>4.8</v>
      </c>
      <c r="O41" s="22"/>
      <c r="P41" s="11"/>
      <c r="Q41" s="12"/>
      <c r="R41" s="13"/>
    </row>
    <row r="42" spans="2:18" s="14" customFormat="1" ht="45" x14ac:dyDescent="0.25">
      <c r="B42" s="21">
        <v>34</v>
      </c>
      <c r="C42" s="21" t="s">
        <v>135</v>
      </c>
      <c r="D42" s="21" t="s">
        <v>135</v>
      </c>
      <c r="E42" s="21" t="s">
        <v>136</v>
      </c>
      <c r="F42" s="22">
        <v>70</v>
      </c>
      <c r="G42" s="22">
        <f t="shared" si="11"/>
        <v>47.6</v>
      </c>
      <c r="H42" s="22">
        <f t="shared" si="12"/>
        <v>11.9</v>
      </c>
      <c r="I42" s="22">
        <f t="shared" si="13"/>
        <v>6.3</v>
      </c>
      <c r="J42" s="22">
        <f t="shared" si="3"/>
        <v>541.1</v>
      </c>
      <c r="K42" s="22">
        <v>0</v>
      </c>
      <c r="L42" s="22">
        <f t="shared" si="4"/>
        <v>13.3</v>
      </c>
      <c r="M42" s="22">
        <f t="shared" si="5"/>
        <v>15.75</v>
      </c>
      <c r="N42" s="22">
        <f t="shared" si="14"/>
        <v>33.6</v>
      </c>
      <c r="O42" s="22" t="s">
        <v>134</v>
      </c>
      <c r="P42" s="11"/>
      <c r="Q42" s="12"/>
      <c r="R42" s="13"/>
    </row>
    <row r="43" spans="2:18" s="14" customFormat="1" ht="45" x14ac:dyDescent="0.25">
      <c r="B43" s="21">
        <v>35</v>
      </c>
      <c r="C43" s="21" t="s">
        <v>135</v>
      </c>
      <c r="D43" s="21" t="s">
        <v>135</v>
      </c>
      <c r="E43" s="21" t="s">
        <v>137</v>
      </c>
      <c r="F43" s="22">
        <v>6</v>
      </c>
      <c r="G43" s="22">
        <f t="shared" si="11"/>
        <v>4.08</v>
      </c>
      <c r="H43" s="22">
        <f t="shared" si="12"/>
        <v>1.02</v>
      </c>
      <c r="I43" s="22">
        <f t="shared" si="13"/>
        <v>0.5</v>
      </c>
      <c r="J43" s="22">
        <f t="shared" si="3"/>
        <v>46.38</v>
      </c>
      <c r="K43" s="22">
        <f>F43*71.57</f>
        <v>429.41999999999996</v>
      </c>
      <c r="L43" s="22">
        <f t="shared" si="4"/>
        <v>1.1400000000000001</v>
      </c>
      <c r="M43" s="22">
        <f t="shared" si="5"/>
        <v>1.35</v>
      </c>
      <c r="N43" s="22">
        <f t="shared" si="14"/>
        <v>2.9</v>
      </c>
      <c r="O43" s="22" t="s">
        <v>134</v>
      </c>
      <c r="P43" s="11"/>
      <c r="Q43" s="12"/>
      <c r="R43" s="13"/>
    </row>
    <row r="44" spans="2:18" s="14" customFormat="1" ht="20.100000000000001" customHeight="1" x14ac:dyDescent="0.25">
      <c r="B44" s="21">
        <v>36</v>
      </c>
      <c r="C44" s="21" t="s">
        <v>138</v>
      </c>
      <c r="D44" s="21" t="s">
        <v>139</v>
      </c>
      <c r="E44" s="21" t="s">
        <v>95</v>
      </c>
      <c r="F44" s="22">
        <v>44</v>
      </c>
      <c r="G44" s="22">
        <f t="shared" si="11"/>
        <v>29.92</v>
      </c>
      <c r="H44" s="22">
        <f t="shared" si="12"/>
        <v>7.48</v>
      </c>
      <c r="I44" s="22">
        <f t="shared" si="13"/>
        <v>4</v>
      </c>
      <c r="J44" s="22">
        <f t="shared" si="3"/>
        <v>340.12</v>
      </c>
      <c r="K44" s="22">
        <v>0</v>
      </c>
      <c r="L44" s="22">
        <f t="shared" si="4"/>
        <v>8.36</v>
      </c>
      <c r="M44" s="22">
        <f t="shared" si="5"/>
        <v>9.9</v>
      </c>
      <c r="N44" s="22">
        <f t="shared" si="14"/>
        <v>21.1</v>
      </c>
      <c r="O44" s="22"/>
      <c r="P44" s="11"/>
      <c r="Q44" s="12"/>
      <c r="R44" s="13"/>
    </row>
    <row r="45" spans="2:18" s="14" customFormat="1" ht="20.100000000000001" customHeight="1" x14ac:dyDescent="0.25">
      <c r="B45" s="21">
        <v>37</v>
      </c>
      <c r="C45" s="21" t="s">
        <v>139</v>
      </c>
      <c r="D45" s="21" t="s">
        <v>140</v>
      </c>
      <c r="E45" s="21" t="s">
        <v>95</v>
      </c>
      <c r="F45" s="22">
        <v>5</v>
      </c>
      <c r="G45" s="22">
        <f t="shared" si="11"/>
        <v>3.4000000000000004</v>
      </c>
      <c r="H45" s="22">
        <f t="shared" si="12"/>
        <v>0.85000000000000009</v>
      </c>
      <c r="I45" s="22">
        <f t="shared" si="13"/>
        <v>0.5</v>
      </c>
      <c r="J45" s="22">
        <f t="shared" si="3"/>
        <v>38.650000000000006</v>
      </c>
      <c r="K45" s="22">
        <f>F45*71.57</f>
        <v>357.84999999999997</v>
      </c>
      <c r="L45" s="22">
        <f t="shared" si="4"/>
        <v>0.95</v>
      </c>
      <c r="M45" s="22">
        <f t="shared" si="5"/>
        <v>1.125</v>
      </c>
      <c r="N45" s="22">
        <f t="shared" si="14"/>
        <v>2.4</v>
      </c>
      <c r="O45" s="22"/>
      <c r="P45" s="11"/>
      <c r="Q45" s="12"/>
      <c r="R45" s="13"/>
    </row>
    <row r="46" spans="2:18" s="14" customFormat="1" ht="20.100000000000001" customHeight="1" x14ac:dyDescent="0.25">
      <c r="B46" s="21">
        <v>38</v>
      </c>
      <c r="C46" s="21" t="s">
        <v>140</v>
      </c>
      <c r="D46" s="21" t="s">
        <v>141</v>
      </c>
      <c r="E46" s="21" t="s">
        <v>95</v>
      </c>
      <c r="F46" s="22">
        <v>51</v>
      </c>
      <c r="G46" s="22">
        <f t="shared" si="11"/>
        <v>34.68</v>
      </c>
      <c r="H46" s="22">
        <f t="shared" si="12"/>
        <v>8.67</v>
      </c>
      <c r="I46" s="22">
        <f t="shared" si="13"/>
        <v>4.5999999999999996</v>
      </c>
      <c r="J46" s="22">
        <f t="shared" si="3"/>
        <v>394.23</v>
      </c>
      <c r="K46" s="22">
        <v>0</v>
      </c>
      <c r="L46" s="22">
        <f t="shared" si="4"/>
        <v>9.69</v>
      </c>
      <c r="M46" s="22">
        <f t="shared" si="5"/>
        <v>11.475</v>
      </c>
      <c r="N46" s="22">
        <f t="shared" si="14"/>
        <v>24.5</v>
      </c>
      <c r="O46" s="22"/>
      <c r="P46" s="11"/>
      <c r="Q46" s="12"/>
      <c r="R46" s="13"/>
    </row>
    <row r="47" spans="2:18" s="14" customFormat="1" ht="20.100000000000001" customHeight="1" x14ac:dyDescent="0.25">
      <c r="B47" s="21">
        <v>39</v>
      </c>
      <c r="C47" s="14" t="s">
        <v>141</v>
      </c>
      <c r="D47" s="21" t="s">
        <v>142</v>
      </c>
      <c r="E47" s="21" t="s">
        <v>95</v>
      </c>
      <c r="F47" s="22">
        <v>5</v>
      </c>
      <c r="G47" s="22">
        <f t="shared" si="11"/>
        <v>3.4000000000000004</v>
      </c>
      <c r="H47" s="22">
        <f t="shared" si="12"/>
        <v>0.85000000000000009</v>
      </c>
      <c r="I47" s="22">
        <f t="shared" si="13"/>
        <v>0.5</v>
      </c>
      <c r="J47" s="22">
        <f t="shared" si="3"/>
        <v>38.650000000000006</v>
      </c>
      <c r="K47" s="22">
        <f>F47*71.57</f>
        <v>357.84999999999997</v>
      </c>
      <c r="L47" s="22">
        <f t="shared" si="4"/>
        <v>0.95</v>
      </c>
      <c r="M47" s="22">
        <f t="shared" si="5"/>
        <v>1.125</v>
      </c>
      <c r="N47" s="22">
        <f t="shared" si="14"/>
        <v>2.4</v>
      </c>
      <c r="O47" s="22"/>
      <c r="P47" s="11"/>
      <c r="Q47" s="12"/>
      <c r="R47" s="13"/>
    </row>
    <row r="48" spans="2:18" s="14" customFormat="1" ht="20.100000000000001" customHeight="1" x14ac:dyDescent="0.25">
      <c r="B48" s="21">
        <v>40</v>
      </c>
      <c r="C48" s="21" t="s">
        <v>142</v>
      </c>
      <c r="D48" s="21" t="s">
        <v>143</v>
      </c>
      <c r="E48" s="21" t="s">
        <v>95</v>
      </c>
      <c r="F48" s="22">
        <v>5</v>
      </c>
      <c r="G48" s="22">
        <f t="shared" si="11"/>
        <v>3.4000000000000004</v>
      </c>
      <c r="H48" s="22">
        <f t="shared" si="12"/>
        <v>0.85000000000000009</v>
      </c>
      <c r="I48" s="22">
        <f t="shared" si="13"/>
        <v>0.5</v>
      </c>
      <c r="J48" s="22">
        <f t="shared" si="3"/>
        <v>38.650000000000006</v>
      </c>
      <c r="K48" s="22">
        <v>0</v>
      </c>
      <c r="L48" s="22">
        <f t="shared" si="4"/>
        <v>0.95</v>
      </c>
      <c r="M48" s="22">
        <f t="shared" si="5"/>
        <v>1.125</v>
      </c>
      <c r="N48" s="22">
        <f t="shared" si="14"/>
        <v>2.4</v>
      </c>
      <c r="O48" s="22"/>
      <c r="P48" s="11"/>
      <c r="Q48" s="12"/>
      <c r="R48" s="13"/>
    </row>
    <row r="49" spans="2:18" s="14" customFormat="1" ht="20.100000000000001" customHeight="1" x14ac:dyDescent="0.25">
      <c r="B49" s="21">
        <v>41</v>
      </c>
      <c r="C49" s="21" t="s">
        <v>143</v>
      </c>
      <c r="D49" s="21" t="s">
        <v>144</v>
      </c>
      <c r="E49" s="21" t="s">
        <v>95</v>
      </c>
      <c r="F49" s="22">
        <v>5</v>
      </c>
      <c r="G49" s="22">
        <f t="shared" si="11"/>
        <v>3.4000000000000004</v>
      </c>
      <c r="H49" s="22">
        <f t="shared" si="12"/>
        <v>0.85000000000000009</v>
      </c>
      <c r="I49" s="22">
        <f t="shared" si="13"/>
        <v>0.5</v>
      </c>
      <c r="J49" s="22">
        <f t="shared" si="3"/>
        <v>38.650000000000006</v>
      </c>
      <c r="K49" s="22">
        <f>F49*71.57</f>
        <v>357.84999999999997</v>
      </c>
      <c r="L49" s="22">
        <f t="shared" si="4"/>
        <v>0.95</v>
      </c>
      <c r="M49" s="22">
        <f t="shared" si="5"/>
        <v>1.125</v>
      </c>
      <c r="N49" s="22">
        <f t="shared" si="14"/>
        <v>2.4</v>
      </c>
      <c r="O49" s="22"/>
      <c r="P49" s="11"/>
      <c r="Q49" s="12"/>
      <c r="R49" s="13"/>
    </row>
    <row r="50" spans="2:18" s="14" customFormat="1" ht="20.100000000000001" customHeight="1" x14ac:dyDescent="0.25">
      <c r="B50" s="21">
        <v>42</v>
      </c>
      <c r="C50" s="21" t="s">
        <v>144</v>
      </c>
      <c r="D50" s="21" t="s">
        <v>145</v>
      </c>
      <c r="E50" s="21" t="s">
        <v>95</v>
      </c>
      <c r="F50" s="22">
        <v>35</v>
      </c>
      <c r="G50" s="22">
        <f t="shared" si="11"/>
        <v>23.8</v>
      </c>
      <c r="H50" s="22">
        <f t="shared" si="12"/>
        <v>5.95</v>
      </c>
      <c r="I50" s="22">
        <f t="shared" si="13"/>
        <v>3.2</v>
      </c>
      <c r="J50" s="22">
        <f t="shared" si="3"/>
        <v>270.55</v>
      </c>
      <c r="K50" s="22">
        <v>0</v>
      </c>
      <c r="L50" s="22">
        <f t="shared" si="4"/>
        <v>6.65</v>
      </c>
      <c r="M50" s="22">
        <f t="shared" si="5"/>
        <v>7.875</v>
      </c>
      <c r="N50" s="22">
        <f t="shared" si="14"/>
        <v>16.8</v>
      </c>
      <c r="O50" s="22"/>
      <c r="P50" s="11"/>
      <c r="Q50" s="12"/>
      <c r="R50" s="13"/>
    </row>
    <row r="51" spans="2:18" s="14" customFormat="1" ht="20.100000000000001" customHeight="1" x14ac:dyDescent="0.25">
      <c r="B51" s="21">
        <v>43</v>
      </c>
      <c r="C51" s="21" t="s">
        <v>145</v>
      </c>
      <c r="D51" s="21" t="s">
        <v>146</v>
      </c>
      <c r="E51" s="21" t="s">
        <v>95</v>
      </c>
      <c r="F51" s="22">
        <v>5</v>
      </c>
      <c r="G51" s="22">
        <f t="shared" si="11"/>
        <v>3.4000000000000004</v>
      </c>
      <c r="H51" s="22">
        <f t="shared" si="12"/>
        <v>0.85000000000000009</v>
      </c>
      <c r="I51" s="22">
        <f t="shared" si="13"/>
        <v>0.5</v>
      </c>
      <c r="J51" s="22">
        <f t="shared" si="3"/>
        <v>38.650000000000006</v>
      </c>
      <c r="K51" s="22">
        <f>F51*71.57</f>
        <v>357.84999999999997</v>
      </c>
      <c r="L51" s="22">
        <f t="shared" si="4"/>
        <v>0.95</v>
      </c>
      <c r="M51" s="22">
        <f t="shared" si="5"/>
        <v>1.125</v>
      </c>
      <c r="N51" s="22">
        <f t="shared" si="14"/>
        <v>2.4</v>
      </c>
      <c r="O51" s="22"/>
      <c r="P51" s="11"/>
      <c r="Q51" s="12"/>
      <c r="R51" s="13"/>
    </row>
    <row r="52" spans="2:18" s="14" customFormat="1" ht="20.100000000000001" customHeight="1" x14ac:dyDescent="0.25">
      <c r="B52" s="21">
        <v>44</v>
      </c>
      <c r="C52" s="21" t="s">
        <v>146</v>
      </c>
      <c r="D52" s="21" t="s">
        <v>147</v>
      </c>
      <c r="E52" s="21" t="s">
        <v>95</v>
      </c>
      <c r="F52" s="22">
        <v>5</v>
      </c>
      <c r="G52" s="22">
        <f t="shared" ref="G52:G64" si="15">F52*0.85*0.8</f>
        <v>3.4000000000000004</v>
      </c>
      <c r="H52" s="22">
        <f t="shared" ref="H52:H64" si="16">F52*0.85*0.2</f>
        <v>0.85000000000000009</v>
      </c>
      <c r="I52" s="22">
        <f t="shared" ref="I52:I64" si="17">ROUND((F52*0.09),1)</f>
        <v>0.5</v>
      </c>
      <c r="J52" s="22">
        <f t="shared" ref="J52:J64" si="18">F52*7.73</f>
        <v>38.650000000000006</v>
      </c>
      <c r="K52" s="22">
        <v>0</v>
      </c>
      <c r="L52" s="22">
        <f t="shared" ref="L52:L64" si="19">F52*0.19</f>
        <v>0.95</v>
      </c>
      <c r="M52" s="22">
        <f t="shared" ref="M52:M64" si="20">F52*0.225</f>
        <v>1.125</v>
      </c>
      <c r="N52" s="22">
        <f t="shared" ref="N52:N64" si="21">ROUND((F52*0.48),1)</f>
        <v>2.4</v>
      </c>
      <c r="O52" s="22"/>
      <c r="P52" s="11"/>
      <c r="Q52" s="12"/>
      <c r="R52" s="13"/>
    </row>
    <row r="53" spans="2:18" s="14" customFormat="1" ht="45" x14ac:dyDescent="0.25">
      <c r="B53" s="21">
        <v>45</v>
      </c>
      <c r="C53" s="21" t="s">
        <v>151</v>
      </c>
      <c r="D53" s="21" t="s">
        <v>153</v>
      </c>
      <c r="E53" s="21" t="s">
        <v>95</v>
      </c>
      <c r="F53" s="22">
        <v>15</v>
      </c>
      <c r="G53" s="22">
        <f t="shared" si="15"/>
        <v>10.200000000000001</v>
      </c>
      <c r="H53" s="22">
        <f t="shared" si="16"/>
        <v>2.5500000000000003</v>
      </c>
      <c r="I53" s="22">
        <f t="shared" si="17"/>
        <v>1.4</v>
      </c>
      <c r="J53" s="22">
        <f t="shared" si="18"/>
        <v>115.95</v>
      </c>
      <c r="K53" s="22">
        <v>0</v>
      </c>
      <c r="L53" s="22">
        <f t="shared" si="19"/>
        <v>2.85</v>
      </c>
      <c r="M53" s="22">
        <f t="shared" si="20"/>
        <v>3.375</v>
      </c>
      <c r="N53" s="22">
        <f t="shared" si="21"/>
        <v>7.2</v>
      </c>
      <c r="O53" s="22" t="s">
        <v>152</v>
      </c>
      <c r="P53" s="11"/>
      <c r="Q53" s="12"/>
      <c r="R53" s="13"/>
    </row>
    <row r="54" spans="2:18" s="14" customFormat="1" ht="20.25" customHeight="1" x14ac:dyDescent="0.25">
      <c r="B54" s="21"/>
      <c r="C54" s="21" t="s">
        <v>161</v>
      </c>
      <c r="D54" s="21" t="s">
        <v>162</v>
      </c>
      <c r="E54" s="21" t="s">
        <v>104</v>
      </c>
      <c r="F54" s="22">
        <v>7</v>
      </c>
      <c r="G54" s="22">
        <f t="shared" si="15"/>
        <v>4.7600000000000007</v>
      </c>
      <c r="H54" s="22">
        <f t="shared" si="16"/>
        <v>1.1900000000000002</v>
      </c>
      <c r="I54" s="22">
        <f t="shared" si="17"/>
        <v>0.6</v>
      </c>
      <c r="J54" s="22">
        <f t="shared" si="18"/>
        <v>54.11</v>
      </c>
      <c r="K54" s="22">
        <f>F54*71.57</f>
        <v>500.98999999999995</v>
      </c>
      <c r="L54" s="22">
        <f t="shared" si="19"/>
        <v>1.33</v>
      </c>
      <c r="M54" s="22">
        <f t="shared" si="20"/>
        <v>1.575</v>
      </c>
      <c r="N54" s="22">
        <f t="shared" si="21"/>
        <v>3.4</v>
      </c>
      <c r="O54" s="22"/>
      <c r="P54" s="11"/>
      <c r="Q54" s="12"/>
      <c r="R54" s="13"/>
    </row>
    <row r="55" spans="2:18" s="14" customFormat="1" ht="20.100000000000001" customHeight="1" x14ac:dyDescent="0.25">
      <c r="B55" s="21">
        <v>46</v>
      </c>
      <c r="C55" s="21" t="s">
        <v>163</v>
      </c>
      <c r="D55" s="21" t="s">
        <v>160</v>
      </c>
      <c r="E55" s="21" t="s">
        <v>104</v>
      </c>
      <c r="F55" s="22">
        <v>7</v>
      </c>
      <c r="G55" s="22">
        <f t="shared" si="15"/>
        <v>4.7600000000000007</v>
      </c>
      <c r="H55" s="22">
        <f t="shared" si="16"/>
        <v>1.1900000000000002</v>
      </c>
      <c r="I55" s="22">
        <f t="shared" si="17"/>
        <v>0.6</v>
      </c>
      <c r="J55" s="22">
        <f t="shared" si="18"/>
        <v>54.11</v>
      </c>
      <c r="K55" s="22">
        <f>F55*71.57</f>
        <v>500.98999999999995</v>
      </c>
      <c r="L55" s="22">
        <f t="shared" si="19"/>
        <v>1.33</v>
      </c>
      <c r="M55" s="22">
        <f t="shared" si="20"/>
        <v>1.575</v>
      </c>
      <c r="N55" s="22">
        <f t="shared" si="21"/>
        <v>3.4</v>
      </c>
      <c r="O55" s="22"/>
      <c r="P55" s="11"/>
      <c r="Q55" s="12"/>
      <c r="R55" s="13"/>
    </row>
    <row r="56" spans="2:18" s="14" customFormat="1" ht="20.100000000000001" customHeight="1" x14ac:dyDescent="0.25">
      <c r="B56" s="21">
        <v>47</v>
      </c>
      <c r="C56" s="21" t="s">
        <v>160</v>
      </c>
      <c r="D56" s="21" t="s">
        <v>148</v>
      </c>
      <c r="E56" s="21" t="s">
        <v>106</v>
      </c>
      <c r="F56" s="22">
        <v>214</v>
      </c>
      <c r="G56" s="22">
        <f t="shared" si="15"/>
        <v>145.52000000000001</v>
      </c>
      <c r="H56" s="22">
        <f t="shared" si="16"/>
        <v>36.380000000000003</v>
      </c>
      <c r="I56" s="22">
        <f t="shared" si="17"/>
        <v>19.3</v>
      </c>
      <c r="J56" s="22">
        <f t="shared" si="18"/>
        <v>1654.22</v>
      </c>
      <c r="K56" s="22">
        <v>0</v>
      </c>
      <c r="L56" s="22">
        <f t="shared" si="19"/>
        <v>40.660000000000004</v>
      </c>
      <c r="M56" s="22">
        <f t="shared" si="20"/>
        <v>48.15</v>
      </c>
      <c r="N56" s="22">
        <f t="shared" si="21"/>
        <v>102.7</v>
      </c>
      <c r="O56" s="22"/>
      <c r="P56" s="11"/>
      <c r="Q56" s="12"/>
      <c r="R56" s="13"/>
    </row>
    <row r="57" spans="2:18" s="14" customFormat="1" ht="20.100000000000001" customHeight="1" x14ac:dyDescent="0.25">
      <c r="B57" s="21">
        <v>48</v>
      </c>
      <c r="C57" s="21" t="s">
        <v>148</v>
      </c>
      <c r="D57" s="21" t="s">
        <v>149</v>
      </c>
      <c r="E57" s="21" t="s">
        <v>106</v>
      </c>
      <c r="F57" s="22">
        <v>11</v>
      </c>
      <c r="G57" s="22">
        <f t="shared" si="15"/>
        <v>7.48</v>
      </c>
      <c r="H57" s="22">
        <f t="shared" si="16"/>
        <v>1.87</v>
      </c>
      <c r="I57" s="22">
        <f t="shared" si="17"/>
        <v>1</v>
      </c>
      <c r="J57" s="22">
        <f t="shared" si="18"/>
        <v>85.03</v>
      </c>
      <c r="K57" s="22">
        <f>F57*71.57</f>
        <v>787.27</v>
      </c>
      <c r="L57" s="22">
        <f t="shared" si="19"/>
        <v>2.09</v>
      </c>
      <c r="M57" s="22">
        <f t="shared" si="20"/>
        <v>2.4750000000000001</v>
      </c>
      <c r="N57" s="22">
        <f t="shared" si="21"/>
        <v>5.3</v>
      </c>
      <c r="O57" s="22"/>
      <c r="P57" s="11"/>
      <c r="Q57" s="12"/>
      <c r="R57" s="13"/>
    </row>
    <row r="58" spans="2:18" s="14" customFormat="1" ht="20.100000000000001" customHeight="1" x14ac:dyDescent="0.25">
      <c r="B58" s="21">
        <v>49</v>
      </c>
      <c r="C58" s="21" t="s">
        <v>149</v>
      </c>
      <c r="D58" s="21" t="s">
        <v>150</v>
      </c>
      <c r="E58" s="21" t="s">
        <v>106</v>
      </c>
      <c r="F58" s="22">
        <v>89</v>
      </c>
      <c r="G58" s="22">
        <f t="shared" si="15"/>
        <v>60.519999999999996</v>
      </c>
      <c r="H58" s="22">
        <f t="shared" si="16"/>
        <v>15.129999999999999</v>
      </c>
      <c r="I58" s="22">
        <f t="shared" si="17"/>
        <v>8</v>
      </c>
      <c r="J58" s="22">
        <f t="shared" si="18"/>
        <v>687.97</v>
      </c>
      <c r="K58" s="22">
        <v>0</v>
      </c>
      <c r="L58" s="22">
        <f t="shared" si="19"/>
        <v>16.91</v>
      </c>
      <c r="M58" s="22">
        <f t="shared" si="20"/>
        <v>20.025000000000002</v>
      </c>
      <c r="N58" s="22">
        <f t="shared" si="21"/>
        <v>42.7</v>
      </c>
      <c r="O58" s="22"/>
      <c r="P58" s="11"/>
      <c r="Q58" s="12"/>
      <c r="R58" s="13"/>
    </row>
    <row r="59" spans="2:18" s="14" customFormat="1" ht="20.100000000000001" customHeight="1" x14ac:dyDescent="0.25">
      <c r="B59" s="21">
        <v>50</v>
      </c>
      <c r="C59" s="21" t="s">
        <v>150</v>
      </c>
      <c r="D59" s="21" t="s">
        <v>154</v>
      </c>
      <c r="E59" s="21" t="s">
        <v>106</v>
      </c>
      <c r="F59" s="22">
        <v>6</v>
      </c>
      <c r="G59" s="22">
        <f t="shared" si="15"/>
        <v>4.08</v>
      </c>
      <c r="H59" s="22">
        <f t="shared" si="16"/>
        <v>1.02</v>
      </c>
      <c r="I59" s="22">
        <f t="shared" si="17"/>
        <v>0.5</v>
      </c>
      <c r="J59" s="22">
        <f t="shared" si="18"/>
        <v>46.38</v>
      </c>
      <c r="K59" s="22">
        <f>F59*71.57</f>
        <v>429.41999999999996</v>
      </c>
      <c r="L59" s="22">
        <f t="shared" si="19"/>
        <v>1.1400000000000001</v>
      </c>
      <c r="M59" s="22">
        <f t="shared" si="20"/>
        <v>1.35</v>
      </c>
      <c r="N59" s="22">
        <f t="shared" si="21"/>
        <v>2.9</v>
      </c>
      <c r="O59" s="22"/>
      <c r="P59" s="11"/>
      <c r="Q59" s="12"/>
      <c r="R59" s="13"/>
    </row>
    <row r="60" spans="2:18" s="14" customFormat="1" ht="20.100000000000001" customHeight="1" x14ac:dyDescent="0.25">
      <c r="B60" s="21">
        <v>51</v>
      </c>
      <c r="C60" s="21" t="s">
        <v>154</v>
      </c>
      <c r="D60" s="21" t="s">
        <v>155</v>
      </c>
      <c r="E60" s="21" t="s">
        <v>106</v>
      </c>
      <c r="F60" s="22">
        <v>46</v>
      </c>
      <c r="G60" s="22">
        <f t="shared" si="15"/>
        <v>31.28</v>
      </c>
      <c r="H60" s="22">
        <f t="shared" si="16"/>
        <v>7.82</v>
      </c>
      <c r="I60" s="22">
        <f t="shared" si="17"/>
        <v>4.0999999999999996</v>
      </c>
      <c r="J60" s="22">
        <f t="shared" si="18"/>
        <v>355.58000000000004</v>
      </c>
      <c r="K60" s="22">
        <v>0</v>
      </c>
      <c r="L60" s="22">
        <f t="shared" si="19"/>
        <v>8.74</v>
      </c>
      <c r="M60" s="22">
        <f t="shared" si="20"/>
        <v>10.35</v>
      </c>
      <c r="N60" s="22">
        <f t="shared" si="21"/>
        <v>22.1</v>
      </c>
      <c r="O60" s="22"/>
      <c r="P60" s="11"/>
      <c r="Q60" s="12"/>
      <c r="R60" s="13"/>
    </row>
    <row r="61" spans="2:18" s="14" customFormat="1" ht="20.100000000000001" customHeight="1" x14ac:dyDescent="0.25">
      <c r="B61" s="21">
        <v>52</v>
      </c>
      <c r="C61" s="21" t="s">
        <v>155</v>
      </c>
      <c r="D61" s="21" t="s">
        <v>156</v>
      </c>
      <c r="E61" s="21" t="s">
        <v>106</v>
      </c>
      <c r="F61" s="22">
        <v>11</v>
      </c>
      <c r="G61" s="22">
        <f t="shared" si="15"/>
        <v>7.48</v>
      </c>
      <c r="H61" s="22">
        <f t="shared" si="16"/>
        <v>1.87</v>
      </c>
      <c r="I61" s="22">
        <f t="shared" si="17"/>
        <v>1</v>
      </c>
      <c r="J61" s="22">
        <f t="shared" si="18"/>
        <v>85.03</v>
      </c>
      <c r="K61" s="22">
        <f>F61*71.57</f>
        <v>787.27</v>
      </c>
      <c r="L61" s="22">
        <f t="shared" si="19"/>
        <v>2.09</v>
      </c>
      <c r="M61" s="22">
        <f t="shared" si="20"/>
        <v>2.4750000000000001</v>
      </c>
      <c r="N61" s="22">
        <f t="shared" si="21"/>
        <v>5.3</v>
      </c>
      <c r="O61" s="22"/>
      <c r="P61" s="11"/>
      <c r="Q61" s="12"/>
      <c r="R61" s="13"/>
    </row>
    <row r="62" spans="2:18" s="14" customFormat="1" ht="20.100000000000001" customHeight="1" x14ac:dyDescent="0.25">
      <c r="B62" s="21">
        <v>53</v>
      </c>
      <c r="C62" s="21" t="s">
        <v>156</v>
      </c>
      <c r="D62" s="21" t="s">
        <v>157</v>
      </c>
      <c r="E62" s="21" t="s">
        <v>106</v>
      </c>
      <c r="F62" s="22">
        <v>41</v>
      </c>
      <c r="G62" s="22">
        <f t="shared" si="15"/>
        <v>27.880000000000003</v>
      </c>
      <c r="H62" s="22">
        <f t="shared" si="16"/>
        <v>6.9700000000000006</v>
      </c>
      <c r="I62" s="22">
        <f t="shared" si="17"/>
        <v>3.7</v>
      </c>
      <c r="J62" s="22">
        <f t="shared" si="18"/>
        <v>316.93</v>
      </c>
      <c r="K62" s="22">
        <v>0</v>
      </c>
      <c r="L62" s="22">
        <f t="shared" si="19"/>
        <v>7.79</v>
      </c>
      <c r="M62" s="22">
        <f t="shared" si="20"/>
        <v>9.2249999999999996</v>
      </c>
      <c r="N62" s="22">
        <f t="shared" si="21"/>
        <v>19.7</v>
      </c>
      <c r="O62" s="22"/>
      <c r="P62" s="11"/>
      <c r="Q62" s="12"/>
      <c r="R62" s="13"/>
    </row>
    <row r="63" spans="2:18" s="14" customFormat="1" ht="20.100000000000001" customHeight="1" x14ac:dyDescent="0.25">
      <c r="B63" s="21">
        <v>54</v>
      </c>
      <c r="C63" s="21" t="s">
        <v>157</v>
      </c>
      <c r="D63" s="21" t="s">
        <v>158</v>
      </c>
      <c r="E63" s="21" t="s">
        <v>106</v>
      </c>
      <c r="F63" s="22">
        <v>5</v>
      </c>
      <c r="G63" s="22">
        <f t="shared" si="15"/>
        <v>3.4000000000000004</v>
      </c>
      <c r="H63" s="22">
        <f t="shared" si="16"/>
        <v>0.85000000000000009</v>
      </c>
      <c r="I63" s="22">
        <f t="shared" si="17"/>
        <v>0.5</v>
      </c>
      <c r="J63" s="22">
        <f t="shared" si="18"/>
        <v>38.650000000000006</v>
      </c>
      <c r="K63" s="22">
        <f>F63*71.57</f>
        <v>357.84999999999997</v>
      </c>
      <c r="L63" s="22">
        <f t="shared" si="19"/>
        <v>0.95</v>
      </c>
      <c r="M63" s="22">
        <f t="shared" si="20"/>
        <v>1.125</v>
      </c>
      <c r="N63" s="22">
        <f t="shared" si="21"/>
        <v>2.4</v>
      </c>
      <c r="O63" s="22"/>
      <c r="P63" s="11"/>
      <c r="Q63" s="12"/>
      <c r="R63" s="13"/>
    </row>
    <row r="64" spans="2:18" s="14" customFormat="1" ht="20.100000000000001" customHeight="1" x14ac:dyDescent="0.25">
      <c r="B64" s="21">
        <v>55</v>
      </c>
      <c r="C64" s="21" t="s">
        <v>158</v>
      </c>
      <c r="D64" s="21" t="s">
        <v>159</v>
      </c>
      <c r="E64" s="21" t="s">
        <v>106</v>
      </c>
      <c r="F64" s="22">
        <v>38</v>
      </c>
      <c r="G64" s="22">
        <f t="shared" si="15"/>
        <v>25.84</v>
      </c>
      <c r="H64" s="22">
        <f t="shared" si="16"/>
        <v>6.46</v>
      </c>
      <c r="I64" s="22">
        <f t="shared" si="17"/>
        <v>3.4</v>
      </c>
      <c r="J64" s="22">
        <f t="shared" si="18"/>
        <v>293.74</v>
      </c>
      <c r="K64" s="22">
        <v>0</v>
      </c>
      <c r="L64" s="22">
        <f t="shared" si="19"/>
        <v>7.22</v>
      </c>
      <c r="M64" s="22">
        <f t="shared" si="20"/>
        <v>8.5500000000000007</v>
      </c>
      <c r="N64" s="22">
        <f t="shared" si="21"/>
        <v>18.2</v>
      </c>
      <c r="O64" s="22"/>
      <c r="P64" s="11"/>
      <c r="Q64" s="12"/>
      <c r="R64" s="13"/>
    </row>
    <row r="65" spans="2:18" s="14" customFormat="1" ht="20.100000000000001" customHeight="1" x14ac:dyDescent="0.25">
      <c r="B65" s="64" t="s">
        <v>93</v>
      </c>
      <c r="C65" s="65"/>
      <c r="D65" s="65"/>
      <c r="E65" s="66"/>
      <c r="F65" s="25">
        <f t="shared" ref="F65:N65" si="22">SUM(F9:F64)</f>
        <v>1581</v>
      </c>
      <c r="G65" s="25">
        <f t="shared" si="22"/>
        <v>1075.08</v>
      </c>
      <c r="H65" s="25">
        <f t="shared" si="22"/>
        <v>268.77</v>
      </c>
      <c r="I65" s="25">
        <f t="shared" si="22"/>
        <v>142.89999999999998</v>
      </c>
      <c r="J65" s="25">
        <f t="shared" si="22"/>
        <v>12221.129999999997</v>
      </c>
      <c r="K65" s="29">
        <f t="shared" si="22"/>
        <v>13168.880000000001</v>
      </c>
      <c r="L65" s="25">
        <f t="shared" si="22"/>
        <v>300.38999999999993</v>
      </c>
      <c r="M65" s="25">
        <f t="shared" si="22"/>
        <v>355.72500000000008</v>
      </c>
      <c r="N65" s="25">
        <f t="shared" si="22"/>
        <v>758.89999999999986</v>
      </c>
      <c r="O65" s="24"/>
      <c r="P65" s="18"/>
      <c r="Q65" s="12"/>
      <c r="R65" s="13"/>
    </row>
  </sheetData>
  <autoFilter ref="B8:O65"/>
  <mergeCells count="19">
    <mergeCell ref="B65:E65"/>
    <mergeCell ref="K5:K6"/>
    <mergeCell ref="F5:F6"/>
    <mergeCell ref="E6:E7"/>
    <mergeCell ref="G5:G6"/>
    <mergeCell ref="H5:H6"/>
    <mergeCell ref="B2:O2"/>
    <mergeCell ref="B4:B7"/>
    <mergeCell ref="C4:E5"/>
    <mergeCell ref="I5:I6"/>
    <mergeCell ref="J5:J6"/>
    <mergeCell ref="L5:L6"/>
    <mergeCell ref="M5:M6"/>
    <mergeCell ref="N5:N6"/>
    <mergeCell ref="C6:C7"/>
    <mergeCell ref="D6:D7"/>
    <mergeCell ref="O4:O7"/>
    <mergeCell ref="F4:I4"/>
    <mergeCell ref="J4:N4"/>
  </mergeCells>
  <printOptions horizontalCentered="1"/>
  <pageMargins left="0.25" right="0.25" top="0.75" bottom="0.75" header="0.3" footer="0.3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betonis kiuveti</vt:lpstr>
      <vt:lpstr>kiuveti cxaurit</vt:lpstr>
      <vt:lpstr>'betonis kiuveti'!Print_Area</vt:lpstr>
      <vt:lpstr>'kiuveti cxaurit'!Print_Area</vt:lpstr>
      <vt:lpstr>'betonis kiuveti'!Print_Titles</vt:lpstr>
      <vt:lpstr>'kiuveti cxaurit'!Print_Titles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Tariel Sakhelashvili</cp:lastModifiedBy>
  <cp:lastPrinted>2021-01-07T10:56:34Z</cp:lastPrinted>
  <dcterms:created xsi:type="dcterms:W3CDTF">2010-08-13T12:19:36Z</dcterms:created>
  <dcterms:modified xsi:type="dcterms:W3CDTF">2021-01-13T10:37:04Z</dcterms:modified>
</cp:coreProperties>
</file>