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2375" tabRatio="528"/>
  </bookViews>
  <sheets>
    <sheet name="ინსპ" sheetId="35" r:id="rId1"/>
  </sheets>
  <definedNames>
    <definedName name="_xlnm._FilterDatabase" localSheetId="0" hidden="1">ინსპ!$A$1:$M$95</definedName>
    <definedName name="_xlnm.Print_Area" localSheetId="0">ინსპ!$A$2:$M$288</definedName>
  </definedNames>
  <calcPr calcId="162913"/>
</workbook>
</file>

<file path=xl/calcChain.xml><?xml version="1.0" encoding="utf-8"?>
<calcChain xmlns="http://schemas.openxmlformats.org/spreadsheetml/2006/main">
  <c r="F251" i="35" l="1"/>
  <c r="F256" i="35" l="1"/>
  <c r="F255" i="35"/>
  <c r="E149" i="35"/>
  <c r="E148" i="35"/>
  <c r="E143" i="35"/>
  <c r="E134" i="35"/>
  <c r="E133" i="35"/>
  <c r="E128" i="35"/>
  <c r="E119" i="35"/>
  <c r="F99" i="35"/>
  <c r="F237" i="35"/>
  <c r="F238" i="35" s="1"/>
  <c r="F225" i="35"/>
  <c r="F226" i="35" s="1"/>
  <c r="F215" i="35"/>
  <c r="F219" i="35" s="1"/>
  <c r="F223" i="35" s="1"/>
  <c r="F247" i="35"/>
  <c r="F246" i="35"/>
  <c r="E242" i="35"/>
  <c r="F231" i="35"/>
  <c r="F232" i="35" s="1"/>
  <c r="F216" i="35"/>
  <c r="F217" i="35" s="1"/>
  <c r="F242" i="35" l="1"/>
  <c r="F110" i="35"/>
  <c r="F105" i="35"/>
  <c r="F101" i="35"/>
  <c r="F108" i="35"/>
  <c r="F107" i="35"/>
  <c r="F103" i="35"/>
  <c r="F106" i="35"/>
  <c r="F102" i="35"/>
  <c r="F104" i="35"/>
  <c r="F100" i="35"/>
  <c r="F228" i="35"/>
  <c r="F227" i="35"/>
  <c r="F233" i="35"/>
  <c r="F241" i="35"/>
  <c r="F239" i="35"/>
  <c r="F243" i="35"/>
  <c r="F240" i="35"/>
  <c r="F221" i="35"/>
  <c r="F235" i="35"/>
  <c r="F234" i="35"/>
  <c r="F126" i="35" l="1"/>
  <c r="F111" i="35"/>
  <c r="F115" i="35" l="1"/>
  <c r="F116" i="35"/>
  <c r="F112" i="35"/>
  <c r="F119" i="35"/>
  <c r="F117" i="35"/>
  <c r="F113" i="35"/>
  <c r="F118" i="35"/>
  <c r="F114" i="35"/>
  <c r="F141" i="35"/>
  <c r="F127" i="35"/>
  <c r="F121" i="35"/>
  <c r="F122" i="35" s="1"/>
  <c r="F134" i="35" l="1"/>
  <c r="F133" i="35"/>
  <c r="F129" i="35"/>
  <c r="F130" i="35"/>
  <c r="F131" i="35"/>
  <c r="F128" i="35"/>
  <c r="F132" i="35"/>
  <c r="F142" i="35"/>
  <c r="F136" i="35"/>
  <c r="F137" i="35" s="1"/>
  <c r="F124" i="35"/>
  <c r="F123" i="35"/>
  <c r="F144" i="35" l="1"/>
  <c r="F149" i="35"/>
  <c r="F146" i="35"/>
  <c r="F143" i="35"/>
  <c r="F147" i="35"/>
  <c r="F148" i="35"/>
  <c r="F145" i="35"/>
  <c r="F139" i="35"/>
  <c r="F138" i="35"/>
  <c r="F179" i="35" l="1"/>
  <c r="F180" i="35" s="1"/>
  <c r="F183" i="35" s="1"/>
  <c r="F182" i="35" l="1"/>
  <c r="F186" i="35"/>
  <c r="F187" i="35"/>
  <c r="F184" i="35"/>
  <c r="F188" i="35"/>
  <c r="F181" i="35"/>
  <c r="F185" i="35"/>
  <c r="F27" i="35" l="1"/>
  <c r="F264" i="35" l="1"/>
  <c r="F261" i="35"/>
  <c r="F260" i="35"/>
  <c r="F259" i="35"/>
  <c r="F258" i="35"/>
  <c r="F257" i="35"/>
  <c r="F254" i="35"/>
  <c r="F253" i="35"/>
  <c r="E202" i="35"/>
  <c r="F31" i="35" l="1"/>
  <c r="F38" i="35" l="1"/>
  <c r="F40" i="35" s="1"/>
  <c r="F32" i="35"/>
  <c r="F28" i="35"/>
  <c r="F29" i="35" s="1"/>
  <c r="F33" i="35" l="1"/>
  <c r="F36" i="35"/>
  <c r="F35" i="35"/>
  <c r="F34" i="35"/>
  <c r="E197" i="35" l="1"/>
  <c r="E203" i="35"/>
  <c r="E93" i="35"/>
  <c r="E88" i="35"/>
  <c r="F206" i="35"/>
  <c r="F209" i="35" s="1"/>
  <c r="F174" i="35"/>
  <c r="F171" i="35"/>
  <c r="F177" i="35" s="1"/>
  <c r="F168" i="35"/>
  <c r="F167" i="35"/>
  <c r="F166" i="35"/>
  <c r="F165" i="35"/>
  <c r="F159" i="35"/>
  <c r="F161" i="35" s="1"/>
  <c r="F154" i="35"/>
  <c r="F156" i="35" s="1"/>
  <c r="F172" i="35" l="1"/>
  <c r="F176" i="35"/>
  <c r="F175" i="35"/>
  <c r="F155" i="35"/>
  <c r="F208" i="35"/>
  <c r="F157" i="35"/>
  <c r="F173" i="35"/>
  <c r="F210" i="35"/>
  <c r="F207" i="35"/>
  <c r="F211" i="35"/>
  <c r="F53" i="35"/>
  <c r="F42" i="35"/>
  <c r="F55" i="35" s="1"/>
  <c r="F71" i="35" s="1"/>
  <c r="F14" i="35" l="1"/>
  <c r="F20" i="35" s="1"/>
  <c r="F22" i="35" s="1"/>
  <c r="F24" i="35" s="1"/>
  <c r="F43" i="35"/>
  <c r="F52" i="35" s="1"/>
  <c r="F56" i="35"/>
  <c r="F57" i="35" s="1"/>
  <c r="E64" i="35"/>
  <c r="F66" i="35"/>
  <c r="F67" i="35" s="1"/>
  <c r="E78" i="35"/>
  <c r="F72" i="35"/>
  <c r="F76" i="35" s="1"/>
  <c r="E79" i="35"/>
  <c r="F86" i="35"/>
  <c r="F87" i="35" s="1"/>
  <c r="E94" i="35"/>
  <c r="E73" i="35"/>
  <c r="F59" i="35" l="1"/>
  <c r="F74" i="35"/>
  <c r="F61" i="35"/>
  <c r="F50" i="35"/>
  <c r="F75" i="35"/>
  <c r="F60" i="35"/>
  <c r="F44" i="35"/>
  <c r="F45" i="35"/>
  <c r="F62" i="35"/>
  <c r="F51" i="35"/>
  <c r="F94" i="35"/>
  <c r="F48" i="35"/>
  <c r="F17" i="35"/>
  <c r="F81" i="35"/>
  <c r="F82" i="35" s="1"/>
  <c r="F84" i="35" s="1"/>
  <c r="F49" i="35"/>
  <c r="F18" i="35"/>
  <c r="F93" i="35"/>
  <c r="F73" i="35"/>
  <c r="F78" i="35"/>
  <c r="F79" i="35"/>
  <c r="F58" i="35"/>
  <c r="F64" i="35"/>
  <c r="F63" i="35"/>
  <c r="F46" i="35"/>
  <c r="F15" i="35"/>
  <c r="F19" i="35"/>
  <c r="F16" i="35"/>
  <c r="F91" i="35"/>
  <c r="F88" i="35"/>
  <c r="F89" i="35"/>
  <c r="F90" i="35"/>
  <c r="F92" i="35"/>
  <c r="F69" i="35"/>
  <c r="F68" i="35"/>
  <c r="F77" i="35"/>
  <c r="F47" i="35"/>
  <c r="F83" i="35" l="1"/>
  <c r="F196" i="35" l="1"/>
  <c r="F202" i="35" s="1"/>
  <c r="F190" i="35"/>
  <c r="F191" i="35" s="1"/>
  <c r="F203" i="35" l="1"/>
  <c r="F201" i="35"/>
  <c r="F192" i="35"/>
  <c r="F193" i="35"/>
  <c r="H268" i="35" s="1"/>
  <c r="F200" i="35"/>
  <c r="F197" i="35"/>
  <c r="J268" i="35" s="1"/>
  <c r="F198" i="35"/>
  <c r="F199" i="35"/>
  <c r="L268" i="35" l="1"/>
  <c r="M268" i="35"/>
  <c r="M270" i="35"/>
  <c r="M278" i="35"/>
  <c r="M271" i="35" l="1"/>
  <c r="M272" i="35" l="1"/>
  <c r="M273" i="35" s="1"/>
  <c r="M274" i="35" l="1"/>
  <c r="M275" i="35" s="1"/>
  <c r="M276" i="35" l="1"/>
  <c r="M277" i="35" s="1"/>
  <c r="M279" i="35" s="1"/>
  <c r="M280" i="35" l="1"/>
  <c r="M282" i="35" s="1"/>
  <c r="K5" i="35" l="1"/>
</calcChain>
</file>

<file path=xl/sharedStrings.xml><?xml version="1.0" encoding="utf-8"?>
<sst xmlns="http://schemas.openxmlformats.org/spreadsheetml/2006/main" count="566" uniqueCount="193">
  <si>
    <t>ლარი</t>
  </si>
  <si>
    <t>სახარჯთაღრიცხვო ღირებულება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</si>
  <si>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</si>
  <si>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</si>
  <si>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</si>
  <si>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</si>
  <si>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</si>
  <si>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</si>
  <si>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</si>
  <si>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</si>
  <si>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</si>
  <si>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</si>
  <si>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</si>
  <si>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ლოკალური ხარჯთაღრიცხვა</t>
  </si>
  <si>
    <t>შეადგინა</t>
  </si>
  <si>
    <t>ლ. სიჭინავა</t>
  </si>
  <si>
    <t>შეამოწმა</t>
  </si>
  <si>
    <t>მ. ადამია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</si>
  <si>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</si>
  <si>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</si>
  <si>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</si>
  <si>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</si>
  <si>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</si>
  <si>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მ3</t>
  </si>
  <si>
    <t>კაც/სთ</t>
  </si>
  <si>
    <t>ტ</t>
  </si>
  <si>
    <t>1 ტ</t>
  </si>
  <si>
    <t>მანქ/სთ</t>
  </si>
  <si>
    <t xml:space="preserve">შრომითი დანახარჯები </t>
  </si>
  <si>
    <t xml:space="preserve">სხვა მანქანები  </t>
  </si>
  <si>
    <t>27-8-2.</t>
  </si>
  <si>
    <t>მ2</t>
  </si>
  <si>
    <t>1000 მ2</t>
  </si>
  <si>
    <t xml:space="preserve">ტრაქტორი მუხლუხა სვლაზე 79 კვტ (108 ცხ.ძ)  </t>
  </si>
  <si>
    <t>ავტოგრეიდერი საშუალო ტიპის 79 კვტ (108 ცხ.ძ.)</t>
  </si>
  <si>
    <t xml:space="preserve">სატკეპნი საგზაო თვითმავალი გლუვი 5 ტ-ანი </t>
  </si>
  <si>
    <t>სატკეპნი საგზაო თვითმავალი გლუვი 10 ტ-ანი</t>
  </si>
  <si>
    <t>მოსარწყავ-მოსარეცხი მანქანა 6000 ლ-ანი</t>
  </si>
  <si>
    <t xml:space="preserve">ქვიშა-ხრეშოვანი ნარევი </t>
  </si>
  <si>
    <t>წყალი</t>
  </si>
  <si>
    <t>27-10-1; -4</t>
  </si>
  <si>
    <t>საფუძვლის მოწყობა ფრაქციული ღორღით სისქით 10 სმ.</t>
  </si>
  <si>
    <t>სატკეპნი საგზაო თითმავალი პნევმოსვლაზე 18 ტ-ანი</t>
  </si>
  <si>
    <t>27-63-1</t>
  </si>
  <si>
    <t>ბიტუმის ემულსია</t>
  </si>
  <si>
    <t>27-39-1; -2    27-40-1; -2</t>
  </si>
  <si>
    <t xml:space="preserve">ასფალტობეტონის დამგები </t>
  </si>
  <si>
    <t xml:space="preserve">წვრილმარცვლოვანი ასფალტობეტონი  </t>
  </si>
  <si>
    <t xml:space="preserve">სხვა მასალები  </t>
  </si>
  <si>
    <t>27-03-011-02  ГЭСН</t>
  </si>
  <si>
    <t xml:space="preserve"> მ2</t>
  </si>
  <si>
    <t>100 მ2</t>
  </si>
  <si>
    <t>შრომითი დანახარჯები</t>
  </si>
  <si>
    <t>ცივი ფრეზირების დანადგარი</t>
  </si>
  <si>
    <t>ავტოთვითსაცლელი 15 ტ-მდე</t>
  </si>
  <si>
    <t>ტრანსპორტირება საშუალოდ 5 კმ-ზე</t>
  </si>
  <si>
    <t xml:space="preserve">გზის დაპროფილება ავტოგრეიდერით გაფხვიერებული მასისა და  ქვიშა ხრეშის დამატებით </t>
  </si>
  <si>
    <t>გაფხვიერებული მასა (ნაფრეზი)</t>
  </si>
  <si>
    <t>100 მ3</t>
  </si>
  <si>
    <t>კალკ. N1</t>
  </si>
  <si>
    <t>კალკ. 2</t>
  </si>
  <si>
    <r>
      <t>მოხსნილი მასის გატანა 5 კმ-ზე</t>
    </r>
    <r>
      <rPr>
        <b/>
        <i/>
        <u/>
        <sz val="10"/>
        <rFont val="Arial"/>
        <family val="2"/>
        <charset val="204"/>
      </rPr>
      <t xml:space="preserve"> (გათვალისწინებულია ნაფრეზის თვითღირებულების კალკულაციაში)</t>
    </r>
  </si>
  <si>
    <t>4-1-227</t>
  </si>
  <si>
    <t>ავტოგუდრონატორი 3500 ლ-ანი</t>
  </si>
  <si>
    <t>13-1-200</t>
  </si>
  <si>
    <t>13-1-218</t>
  </si>
  <si>
    <t>13-1-219</t>
  </si>
  <si>
    <t>13-1-229</t>
  </si>
  <si>
    <t>არასაყოფაცხოვრებო წყალი</t>
  </si>
  <si>
    <t>13-1-222</t>
  </si>
  <si>
    <t>4-1-244</t>
  </si>
  <si>
    <t>ღორღი ბუნებრივი ქვის, ფრაქცია 0-40 მმ</t>
  </si>
  <si>
    <t>ბიტუმის ემულსიის მოსხმა</t>
  </si>
  <si>
    <t>13-1-198</t>
  </si>
  <si>
    <t>4-1-529</t>
  </si>
  <si>
    <t xml:space="preserve">27-39-1; -2    27-40-1; -2 </t>
  </si>
  <si>
    <t>საგზაო საფარის მოწყობა ცხელი მსხვილმარცვლოვანი   ფოროვანი ასფალტბეტონით 6 სმ. სისქით</t>
  </si>
  <si>
    <t>13-1-232</t>
  </si>
  <si>
    <t>4-1-511</t>
  </si>
  <si>
    <t xml:space="preserve">მსხვილმარცვლოვანი ფოროვანი ასფალტობეტონი  </t>
  </si>
  <si>
    <t xml:space="preserve">ბიტუმის ემულსიის მოსხმა    </t>
  </si>
  <si>
    <t>4-1-514</t>
  </si>
  <si>
    <t>13-1-007</t>
  </si>
  <si>
    <t>1000 მ3</t>
  </si>
  <si>
    <t>13-1-124</t>
  </si>
  <si>
    <t>14-ტრ-5</t>
  </si>
  <si>
    <t xml:space="preserve">შრომითი დანახარჯები  </t>
  </si>
  <si>
    <t xml:space="preserve">სხვა მანქანები </t>
  </si>
  <si>
    <r>
      <t xml:space="preserve">არსებული ასფალტობეტონის ფრეზირება გამაფხვიერებლით </t>
    </r>
    <r>
      <rPr>
        <b/>
        <i/>
        <u/>
        <sz val="10"/>
        <rFont val="Arial"/>
        <family val="2"/>
        <charset val="204"/>
      </rPr>
      <t>(ფრეზის სიგანე 1000-1300 მმ; ა/ბეტონის ფენის სისქე საშუალოდ 100 მმ)</t>
    </r>
  </si>
  <si>
    <t>13-1-317</t>
  </si>
  <si>
    <t>დაგროვებითი საპენსიო გადასახადი ხელფასიდან</t>
  </si>
  <si>
    <t xml:space="preserve">1-23-8         </t>
  </si>
  <si>
    <t>15-ტრ-5</t>
  </si>
  <si>
    <t>10 მ3</t>
  </si>
  <si>
    <t xml:space="preserve">სხვა მასალები </t>
  </si>
  <si>
    <t>ც</t>
  </si>
  <si>
    <t>პრ</t>
  </si>
  <si>
    <t xml:space="preserve">გრუნტის მოჭრა ტროტუარის და ბორდიურის მოსაწყობად ექსკავატორით V=0.15 მ3 </t>
  </si>
  <si>
    <t xml:space="preserve">ექსკავატორი პნევმოთვლიან სვლაზე V=0.15 მ3  </t>
  </si>
  <si>
    <t>8-3-2.</t>
  </si>
  <si>
    <t xml:space="preserve">ღორღის ბალიშის  მოწყობა ტროტუარის (სისქით 8 სმ ) და ბორდიურის ( სისქით 5სმ ) მოსაწყობად </t>
  </si>
  <si>
    <t>4-1-245</t>
  </si>
  <si>
    <t>ღორღი ბუნებრივი ქვის ფრაქცია 20-40</t>
  </si>
  <si>
    <t>27-19-4.</t>
  </si>
  <si>
    <t>ანაკრები ბეტონის ბორდიურის მოწყობა 15x30 სმ  L 70 სმ</t>
  </si>
  <si>
    <t>მ</t>
  </si>
  <si>
    <t>100 მ</t>
  </si>
  <si>
    <t>4-1-176</t>
  </si>
  <si>
    <t>ბეტონის  ბორდიური 15x30 სმ  L 70 სმ</t>
  </si>
  <si>
    <t>4-1-348</t>
  </si>
  <si>
    <t>ბეტონი B-15 (მ-200)</t>
  </si>
  <si>
    <t>4-1-377</t>
  </si>
  <si>
    <t>ხსნარი წყობის, ცემენტის მ-100</t>
  </si>
  <si>
    <t>47-01-046-07</t>
  </si>
  <si>
    <t>ГЭСН</t>
  </si>
  <si>
    <t>4-7-003</t>
  </si>
  <si>
    <t>საბაღე გაზონი, რულონური</t>
  </si>
  <si>
    <t>5-1-027</t>
  </si>
  <si>
    <t>ფიცარი ჩამოუგანავი წიწვოვანი, სისქით 13-16 მმ, IV ხარ</t>
  </si>
  <si>
    <t>გზის მოწყობა ასფალტობეტონით 370 მ-ზე</t>
  </si>
  <si>
    <t xml:space="preserve">ტროტუარების ბორდიურების და გამწვანების ზოლის მოწყობის სამშაოები </t>
  </si>
  <si>
    <t>გამწვანების ზოლზე ბუნებრივი მწვანე საფარის მოწყობა</t>
  </si>
  <si>
    <t>farnavazis quCis reabilitacia</t>
  </si>
  <si>
    <t>საგზაო საფარის მოწყობა ცხელი წვრილმარცვლოვანი ასფალტბეტონით 4 სმ. სისქით</t>
  </si>
  <si>
    <t xml:space="preserve">წვრილმარცვლოვანი ფოროვანი ასფალტობეტონი  </t>
  </si>
  <si>
    <t>1-29-3</t>
  </si>
  <si>
    <t>13-141</t>
  </si>
  <si>
    <t xml:space="preserve">ბულდოზერი </t>
  </si>
  <si>
    <t>1-22-9</t>
  </si>
  <si>
    <t>დატვირთვა ავტოთვითმცლელზე ექსკავატორით 0.65მ3</t>
  </si>
  <si>
    <t>14-127</t>
  </si>
  <si>
    <t xml:space="preserve">ექსკავატორი 0.65მ3 </t>
  </si>
  <si>
    <t>4-1-239</t>
  </si>
  <si>
    <t>ღორღი ბუნებრივი ქვის ფრაქცია 0-40</t>
  </si>
  <si>
    <t>15-ტრ-1</t>
  </si>
  <si>
    <t xml:space="preserve">გრუნტის მოჭრა ბულდოზერით </t>
  </si>
  <si>
    <t xml:space="preserve"> მ3</t>
  </si>
  <si>
    <t>ЕНиР</t>
  </si>
  <si>
    <t>23-1-1.</t>
  </si>
  <si>
    <t>ქვიშის ბალიშის მოწყობა</t>
  </si>
  <si>
    <t>ქვიშა</t>
  </si>
  <si>
    <t>23-01-020-02</t>
  </si>
  <si>
    <t>პლასტმასის გოფრირებული მილის მოწყობა Ø300 მმ</t>
  </si>
  <si>
    <t>13-1-043</t>
  </si>
  <si>
    <t>ამწე საავტომობილო სვლაზე 6.3 ტ-ანი</t>
  </si>
  <si>
    <t>6-15-11</t>
  </si>
  <si>
    <t>ჭის თავების ამაღლება მონოლითური რკინა ბეტონით</t>
  </si>
  <si>
    <t>4-1-341</t>
  </si>
  <si>
    <t xml:space="preserve">ბეტონი B-15 (მ-200) </t>
  </si>
  <si>
    <t>1-1-010</t>
  </si>
  <si>
    <t>არმატურა A-I კლასის (Ø 6 პროექტის მიხედვით)</t>
  </si>
  <si>
    <t>1-1-012</t>
  </si>
  <si>
    <t>არმატურა A-III კლასის (Ø 8  პროექტის მიხედვით)</t>
  </si>
  <si>
    <t>5-1-021</t>
  </si>
  <si>
    <t>ფიცარი ჩამოგანილი წიწვოვანი სისქით 40-60 მმ II ხარისხის</t>
  </si>
  <si>
    <t>5-1-138</t>
  </si>
  <si>
    <t>ფარი ფიცრის, ყალიბის</t>
  </si>
  <si>
    <t>1-10-015</t>
  </si>
  <si>
    <t>ელექტროდი შედუღების Ø5 მმ</t>
  </si>
  <si>
    <t>კგ</t>
  </si>
  <si>
    <t>23-23-1</t>
  </si>
  <si>
    <t>დაფარვა ცხაურით</t>
  </si>
  <si>
    <t>4-1-123</t>
  </si>
  <si>
    <t xml:space="preserve">  თუჯის ცხაური</t>
  </si>
  <si>
    <t>გატანა 10 კმ-მდე</t>
  </si>
  <si>
    <t>ტრანსპორტირება საშუალოდ 10 კმ-ზე</t>
  </si>
  <si>
    <t xml:space="preserve">ტროტუარის დაპროფილება ავტოგრეიდერით   </t>
  </si>
  <si>
    <t>გოფრირებული მილის  Ø300 მმ SN8  მოწყობა 720 მ</t>
  </si>
  <si>
    <t>1-80-3</t>
  </si>
  <si>
    <t xml:space="preserve">მიწის გათხრა ხელით პლასტმასის მილის მოსაწყობად </t>
  </si>
  <si>
    <t>1-22/1-а</t>
  </si>
  <si>
    <t xml:space="preserve"> დატვირთვა ა/თვითმცლელზე ხელით </t>
  </si>
  <si>
    <t>14-1-ტრ-5</t>
  </si>
  <si>
    <t>გატანა 5 კმ-მდე</t>
  </si>
  <si>
    <t>ადგ. კარიერი</t>
  </si>
  <si>
    <t>13-1-315</t>
  </si>
  <si>
    <t>ავტოთვითმცლელი 7 ტ-მდე</t>
  </si>
  <si>
    <t>2.6-3-099</t>
  </si>
  <si>
    <t>გოფრირებული კანალიზაციის მილი Ø300 მმ SN8</t>
  </si>
  <si>
    <t>6-28-3</t>
  </si>
  <si>
    <t>4-1-338</t>
  </si>
  <si>
    <t>ბეტონი В-18.5</t>
  </si>
  <si>
    <t>5-1-008</t>
  </si>
  <si>
    <t>ხემასალა დახერხილი ნედლი წიწვოვანი</t>
  </si>
  <si>
    <t>თუჯის ხუფის მოწყობა 40X40 სმ</t>
  </si>
  <si>
    <t>4-1-127</t>
  </si>
  <si>
    <t>თუჯის ხუფი</t>
  </si>
  <si>
    <t>წყალშემკრები ჭის მოწყობა 40 ადგილას</t>
  </si>
  <si>
    <t>მიერთებების  ასფალტობეტონით 63 მ2-ზე</t>
  </si>
  <si>
    <t xml:space="preserve">გზის დაპროფილება ავტოგრეიდერით   ქვიშა ხრეშის დამატებით </t>
  </si>
  <si>
    <t>ჭის თავების ამაღლება მონოლითური რკინა ბეტონით 12 ადგილას</t>
  </si>
  <si>
    <t>ტროტუარზე საგზაო საფარის მოწყობა ცხელი წვრილმარცვლოვანი   ფოროვანი ასფალტბეტონით 5 სმ. სისქით (11 ადგილას პანდუსების გათვალისწინებით)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</si>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</sst>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#,##0.000"/>
    <numFmt numFmtId="166" formatCode="#,##0.0000"/>
    <numFmt numFmtId="167" formatCode="0.00000"/>
    <numFmt numFmtId="168" formatCode="0;\-0;;@"/>
  </numFmts>
  <fonts count="2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Arial Cyr"/>
      <charset val="1"/>
    </font>
    <font>
      <sz val="10"/>
      <color rgb="FF000000"/>
      <name val="Arial"/>
      <family val="2"/>
      <charset val="204"/>
    </font>
    <font>
      <sz val="12"/>
      <name val="Sylfaen"/>
      <family val="1"/>
      <charset val="204"/>
    </font>
    <font>
      <b/>
      <u/>
      <sz val="11"/>
      <color rgb="FFFF0000"/>
      <name val="Arial"/>
      <family val="2"/>
      <charset val="204"/>
    </font>
    <font>
      <b/>
      <sz val="10"/>
      <color theme="1"/>
      <name val="AcadMtavr"/>
    </font>
    <font>
      <b/>
      <strike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7" fillId="2" borderId="0" applyNumberFormat="0" applyBorder="0" applyAlignment="0" applyProtection="0"/>
    <xf numFmtId="0" fontId="4" fillId="0" borderId="0"/>
    <xf numFmtId="0" fontId="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19" fillId="0" borderId="0"/>
    <xf numFmtId="0" fontId="6" fillId="0" borderId="0"/>
    <xf numFmtId="0" fontId="22" fillId="0" borderId="0"/>
    <xf numFmtId="0" fontId="10" fillId="0" borderId="0"/>
  </cellStyleXfs>
  <cellXfs count="242">
    <xf numFmtId="0" fontId="0" fillId="0" borderId="0" xfId="0"/>
    <xf numFmtId="0" fontId="10" fillId="3" borderId="0" xfId="0" applyFont="1" applyFill="1" applyAlignment="1">
      <alignment horizontal="center" vertical="center" wrapText="1"/>
    </xf>
    <xf numFmtId="0" fontId="11" fillId="3" borderId="0" xfId="4" applyFont="1" applyFill="1" applyAlignment="1">
      <alignment vertical="center"/>
    </xf>
    <xf numFmtId="0" fontId="10" fillId="3" borderId="0" xfId="4" applyFont="1" applyFill="1" applyBorder="1" applyAlignment="1">
      <alignment vertical="center"/>
    </xf>
    <xf numFmtId="0" fontId="11" fillId="3" borderId="0" xfId="4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vertical="center"/>
    </xf>
    <xf numFmtId="0" fontId="11" fillId="3" borderId="0" xfId="4" applyFont="1" applyFill="1" applyBorder="1" applyAlignment="1">
      <alignment horizontal="right" vertical="center"/>
    </xf>
    <xf numFmtId="0" fontId="11" fillId="3" borderId="0" xfId="4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2" applyFont="1" applyFill="1" applyAlignment="1">
      <alignment vertical="center"/>
    </xf>
    <xf numFmtId="3" fontId="12" fillId="3" borderId="1" xfId="4" applyNumberFormat="1" applyFont="1" applyFill="1" applyBorder="1" applyAlignment="1">
      <alignment horizontal="center" vertical="center"/>
    </xf>
    <xf numFmtId="3" fontId="12" fillId="3" borderId="1" xfId="4" applyNumberFormat="1" applyFont="1" applyFill="1" applyBorder="1" applyAlignment="1">
      <alignment vertical="center"/>
    </xf>
    <xf numFmtId="4" fontId="11" fillId="3" borderId="1" xfId="4" applyNumberFormat="1" applyFont="1" applyFill="1" applyBorder="1" applyAlignment="1">
      <alignment horizontal="center" vertical="center"/>
    </xf>
    <xf numFmtId="3" fontId="13" fillId="3" borderId="1" xfId="4" applyNumberFormat="1" applyFont="1" applyFill="1" applyBorder="1" applyAlignment="1">
      <alignment horizontal="center" vertical="center"/>
    </xf>
    <xf numFmtId="3" fontId="13" fillId="3" borderId="1" xfId="4" applyNumberFormat="1" applyFont="1" applyFill="1" applyBorder="1" applyAlignment="1">
      <alignment vertical="center"/>
    </xf>
    <xf numFmtId="4" fontId="13" fillId="3" borderId="1" xfId="4" applyNumberFormat="1" applyFont="1" applyFill="1" applyBorder="1" applyAlignment="1">
      <alignment horizontal="center" vertical="center"/>
    </xf>
    <xf numFmtId="4" fontId="10" fillId="3" borderId="1" xfId="4" applyNumberFormat="1" applyFont="1" applyFill="1" applyBorder="1" applyAlignment="1">
      <alignment horizontal="center" vertical="center"/>
    </xf>
    <xf numFmtId="0" fontId="10" fillId="3" borderId="0" xfId="4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8" applyNumberFormat="1" applyFont="1" applyFill="1" applyBorder="1" applyAlignment="1">
      <alignment horizontal="left" vertical="center"/>
    </xf>
    <xf numFmtId="4" fontId="9" fillId="3" borderId="1" xfId="10" applyNumberFormat="1" applyFont="1" applyFill="1" applyBorder="1" applyAlignment="1">
      <alignment horizontal="center" vertical="center"/>
    </xf>
    <xf numFmtId="49" fontId="10" fillId="3" borderId="1" xfId="4" applyNumberFormat="1" applyFont="1" applyFill="1" applyBorder="1" applyAlignment="1">
      <alignment horizontal="center" vertical="center" wrapText="1"/>
    </xf>
    <xf numFmtId="3" fontId="11" fillId="3" borderId="1" xfId="4" applyNumberFormat="1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/>
    </xf>
    <xf numFmtId="49" fontId="10" fillId="3" borderId="1" xfId="4" applyNumberFormat="1" applyFont="1" applyFill="1" applyBorder="1" applyAlignment="1">
      <alignment horizontal="center" vertical="center"/>
    </xf>
    <xf numFmtId="0" fontId="10" fillId="3" borderId="1" xfId="4" applyNumberFormat="1" applyFont="1" applyFill="1" applyBorder="1" applyAlignment="1">
      <alignment horizontal="center" vertical="center" wrapText="1"/>
    </xf>
    <xf numFmtId="0" fontId="10" fillId="3" borderId="0" xfId="4" applyFont="1" applyFill="1" applyAlignment="1">
      <alignment vertical="center"/>
    </xf>
    <xf numFmtId="165" fontId="10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1" fillId="3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left" vertical="center"/>
    </xf>
    <xf numFmtId="4" fontId="10" fillId="3" borderId="1" xfId="3" applyNumberFormat="1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49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left" vertical="center" wrapText="1"/>
    </xf>
    <xf numFmtId="166" fontId="12" fillId="3" borderId="0" xfId="0" applyNumberFormat="1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0" xfId="4" applyFont="1" applyFill="1" applyAlignment="1">
      <alignment horizontal="center" vertical="center"/>
    </xf>
    <xf numFmtId="4" fontId="10" fillId="3" borderId="1" xfId="11" applyNumberFormat="1" applyFont="1" applyFill="1" applyBorder="1" applyAlignment="1">
      <alignment horizontal="left" vertical="center"/>
    </xf>
    <xf numFmtId="4" fontId="10" fillId="3" borderId="1" xfId="1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4" fillId="3" borderId="1" xfId="3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left" vertical="center"/>
    </xf>
    <xf numFmtId="4" fontId="17" fillId="3" borderId="1" xfId="3" applyNumberFormat="1" applyFont="1" applyFill="1" applyBorder="1" applyAlignment="1">
      <alignment horizontal="center" vertical="center"/>
    </xf>
    <xf numFmtId="4" fontId="14" fillId="3" borderId="1" xfId="3" applyNumberFormat="1" applyFont="1" applyFill="1" applyBorder="1" applyAlignment="1">
      <alignment horizontal="center" vertical="center"/>
    </xf>
    <xf numFmtId="4" fontId="14" fillId="3" borderId="3" xfId="3" applyNumberFormat="1" applyFont="1" applyFill="1" applyBorder="1" applyAlignment="1">
      <alignment horizontal="center" vertical="center"/>
    </xf>
    <xf numFmtId="0" fontId="11" fillId="3" borderId="1" xfId="10" applyNumberFormat="1" applyFont="1" applyFill="1" applyBorder="1" applyAlignment="1">
      <alignment horizontal="left" vertical="center" wrapText="1"/>
    </xf>
    <xf numFmtId="1" fontId="10" fillId="3" borderId="2" xfId="0" applyNumberFormat="1" applyFont="1" applyFill="1" applyBorder="1" applyAlignment="1" applyProtection="1">
      <alignment horizontal="center" vertical="center"/>
    </xf>
    <xf numFmtId="4" fontId="10" fillId="3" borderId="1" xfId="10" applyNumberFormat="1" applyFont="1" applyFill="1" applyBorder="1" applyAlignment="1">
      <alignment horizontal="center" vertical="center"/>
    </xf>
    <xf numFmtId="4" fontId="11" fillId="3" borderId="1" xfId="1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" fontId="11" fillId="3" borderId="2" xfId="0" applyNumberFormat="1" applyFont="1" applyFill="1" applyBorder="1" applyAlignment="1" applyProtection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 wrapText="1"/>
    </xf>
    <xf numFmtId="1" fontId="11" fillId="3" borderId="2" xfId="0" applyNumberFormat="1" applyFont="1" applyFill="1" applyBorder="1" applyAlignment="1" applyProtection="1">
      <alignment horizontal="center" vertical="center" wrapText="1"/>
    </xf>
    <xf numFmtId="4" fontId="11" fillId="3" borderId="0" xfId="4" applyNumberFormat="1" applyFont="1" applyFill="1" applyBorder="1" applyAlignment="1">
      <alignment horizontal="right" vertical="center"/>
    </xf>
    <xf numFmtId="3" fontId="13" fillId="3" borderId="1" xfId="4" applyNumberFormat="1" applyFont="1" applyFill="1" applyBorder="1" applyAlignment="1">
      <alignment horizontal="left" vertical="center"/>
    </xf>
    <xf numFmtId="0" fontId="10" fillId="3" borderId="1" xfId="4" applyNumberFormat="1" applyFont="1" applyFill="1" applyBorder="1" applyAlignment="1">
      <alignment horizontal="left" vertical="center"/>
    </xf>
    <xf numFmtId="0" fontId="10" fillId="3" borderId="1" xfId="4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0" fillId="3" borderId="1" xfId="3" applyNumberFormat="1" applyFont="1" applyFill="1" applyBorder="1" applyAlignment="1">
      <alignment horizontal="center" vertical="center"/>
    </xf>
    <xf numFmtId="0" fontId="10" fillId="3" borderId="1" xfId="4" applyNumberFormat="1" applyFont="1" applyFill="1" applyBorder="1" applyAlignment="1">
      <alignment vertical="center"/>
    </xf>
    <xf numFmtId="0" fontId="10" fillId="3" borderId="1" xfId="8" applyNumberFormat="1" applyFont="1" applyFill="1" applyBorder="1" applyAlignment="1">
      <alignment vertical="center"/>
    </xf>
    <xf numFmtId="0" fontId="10" fillId="3" borderId="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4" fontId="10" fillId="3" borderId="0" xfId="0" applyNumberFormat="1" applyFont="1" applyFill="1" applyAlignment="1">
      <alignment horizontal="center" vertical="center"/>
    </xf>
    <xf numFmtId="0" fontId="10" fillId="3" borderId="1" xfId="10" applyNumberFormat="1" applyFont="1" applyFill="1" applyBorder="1" applyAlignment="1">
      <alignment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1" xfId="12" applyNumberFormat="1" applyFont="1" applyFill="1" applyBorder="1" applyAlignment="1">
      <alignment vertical="center"/>
    </xf>
    <xf numFmtId="4" fontId="10" fillId="3" borderId="1" xfId="12" applyNumberFormat="1" applyFont="1" applyFill="1" applyBorder="1" applyAlignment="1">
      <alignment horizontal="center" vertical="center"/>
    </xf>
    <xf numFmtId="4" fontId="9" fillId="3" borderId="1" xfId="8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 indent="1"/>
    </xf>
    <xf numFmtId="0" fontId="11" fillId="3" borderId="1" xfId="0" applyNumberFormat="1" applyFont="1" applyFill="1" applyBorder="1" applyAlignment="1">
      <alignment vertical="center" wrapText="1"/>
    </xf>
    <xf numFmtId="0" fontId="11" fillId="3" borderId="1" xfId="12" applyFont="1" applyFill="1" applyBorder="1" applyAlignment="1">
      <alignment horizontal="center" vertical="center" wrapText="1"/>
    </xf>
    <xf numFmtId="0" fontId="11" fillId="3" borderId="1" xfId="12" applyNumberFormat="1" applyFont="1" applyFill="1" applyBorder="1" applyAlignment="1">
      <alignment horizontal="center" vertical="center"/>
    </xf>
    <xf numFmtId="4" fontId="11" fillId="3" borderId="1" xfId="12" applyNumberFormat="1" applyFont="1" applyFill="1" applyBorder="1" applyAlignment="1">
      <alignment horizontal="center" vertical="center"/>
    </xf>
    <xf numFmtId="0" fontId="10" fillId="3" borderId="1" xfId="12" applyNumberFormat="1" applyFont="1" applyFill="1" applyBorder="1" applyAlignment="1">
      <alignment horizontal="center" vertical="center"/>
    </xf>
    <xf numFmtId="4" fontId="10" fillId="3" borderId="1" xfId="12" applyNumberFormat="1" applyFont="1" applyFill="1" applyBorder="1" applyAlignment="1">
      <alignment horizontal="left" vertical="center" indent="1"/>
    </xf>
    <xf numFmtId="9" fontId="10" fillId="3" borderId="1" xfId="12" applyNumberFormat="1" applyFont="1" applyFill="1" applyBorder="1" applyAlignment="1">
      <alignment horizontal="center" vertical="center"/>
    </xf>
    <xf numFmtId="1" fontId="10" fillId="3" borderId="1" xfId="12" applyNumberFormat="1" applyFont="1" applyFill="1" applyBorder="1" applyAlignment="1">
      <alignment horizontal="center" vertical="center" wrapText="1"/>
    </xf>
    <xf numFmtId="0" fontId="10" fillId="3" borderId="1" xfId="12" applyNumberFormat="1" applyFont="1" applyFill="1" applyBorder="1" applyAlignment="1">
      <alignment horizontal="right" vertical="center" indent="1"/>
    </xf>
    <xf numFmtId="0" fontId="10" fillId="3" borderId="1" xfId="12" applyFont="1" applyFill="1" applyBorder="1" applyAlignment="1">
      <alignment horizontal="center" vertical="center" wrapText="1"/>
    </xf>
    <xf numFmtId="0" fontId="10" fillId="3" borderId="1" xfId="12" applyNumberFormat="1" applyFont="1" applyFill="1" applyBorder="1" applyAlignment="1">
      <alignment horizontal="left" vertical="center" indent="1"/>
    </xf>
    <xf numFmtId="1" fontId="11" fillId="3" borderId="1" xfId="12" applyNumberFormat="1" applyFont="1" applyFill="1" applyBorder="1" applyAlignment="1">
      <alignment horizontal="center" vertical="center" wrapText="1"/>
    </xf>
    <xf numFmtId="9" fontId="11" fillId="3" borderId="1" xfId="12" applyNumberFormat="1" applyFont="1" applyFill="1" applyBorder="1" applyAlignment="1">
      <alignment horizontal="center" vertical="center"/>
    </xf>
    <xf numFmtId="0" fontId="9" fillId="3" borderId="0" xfId="12" applyFont="1" applyFill="1" applyAlignment="1">
      <alignment vertical="center"/>
    </xf>
    <xf numFmtId="0" fontId="10" fillId="3" borderId="1" xfId="12" applyFont="1" applyFill="1" applyBorder="1" applyAlignment="1">
      <alignment horizontal="center" vertical="center"/>
    </xf>
    <xf numFmtId="0" fontId="10" fillId="3" borderId="0" xfId="12" applyFont="1" applyFill="1" applyAlignment="1">
      <alignment horizontal="center" vertical="center" wrapText="1"/>
    </xf>
    <xf numFmtId="49" fontId="10" fillId="3" borderId="1" xfId="12" applyNumberFormat="1" applyFont="1" applyFill="1" applyBorder="1" applyAlignment="1">
      <alignment horizontal="center" vertical="center"/>
    </xf>
    <xf numFmtId="0" fontId="10" fillId="3" borderId="1" xfId="12" applyNumberFormat="1" applyFont="1" applyFill="1" applyBorder="1" applyAlignment="1">
      <alignment horizontal="left" vertical="center"/>
    </xf>
    <xf numFmtId="165" fontId="10" fillId="3" borderId="1" xfId="12" applyNumberFormat="1" applyFont="1" applyFill="1" applyBorder="1" applyAlignment="1">
      <alignment horizontal="center" vertical="center"/>
    </xf>
    <xf numFmtId="0" fontId="10" fillId="3" borderId="0" xfId="12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3" borderId="0" xfId="4" applyFont="1" applyFill="1" applyBorder="1" applyAlignment="1">
      <alignment horizontal="center" vertical="center" wrapText="1"/>
    </xf>
    <xf numFmtId="4" fontId="11" fillId="3" borderId="0" xfId="4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10" fillId="3" borderId="1" xfId="4" applyNumberFormat="1" applyFont="1" applyFill="1" applyBorder="1" applyAlignment="1">
      <alignment horizontal="center" vertical="center"/>
    </xf>
    <xf numFmtId="0" fontId="10" fillId="3" borderId="0" xfId="4" applyFont="1" applyFill="1" applyAlignment="1">
      <alignment horizontal="center"/>
    </xf>
    <xf numFmtId="4" fontId="10" fillId="3" borderId="1" xfId="8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0" xfId="4" applyFont="1" applyFill="1" applyAlignment="1">
      <alignment horizontal="center"/>
    </xf>
    <xf numFmtId="0" fontId="11" fillId="3" borderId="0" xfId="4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4" fontId="2" fillId="3" borderId="1" xfId="11" applyNumberFormat="1" applyFont="1" applyFill="1" applyBorder="1" applyAlignment="1">
      <alignment horizontal="center" vertical="center"/>
    </xf>
    <xf numFmtId="4" fontId="2" fillId="3" borderId="1" xfId="10" applyNumberFormat="1" applyFont="1" applyFill="1" applyBorder="1" applyAlignment="1">
      <alignment horizontal="center" vertical="center"/>
    </xf>
    <xf numFmtId="4" fontId="2" fillId="3" borderId="1" xfId="8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 indent="1"/>
    </xf>
    <xf numFmtId="0" fontId="1" fillId="3" borderId="0" xfId="12" applyFont="1" applyFill="1" applyAlignment="1">
      <alignment vertical="center"/>
    </xf>
    <xf numFmtId="0" fontId="1" fillId="3" borderId="0" xfId="15" applyFont="1" applyFill="1" applyAlignment="1">
      <alignment horizontal="left" vertical="center"/>
    </xf>
    <xf numFmtId="0" fontId="1" fillId="3" borderId="0" xfId="15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indent="1"/>
    </xf>
    <xf numFmtId="9" fontId="21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right" vertical="center" indent="1"/>
    </xf>
    <xf numFmtId="0" fontId="21" fillId="3" borderId="1" xfId="0" applyFont="1" applyFill="1" applyBorder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/>
    </xf>
    <xf numFmtId="0" fontId="11" fillId="3" borderId="1" xfId="0" applyNumberFormat="1" applyFont="1" applyFill="1" applyBorder="1" applyAlignment="1">
      <alignment horizontal="left" vertical="center" wrapText="1" indent="1"/>
    </xf>
    <xf numFmtId="0" fontId="10" fillId="3" borderId="1" xfId="4" applyNumberFormat="1" applyFont="1" applyFill="1" applyBorder="1" applyAlignment="1">
      <alignment horizontal="left" vertical="center" indent="1"/>
    </xf>
    <xf numFmtId="0" fontId="10" fillId="3" borderId="1" xfId="0" applyNumberFormat="1" applyFont="1" applyFill="1" applyBorder="1" applyAlignment="1">
      <alignment horizontal="left" vertical="center" indent="1"/>
    </xf>
    <xf numFmtId="49" fontId="10" fillId="3" borderId="1" xfId="8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left" vertical="justify" indent="1"/>
    </xf>
    <xf numFmtId="0" fontId="10" fillId="3" borderId="1" xfId="4" applyNumberFormat="1" applyFont="1" applyFill="1" applyBorder="1" applyAlignment="1">
      <alignment horizontal="left" vertical="justify" indent="1"/>
    </xf>
    <xf numFmtId="3" fontId="23" fillId="3" borderId="1" xfId="4" applyNumberFormat="1" applyFont="1" applyFill="1" applyBorder="1" applyAlignment="1">
      <alignment horizontal="center" vertical="center"/>
    </xf>
    <xf numFmtId="4" fontId="1" fillId="3" borderId="1" xfId="8" applyNumberFormat="1" applyFont="1" applyFill="1" applyBorder="1" applyAlignment="1">
      <alignment horizontal="center" vertical="center"/>
    </xf>
    <xf numFmtId="0" fontId="10" fillId="3" borderId="0" xfId="8" applyFont="1" applyFill="1" applyAlignment="1">
      <alignment horizontal="center" vertical="center" wrapText="1"/>
    </xf>
    <xf numFmtId="165" fontId="10" fillId="3" borderId="0" xfId="0" applyNumberFormat="1" applyFont="1" applyFill="1" applyAlignment="1">
      <alignment horizontal="center" vertical="center" wrapText="1"/>
    </xf>
    <xf numFmtId="4" fontId="11" fillId="3" borderId="0" xfId="0" applyNumberFormat="1" applyFont="1" applyFill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4" fontId="10" fillId="3" borderId="1" xfId="2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/>
    </xf>
    <xf numFmtId="0" fontId="11" fillId="3" borderId="0" xfId="0" applyFont="1" applyFill="1"/>
    <xf numFmtId="166" fontId="10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/>
    </xf>
    <xf numFmtId="0" fontId="10" fillId="3" borderId="0" xfId="0" applyFont="1" applyFill="1"/>
    <xf numFmtId="0" fontId="10" fillId="3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left" vertical="center" wrapText="1" indent="1"/>
    </xf>
    <xf numFmtId="3" fontId="1" fillId="3" borderId="1" xfId="0" applyNumberFormat="1" applyFont="1" applyFill="1" applyBorder="1" applyAlignment="1">
      <alignment horizontal="center"/>
    </xf>
    <xf numFmtId="0" fontId="11" fillId="3" borderId="1" xfId="12" applyFont="1" applyFill="1" applyBorder="1" applyAlignment="1">
      <alignment horizontal="center" vertical="center"/>
    </xf>
    <xf numFmtId="49" fontId="11" fillId="3" borderId="1" xfId="12" applyNumberFormat="1" applyFont="1" applyFill="1" applyBorder="1" applyAlignment="1">
      <alignment horizontal="center" vertical="center"/>
    </xf>
    <xf numFmtId="4" fontId="11" fillId="3" borderId="1" xfId="3" applyNumberFormat="1" applyFont="1" applyFill="1" applyBorder="1" applyAlignment="1">
      <alignment horizontal="center" vertical="center"/>
    </xf>
    <xf numFmtId="0" fontId="11" fillId="3" borderId="0" xfId="12" applyFont="1" applyFill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3" borderId="1" xfId="12" applyNumberFormat="1" applyFont="1" applyFill="1" applyBorder="1" applyAlignment="1">
      <alignment horizontal="left" vertical="center"/>
    </xf>
    <xf numFmtId="3" fontId="10" fillId="3" borderId="1" xfId="4" applyNumberFormat="1" applyFont="1" applyFill="1" applyBorder="1" applyAlignment="1">
      <alignment vertical="center"/>
    </xf>
    <xf numFmtId="0" fontId="10" fillId="3" borderId="1" xfId="8" applyNumberFormat="1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3" fontId="13" fillId="3" borderId="1" xfId="4" applyNumberFormat="1" applyFont="1" applyFill="1" applyBorder="1" applyAlignment="1">
      <alignment horizontal="left" vertical="center" indent="1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horizontal="center"/>
    </xf>
    <xf numFmtId="0" fontId="10" fillId="3" borderId="1" xfId="0" applyFont="1" applyFill="1" applyBorder="1" applyAlignment="1">
      <alignment vertical="center"/>
    </xf>
    <xf numFmtId="0" fontId="11" fillId="3" borderId="0" xfId="12" applyFont="1" applyFill="1" applyAlignment="1">
      <alignment horizontal="center" vertical="center" wrapText="1"/>
    </xf>
    <xf numFmtId="0" fontId="11" fillId="3" borderId="0" xfId="4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 applyProtection="1">
      <alignment horizontal="center" vertical="center"/>
    </xf>
    <xf numFmtId="1" fontId="12" fillId="3" borderId="8" xfId="0" applyNumberFormat="1" applyFont="1" applyFill="1" applyBorder="1" applyAlignment="1" applyProtection="1">
      <alignment horizontal="center" vertical="center"/>
    </xf>
    <xf numFmtId="167" fontId="25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indent="1"/>
    </xf>
    <xf numFmtId="4" fontId="12" fillId="3" borderId="1" xfId="0" applyNumberFormat="1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10" fillId="3" borderId="1" xfId="4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4" fontId="1" fillId="3" borderId="1" xfId="10" applyNumberFormat="1" applyFont="1" applyFill="1" applyBorder="1" applyAlignment="1">
      <alignment horizontal="center" vertical="center"/>
    </xf>
    <xf numFmtId="3" fontId="11" fillId="3" borderId="1" xfId="4" applyNumberFormat="1" applyFont="1" applyFill="1" applyBorder="1" applyAlignment="1">
      <alignment vertical="center"/>
    </xf>
    <xf numFmtId="0" fontId="12" fillId="3" borderId="1" xfId="8" applyNumberFormat="1" applyFont="1" applyFill="1" applyBorder="1" applyAlignment="1">
      <alignment horizontal="left" vertical="center"/>
    </xf>
    <xf numFmtId="4" fontId="12" fillId="3" borderId="1" xfId="4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168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1" fillId="3" borderId="1" xfId="0" applyNumberFormat="1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4" fontId="1" fillId="3" borderId="1" xfId="11" applyNumberFormat="1" applyFont="1" applyFill="1" applyBorder="1" applyAlignment="1">
      <alignment horizontal="center" vertical="center"/>
    </xf>
    <xf numFmtId="4" fontId="1" fillId="3" borderId="1" xfId="11" applyNumberFormat="1" applyFont="1" applyFill="1" applyBorder="1" applyAlignment="1">
      <alignment vertical="center"/>
    </xf>
    <xf numFmtId="4" fontId="10" fillId="3" borderId="1" xfId="21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indent="1"/>
    </xf>
    <xf numFmtId="49" fontId="10" fillId="3" borderId="1" xfId="2" applyNumberFormat="1" applyFont="1" applyFill="1" applyBorder="1" applyAlignment="1">
      <alignment horizontal="center" vertical="center" wrapText="1"/>
    </xf>
    <xf numFmtId="4" fontId="10" fillId="3" borderId="1" xfId="4" applyNumberFormat="1" applyFont="1" applyFill="1" applyBorder="1" applyAlignment="1">
      <alignment horizontal="center"/>
    </xf>
    <xf numFmtId="0" fontId="10" fillId="3" borderId="0" xfId="4" applyFont="1" applyFill="1"/>
    <xf numFmtId="0" fontId="24" fillId="3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 applyProtection="1">
      <alignment horizontal="center" vertical="center"/>
    </xf>
    <xf numFmtId="1" fontId="12" fillId="3" borderId="8" xfId="0" applyNumberFormat="1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center" vertical="center" wrapText="1"/>
    </xf>
    <xf numFmtId="4" fontId="11" fillId="3" borderId="0" xfId="4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</cellXfs>
  <cellStyles count="22">
    <cellStyle name="Bad" xfId="1"/>
    <cellStyle name="Normal" xfId="0" builtinId="0"/>
    <cellStyle name="Normal 2" xfId="2"/>
    <cellStyle name="Normal 2 2" xfId="14"/>
    <cellStyle name="Normal 3" xfId="3"/>
    <cellStyle name="Normal_Sheet1" xfId="21"/>
    <cellStyle name="silfain" xfId="20"/>
    <cellStyle name="Обычный 2" xfId="4"/>
    <cellStyle name="Обычный 2 2" xfId="5"/>
    <cellStyle name="Обычный 2 2 2" xfId="6"/>
    <cellStyle name="Обычный 2 2 2 2" xfId="15"/>
    <cellStyle name="Обычный 2 2 3" xfId="17"/>
    <cellStyle name="Обычный 2 3" xfId="16"/>
    <cellStyle name="Обычный 3" xfId="7"/>
    <cellStyle name="Обычный 3 2" xfId="12"/>
    <cellStyle name="Обычный 4" xfId="19"/>
    <cellStyle name="Обычный 5" xfId="18"/>
    <cellStyle name="Обычный 7" xfId="11"/>
    <cellStyle name="ჩვეულებრივი 2" xfId="8"/>
    <cellStyle name="ჩვეულებრივი 2 2" xfId="9"/>
    <cellStyle name="ჩვეულებრივი 2 2 2" xfId="10"/>
    <cellStyle name="ჩვეულებრივი 2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6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7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3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3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3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4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4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4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4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4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5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5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5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5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7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7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7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7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8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9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0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1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1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1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21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23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27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29" name="Text Box 1"/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9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8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69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0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1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2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5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6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5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5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6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6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6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6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6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6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6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6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6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7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7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7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7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7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7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7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7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7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8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8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8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8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8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8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8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8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8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9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9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9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9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9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9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9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9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9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79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0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0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0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0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0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0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0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0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0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1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1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1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1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1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1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1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1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1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2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2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2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2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2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2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2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2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3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3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3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3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3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3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3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3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3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4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4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4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4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4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4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4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48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49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50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51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52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53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54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55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56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267</xdr:row>
      <xdr:rowOff>0</xdr:rowOff>
    </xdr:from>
    <xdr:ext cx="0" cy="28575"/>
    <xdr:sp macro="" textlink="">
      <xdr:nvSpPr>
        <xdr:cNvPr id="17857" name="Text Box 1"/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7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8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19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0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1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2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3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4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7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8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0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1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2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3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4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5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8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8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8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8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9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9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9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9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9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9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9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9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69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0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0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0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0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0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0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0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0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0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0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1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1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1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1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1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1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1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1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1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1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2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2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2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2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2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2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2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2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2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2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3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3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3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3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3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3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3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3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3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3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4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4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4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4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4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4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4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4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4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4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5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5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5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5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5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5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5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5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5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6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6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6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6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6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6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6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6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6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6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7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7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7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7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7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76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77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78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79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80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81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82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83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84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248</xdr:row>
      <xdr:rowOff>0</xdr:rowOff>
    </xdr:from>
    <xdr:ext cx="0" cy="28575"/>
    <xdr:sp macro="" textlink="">
      <xdr:nvSpPr>
        <xdr:cNvPr id="26785" name="Text Box 1"/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23"/>
  <sheetViews>
    <sheetView tabSelected="1" view="pageBreakPreview" zoomScaleSheetLayoutView="100" workbookViewId="0">
      <selection activeCell="Q13" sqref="Q13"/>
    </sheetView>
  </sheetViews>
  <sheetFormatPr defaultColWidth="7" defaultRowHeight="12.75"/>
  <cols>
    <col min="1" max="1" width="4.5703125" style="8" bestFit="1" customWidth="1"/>
    <col min="2" max="2" width="13.42578125" style="125" customWidth="1"/>
    <col min="3" max="3" width="62.5703125" style="127" customWidth="1"/>
    <col min="4" max="4" width="9.42578125" style="125" customWidth="1"/>
    <col min="5" max="7" width="9.7109375" style="125" customWidth="1"/>
    <col min="8" max="8" width="10.28515625" style="126" customWidth="1"/>
    <col min="9" max="9" width="9.7109375" style="125" customWidth="1"/>
    <col min="10" max="10" width="9.7109375" style="126" customWidth="1"/>
    <col min="11" max="11" width="9.7109375" style="125" customWidth="1"/>
    <col min="12" max="12" width="9.7109375" style="126" customWidth="1"/>
    <col min="13" max="13" width="12" style="126" customWidth="1"/>
    <col min="14" max="14" width="14" style="121" customWidth="1"/>
    <col min="15" max="228" width="9.140625" style="121" customWidth="1"/>
    <col min="229" max="229" width="2.5703125" style="121" customWidth="1"/>
    <col min="230" max="230" width="9.140625" style="121" customWidth="1"/>
    <col min="231" max="231" width="47.85546875" style="121" customWidth="1"/>
    <col min="232" max="232" width="6.7109375" style="121" customWidth="1"/>
    <col min="233" max="233" width="7.42578125" style="121" customWidth="1"/>
    <col min="234" max="234" width="7" style="121" customWidth="1"/>
    <col min="235" max="235" width="8.5703125" style="121" customWidth="1"/>
    <col min="236" max="236" width="12" style="121" customWidth="1"/>
    <col min="237" max="237" width="4.7109375" style="121" customWidth="1"/>
    <col min="238" max="238" width="9.140625" style="121" customWidth="1"/>
    <col min="239" max="239" width="11.7109375" style="121" customWidth="1"/>
    <col min="240" max="16384" width="7" style="121"/>
  </cols>
  <sheetData>
    <row r="1" spans="1:220">
      <c r="A1" s="111"/>
      <c r="B1" s="118"/>
      <c r="C1" s="119"/>
      <c r="D1" s="118"/>
      <c r="E1" s="118"/>
      <c r="F1" s="118"/>
      <c r="G1" s="118"/>
      <c r="H1" s="120"/>
      <c r="I1" s="118"/>
      <c r="J1" s="120"/>
      <c r="K1" s="118"/>
      <c r="L1" s="120"/>
      <c r="M1" s="120"/>
    </row>
    <row r="2" spans="1:220" s="3" customFormat="1" ht="12.75" customHeight="1">
      <c r="A2" s="228" t="s">
        <v>122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220" s="3" customFormat="1">
      <c r="A3" s="238" t="s">
        <v>13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220" s="3" customForma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220" s="5" customFormat="1">
      <c r="A5" s="4"/>
      <c r="B5" s="117"/>
      <c r="C5" s="6"/>
      <c r="D5" s="4"/>
      <c r="E5" s="4"/>
      <c r="F5" s="4"/>
      <c r="G5" s="4"/>
      <c r="H5" s="110"/>
      <c r="I5" s="4"/>
      <c r="J5" s="70" t="s">
        <v>1</v>
      </c>
      <c r="K5" s="239" t="e">
        <f>M282</f>
        <v>#VALUE!</v>
      </c>
      <c r="L5" s="239"/>
      <c r="M5" s="4" t="s">
        <v>0</v>
      </c>
    </row>
    <row r="6" spans="1:220" s="5" customFormat="1">
      <c r="A6" s="4"/>
      <c r="C6" s="6"/>
      <c r="D6" s="4"/>
      <c r="E6" s="4"/>
      <c r="F6" s="4"/>
      <c r="G6" s="4"/>
      <c r="H6" s="110"/>
      <c r="I6" s="4"/>
      <c r="J6" s="70"/>
      <c r="K6" s="110"/>
      <c r="L6" s="110"/>
      <c r="M6" s="4"/>
    </row>
    <row r="7" spans="1:220" s="2" customFormat="1" ht="26.25" customHeight="1">
      <c r="A7" s="241" t="s">
        <v>2</v>
      </c>
      <c r="B7" s="241" t="s">
        <v>3</v>
      </c>
      <c r="C7" s="240" t="s">
        <v>4</v>
      </c>
      <c r="D7" s="240" t="s">
        <v>5</v>
      </c>
      <c r="E7" s="241" t="s">
        <v>6</v>
      </c>
      <c r="F7" s="241"/>
      <c r="G7" s="240" t="s">
        <v>7</v>
      </c>
      <c r="H7" s="240"/>
      <c r="I7" s="240" t="s">
        <v>8</v>
      </c>
      <c r="J7" s="240"/>
      <c r="K7" s="241" t="s">
        <v>9</v>
      </c>
      <c r="L7" s="241"/>
      <c r="M7" s="241" t="s">
        <v>10</v>
      </c>
    </row>
    <row r="8" spans="1:220" s="2" customFormat="1">
      <c r="A8" s="241"/>
      <c r="B8" s="241"/>
      <c r="C8" s="240"/>
      <c r="D8" s="240"/>
      <c r="E8" s="111" t="s">
        <v>11</v>
      </c>
      <c r="F8" s="111" t="s">
        <v>12</v>
      </c>
      <c r="G8" s="111" t="s">
        <v>11</v>
      </c>
      <c r="H8" s="111" t="s">
        <v>12</v>
      </c>
      <c r="I8" s="111" t="s">
        <v>11</v>
      </c>
      <c r="J8" s="111" t="s">
        <v>12</v>
      </c>
      <c r="K8" s="111" t="s">
        <v>11</v>
      </c>
      <c r="L8" s="111" t="s">
        <v>12</v>
      </c>
      <c r="M8" s="241"/>
    </row>
    <row r="9" spans="1:220" s="7" customFormat="1">
      <c r="A9" s="66">
        <v>1</v>
      </c>
      <c r="B9" s="66">
        <v>2</v>
      </c>
      <c r="C9" s="67">
        <v>3</v>
      </c>
      <c r="D9" s="68">
        <v>4</v>
      </c>
      <c r="E9" s="69">
        <v>5</v>
      </c>
      <c r="F9" s="68">
        <v>6</v>
      </c>
      <c r="G9" s="68">
        <v>7</v>
      </c>
      <c r="H9" s="67">
        <v>8</v>
      </c>
      <c r="I9" s="68">
        <v>9</v>
      </c>
      <c r="J9" s="67">
        <v>10</v>
      </c>
      <c r="K9" s="68">
        <v>11</v>
      </c>
      <c r="L9" s="67">
        <v>12</v>
      </c>
      <c r="M9" s="67">
        <v>13</v>
      </c>
    </row>
    <row r="10" spans="1:220" s="7" customFormat="1">
      <c r="A10" s="66"/>
      <c r="B10" s="66"/>
      <c r="C10" s="67"/>
      <c r="D10" s="68"/>
      <c r="E10" s="69"/>
      <c r="F10" s="68"/>
      <c r="G10" s="68"/>
      <c r="H10" s="67"/>
      <c r="I10" s="68"/>
      <c r="J10" s="67"/>
      <c r="K10" s="68"/>
      <c r="L10" s="67"/>
      <c r="M10" s="67"/>
    </row>
    <row r="11" spans="1:220" s="7" customFormat="1" ht="15">
      <c r="A11" s="10"/>
      <c r="B11" s="11"/>
      <c r="C11" s="156" t="s">
        <v>119</v>
      </c>
      <c r="D11" s="10"/>
      <c r="E11" s="10"/>
      <c r="F11" s="33"/>
      <c r="G11" s="33"/>
      <c r="H11" s="33"/>
      <c r="I11" s="33"/>
      <c r="J11" s="33"/>
      <c r="K11" s="33"/>
      <c r="L11" s="33"/>
      <c r="M11" s="33"/>
    </row>
    <row r="12" spans="1:220" s="17" customFormat="1">
      <c r="A12" s="13"/>
      <c r="B12" s="14"/>
      <c r="C12" s="71"/>
      <c r="D12" s="13"/>
      <c r="E12" s="15"/>
      <c r="F12" s="16"/>
      <c r="G12" s="16"/>
      <c r="H12" s="16"/>
      <c r="I12" s="16"/>
      <c r="J12" s="16"/>
      <c r="K12" s="16"/>
      <c r="L12" s="16"/>
      <c r="M12" s="16"/>
    </row>
    <row r="13" spans="1:220" s="7" customFormat="1" ht="38.25">
      <c r="A13" s="144">
        <v>1</v>
      </c>
      <c r="B13" s="143" t="s">
        <v>49</v>
      </c>
      <c r="C13" s="134" t="s">
        <v>88</v>
      </c>
      <c r="D13" s="34" t="s">
        <v>50</v>
      </c>
      <c r="E13" s="21"/>
      <c r="F13" s="21">
        <v>3407.6</v>
      </c>
      <c r="G13" s="39"/>
      <c r="H13" s="39"/>
      <c r="I13" s="39"/>
      <c r="J13" s="39"/>
      <c r="K13" s="39"/>
      <c r="L13" s="39"/>
      <c r="M13" s="39"/>
      <c r="N13" s="49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</row>
    <row r="14" spans="1:220" s="17" customFormat="1">
      <c r="A14" s="118"/>
      <c r="B14" s="41"/>
      <c r="C14" s="42"/>
      <c r="D14" s="43" t="s">
        <v>51</v>
      </c>
      <c r="E14" s="43"/>
      <c r="F14" s="76">
        <f>F13/100</f>
        <v>34.076000000000001</v>
      </c>
      <c r="G14" s="43"/>
      <c r="H14" s="43"/>
      <c r="I14" s="43"/>
      <c r="J14" s="43"/>
      <c r="K14" s="43"/>
      <c r="L14" s="43"/>
      <c r="M14" s="43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</row>
    <row r="15" spans="1:220" s="7" customFormat="1">
      <c r="A15" s="144"/>
      <c r="B15" s="44"/>
      <c r="C15" s="42" t="s">
        <v>52</v>
      </c>
      <c r="D15" s="43" t="s">
        <v>24</v>
      </c>
      <c r="E15" s="43">
        <v>0.42</v>
      </c>
      <c r="F15" s="43">
        <f>E15*F14</f>
        <v>14.311919999999999</v>
      </c>
      <c r="G15" s="43"/>
      <c r="H15" s="43"/>
      <c r="I15" s="43"/>
      <c r="J15" s="43"/>
      <c r="K15" s="43"/>
      <c r="L15" s="43"/>
      <c r="M15" s="43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</row>
    <row r="16" spans="1:220" s="7" customFormat="1">
      <c r="A16" s="144"/>
      <c r="B16" s="122" t="s">
        <v>60</v>
      </c>
      <c r="C16" s="53" t="s">
        <v>53</v>
      </c>
      <c r="D16" s="54" t="s">
        <v>27</v>
      </c>
      <c r="E16" s="43">
        <v>0.44</v>
      </c>
      <c r="F16" s="43">
        <f>E16*F14</f>
        <v>14.99344</v>
      </c>
      <c r="G16" s="43"/>
      <c r="H16" s="43"/>
      <c r="I16" s="43"/>
      <c r="J16" s="43"/>
      <c r="K16" s="43"/>
      <c r="L16" s="43"/>
      <c r="M16" s="43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</row>
    <row r="17" spans="1:240" s="7" customFormat="1">
      <c r="A17" s="144"/>
      <c r="B17" s="26" t="s">
        <v>67</v>
      </c>
      <c r="C17" s="42" t="s">
        <v>37</v>
      </c>
      <c r="D17" s="43" t="s">
        <v>27</v>
      </c>
      <c r="E17" s="43">
        <v>0.03</v>
      </c>
      <c r="F17" s="43">
        <f>E17*F14</f>
        <v>1.0222800000000001</v>
      </c>
      <c r="G17" s="43"/>
      <c r="H17" s="43"/>
      <c r="I17" s="43"/>
      <c r="J17" s="43"/>
      <c r="K17" s="16"/>
      <c r="L17" s="43"/>
      <c r="M17" s="43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</row>
    <row r="18" spans="1:240" s="7" customFormat="1">
      <c r="A18" s="144"/>
      <c r="B18" s="44" t="s">
        <v>89</v>
      </c>
      <c r="C18" s="42" t="s">
        <v>54</v>
      </c>
      <c r="D18" s="43" t="s">
        <v>27</v>
      </c>
      <c r="E18" s="43">
        <v>0.35</v>
      </c>
      <c r="F18" s="43">
        <f>E18*F14</f>
        <v>11.926599999999999</v>
      </c>
      <c r="G18" s="43"/>
      <c r="H18" s="43"/>
      <c r="I18" s="43"/>
      <c r="J18" s="43"/>
      <c r="K18" s="43"/>
      <c r="L18" s="43"/>
      <c r="M18" s="43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</row>
    <row r="19" spans="1:240" s="7" customFormat="1" ht="13.5" thickBot="1">
      <c r="A19" s="144"/>
      <c r="B19" s="26" t="s">
        <v>62</v>
      </c>
      <c r="C19" s="72" t="s">
        <v>39</v>
      </c>
      <c r="D19" s="23" t="s">
        <v>23</v>
      </c>
      <c r="E19" s="38">
        <v>0.17499999999999999</v>
      </c>
      <c r="F19" s="24">
        <f>E19*F14</f>
        <v>5.9632999999999994</v>
      </c>
      <c r="G19" s="16"/>
      <c r="H19" s="24"/>
      <c r="I19" s="24"/>
      <c r="J19" s="24"/>
      <c r="K19" s="24"/>
      <c r="L19" s="24"/>
      <c r="M19" s="24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</row>
    <row r="20" spans="1:240" s="52" customFormat="1" ht="13.5" thickBot="1">
      <c r="A20" s="50"/>
      <c r="B20" s="56"/>
      <c r="C20" s="57" t="s">
        <v>57</v>
      </c>
      <c r="D20" s="58" t="s">
        <v>25</v>
      </c>
      <c r="E20" s="58">
        <v>21.78</v>
      </c>
      <c r="F20" s="58">
        <f>E20*F14</f>
        <v>742.17528000000004</v>
      </c>
      <c r="G20" s="59"/>
      <c r="H20" s="59"/>
      <c r="I20" s="59"/>
      <c r="J20" s="59"/>
      <c r="K20" s="59"/>
      <c r="L20" s="59"/>
      <c r="M20" s="60"/>
      <c r="N20" s="236"/>
      <c r="O20" s="237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</row>
    <row r="21" spans="1:240" s="17" customFormat="1">
      <c r="A21" s="118"/>
      <c r="B21" s="29"/>
      <c r="C21" s="55"/>
      <c r="D21" s="45"/>
      <c r="E21" s="24"/>
      <c r="F21" s="16"/>
      <c r="G21" s="120"/>
      <c r="H21" s="120"/>
      <c r="I21" s="120"/>
      <c r="J21" s="120"/>
      <c r="K21" s="16"/>
      <c r="L21" s="24"/>
      <c r="M21" s="24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</row>
    <row r="22" spans="1:240" s="7" customFormat="1" ht="25.5">
      <c r="A22" s="18">
        <v>2</v>
      </c>
      <c r="B22" s="19" t="s">
        <v>85</v>
      </c>
      <c r="C22" s="61" t="s">
        <v>61</v>
      </c>
      <c r="D22" s="20" t="s">
        <v>25</v>
      </c>
      <c r="E22" s="21"/>
      <c r="F22" s="21">
        <f>F20</f>
        <v>742.17528000000004</v>
      </c>
      <c r="G22" s="21"/>
      <c r="H22" s="21"/>
      <c r="I22" s="21"/>
      <c r="J22" s="21"/>
      <c r="K22" s="24"/>
      <c r="L22" s="24"/>
      <c r="M22" s="2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</row>
    <row r="23" spans="1:240" s="17" customFormat="1">
      <c r="A23" s="25"/>
      <c r="B23" s="26"/>
      <c r="C23" s="27"/>
      <c r="D23" s="25"/>
      <c r="E23" s="24"/>
      <c r="F23" s="24"/>
      <c r="G23" s="24"/>
      <c r="H23" s="24"/>
      <c r="I23" s="24"/>
      <c r="J23" s="24"/>
      <c r="K23" s="16"/>
      <c r="L23" s="24"/>
      <c r="M23" s="24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</row>
    <row r="24" spans="1:240" s="17" customFormat="1">
      <c r="A24" s="25"/>
      <c r="B24" s="26"/>
      <c r="C24" s="27" t="s">
        <v>55</v>
      </c>
      <c r="D24" s="25" t="s">
        <v>25</v>
      </c>
      <c r="E24" s="24">
        <v>1</v>
      </c>
      <c r="F24" s="24">
        <f>E24*F22</f>
        <v>742.17528000000004</v>
      </c>
      <c r="G24" s="24"/>
      <c r="H24" s="24"/>
      <c r="I24" s="24"/>
      <c r="J24" s="24"/>
      <c r="K24" s="16"/>
      <c r="L24" s="24"/>
      <c r="M24" s="24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</row>
    <row r="25" spans="1:240" s="17" customFormat="1">
      <c r="A25" s="25"/>
      <c r="B25" s="26"/>
      <c r="C25" s="27"/>
      <c r="D25" s="25"/>
      <c r="E25" s="24"/>
      <c r="F25" s="24"/>
      <c r="G25" s="24"/>
      <c r="H25" s="24"/>
      <c r="I25" s="24"/>
      <c r="J25" s="24"/>
      <c r="K25" s="16"/>
      <c r="L25" s="24"/>
      <c r="M25" s="24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</row>
    <row r="26" spans="1:240" s="17" customFormat="1">
      <c r="A26" s="118"/>
      <c r="B26" s="29"/>
      <c r="C26" s="27"/>
      <c r="D26" s="23"/>
      <c r="E26" s="120"/>
      <c r="F26" s="24"/>
      <c r="G26" s="16"/>
      <c r="H26" s="24"/>
      <c r="I26" s="24"/>
      <c r="J26" s="24"/>
      <c r="K26" s="24"/>
      <c r="L26" s="24"/>
      <c r="M26" s="24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</row>
    <row r="27" spans="1:240" s="7" customFormat="1" ht="19.5" customHeight="1">
      <c r="A27" s="18">
        <v>1</v>
      </c>
      <c r="B27" s="19" t="s">
        <v>125</v>
      </c>
      <c r="C27" s="150" t="s">
        <v>135</v>
      </c>
      <c r="D27" s="20" t="s">
        <v>23</v>
      </c>
      <c r="E27" s="21"/>
      <c r="F27" s="65">
        <f>370*9.8*0.366</f>
        <v>1327.1160000000002</v>
      </c>
      <c r="G27" s="24"/>
      <c r="H27" s="24"/>
      <c r="I27" s="24"/>
      <c r="J27" s="24"/>
      <c r="K27" s="24"/>
      <c r="L27" s="24"/>
      <c r="M27" s="2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</row>
    <row r="28" spans="1:240" s="17" customFormat="1">
      <c r="A28" s="25"/>
      <c r="B28" s="26"/>
      <c r="C28" s="27"/>
      <c r="D28" s="25" t="s">
        <v>83</v>
      </c>
      <c r="E28" s="24"/>
      <c r="F28" s="106">
        <f>F27/1000</f>
        <v>1.3271160000000002</v>
      </c>
      <c r="G28" s="24"/>
      <c r="H28" s="24"/>
      <c r="I28" s="24"/>
      <c r="J28" s="24"/>
      <c r="K28" s="24"/>
      <c r="L28" s="24"/>
      <c r="M28" s="24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</row>
    <row r="29" spans="1:240" s="7" customFormat="1">
      <c r="A29" s="18"/>
      <c r="B29" s="29" t="s">
        <v>126</v>
      </c>
      <c r="C29" s="151" t="s">
        <v>127</v>
      </c>
      <c r="D29" s="23" t="s">
        <v>24</v>
      </c>
      <c r="E29" s="24">
        <v>19.100000000000001</v>
      </c>
      <c r="F29" s="24">
        <f>E29*F28</f>
        <v>25.347915600000004</v>
      </c>
      <c r="G29" s="24"/>
      <c r="H29" s="24"/>
      <c r="I29" s="24"/>
      <c r="J29" s="24"/>
      <c r="K29" s="24"/>
      <c r="L29" s="24"/>
      <c r="M29" s="2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</row>
    <row r="30" spans="1:240" s="7" customFormat="1">
      <c r="A30" s="18"/>
      <c r="B30" s="29"/>
      <c r="C30" s="151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</row>
    <row r="31" spans="1:240" s="7" customFormat="1" ht="17.25" customHeight="1">
      <c r="A31" s="18">
        <v>2</v>
      </c>
      <c r="B31" s="19" t="s">
        <v>128</v>
      </c>
      <c r="C31" s="150" t="s">
        <v>129</v>
      </c>
      <c r="D31" s="20" t="s">
        <v>23</v>
      </c>
      <c r="E31" s="21"/>
      <c r="F31" s="65">
        <f>F27</f>
        <v>1327.1160000000002</v>
      </c>
      <c r="G31" s="24"/>
      <c r="H31" s="24"/>
      <c r="I31" s="24"/>
      <c r="J31" s="24"/>
      <c r="K31" s="24"/>
      <c r="L31" s="24"/>
      <c r="M31" s="2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</row>
    <row r="32" spans="1:240" s="17" customFormat="1">
      <c r="A32" s="25"/>
      <c r="B32" s="26"/>
      <c r="C32" s="27"/>
      <c r="D32" s="25" t="s">
        <v>83</v>
      </c>
      <c r="E32" s="24"/>
      <c r="F32" s="106">
        <f>F31/1000</f>
        <v>1.3271160000000002</v>
      </c>
      <c r="G32" s="24"/>
      <c r="H32" s="24"/>
      <c r="I32" s="24"/>
      <c r="J32" s="24"/>
      <c r="K32" s="24"/>
      <c r="L32" s="24"/>
      <c r="M32" s="24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</row>
    <row r="33" spans="1:240" s="7" customFormat="1">
      <c r="A33" s="18"/>
      <c r="B33" s="29"/>
      <c r="C33" s="151" t="s">
        <v>86</v>
      </c>
      <c r="D33" s="23" t="s">
        <v>24</v>
      </c>
      <c r="E33" s="24">
        <v>13.2</v>
      </c>
      <c r="F33" s="24">
        <f>E33*F32</f>
        <v>17.517931200000003</v>
      </c>
      <c r="G33" s="24"/>
      <c r="H33" s="24"/>
      <c r="I33" s="24"/>
      <c r="J33" s="24"/>
      <c r="K33" s="24"/>
      <c r="L33" s="24"/>
      <c r="M33" s="2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</row>
    <row r="34" spans="1:240" s="7" customFormat="1">
      <c r="A34" s="18"/>
      <c r="B34" s="153"/>
      <c r="C34" s="185" t="s">
        <v>29</v>
      </c>
      <c r="D34" s="25" t="s">
        <v>0</v>
      </c>
      <c r="E34" s="24">
        <v>2.1</v>
      </c>
      <c r="F34" s="114">
        <f>E34*F32</f>
        <v>2.7869436000000003</v>
      </c>
      <c r="G34" s="24"/>
      <c r="H34" s="24"/>
      <c r="I34" s="24"/>
      <c r="J34" s="24"/>
      <c r="K34" s="24"/>
      <c r="L34" s="24"/>
      <c r="M34" s="24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  <c r="ID34" s="158"/>
      <c r="IE34" s="158"/>
      <c r="IF34" s="158"/>
    </row>
    <row r="35" spans="1:240" s="7" customFormat="1">
      <c r="A35" s="18"/>
      <c r="B35" s="29" t="s">
        <v>130</v>
      </c>
      <c r="C35" s="185" t="s">
        <v>131</v>
      </c>
      <c r="D35" s="162" t="s">
        <v>23</v>
      </c>
      <c r="E35" s="24">
        <v>102</v>
      </c>
      <c r="F35" s="24">
        <f>E35*F32</f>
        <v>135.36583200000001</v>
      </c>
      <c r="G35" s="24"/>
      <c r="H35" s="16"/>
      <c r="I35" s="16"/>
      <c r="J35" s="16"/>
      <c r="K35" s="24"/>
      <c r="L35" s="24"/>
      <c r="M35" s="2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</row>
    <row r="36" spans="1:240" s="7" customFormat="1">
      <c r="A36" s="18"/>
      <c r="B36" s="29" t="s">
        <v>132</v>
      </c>
      <c r="C36" s="98" t="s">
        <v>133</v>
      </c>
      <c r="D36" s="162" t="s">
        <v>23</v>
      </c>
      <c r="E36" s="24">
        <v>62</v>
      </c>
      <c r="F36" s="24">
        <f>E36*F32</f>
        <v>82.281192000000004</v>
      </c>
      <c r="G36" s="16"/>
      <c r="H36" s="16"/>
      <c r="I36" s="16"/>
      <c r="J36" s="16"/>
      <c r="K36" s="24"/>
      <c r="L36" s="24"/>
      <c r="M36" s="2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</row>
    <row r="37" spans="1:240" s="17" customFormat="1">
      <c r="A37" s="13"/>
      <c r="B37" s="14"/>
      <c r="C37" s="187"/>
      <c r="D37" s="13"/>
      <c r="E37" s="15"/>
      <c r="F37" s="16"/>
      <c r="G37" s="16"/>
      <c r="H37" s="16"/>
      <c r="I37" s="16"/>
      <c r="J37" s="16"/>
      <c r="K37" s="16"/>
      <c r="L37" s="16"/>
      <c r="M37" s="16"/>
    </row>
    <row r="38" spans="1:240" s="116" customFormat="1">
      <c r="A38" s="18">
        <v>3</v>
      </c>
      <c r="B38" s="19" t="s">
        <v>134</v>
      </c>
      <c r="C38" s="150" t="s">
        <v>164</v>
      </c>
      <c r="D38" s="20" t="s">
        <v>25</v>
      </c>
      <c r="E38" s="21"/>
      <c r="F38" s="21">
        <f>F31*1.65</f>
        <v>2189.7414000000003</v>
      </c>
      <c r="G38" s="21"/>
      <c r="H38" s="21"/>
      <c r="I38" s="21"/>
      <c r="J38" s="21"/>
      <c r="K38" s="12"/>
      <c r="L38" s="21"/>
      <c r="M38" s="21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</row>
    <row r="39" spans="1:240" s="17" customFormat="1">
      <c r="A39" s="20"/>
      <c r="B39" s="26"/>
      <c r="C39" s="27"/>
      <c r="D39" s="25"/>
      <c r="E39" s="24"/>
      <c r="F39" s="24"/>
      <c r="G39" s="24"/>
      <c r="H39" s="24"/>
      <c r="I39" s="24"/>
      <c r="J39" s="24"/>
      <c r="K39" s="16"/>
      <c r="L39" s="24"/>
      <c r="M39" s="24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</row>
    <row r="40" spans="1:240" s="17" customFormat="1">
      <c r="A40" s="20"/>
      <c r="B40" s="26"/>
      <c r="C40" s="152" t="s">
        <v>165</v>
      </c>
      <c r="D40" s="25" t="s">
        <v>25</v>
      </c>
      <c r="E40" s="24">
        <v>1</v>
      </c>
      <c r="F40" s="24">
        <f>E40*F38</f>
        <v>2189.7414000000003</v>
      </c>
      <c r="G40" s="24"/>
      <c r="H40" s="24"/>
      <c r="I40" s="24"/>
      <c r="J40" s="24"/>
      <c r="K40" s="16"/>
      <c r="L40" s="24"/>
      <c r="M40" s="24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</row>
    <row r="41" spans="1:240" s="17" customFormat="1">
      <c r="A41" s="25"/>
      <c r="B41" s="26"/>
      <c r="C41" s="27"/>
      <c r="D41" s="25"/>
      <c r="E41" s="24"/>
      <c r="F41" s="24"/>
      <c r="G41" s="24"/>
      <c r="H41" s="24"/>
      <c r="I41" s="24"/>
      <c r="J41" s="24"/>
      <c r="K41" s="16"/>
      <c r="L41" s="24"/>
      <c r="M41" s="24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</row>
    <row r="42" spans="1:240" s="7" customFormat="1" ht="25.5">
      <c r="A42" s="46">
        <v>3</v>
      </c>
      <c r="B42" s="47" t="s">
        <v>30</v>
      </c>
      <c r="C42" s="48" t="s">
        <v>56</v>
      </c>
      <c r="D42" s="34" t="s">
        <v>50</v>
      </c>
      <c r="E42" s="123"/>
      <c r="F42" s="21">
        <f>F13</f>
        <v>3407.6</v>
      </c>
      <c r="G42" s="12"/>
      <c r="H42" s="31"/>
      <c r="I42" s="31"/>
      <c r="J42" s="12"/>
      <c r="K42" s="12"/>
      <c r="L42" s="12"/>
      <c r="M42" s="1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</row>
    <row r="43" spans="1:240" s="17" customFormat="1">
      <c r="A43" s="23"/>
      <c r="B43" s="35"/>
      <c r="C43" s="36"/>
      <c r="D43" s="23" t="s">
        <v>32</v>
      </c>
      <c r="E43" s="123"/>
      <c r="F43" s="38">
        <f>F42/1000</f>
        <v>3.4076</v>
      </c>
      <c r="G43" s="16"/>
      <c r="H43" s="63"/>
      <c r="I43" s="63"/>
      <c r="J43" s="16"/>
      <c r="K43" s="16"/>
      <c r="L43" s="16"/>
      <c r="M43" s="16"/>
    </row>
    <row r="44" spans="1:240" s="7" customFormat="1">
      <c r="A44" s="144"/>
      <c r="B44" s="32"/>
      <c r="C44" s="72" t="s">
        <v>28</v>
      </c>
      <c r="D44" s="23" t="s">
        <v>24</v>
      </c>
      <c r="E44" s="132">
        <v>32.1</v>
      </c>
      <c r="F44" s="24">
        <f>F43*E44</f>
        <v>109.38396</v>
      </c>
      <c r="G44" s="16"/>
      <c r="H44" s="64"/>
      <c r="I44" s="16"/>
      <c r="J44" s="24"/>
      <c r="K44" s="24"/>
      <c r="L44" s="24"/>
      <c r="M44" s="24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</row>
    <row r="45" spans="1:240" s="7" customFormat="1">
      <c r="A45" s="144"/>
      <c r="B45" s="32" t="s">
        <v>82</v>
      </c>
      <c r="C45" s="72" t="s">
        <v>33</v>
      </c>
      <c r="D45" s="23" t="s">
        <v>27</v>
      </c>
      <c r="E45" s="132">
        <v>0.71</v>
      </c>
      <c r="F45" s="24">
        <f>E45*F43</f>
        <v>2.4193959999999999</v>
      </c>
      <c r="G45" s="16"/>
      <c r="H45" s="64"/>
      <c r="I45" s="64"/>
      <c r="J45" s="16"/>
      <c r="K45" s="16"/>
      <c r="L45" s="24"/>
      <c r="M45" s="24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</row>
    <row r="46" spans="1:240" s="7" customFormat="1">
      <c r="A46" s="144"/>
      <c r="B46" s="32" t="s">
        <v>64</v>
      </c>
      <c r="C46" s="72" t="s">
        <v>34</v>
      </c>
      <c r="D46" s="23" t="s">
        <v>27</v>
      </c>
      <c r="E46" s="132">
        <v>3.88</v>
      </c>
      <c r="F46" s="24">
        <f>F43*E46</f>
        <v>13.221487999999999</v>
      </c>
      <c r="G46" s="16"/>
      <c r="H46" s="64"/>
      <c r="I46" s="64"/>
      <c r="J46" s="16"/>
      <c r="K46" s="16"/>
      <c r="L46" s="24"/>
      <c r="M46" s="24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</row>
    <row r="47" spans="1:240" s="7" customFormat="1">
      <c r="A47" s="144"/>
      <c r="B47" s="29" t="s">
        <v>65</v>
      </c>
      <c r="C47" s="72" t="s">
        <v>35</v>
      </c>
      <c r="D47" s="23" t="s">
        <v>27</v>
      </c>
      <c r="E47" s="132">
        <v>6.16</v>
      </c>
      <c r="F47" s="24">
        <f>E47*F43</f>
        <v>20.990815999999999</v>
      </c>
      <c r="G47" s="16"/>
      <c r="H47" s="64"/>
      <c r="I47" s="64"/>
      <c r="J47" s="16"/>
      <c r="K47" s="16"/>
      <c r="L47" s="24"/>
      <c r="M47" s="24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</row>
    <row r="48" spans="1:240" s="7" customFormat="1">
      <c r="A48" s="144"/>
      <c r="B48" s="29" t="s">
        <v>66</v>
      </c>
      <c r="C48" s="72" t="s">
        <v>36</v>
      </c>
      <c r="D48" s="23" t="s">
        <v>27</v>
      </c>
      <c r="E48" s="132">
        <v>4.53</v>
      </c>
      <c r="F48" s="16">
        <f>E48*F43</f>
        <v>15.436428000000001</v>
      </c>
      <c r="G48" s="16"/>
      <c r="H48" s="64"/>
      <c r="I48" s="64"/>
      <c r="J48" s="16"/>
      <c r="K48" s="16"/>
      <c r="L48" s="24"/>
      <c r="M48" s="24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</row>
    <row r="49" spans="1:240" s="7" customFormat="1">
      <c r="A49" s="144"/>
      <c r="B49" s="29" t="s">
        <v>67</v>
      </c>
      <c r="C49" s="72" t="s">
        <v>37</v>
      </c>
      <c r="D49" s="23" t="s">
        <v>27</v>
      </c>
      <c r="E49" s="132">
        <v>2.0699999999999998</v>
      </c>
      <c r="F49" s="16">
        <f>E49*F43</f>
        <v>7.0537319999999992</v>
      </c>
      <c r="G49" s="16"/>
      <c r="H49" s="64"/>
      <c r="I49" s="64"/>
      <c r="J49" s="16"/>
      <c r="K49" s="16"/>
      <c r="L49" s="24"/>
      <c r="M49" s="24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</row>
    <row r="50" spans="1:240" s="7" customFormat="1">
      <c r="A50" s="18"/>
      <c r="B50" s="29"/>
      <c r="C50" s="30" t="s">
        <v>29</v>
      </c>
      <c r="D50" s="25" t="s">
        <v>0</v>
      </c>
      <c r="E50" s="24">
        <v>1.02</v>
      </c>
      <c r="F50" s="16">
        <f>E50*F43</f>
        <v>3.475752</v>
      </c>
      <c r="G50" s="12"/>
      <c r="H50" s="12"/>
      <c r="I50" s="12"/>
      <c r="J50" s="16"/>
      <c r="K50" s="24"/>
      <c r="L50" s="24"/>
      <c r="M50" s="2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</row>
    <row r="51" spans="1:240" s="7" customFormat="1">
      <c r="A51" s="144"/>
      <c r="B51" s="32" t="s">
        <v>62</v>
      </c>
      <c r="C51" s="77" t="s">
        <v>68</v>
      </c>
      <c r="D51" s="23" t="s">
        <v>23</v>
      </c>
      <c r="E51" s="132">
        <v>15</v>
      </c>
      <c r="F51" s="24">
        <f>E51*F43</f>
        <v>51.113999999999997</v>
      </c>
      <c r="G51" s="16"/>
      <c r="H51" s="24"/>
      <c r="I51" s="24"/>
      <c r="J51" s="24"/>
      <c r="K51" s="24"/>
      <c r="L51" s="24"/>
      <c r="M51" s="24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</row>
    <row r="52" spans="1:240" s="7" customFormat="1">
      <c r="A52" s="144"/>
      <c r="B52" s="29"/>
      <c r="C52" s="79" t="s">
        <v>38</v>
      </c>
      <c r="D52" s="23" t="s">
        <v>23</v>
      </c>
      <c r="E52" s="132">
        <v>66</v>
      </c>
      <c r="F52" s="24">
        <f>F43*E52</f>
        <v>224.9016</v>
      </c>
      <c r="G52" s="16"/>
      <c r="H52" s="24"/>
      <c r="I52" s="24"/>
      <c r="J52" s="24"/>
      <c r="K52" s="24"/>
      <c r="L52" s="24"/>
      <c r="M52" s="24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</row>
    <row r="53" spans="1:240" s="7" customFormat="1">
      <c r="A53" s="144"/>
      <c r="B53" s="62" t="s">
        <v>59</v>
      </c>
      <c r="C53" s="73" t="s">
        <v>57</v>
      </c>
      <c r="D53" s="45" t="s">
        <v>23</v>
      </c>
      <c r="E53" s="132"/>
      <c r="F53" s="24">
        <f>F13*0.1</f>
        <v>340.76</v>
      </c>
      <c r="G53" s="16"/>
      <c r="H53" s="24"/>
      <c r="I53" s="24"/>
      <c r="J53" s="24"/>
      <c r="K53" s="24"/>
      <c r="L53" s="24"/>
      <c r="M53" s="24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</row>
    <row r="54" spans="1:240" s="17" customFormat="1">
      <c r="A54" s="118"/>
      <c r="B54" s="29"/>
      <c r="C54" s="27"/>
      <c r="D54" s="23"/>
      <c r="E54" s="120"/>
      <c r="F54" s="24"/>
      <c r="G54" s="16"/>
      <c r="H54" s="24"/>
      <c r="I54" s="24"/>
      <c r="J54" s="24"/>
      <c r="K54" s="24"/>
      <c r="L54" s="24"/>
      <c r="M54" s="24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</row>
    <row r="55" spans="1:240" s="7" customFormat="1">
      <c r="A55" s="18">
        <v>2</v>
      </c>
      <c r="B55" s="19" t="s">
        <v>40</v>
      </c>
      <c r="C55" s="80" t="s">
        <v>41</v>
      </c>
      <c r="D55" s="20" t="s">
        <v>31</v>
      </c>
      <c r="E55" s="24"/>
      <c r="F55" s="21">
        <f>F42</f>
        <v>3407.6</v>
      </c>
      <c r="G55" s="21"/>
      <c r="H55" s="31"/>
      <c r="I55" s="21"/>
      <c r="J55" s="21"/>
      <c r="K55" s="31"/>
      <c r="L55" s="21"/>
      <c r="M55" s="21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</row>
    <row r="56" spans="1:240" s="17" customFormat="1">
      <c r="A56" s="18"/>
      <c r="B56" s="29"/>
      <c r="C56" s="79"/>
      <c r="D56" s="23" t="s">
        <v>32</v>
      </c>
      <c r="E56" s="123"/>
      <c r="F56" s="38">
        <f>F55/1000</f>
        <v>3.4076</v>
      </c>
      <c r="G56" s="24"/>
      <c r="H56" s="123"/>
      <c r="I56" s="24"/>
      <c r="J56" s="24"/>
      <c r="K56" s="123"/>
      <c r="L56" s="24"/>
      <c r="M56" s="2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</row>
    <row r="57" spans="1:240" s="7" customFormat="1">
      <c r="A57" s="18"/>
      <c r="B57" s="29"/>
      <c r="C57" s="77" t="s">
        <v>28</v>
      </c>
      <c r="D57" s="23" t="s">
        <v>24</v>
      </c>
      <c r="E57" s="120">
        <v>42.9</v>
      </c>
      <c r="F57" s="24">
        <f>F56*E57</f>
        <v>146.18603999999999</v>
      </c>
      <c r="G57" s="24"/>
      <c r="H57" s="31"/>
      <c r="I57" s="24"/>
      <c r="J57" s="24"/>
      <c r="K57" s="24"/>
      <c r="L57" s="24"/>
      <c r="M57" s="2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</row>
    <row r="58" spans="1:240" s="7" customFormat="1">
      <c r="A58" s="18"/>
      <c r="B58" s="32" t="s">
        <v>64</v>
      </c>
      <c r="C58" s="77" t="s">
        <v>34</v>
      </c>
      <c r="D58" s="23" t="s">
        <v>27</v>
      </c>
      <c r="E58" s="120">
        <v>2.69</v>
      </c>
      <c r="F58" s="24">
        <f>F56*E58</f>
        <v>9.1664440000000003</v>
      </c>
      <c r="G58" s="24"/>
      <c r="H58" s="31"/>
      <c r="I58" s="24"/>
      <c r="J58" s="24"/>
      <c r="K58" s="16"/>
      <c r="L58" s="24"/>
      <c r="M58" s="24"/>
      <c r="N58" s="28"/>
      <c r="O58" s="28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</row>
    <row r="59" spans="1:240" s="7" customFormat="1">
      <c r="A59" s="18"/>
      <c r="B59" s="29" t="s">
        <v>65</v>
      </c>
      <c r="C59" s="77" t="s">
        <v>35</v>
      </c>
      <c r="D59" s="23" t="s">
        <v>27</v>
      </c>
      <c r="E59" s="120">
        <v>7.6</v>
      </c>
      <c r="F59" s="24">
        <f>E59*F56</f>
        <v>25.897759999999998</v>
      </c>
      <c r="G59" s="24"/>
      <c r="H59" s="31"/>
      <c r="I59" s="24"/>
      <c r="J59" s="24"/>
      <c r="K59" s="16"/>
      <c r="L59" s="24"/>
      <c r="M59" s="24"/>
      <c r="N59" s="28"/>
      <c r="O59" s="28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</row>
    <row r="60" spans="1:240" s="7" customFormat="1">
      <c r="A60" s="18"/>
      <c r="B60" s="29" t="s">
        <v>66</v>
      </c>
      <c r="C60" s="77" t="s">
        <v>36</v>
      </c>
      <c r="D60" s="23" t="s">
        <v>27</v>
      </c>
      <c r="E60" s="120">
        <v>7.4</v>
      </c>
      <c r="F60" s="16">
        <f>E60*F56</f>
        <v>25.216240000000003</v>
      </c>
      <c r="G60" s="24"/>
      <c r="H60" s="31"/>
      <c r="I60" s="24"/>
      <c r="J60" s="24"/>
      <c r="K60" s="16"/>
      <c r="L60" s="24"/>
      <c r="M60" s="24"/>
      <c r="N60" s="81"/>
      <c r="O60" s="28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</row>
    <row r="61" spans="1:240" s="7" customFormat="1">
      <c r="A61" s="18"/>
      <c r="B61" s="29" t="s">
        <v>69</v>
      </c>
      <c r="C61" s="82" t="s">
        <v>42</v>
      </c>
      <c r="D61" s="23" t="s">
        <v>27</v>
      </c>
      <c r="E61" s="120">
        <v>0.41</v>
      </c>
      <c r="F61" s="24">
        <f>E61*F56</f>
        <v>1.3971159999999998</v>
      </c>
      <c r="G61" s="24"/>
      <c r="H61" s="31"/>
      <c r="I61" s="24"/>
      <c r="J61" s="24"/>
      <c r="K61" s="16"/>
      <c r="L61" s="24"/>
      <c r="M61" s="24"/>
      <c r="N61" s="28"/>
      <c r="O61" s="28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</row>
    <row r="62" spans="1:240" s="7" customFormat="1">
      <c r="A62" s="18"/>
      <c r="B62" s="29" t="s">
        <v>67</v>
      </c>
      <c r="C62" s="77" t="s">
        <v>37</v>
      </c>
      <c r="D62" s="23" t="s">
        <v>27</v>
      </c>
      <c r="E62" s="120">
        <v>1.48</v>
      </c>
      <c r="F62" s="16">
        <f>E62*F56</f>
        <v>5.0432480000000002</v>
      </c>
      <c r="G62" s="24"/>
      <c r="H62" s="31"/>
      <c r="I62" s="24"/>
      <c r="J62" s="24"/>
      <c r="K62" s="16"/>
      <c r="L62" s="24"/>
      <c r="M62" s="24"/>
      <c r="N62" s="28"/>
      <c r="O62" s="28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</row>
    <row r="63" spans="1:240" s="7" customFormat="1">
      <c r="A63" s="18"/>
      <c r="B63" s="32" t="s">
        <v>62</v>
      </c>
      <c r="C63" s="77" t="s">
        <v>68</v>
      </c>
      <c r="D63" s="23" t="s">
        <v>23</v>
      </c>
      <c r="E63" s="120">
        <v>11</v>
      </c>
      <c r="F63" s="24">
        <f>E63*F56</f>
        <v>37.483600000000003</v>
      </c>
      <c r="G63" s="16"/>
      <c r="H63" s="24"/>
      <c r="I63" s="24"/>
      <c r="J63" s="24"/>
      <c r="K63" s="24"/>
      <c r="L63" s="24"/>
      <c r="M63" s="2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</row>
    <row r="64" spans="1:240" s="7" customFormat="1">
      <c r="A64" s="18"/>
      <c r="B64" s="83" t="s">
        <v>70</v>
      </c>
      <c r="C64" s="84" t="s">
        <v>71</v>
      </c>
      <c r="D64" s="23" t="s">
        <v>23</v>
      </c>
      <c r="E64" s="120">
        <f>149-2*12.4</f>
        <v>124.2</v>
      </c>
      <c r="F64" s="24">
        <f>E64*F56</f>
        <v>423.22392000000002</v>
      </c>
      <c r="G64" s="16"/>
      <c r="H64" s="85"/>
      <c r="I64" s="85"/>
      <c r="J64" s="85"/>
      <c r="K64" s="85"/>
      <c r="L64" s="85"/>
      <c r="M64" s="2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</row>
    <row r="65" spans="1:240" s="17" customFormat="1">
      <c r="A65" s="20"/>
      <c r="B65" s="35"/>
      <c r="C65" s="82"/>
      <c r="D65" s="23"/>
      <c r="E65" s="120"/>
      <c r="F65" s="24"/>
      <c r="G65" s="16"/>
      <c r="H65" s="24"/>
      <c r="I65" s="24"/>
      <c r="J65" s="24"/>
      <c r="K65" s="24"/>
      <c r="L65" s="24"/>
      <c r="M65" s="24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</row>
    <row r="66" spans="1:240" s="7" customFormat="1">
      <c r="A66" s="18">
        <v>3</v>
      </c>
      <c r="B66" s="19" t="s">
        <v>43</v>
      </c>
      <c r="C66" s="80" t="s">
        <v>72</v>
      </c>
      <c r="D66" s="20" t="s">
        <v>25</v>
      </c>
      <c r="E66" s="21"/>
      <c r="F66" s="65">
        <f>F71*0.6/1000</f>
        <v>2.0445600000000002</v>
      </c>
      <c r="G66" s="21"/>
      <c r="H66" s="21"/>
      <c r="I66" s="21"/>
      <c r="J66" s="21"/>
      <c r="K66" s="21"/>
      <c r="L66" s="86"/>
      <c r="M66" s="86"/>
      <c r="N66" s="87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</row>
    <row r="67" spans="1:240" s="17" customFormat="1">
      <c r="A67" s="20"/>
      <c r="B67" s="26"/>
      <c r="C67" s="79"/>
      <c r="D67" s="25" t="s">
        <v>26</v>
      </c>
      <c r="E67" s="24"/>
      <c r="F67" s="38">
        <f>F66</f>
        <v>2.0445600000000002</v>
      </c>
      <c r="G67" s="24"/>
      <c r="H67" s="24"/>
      <c r="I67" s="24"/>
      <c r="J67" s="24"/>
      <c r="K67" s="24"/>
      <c r="L67" s="124"/>
      <c r="M67" s="124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</row>
    <row r="68" spans="1:240" s="7" customFormat="1">
      <c r="A68" s="18"/>
      <c r="B68" s="29" t="s">
        <v>73</v>
      </c>
      <c r="C68" s="78" t="s">
        <v>63</v>
      </c>
      <c r="D68" s="23" t="s">
        <v>27</v>
      </c>
      <c r="E68" s="124">
        <v>0.3</v>
      </c>
      <c r="F68" s="24">
        <f>F67*E68</f>
        <v>0.61336800000000002</v>
      </c>
      <c r="G68" s="24"/>
      <c r="H68" s="24"/>
      <c r="I68" s="24"/>
      <c r="J68" s="24"/>
      <c r="K68" s="24"/>
      <c r="L68" s="24"/>
      <c r="M68" s="24"/>
      <c r="N68" s="28"/>
      <c r="O68" s="28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</row>
    <row r="69" spans="1:240" s="7" customFormat="1">
      <c r="A69" s="18"/>
      <c r="B69" s="29" t="s">
        <v>74</v>
      </c>
      <c r="C69" s="78" t="s">
        <v>44</v>
      </c>
      <c r="D69" s="25" t="s">
        <v>25</v>
      </c>
      <c r="E69" s="124">
        <v>1.03</v>
      </c>
      <c r="F69" s="24">
        <f>E69*F67</f>
        <v>2.1058968</v>
      </c>
      <c r="G69" s="24"/>
      <c r="H69" s="24"/>
      <c r="I69" s="24"/>
      <c r="J69" s="24"/>
      <c r="K69" s="24"/>
      <c r="L69" s="24"/>
      <c r="M69" s="2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</row>
    <row r="70" spans="1:240" s="17" customFormat="1">
      <c r="A70" s="20"/>
      <c r="B70" s="26"/>
      <c r="C70" s="78"/>
      <c r="D70" s="25"/>
      <c r="E70" s="124"/>
      <c r="F70" s="24"/>
      <c r="G70" s="24"/>
      <c r="H70" s="24"/>
      <c r="I70" s="24"/>
      <c r="J70" s="24"/>
      <c r="K70" s="24"/>
      <c r="L70" s="24"/>
      <c r="M70" s="24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</row>
    <row r="71" spans="1:240" s="7" customFormat="1" ht="25.5">
      <c r="A71" s="18">
        <v>4</v>
      </c>
      <c r="B71" s="19" t="s">
        <v>75</v>
      </c>
      <c r="C71" s="88" t="s">
        <v>76</v>
      </c>
      <c r="D71" s="20" t="s">
        <v>31</v>
      </c>
      <c r="E71" s="21"/>
      <c r="F71" s="21">
        <f>F55</f>
        <v>3407.6</v>
      </c>
      <c r="G71" s="21"/>
      <c r="H71" s="21"/>
      <c r="I71" s="21"/>
      <c r="J71" s="21"/>
      <c r="K71" s="39"/>
      <c r="L71" s="21"/>
      <c r="M71" s="21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</row>
    <row r="72" spans="1:240" s="17" customFormat="1">
      <c r="A72" s="20"/>
      <c r="B72" s="26"/>
      <c r="C72" s="79"/>
      <c r="D72" s="25" t="s">
        <v>32</v>
      </c>
      <c r="E72" s="24"/>
      <c r="F72" s="38">
        <f>F71/1000</f>
        <v>3.4076</v>
      </c>
      <c r="G72" s="24"/>
      <c r="H72" s="24"/>
      <c r="I72" s="24"/>
      <c r="J72" s="24"/>
      <c r="K72" s="120"/>
      <c r="L72" s="24"/>
      <c r="M72" s="24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</row>
    <row r="73" spans="1:240" s="7" customFormat="1">
      <c r="A73" s="18"/>
      <c r="B73" s="29"/>
      <c r="C73" s="77" t="s">
        <v>28</v>
      </c>
      <c r="D73" s="23" t="s">
        <v>24</v>
      </c>
      <c r="E73" s="24">
        <f>37.5+4*0.07</f>
        <v>37.78</v>
      </c>
      <c r="F73" s="24">
        <f>F72*E73</f>
        <v>128.73912799999999</v>
      </c>
      <c r="G73" s="24"/>
      <c r="H73" s="24"/>
      <c r="I73" s="24"/>
      <c r="J73" s="24"/>
      <c r="K73" s="24"/>
      <c r="L73" s="24"/>
      <c r="M73" s="2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</row>
    <row r="74" spans="1:240" s="7" customFormat="1">
      <c r="A74" s="18"/>
      <c r="B74" s="29" t="s">
        <v>65</v>
      </c>
      <c r="C74" s="77" t="s">
        <v>35</v>
      </c>
      <c r="D74" s="23" t="s">
        <v>27</v>
      </c>
      <c r="E74" s="24">
        <v>3.7</v>
      </c>
      <c r="F74" s="24">
        <f>E74*F72</f>
        <v>12.608120000000001</v>
      </c>
      <c r="G74" s="24"/>
      <c r="H74" s="24"/>
      <c r="I74" s="24"/>
      <c r="J74" s="24"/>
      <c r="K74" s="16"/>
      <c r="L74" s="24"/>
      <c r="M74" s="24"/>
      <c r="N74" s="28"/>
      <c r="O74" s="28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</row>
    <row r="75" spans="1:240" s="7" customFormat="1">
      <c r="A75" s="18"/>
      <c r="B75" s="29" t="s">
        <v>66</v>
      </c>
      <c r="C75" s="77" t="s">
        <v>36</v>
      </c>
      <c r="D75" s="23" t="s">
        <v>27</v>
      </c>
      <c r="E75" s="24">
        <v>11.1</v>
      </c>
      <c r="F75" s="16">
        <f>E75*F72</f>
        <v>37.824359999999999</v>
      </c>
      <c r="G75" s="24"/>
      <c r="H75" s="24"/>
      <c r="I75" s="24"/>
      <c r="J75" s="24"/>
      <c r="K75" s="16"/>
      <c r="L75" s="24"/>
      <c r="M75" s="24"/>
      <c r="N75" s="28"/>
      <c r="O75" s="2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</row>
    <row r="76" spans="1:240" s="7" customFormat="1">
      <c r="A76" s="18"/>
      <c r="B76" s="29" t="s">
        <v>77</v>
      </c>
      <c r="C76" s="79" t="s">
        <v>46</v>
      </c>
      <c r="D76" s="23" t="s">
        <v>27</v>
      </c>
      <c r="E76" s="24">
        <v>3.02</v>
      </c>
      <c r="F76" s="24">
        <f>F72*E76</f>
        <v>10.290952000000001</v>
      </c>
      <c r="G76" s="24"/>
      <c r="H76" s="24"/>
      <c r="I76" s="24"/>
      <c r="J76" s="24"/>
      <c r="K76" s="24"/>
      <c r="L76" s="24"/>
      <c r="M76" s="24"/>
      <c r="N76" s="28"/>
      <c r="O76" s="28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</row>
    <row r="77" spans="1:240" s="7" customFormat="1">
      <c r="A77" s="20"/>
      <c r="B77" s="26"/>
      <c r="C77" s="78" t="s">
        <v>29</v>
      </c>
      <c r="D77" s="25" t="s">
        <v>0</v>
      </c>
      <c r="E77" s="24">
        <v>2.2999999999999998</v>
      </c>
      <c r="F77" s="16">
        <f>E77*F72</f>
        <v>7.8374799999999993</v>
      </c>
      <c r="G77" s="12"/>
      <c r="H77" s="12"/>
      <c r="I77" s="12"/>
      <c r="J77" s="16"/>
      <c r="K77" s="24"/>
      <c r="L77" s="24"/>
      <c r="M77" s="2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</row>
    <row r="78" spans="1:240" s="7" customFormat="1">
      <c r="A78" s="18"/>
      <c r="B78" s="29" t="s">
        <v>78</v>
      </c>
      <c r="C78" s="79" t="s">
        <v>79</v>
      </c>
      <c r="D78" s="25" t="s">
        <v>25</v>
      </c>
      <c r="E78" s="24">
        <f>93.1+4*11.6</f>
        <v>139.5</v>
      </c>
      <c r="F78" s="24">
        <f>E78*F72</f>
        <v>475.36020000000002</v>
      </c>
      <c r="G78" s="24"/>
      <c r="H78" s="16"/>
      <c r="I78" s="16"/>
      <c r="J78" s="16"/>
      <c r="K78" s="24"/>
      <c r="L78" s="24"/>
      <c r="M78" s="2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</row>
    <row r="79" spans="1:240" s="7" customFormat="1">
      <c r="A79" s="20"/>
      <c r="B79" s="26"/>
      <c r="C79" s="78" t="s">
        <v>48</v>
      </c>
      <c r="D79" s="25" t="s">
        <v>0</v>
      </c>
      <c r="E79" s="24">
        <f>14.5+4*0.2</f>
        <v>15.3</v>
      </c>
      <c r="F79" s="24">
        <f>E79*F72</f>
        <v>52.136279999999999</v>
      </c>
      <c r="G79" s="16"/>
      <c r="H79" s="16"/>
      <c r="I79" s="16"/>
      <c r="J79" s="16"/>
      <c r="K79" s="24"/>
      <c r="L79" s="24"/>
      <c r="M79" s="2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</row>
    <row r="80" spans="1:240" s="17" customFormat="1">
      <c r="A80" s="20"/>
      <c r="B80" s="26"/>
      <c r="C80" s="78"/>
      <c r="D80" s="25"/>
      <c r="E80" s="24"/>
      <c r="F80" s="24"/>
      <c r="G80" s="16"/>
      <c r="H80" s="16"/>
      <c r="I80" s="16"/>
      <c r="J80" s="16"/>
      <c r="K80" s="24"/>
      <c r="L80" s="24"/>
      <c r="M80" s="24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</row>
    <row r="81" spans="1:240" s="7" customFormat="1">
      <c r="A81" s="18">
        <v>5</v>
      </c>
      <c r="B81" s="19" t="s">
        <v>43</v>
      </c>
      <c r="C81" s="80" t="s">
        <v>80</v>
      </c>
      <c r="D81" s="20" t="s">
        <v>25</v>
      </c>
      <c r="E81" s="21"/>
      <c r="F81" s="65">
        <f>F86*0.3/1000</f>
        <v>1.0222800000000001</v>
      </c>
      <c r="G81" s="21"/>
      <c r="H81" s="21"/>
      <c r="I81" s="21"/>
      <c r="J81" s="21"/>
      <c r="K81" s="21"/>
      <c r="L81" s="86"/>
      <c r="M81" s="86"/>
      <c r="N81" s="87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</row>
    <row r="82" spans="1:240" s="17" customFormat="1">
      <c r="A82" s="20"/>
      <c r="B82" s="26"/>
      <c r="C82" s="79"/>
      <c r="D82" s="25" t="s">
        <v>26</v>
      </c>
      <c r="E82" s="24"/>
      <c r="F82" s="38">
        <f>F81</f>
        <v>1.0222800000000001</v>
      </c>
      <c r="G82" s="24"/>
      <c r="H82" s="24"/>
      <c r="I82" s="24"/>
      <c r="J82" s="24"/>
      <c r="K82" s="24"/>
      <c r="L82" s="124"/>
      <c r="M82" s="124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</row>
    <row r="83" spans="1:240" s="7" customFormat="1">
      <c r="A83" s="18"/>
      <c r="B83" s="29" t="s">
        <v>73</v>
      </c>
      <c r="C83" s="78" t="s">
        <v>63</v>
      </c>
      <c r="D83" s="23" t="s">
        <v>27</v>
      </c>
      <c r="E83" s="124">
        <v>0.3</v>
      </c>
      <c r="F83" s="24">
        <f>F82*E83</f>
        <v>0.30668400000000001</v>
      </c>
      <c r="G83" s="24"/>
      <c r="H83" s="24"/>
      <c r="I83" s="24"/>
      <c r="J83" s="24"/>
      <c r="K83" s="24"/>
      <c r="L83" s="24"/>
      <c r="M83" s="24"/>
      <c r="N83" s="28"/>
      <c r="O83" s="28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</row>
    <row r="84" spans="1:240" s="7" customFormat="1">
      <c r="A84" s="18"/>
      <c r="B84" s="29" t="s">
        <v>74</v>
      </c>
      <c r="C84" s="78" t="s">
        <v>44</v>
      </c>
      <c r="D84" s="25" t="s">
        <v>25</v>
      </c>
      <c r="E84" s="124">
        <v>1.03</v>
      </c>
      <c r="F84" s="24">
        <f>E84*F82</f>
        <v>1.0529484</v>
      </c>
      <c r="G84" s="24"/>
      <c r="H84" s="24"/>
      <c r="I84" s="24"/>
      <c r="J84" s="24"/>
      <c r="K84" s="24"/>
      <c r="L84" s="24"/>
      <c r="M84" s="2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</row>
    <row r="85" spans="1:240" s="17" customFormat="1">
      <c r="A85" s="20"/>
      <c r="B85" s="26"/>
      <c r="C85" s="78"/>
      <c r="D85" s="25"/>
      <c r="E85" s="124"/>
      <c r="F85" s="24"/>
      <c r="G85" s="24"/>
      <c r="H85" s="24"/>
      <c r="I85" s="24"/>
      <c r="J85" s="24"/>
      <c r="K85" s="24"/>
      <c r="L85" s="24"/>
      <c r="M85" s="24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</row>
    <row r="86" spans="1:240" s="7" customFormat="1" ht="25.5">
      <c r="A86" s="18">
        <v>6</v>
      </c>
      <c r="B86" s="19" t="s">
        <v>45</v>
      </c>
      <c r="C86" s="88" t="s">
        <v>123</v>
      </c>
      <c r="D86" s="20" t="s">
        <v>31</v>
      </c>
      <c r="E86" s="21"/>
      <c r="F86" s="21">
        <f>F71</f>
        <v>3407.6</v>
      </c>
      <c r="G86" s="21"/>
      <c r="H86" s="21"/>
      <c r="I86" s="21"/>
      <c r="J86" s="21"/>
      <c r="K86" s="39"/>
      <c r="L86" s="21"/>
      <c r="M86" s="21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</row>
    <row r="87" spans="1:240" s="17" customFormat="1">
      <c r="A87" s="20"/>
      <c r="B87" s="26"/>
      <c r="C87" s="79"/>
      <c r="D87" s="25" t="s">
        <v>32</v>
      </c>
      <c r="E87" s="24"/>
      <c r="F87" s="38">
        <f>F86/1000</f>
        <v>3.4076</v>
      </c>
      <c r="G87" s="24"/>
      <c r="H87" s="24"/>
      <c r="I87" s="24"/>
      <c r="J87" s="24"/>
      <c r="K87" s="120"/>
      <c r="L87" s="24"/>
      <c r="M87" s="24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</row>
    <row r="88" spans="1:240" s="7" customFormat="1">
      <c r="A88" s="18"/>
      <c r="B88" s="29"/>
      <c r="C88" s="77" t="s">
        <v>28</v>
      </c>
      <c r="D88" s="23" t="s">
        <v>24</v>
      </c>
      <c r="E88" s="24">
        <f>37.5</f>
        <v>37.5</v>
      </c>
      <c r="F88" s="24">
        <f>F87*E88</f>
        <v>127.785</v>
      </c>
      <c r="G88" s="24"/>
      <c r="H88" s="24"/>
      <c r="I88" s="24"/>
      <c r="J88" s="24"/>
      <c r="K88" s="24"/>
      <c r="L88" s="24"/>
      <c r="M88" s="2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</row>
    <row r="89" spans="1:240" s="7" customFormat="1">
      <c r="A89" s="18"/>
      <c r="B89" s="29" t="s">
        <v>65</v>
      </c>
      <c r="C89" s="77" t="s">
        <v>35</v>
      </c>
      <c r="D89" s="23" t="s">
        <v>27</v>
      </c>
      <c r="E89" s="24">
        <v>3.7</v>
      </c>
      <c r="F89" s="24">
        <f>E89*F87</f>
        <v>12.608120000000001</v>
      </c>
      <c r="G89" s="24"/>
      <c r="H89" s="24"/>
      <c r="I89" s="24"/>
      <c r="J89" s="24"/>
      <c r="K89" s="16"/>
      <c r="L89" s="24"/>
      <c r="M89" s="24"/>
      <c r="N89" s="28"/>
      <c r="O89" s="28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</row>
    <row r="90" spans="1:240" s="7" customFormat="1">
      <c r="A90" s="18"/>
      <c r="B90" s="29" t="s">
        <v>66</v>
      </c>
      <c r="C90" s="77" t="s">
        <v>36</v>
      </c>
      <c r="D90" s="23" t="s">
        <v>27</v>
      </c>
      <c r="E90" s="24">
        <v>11.1</v>
      </c>
      <c r="F90" s="16">
        <f>E90*F87</f>
        <v>37.824359999999999</v>
      </c>
      <c r="G90" s="24"/>
      <c r="H90" s="24"/>
      <c r="I90" s="24"/>
      <c r="J90" s="24"/>
      <c r="K90" s="16"/>
      <c r="L90" s="24"/>
      <c r="M90" s="24"/>
      <c r="N90" s="28"/>
      <c r="O90" s="28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</row>
    <row r="91" spans="1:240" s="7" customFormat="1">
      <c r="A91" s="18"/>
      <c r="B91" s="29" t="s">
        <v>77</v>
      </c>
      <c r="C91" s="79" t="s">
        <v>46</v>
      </c>
      <c r="D91" s="23" t="s">
        <v>27</v>
      </c>
      <c r="E91" s="24">
        <v>3.02</v>
      </c>
      <c r="F91" s="24">
        <f>F87*E91</f>
        <v>10.290952000000001</v>
      </c>
      <c r="G91" s="24"/>
      <c r="H91" s="24"/>
      <c r="I91" s="24"/>
      <c r="J91" s="24"/>
      <c r="K91" s="24"/>
      <c r="L91" s="24"/>
      <c r="M91" s="24"/>
      <c r="N91" s="28"/>
      <c r="O91" s="28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</row>
    <row r="92" spans="1:240" s="7" customFormat="1">
      <c r="A92" s="20"/>
      <c r="B92" s="26"/>
      <c r="C92" s="78" t="s">
        <v>29</v>
      </c>
      <c r="D92" s="25" t="s">
        <v>0</v>
      </c>
      <c r="E92" s="24">
        <v>2.2999999999999998</v>
      </c>
      <c r="F92" s="16">
        <f>E92*F87</f>
        <v>7.8374799999999993</v>
      </c>
      <c r="G92" s="12"/>
      <c r="H92" s="12"/>
      <c r="I92" s="12"/>
      <c r="J92" s="16"/>
      <c r="K92" s="24"/>
      <c r="L92" s="24"/>
      <c r="M92" s="2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</row>
    <row r="93" spans="1:240" s="7" customFormat="1">
      <c r="A93" s="18"/>
      <c r="B93" s="29" t="s">
        <v>81</v>
      </c>
      <c r="C93" s="79" t="s">
        <v>47</v>
      </c>
      <c r="D93" s="25" t="s">
        <v>25</v>
      </c>
      <c r="E93" s="24">
        <f>97.4</f>
        <v>97.4</v>
      </c>
      <c r="F93" s="24">
        <f>E93*F87</f>
        <v>331.90024</v>
      </c>
      <c r="G93" s="24"/>
      <c r="H93" s="16"/>
      <c r="I93" s="16"/>
      <c r="J93" s="16"/>
      <c r="K93" s="24"/>
      <c r="L93" s="24"/>
      <c r="M93" s="2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</row>
    <row r="94" spans="1:240" s="7" customFormat="1">
      <c r="A94" s="20"/>
      <c r="B94" s="26"/>
      <c r="C94" s="78" t="s">
        <v>48</v>
      </c>
      <c r="D94" s="25" t="s">
        <v>0</v>
      </c>
      <c r="E94" s="24">
        <f>14.5-2*0.2</f>
        <v>14.1</v>
      </c>
      <c r="F94" s="24">
        <f>E94*F87</f>
        <v>48.047159999999998</v>
      </c>
      <c r="G94" s="16"/>
      <c r="H94" s="16"/>
      <c r="I94" s="16"/>
      <c r="J94" s="16"/>
      <c r="K94" s="24"/>
      <c r="L94" s="24"/>
      <c r="M94" s="2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</row>
    <row r="95" spans="1:240" s="17" customFormat="1">
      <c r="A95" s="20"/>
      <c r="B95" s="26"/>
      <c r="C95" s="78"/>
      <c r="D95" s="25"/>
      <c r="E95" s="24"/>
      <c r="F95" s="24"/>
      <c r="G95" s="16"/>
      <c r="H95" s="16"/>
      <c r="I95" s="16"/>
      <c r="J95" s="16"/>
      <c r="K95" s="24"/>
      <c r="L95" s="24"/>
      <c r="M95" s="24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</row>
    <row r="96" spans="1:240" s="7" customFormat="1" ht="15">
      <c r="A96" s="10"/>
      <c r="B96" s="11"/>
      <c r="C96" s="156" t="s">
        <v>188</v>
      </c>
      <c r="D96" s="10"/>
      <c r="E96" s="10"/>
      <c r="F96" s="33"/>
      <c r="G96" s="33"/>
      <c r="H96" s="33"/>
      <c r="I96" s="33"/>
      <c r="J96" s="33"/>
      <c r="K96" s="33"/>
      <c r="L96" s="33"/>
      <c r="M96" s="33"/>
    </row>
    <row r="97" spans="1:240" s="17" customFormat="1">
      <c r="A97" s="13"/>
      <c r="B97" s="14"/>
      <c r="C97" s="71"/>
      <c r="D97" s="13"/>
      <c r="E97" s="15"/>
      <c r="F97" s="16"/>
      <c r="G97" s="16"/>
      <c r="H97" s="16"/>
      <c r="I97" s="16"/>
      <c r="J97" s="16"/>
      <c r="K97" s="16"/>
      <c r="L97" s="16"/>
      <c r="M97" s="16"/>
    </row>
    <row r="98" spans="1:240" s="7" customFormat="1" ht="25.5">
      <c r="A98" s="46">
        <v>3</v>
      </c>
      <c r="B98" s="47" t="s">
        <v>30</v>
      </c>
      <c r="C98" s="48" t="s">
        <v>189</v>
      </c>
      <c r="D98" s="34" t="s">
        <v>50</v>
      </c>
      <c r="E98" s="123"/>
      <c r="F98" s="21">
        <v>63</v>
      </c>
      <c r="G98" s="12"/>
      <c r="H98" s="31"/>
      <c r="I98" s="31"/>
      <c r="J98" s="12"/>
      <c r="K98" s="12"/>
      <c r="L98" s="12"/>
      <c r="M98" s="1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</row>
    <row r="99" spans="1:240" s="17" customFormat="1">
      <c r="A99" s="23"/>
      <c r="B99" s="35"/>
      <c r="C99" s="36"/>
      <c r="D99" s="23" t="s">
        <v>32</v>
      </c>
      <c r="E99" s="123"/>
      <c r="F99" s="38">
        <f>F98/1000</f>
        <v>6.3E-2</v>
      </c>
      <c r="G99" s="16"/>
      <c r="H99" s="63"/>
      <c r="I99" s="63"/>
      <c r="J99" s="16"/>
      <c r="K99" s="16"/>
      <c r="L99" s="16"/>
      <c r="M99" s="16"/>
    </row>
    <row r="100" spans="1:240" s="7" customFormat="1">
      <c r="A100" s="210"/>
      <c r="B100" s="32"/>
      <c r="C100" s="72" t="s">
        <v>28</v>
      </c>
      <c r="D100" s="23" t="s">
        <v>24</v>
      </c>
      <c r="E100" s="132">
        <v>32.1</v>
      </c>
      <c r="F100" s="24">
        <f>F99*E100</f>
        <v>2.0223</v>
      </c>
      <c r="G100" s="16"/>
      <c r="H100" s="64"/>
      <c r="I100" s="16"/>
      <c r="J100" s="24"/>
      <c r="K100" s="24"/>
      <c r="L100" s="24"/>
      <c r="M100" s="24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</row>
    <row r="101" spans="1:240" s="7" customFormat="1">
      <c r="A101" s="210"/>
      <c r="B101" s="32" t="s">
        <v>82</v>
      </c>
      <c r="C101" s="72" t="s">
        <v>33</v>
      </c>
      <c r="D101" s="23" t="s">
        <v>27</v>
      </c>
      <c r="E101" s="132">
        <v>0.71</v>
      </c>
      <c r="F101" s="24">
        <f>E101*F99</f>
        <v>4.4729999999999999E-2</v>
      </c>
      <c r="G101" s="16"/>
      <c r="H101" s="64"/>
      <c r="I101" s="64"/>
      <c r="J101" s="16"/>
      <c r="K101" s="16"/>
      <c r="L101" s="24"/>
      <c r="M101" s="24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</row>
    <row r="102" spans="1:240" s="7" customFormat="1">
      <c r="A102" s="210"/>
      <c r="B102" s="32" t="s">
        <v>64</v>
      </c>
      <c r="C102" s="72" t="s">
        <v>34</v>
      </c>
      <c r="D102" s="23" t="s">
        <v>27</v>
      </c>
      <c r="E102" s="132">
        <v>3.88</v>
      </c>
      <c r="F102" s="24">
        <f>F99*E102</f>
        <v>0.24443999999999999</v>
      </c>
      <c r="G102" s="16"/>
      <c r="H102" s="64"/>
      <c r="I102" s="64"/>
      <c r="J102" s="16"/>
      <c r="K102" s="16"/>
      <c r="L102" s="24"/>
      <c r="M102" s="24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</row>
    <row r="103" spans="1:240" s="7" customFormat="1">
      <c r="A103" s="210"/>
      <c r="B103" s="29" t="s">
        <v>65</v>
      </c>
      <c r="C103" s="72" t="s">
        <v>35</v>
      </c>
      <c r="D103" s="23" t="s">
        <v>27</v>
      </c>
      <c r="E103" s="132">
        <v>6.16</v>
      </c>
      <c r="F103" s="24">
        <f>E103*F99</f>
        <v>0.38808000000000004</v>
      </c>
      <c r="G103" s="16"/>
      <c r="H103" s="64"/>
      <c r="I103" s="64"/>
      <c r="J103" s="16"/>
      <c r="K103" s="16"/>
      <c r="L103" s="24"/>
      <c r="M103" s="24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</row>
    <row r="104" spans="1:240" s="7" customFormat="1">
      <c r="A104" s="210"/>
      <c r="B104" s="29" t="s">
        <v>66</v>
      </c>
      <c r="C104" s="72" t="s">
        <v>36</v>
      </c>
      <c r="D104" s="23" t="s">
        <v>27</v>
      </c>
      <c r="E104" s="132">
        <v>4.53</v>
      </c>
      <c r="F104" s="16">
        <f>E104*F99</f>
        <v>0.28539000000000003</v>
      </c>
      <c r="G104" s="16"/>
      <c r="H104" s="64"/>
      <c r="I104" s="64"/>
      <c r="J104" s="16"/>
      <c r="K104" s="16"/>
      <c r="L104" s="24"/>
      <c r="M104" s="24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</row>
    <row r="105" spans="1:240" s="7" customFormat="1">
      <c r="A105" s="210"/>
      <c r="B105" s="29" t="s">
        <v>67</v>
      </c>
      <c r="C105" s="72" t="s">
        <v>37</v>
      </c>
      <c r="D105" s="23" t="s">
        <v>27</v>
      </c>
      <c r="E105" s="132">
        <v>2.0699999999999998</v>
      </c>
      <c r="F105" s="16">
        <f>E105*F99</f>
        <v>0.13041</v>
      </c>
      <c r="G105" s="16"/>
      <c r="H105" s="64"/>
      <c r="I105" s="64"/>
      <c r="J105" s="16"/>
      <c r="K105" s="16"/>
      <c r="L105" s="24"/>
      <c r="M105" s="24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</row>
    <row r="106" spans="1:240" s="7" customFormat="1">
      <c r="A106" s="18"/>
      <c r="B106" s="29"/>
      <c r="C106" s="30" t="s">
        <v>29</v>
      </c>
      <c r="D106" s="25" t="s">
        <v>0</v>
      </c>
      <c r="E106" s="24">
        <v>1.02</v>
      </c>
      <c r="F106" s="16">
        <f>E106*F99</f>
        <v>6.4259999999999998E-2</v>
      </c>
      <c r="G106" s="12"/>
      <c r="H106" s="12"/>
      <c r="I106" s="12"/>
      <c r="J106" s="16"/>
      <c r="K106" s="24"/>
      <c r="L106" s="24"/>
      <c r="M106" s="2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</row>
    <row r="107" spans="1:240" s="7" customFormat="1">
      <c r="A107" s="210"/>
      <c r="B107" s="32" t="s">
        <v>62</v>
      </c>
      <c r="C107" s="77" t="s">
        <v>68</v>
      </c>
      <c r="D107" s="23" t="s">
        <v>23</v>
      </c>
      <c r="E107" s="132">
        <v>15</v>
      </c>
      <c r="F107" s="24">
        <f>E107*F99</f>
        <v>0.94500000000000006</v>
      </c>
      <c r="G107" s="16"/>
      <c r="H107" s="24"/>
      <c r="I107" s="24"/>
      <c r="J107" s="24"/>
      <c r="K107" s="24"/>
      <c r="L107" s="24"/>
      <c r="M107" s="24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</row>
    <row r="108" spans="1:240" s="7" customFormat="1">
      <c r="A108" s="210"/>
      <c r="B108" s="29"/>
      <c r="C108" s="79" t="s">
        <v>38</v>
      </c>
      <c r="D108" s="23" t="s">
        <v>23</v>
      </c>
      <c r="E108" s="132">
        <v>66</v>
      </c>
      <c r="F108" s="24">
        <f>F99*E108</f>
        <v>4.1580000000000004</v>
      </c>
      <c r="G108" s="16"/>
      <c r="H108" s="24"/>
      <c r="I108" s="24"/>
      <c r="J108" s="24"/>
      <c r="K108" s="24"/>
      <c r="L108" s="24"/>
      <c r="M108" s="24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</row>
    <row r="109" spans="1:240" s="17" customFormat="1">
      <c r="A109" s="118"/>
      <c r="B109" s="29"/>
      <c r="C109" s="27"/>
      <c r="D109" s="23"/>
      <c r="E109" s="120"/>
      <c r="F109" s="24"/>
      <c r="G109" s="16"/>
      <c r="H109" s="24"/>
      <c r="I109" s="24"/>
      <c r="J109" s="24"/>
      <c r="K109" s="24"/>
      <c r="L109" s="24"/>
      <c r="M109" s="24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</row>
    <row r="110" spans="1:240" s="7" customFormat="1">
      <c r="A110" s="18">
        <v>2</v>
      </c>
      <c r="B110" s="19" t="s">
        <v>40</v>
      </c>
      <c r="C110" s="80" t="s">
        <v>41</v>
      </c>
      <c r="D110" s="20" t="s">
        <v>31</v>
      </c>
      <c r="E110" s="24"/>
      <c r="F110" s="21">
        <f>F98</f>
        <v>63</v>
      </c>
      <c r="G110" s="21"/>
      <c r="H110" s="31"/>
      <c r="I110" s="21"/>
      <c r="J110" s="21"/>
      <c r="K110" s="31"/>
      <c r="L110" s="21"/>
      <c r="M110" s="21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</row>
    <row r="111" spans="1:240" s="17" customFormat="1">
      <c r="A111" s="18"/>
      <c r="B111" s="29"/>
      <c r="C111" s="79"/>
      <c r="D111" s="23" t="s">
        <v>32</v>
      </c>
      <c r="E111" s="123"/>
      <c r="F111" s="38">
        <f>F110/1000</f>
        <v>6.3E-2</v>
      </c>
      <c r="G111" s="24"/>
      <c r="H111" s="123"/>
      <c r="I111" s="24"/>
      <c r="J111" s="24"/>
      <c r="K111" s="123"/>
      <c r="L111" s="24"/>
      <c r="M111" s="2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</row>
    <row r="112" spans="1:240" s="7" customFormat="1">
      <c r="A112" s="18"/>
      <c r="B112" s="29"/>
      <c r="C112" s="77" t="s">
        <v>28</v>
      </c>
      <c r="D112" s="23" t="s">
        <v>24</v>
      </c>
      <c r="E112" s="120">
        <v>42.9</v>
      </c>
      <c r="F112" s="24">
        <f>F111*E112</f>
        <v>2.7027000000000001</v>
      </c>
      <c r="G112" s="24"/>
      <c r="H112" s="31"/>
      <c r="I112" s="24"/>
      <c r="J112" s="24"/>
      <c r="K112" s="24"/>
      <c r="L112" s="24"/>
      <c r="M112" s="2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</row>
    <row r="113" spans="1:240" s="7" customFormat="1">
      <c r="A113" s="18"/>
      <c r="B113" s="32" t="s">
        <v>64</v>
      </c>
      <c r="C113" s="77" t="s">
        <v>34</v>
      </c>
      <c r="D113" s="23" t="s">
        <v>27</v>
      </c>
      <c r="E113" s="120">
        <v>2.69</v>
      </c>
      <c r="F113" s="24">
        <f>F111*E113</f>
        <v>0.16947000000000001</v>
      </c>
      <c r="G113" s="24"/>
      <c r="H113" s="31"/>
      <c r="I113" s="24"/>
      <c r="J113" s="24"/>
      <c r="K113" s="16"/>
      <c r="L113" s="24"/>
      <c r="M113" s="24"/>
      <c r="N113" s="28"/>
      <c r="O113" s="28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</row>
    <row r="114" spans="1:240" s="7" customFormat="1">
      <c r="A114" s="18"/>
      <c r="B114" s="29" t="s">
        <v>65</v>
      </c>
      <c r="C114" s="77" t="s">
        <v>35</v>
      </c>
      <c r="D114" s="23" t="s">
        <v>27</v>
      </c>
      <c r="E114" s="120">
        <v>7.6</v>
      </c>
      <c r="F114" s="24">
        <f>E114*F111</f>
        <v>0.4788</v>
      </c>
      <c r="G114" s="24"/>
      <c r="H114" s="31"/>
      <c r="I114" s="24"/>
      <c r="J114" s="24"/>
      <c r="K114" s="16"/>
      <c r="L114" s="24"/>
      <c r="M114" s="24"/>
      <c r="N114" s="28"/>
      <c r="O114" s="2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</row>
    <row r="115" spans="1:240" s="7" customFormat="1">
      <c r="A115" s="18"/>
      <c r="B115" s="29" t="s">
        <v>66</v>
      </c>
      <c r="C115" s="77" t="s">
        <v>36</v>
      </c>
      <c r="D115" s="23" t="s">
        <v>27</v>
      </c>
      <c r="E115" s="120">
        <v>7.4</v>
      </c>
      <c r="F115" s="16">
        <f>E115*F111</f>
        <v>0.4662</v>
      </c>
      <c r="G115" s="24"/>
      <c r="H115" s="31"/>
      <c r="I115" s="24"/>
      <c r="J115" s="24"/>
      <c r="K115" s="16"/>
      <c r="L115" s="24"/>
      <c r="M115" s="24"/>
      <c r="N115" s="81"/>
      <c r="O115" s="28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</row>
    <row r="116" spans="1:240" s="7" customFormat="1">
      <c r="A116" s="18"/>
      <c r="B116" s="29" t="s">
        <v>69</v>
      </c>
      <c r="C116" s="82" t="s">
        <v>42</v>
      </c>
      <c r="D116" s="23" t="s">
        <v>27</v>
      </c>
      <c r="E116" s="120">
        <v>0.41</v>
      </c>
      <c r="F116" s="24">
        <f>E116*F111</f>
        <v>2.5829999999999999E-2</v>
      </c>
      <c r="G116" s="24"/>
      <c r="H116" s="31"/>
      <c r="I116" s="24"/>
      <c r="J116" s="24"/>
      <c r="K116" s="16"/>
      <c r="L116" s="24"/>
      <c r="M116" s="24"/>
      <c r="N116" s="28"/>
      <c r="O116" s="28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</row>
    <row r="117" spans="1:240" s="7" customFormat="1">
      <c r="A117" s="18"/>
      <c r="B117" s="29" t="s">
        <v>67</v>
      </c>
      <c r="C117" s="77" t="s">
        <v>37</v>
      </c>
      <c r="D117" s="23" t="s">
        <v>27</v>
      </c>
      <c r="E117" s="120">
        <v>1.48</v>
      </c>
      <c r="F117" s="16">
        <f>E117*F111</f>
        <v>9.3240000000000003E-2</v>
      </c>
      <c r="G117" s="24"/>
      <c r="H117" s="31"/>
      <c r="I117" s="24"/>
      <c r="J117" s="24"/>
      <c r="K117" s="16"/>
      <c r="L117" s="24"/>
      <c r="M117" s="24"/>
      <c r="N117" s="28"/>
      <c r="O117" s="28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</row>
    <row r="118" spans="1:240" s="7" customFormat="1">
      <c r="A118" s="18"/>
      <c r="B118" s="32" t="s">
        <v>62</v>
      </c>
      <c r="C118" s="77" t="s">
        <v>68</v>
      </c>
      <c r="D118" s="23" t="s">
        <v>23</v>
      </c>
      <c r="E118" s="120">
        <v>11</v>
      </c>
      <c r="F118" s="24">
        <f>E118*F111</f>
        <v>0.69300000000000006</v>
      </c>
      <c r="G118" s="16"/>
      <c r="H118" s="24"/>
      <c r="I118" s="24"/>
      <c r="J118" s="24"/>
      <c r="K118" s="24"/>
      <c r="L118" s="24"/>
      <c r="M118" s="2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</row>
    <row r="119" spans="1:240" s="7" customFormat="1">
      <c r="A119" s="18"/>
      <c r="B119" s="83" t="s">
        <v>70</v>
      </c>
      <c r="C119" s="84" t="s">
        <v>71</v>
      </c>
      <c r="D119" s="23" t="s">
        <v>23</v>
      </c>
      <c r="E119" s="120">
        <f>149-2*12.4</f>
        <v>124.2</v>
      </c>
      <c r="F119" s="24">
        <f>E119*F111</f>
        <v>7.8246000000000002</v>
      </c>
      <c r="G119" s="16"/>
      <c r="H119" s="85"/>
      <c r="I119" s="85"/>
      <c r="J119" s="85"/>
      <c r="K119" s="85"/>
      <c r="L119" s="85"/>
      <c r="M119" s="2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</row>
    <row r="120" spans="1:240" s="17" customFormat="1">
      <c r="A120" s="20"/>
      <c r="B120" s="35"/>
      <c r="C120" s="82"/>
      <c r="D120" s="23"/>
      <c r="E120" s="120"/>
      <c r="F120" s="24"/>
      <c r="G120" s="16"/>
      <c r="H120" s="24"/>
      <c r="I120" s="24"/>
      <c r="J120" s="24"/>
      <c r="K120" s="24"/>
      <c r="L120" s="24"/>
      <c r="M120" s="24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</row>
    <row r="121" spans="1:240" s="7" customFormat="1">
      <c r="A121" s="18">
        <v>3</v>
      </c>
      <c r="B121" s="19" t="s">
        <v>43</v>
      </c>
      <c r="C121" s="80" t="s">
        <v>72</v>
      </c>
      <c r="D121" s="20" t="s">
        <v>25</v>
      </c>
      <c r="E121" s="21"/>
      <c r="F121" s="65">
        <f>F126*0.6/1000</f>
        <v>3.78E-2</v>
      </c>
      <c r="G121" s="21"/>
      <c r="H121" s="21"/>
      <c r="I121" s="21"/>
      <c r="J121" s="21"/>
      <c r="K121" s="21"/>
      <c r="L121" s="86"/>
      <c r="M121" s="86"/>
      <c r="N121" s="87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</row>
    <row r="122" spans="1:240" s="17" customFormat="1">
      <c r="A122" s="20"/>
      <c r="B122" s="26"/>
      <c r="C122" s="79"/>
      <c r="D122" s="25" t="s">
        <v>26</v>
      </c>
      <c r="E122" s="24"/>
      <c r="F122" s="38">
        <f>F121</f>
        <v>3.78E-2</v>
      </c>
      <c r="G122" s="24"/>
      <c r="H122" s="24"/>
      <c r="I122" s="24"/>
      <c r="J122" s="24"/>
      <c r="K122" s="24"/>
      <c r="L122" s="124"/>
      <c r="M122" s="124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</row>
    <row r="123" spans="1:240" s="7" customFormat="1">
      <c r="A123" s="18"/>
      <c r="B123" s="29" t="s">
        <v>73</v>
      </c>
      <c r="C123" s="78" t="s">
        <v>63</v>
      </c>
      <c r="D123" s="23" t="s">
        <v>27</v>
      </c>
      <c r="E123" s="124">
        <v>0.3</v>
      </c>
      <c r="F123" s="24">
        <f>F122*E123</f>
        <v>1.1339999999999999E-2</v>
      </c>
      <c r="G123" s="24"/>
      <c r="H123" s="24"/>
      <c r="I123" s="24"/>
      <c r="J123" s="24"/>
      <c r="K123" s="24"/>
      <c r="L123" s="24"/>
      <c r="M123" s="24"/>
      <c r="N123" s="28"/>
      <c r="O123" s="28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</row>
    <row r="124" spans="1:240" s="7" customFormat="1">
      <c r="A124" s="18"/>
      <c r="B124" s="29" t="s">
        <v>74</v>
      </c>
      <c r="C124" s="78" t="s">
        <v>44</v>
      </c>
      <c r="D124" s="25" t="s">
        <v>25</v>
      </c>
      <c r="E124" s="124">
        <v>1.03</v>
      </c>
      <c r="F124" s="24">
        <f>E124*F122</f>
        <v>3.8934000000000003E-2</v>
      </c>
      <c r="G124" s="24"/>
      <c r="H124" s="24"/>
      <c r="I124" s="24"/>
      <c r="J124" s="24"/>
      <c r="K124" s="24"/>
      <c r="L124" s="24"/>
      <c r="M124" s="2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</row>
    <row r="125" spans="1:240" s="17" customFormat="1">
      <c r="A125" s="20"/>
      <c r="B125" s="26"/>
      <c r="C125" s="78"/>
      <c r="D125" s="25"/>
      <c r="E125" s="124"/>
      <c r="F125" s="24"/>
      <c r="G125" s="24"/>
      <c r="H125" s="24"/>
      <c r="I125" s="24"/>
      <c r="J125" s="24"/>
      <c r="K125" s="24"/>
      <c r="L125" s="24"/>
      <c r="M125" s="24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</row>
    <row r="126" spans="1:240" s="7" customFormat="1" ht="25.5">
      <c r="A126" s="18">
        <v>4</v>
      </c>
      <c r="B126" s="19" t="s">
        <v>75</v>
      </c>
      <c r="C126" s="88" t="s">
        <v>76</v>
      </c>
      <c r="D126" s="20" t="s">
        <v>31</v>
      </c>
      <c r="E126" s="21"/>
      <c r="F126" s="21">
        <f>F110</f>
        <v>63</v>
      </c>
      <c r="G126" s="21"/>
      <c r="H126" s="21"/>
      <c r="I126" s="21"/>
      <c r="J126" s="21"/>
      <c r="K126" s="39"/>
      <c r="L126" s="21"/>
      <c r="M126" s="21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</row>
    <row r="127" spans="1:240" s="17" customFormat="1">
      <c r="A127" s="20"/>
      <c r="B127" s="26"/>
      <c r="C127" s="79"/>
      <c r="D127" s="25" t="s">
        <v>32</v>
      </c>
      <c r="E127" s="24"/>
      <c r="F127" s="38">
        <f>F126/1000</f>
        <v>6.3E-2</v>
      </c>
      <c r="G127" s="24"/>
      <c r="H127" s="24"/>
      <c r="I127" s="24"/>
      <c r="J127" s="24"/>
      <c r="K127" s="120"/>
      <c r="L127" s="24"/>
      <c r="M127" s="24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</row>
    <row r="128" spans="1:240" s="7" customFormat="1">
      <c r="A128" s="18"/>
      <c r="B128" s="29"/>
      <c r="C128" s="77" t="s">
        <v>28</v>
      </c>
      <c r="D128" s="23" t="s">
        <v>24</v>
      </c>
      <c r="E128" s="24">
        <f>37.5+4*0.07</f>
        <v>37.78</v>
      </c>
      <c r="F128" s="24">
        <f>F127*E128</f>
        <v>2.3801399999999999</v>
      </c>
      <c r="G128" s="24"/>
      <c r="H128" s="24"/>
      <c r="I128" s="24"/>
      <c r="J128" s="24"/>
      <c r="K128" s="24"/>
      <c r="L128" s="24"/>
      <c r="M128" s="2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</row>
    <row r="129" spans="1:240" s="7" customFormat="1">
      <c r="A129" s="18"/>
      <c r="B129" s="29" t="s">
        <v>65</v>
      </c>
      <c r="C129" s="77" t="s">
        <v>35</v>
      </c>
      <c r="D129" s="23" t="s">
        <v>27</v>
      </c>
      <c r="E129" s="24">
        <v>3.7</v>
      </c>
      <c r="F129" s="24">
        <f>E129*F127</f>
        <v>0.2331</v>
      </c>
      <c r="G129" s="24"/>
      <c r="H129" s="24"/>
      <c r="I129" s="24"/>
      <c r="J129" s="24"/>
      <c r="K129" s="16"/>
      <c r="L129" s="24"/>
      <c r="M129" s="24"/>
      <c r="N129" s="28"/>
      <c r="O129" s="28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</row>
    <row r="130" spans="1:240" s="7" customFormat="1">
      <c r="A130" s="18"/>
      <c r="B130" s="29" t="s">
        <v>66</v>
      </c>
      <c r="C130" s="77" t="s">
        <v>36</v>
      </c>
      <c r="D130" s="23" t="s">
        <v>27</v>
      </c>
      <c r="E130" s="24">
        <v>11.1</v>
      </c>
      <c r="F130" s="16">
        <f>E130*F127</f>
        <v>0.69930000000000003</v>
      </c>
      <c r="G130" s="24"/>
      <c r="H130" s="24"/>
      <c r="I130" s="24"/>
      <c r="J130" s="24"/>
      <c r="K130" s="16"/>
      <c r="L130" s="24"/>
      <c r="M130" s="24"/>
      <c r="N130" s="28"/>
      <c r="O130" s="28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</row>
    <row r="131" spans="1:240" s="7" customFormat="1">
      <c r="A131" s="18"/>
      <c r="B131" s="29" t="s">
        <v>77</v>
      </c>
      <c r="C131" s="79" t="s">
        <v>46</v>
      </c>
      <c r="D131" s="23" t="s">
        <v>27</v>
      </c>
      <c r="E131" s="24">
        <v>3.02</v>
      </c>
      <c r="F131" s="24">
        <f>F127*E131</f>
        <v>0.19026000000000001</v>
      </c>
      <c r="G131" s="24"/>
      <c r="H131" s="24"/>
      <c r="I131" s="24"/>
      <c r="J131" s="24"/>
      <c r="K131" s="24"/>
      <c r="L131" s="24"/>
      <c r="M131" s="24"/>
      <c r="N131" s="28"/>
      <c r="O131" s="28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</row>
    <row r="132" spans="1:240" s="7" customFormat="1">
      <c r="A132" s="20"/>
      <c r="B132" s="26"/>
      <c r="C132" s="78" t="s">
        <v>29</v>
      </c>
      <c r="D132" s="25" t="s">
        <v>0</v>
      </c>
      <c r="E132" s="24">
        <v>2.2999999999999998</v>
      </c>
      <c r="F132" s="16">
        <f>E132*F127</f>
        <v>0.1449</v>
      </c>
      <c r="G132" s="12"/>
      <c r="H132" s="12"/>
      <c r="I132" s="12"/>
      <c r="J132" s="16"/>
      <c r="K132" s="24"/>
      <c r="L132" s="24"/>
      <c r="M132" s="2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</row>
    <row r="133" spans="1:240" s="7" customFormat="1">
      <c r="A133" s="18"/>
      <c r="B133" s="29" t="s">
        <v>78</v>
      </c>
      <c r="C133" s="79" t="s">
        <v>79</v>
      </c>
      <c r="D133" s="25" t="s">
        <v>25</v>
      </c>
      <c r="E133" s="24">
        <f>93.1+4*11.6</f>
        <v>139.5</v>
      </c>
      <c r="F133" s="24">
        <f>E133*F127</f>
        <v>8.7885000000000009</v>
      </c>
      <c r="G133" s="24"/>
      <c r="H133" s="16"/>
      <c r="I133" s="16"/>
      <c r="J133" s="16"/>
      <c r="K133" s="24"/>
      <c r="L133" s="24"/>
      <c r="M133" s="2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</row>
    <row r="134" spans="1:240" s="7" customFormat="1">
      <c r="A134" s="20"/>
      <c r="B134" s="26"/>
      <c r="C134" s="78" t="s">
        <v>48</v>
      </c>
      <c r="D134" s="25" t="s">
        <v>0</v>
      </c>
      <c r="E134" s="24">
        <f>14.5+4*0.2</f>
        <v>15.3</v>
      </c>
      <c r="F134" s="24">
        <f>E134*F127</f>
        <v>0.96390000000000009</v>
      </c>
      <c r="G134" s="16"/>
      <c r="H134" s="16"/>
      <c r="I134" s="16"/>
      <c r="J134" s="16"/>
      <c r="K134" s="24"/>
      <c r="L134" s="24"/>
      <c r="M134" s="2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</row>
    <row r="135" spans="1:240" s="17" customFormat="1">
      <c r="A135" s="20"/>
      <c r="B135" s="26"/>
      <c r="C135" s="78"/>
      <c r="D135" s="25"/>
      <c r="E135" s="24"/>
      <c r="F135" s="24"/>
      <c r="G135" s="16"/>
      <c r="H135" s="16"/>
      <c r="I135" s="16"/>
      <c r="J135" s="16"/>
      <c r="K135" s="24"/>
      <c r="L135" s="24"/>
      <c r="M135" s="24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</row>
    <row r="136" spans="1:240" s="7" customFormat="1">
      <c r="A136" s="18">
        <v>5</v>
      </c>
      <c r="B136" s="19" t="s">
        <v>43</v>
      </c>
      <c r="C136" s="80" t="s">
        <v>80</v>
      </c>
      <c r="D136" s="20" t="s">
        <v>25</v>
      </c>
      <c r="E136" s="21"/>
      <c r="F136" s="65">
        <f>F141*0.3/1000</f>
        <v>1.89E-2</v>
      </c>
      <c r="G136" s="21"/>
      <c r="H136" s="21"/>
      <c r="I136" s="21"/>
      <c r="J136" s="21"/>
      <c r="K136" s="21"/>
      <c r="L136" s="86"/>
      <c r="M136" s="86"/>
      <c r="N136" s="87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</row>
    <row r="137" spans="1:240" s="17" customFormat="1">
      <c r="A137" s="20"/>
      <c r="B137" s="26"/>
      <c r="C137" s="79"/>
      <c r="D137" s="25" t="s">
        <v>26</v>
      </c>
      <c r="E137" s="24"/>
      <c r="F137" s="38">
        <f>F136</f>
        <v>1.89E-2</v>
      </c>
      <c r="G137" s="24"/>
      <c r="H137" s="24"/>
      <c r="I137" s="24"/>
      <c r="J137" s="24"/>
      <c r="K137" s="24"/>
      <c r="L137" s="124"/>
      <c r="M137" s="124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</row>
    <row r="138" spans="1:240" s="7" customFormat="1">
      <c r="A138" s="18"/>
      <c r="B138" s="29" t="s">
        <v>73</v>
      </c>
      <c r="C138" s="78" t="s">
        <v>63</v>
      </c>
      <c r="D138" s="23" t="s">
        <v>27</v>
      </c>
      <c r="E138" s="124">
        <v>0.3</v>
      </c>
      <c r="F138" s="24">
        <f>F137*E138</f>
        <v>5.6699999999999997E-3</v>
      </c>
      <c r="G138" s="24"/>
      <c r="H138" s="24"/>
      <c r="I138" s="24"/>
      <c r="J138" s="24"/>
      <c r="K138" s="24"/>
      <c r="L138" s="24"/>
      <c r="M138" s="24"/>
      <c r="N138" s="28"/>
      <c r="O138" s="28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</row>
    <row r="139" spans="1:240" s="7" customFormat="1">
      <c r="A139" s="18"/>
      <c r="B139" s="29" t="s">
        <v>74</v>
      </c>
      <c r="C139" s="78" t="s">
        <v>44</v>
      </c>
      <c r="D139" s="25" t="s">
        <v>25</v>
      </c>
      <c r="E139" s="124">
        <v>1.03</v>
      </c>
      <c r="F139" s="24">
        <f>E139*F137</f>
        <v>1.9467000000000002E-2</v>
      </c>
      <c r="G139" s="24"/>
      <c r="H139" s="24"/>
      <c r="I139" s="24"/>
      <c r="J139" s="24"/>
      <c r="K139" s="24"/>
      <c r="L139" s="24"/>
      <c r="M139" s="2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</row>
    <row r="140" spans="1:240" s="17" customFormat="1">
      <c r="A140" s="20"/>
      <c r="B140" s="26"/>
      <c r="C140" s="78"/>
      <c r="D140" s="25"/>
      <c r="E140" s="124"/>
      <c r="F140" s="24"/>
      <c r="G140" s="24"/>
      <c r="H140" s="24"/>
      <c r="I140" s="24"/>
      <c r="J140" s="24"/>
      <c r="K140" s="24"/>
      <c r="L140" s="24"/>
      <c r="M140" s="24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</row>
    <row r="141" spans="1:240" s="7" customFormat="1" ht="25.5">
      <c r="A141" s="18">
        <v>6</v>
      </c>
      <c r="B141" s="19" t="s">
        <v>45</v>
      </c>
      <c r="C141" s="88" t="s">
        <v>123</v>
      </c>
      <c r="D141" s="20" t="s">
        <v>31</v>
      </c>
      <c r="E141" s="21"/>
      <c r="F141" s="21">
        <f>F126</f>
        <v>63</v>
      </c>
      <c r="G141" s="21"/>
      <c r="H141" s="21"/>
      <c r="I141" s="21"/>
      <c r="J141" s="21"/>
      <c r="K141" s="39"/>
      <c r="L141" s="21"/>
      <c r="M141" s="21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</row>
    <row r="142" spans="1:240" s="17" customFormat="1">
      <c r="A142" s="20"/>
      <c r="B142" s="26"/>
      <c r="C142" s="79"/>
      <c r="D142" s="25" t="s">
        <v>32</v>
      </c>
      <c r="E142" s="24"/>
      <c r="F142" s="38">
        <f>F141/1000</f>
        <v>6.3E-2</v>
      </c>
      <c r="G142" s="24"/>
      <c r="H142" s="24"/>
      <c r="I142" s="24"/>
      <c r="J142" s="24"/>
      <c r="K142" s="120"/>
      <c r="L142" s="24"/>
      <c r="M142" s="24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</row>
    <row r="143" spans="1:240" s="7" customFormat="1">
      <c r="A143" s="18"/>
      <c r="B143" s="29"/>
      <c r="C143" s="77" t="s">
        <v>28</v>
      </c>
      <c r="D143" s="23" t="s">
        <v>24</v>
      </c>
      <c r="E143" s="24">
        <f>37.5</f>
        <v>37.5</v>
      </c>
      <c r="F143" s="24">
        <f>F142*E143</f>
        <v>2.3624999999999998</v>
      </c>
      <c r="G143" s="24"/>
      <c r="H143" s="24"/>
      <c r="I143" s="24"/>
      <c r="J143" s="24"/>
      <c r="K143" s="24"/>
      <c r="L143" s="24"/>
      <c r="M143" s="2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</row>
    <row r="144" spans="1:240" s="7" customFormat="1">
      <c r="A144" s="18"/>
      <c r="B144" s="29" t="s">
        <v>65</v>
      </c>
      <c r="C144" s="77" t="s">
        <v>35</v>
      </c>
      <c r="D144" s="23" t="s">
        <v>27</v>
      </c>
      <c r="E144" s="24">
        <v>3.7</v>
      </c>
      <c r="F144" s="24">
        <f>E144*F142</f>
        <v>0.2331</v>
      </c>
      <c r="G144" s="24"/>
      <c r="H144" s="24"/>
      <c r="I144" s="24"/>
      <c r="J144" s="24"/>
      <c r="K144" s="16"/>
      <c r="L144" s="24"/>
      <c r="M144" s="24"/>
      <c r="N144" s="28"/>
      <c r="O144" s="28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</row>
    <row r="145" spans="1:256" s="7" customFormat="1">
      <c r="A145" s="18"/>
      <c r="B145" s="29" t="s">
        <v>66</v>
      </c>
      <c r="C145" s="77" t="s">
        <v>36</v>
      </c>
      <c r="D145" s="23" t="s">
        <v>27</v>
      </c>
      <c r="E145" s="24">
        <v>11.1</v>
      </c>
      <c r="F145" s="16">
        <f>E145*F142</f>
        <v>0.69930000000000003</v>
      </c>
      <c r="G145" s="24"/>
      <c r="H145" s="24"/>
      <c r="I145" s="24"/>
      <c r="J145" s="24"/>
      <c r="K145" s="16"/>
      <c r="L145" s="24"/>
      <c r="M145" s="24"/>
      <c r="N145" s="28"/>
      <c r="O145" s="28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</row>
    <row r="146" spans="1:256" s="7" customFormat="1">
      <c r="A146" s="18"/>
      <c r="B146" s="29" t="s">
        <v>77</v>
      </c>
      <c r="C146" s="79" t="s">
        <v>46</v>
      </c>
      <c r="D146" s="23" t="s">
        <v>27</v>
      </c>
      <c r="E146" s="24">
        <v>3.02</v>
      </c>
      <c r="F146" s="24">
        <f>F142*E146</f>
        <v>0.19026000000000001</v>
      </c>
      <c r="G146" s="24"/>
      <c r="H146" s="24"/>
      <c r="I146" s="24"/>
      <c r="J146" s="24"/>
      <c r="K146" s="24"/>
      <c r="L146" s="24"/>
      <c r="M146" s="24"/>
      <c r="N146" s="28"/>
      <c r="O146" s="28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</row>
    <row r="147" spans="1:256" s="7" customFormat="1">
      <c r="A147" s="20"/>
      <c r="B147" s="26"/>
      <c r="C147" s="78" t="s">
        <v>29</v>
      </c>
      <c r="D147" s="25" t="s">
        <v>0</v>
      </c>
      <c r="E147" s="24">
        <v>2.2999999999999998</v>
      </c>
      <c r="F147" s="16">
        <f>E147*F142</f>
        <v>0.1449</v>
      </c>
      <c r="G147" s="12"/>
      <c r="H147" s="12"/>
      <c r="I147" s="12"/>
      <c r="J147" s="16"/>
      <c r="K147" s="24"/>
      <c r="L147" s="24"/>
      <c r="M147" s="2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</row>
    <row r="148" spans="1:256" s="7" customFormat="1">
      <c r="A148" s="18"/>
      <c r="B148" s="29" t="s">
        <v>81</v>
      </c>
      <c r="C148" s="79" t="s">
        <v>47</v>
      </c>
      <c r="D148" s="25" t="s">
        <v>25</v>
      </c>
      <c r="E148" s="24">
        <f>97.4</f>
        <v>97.4</v>
      </c>
      <c r="F148" s="24">
        <f>E148*F142</f>
        <v>6.1362000000000005</v>
      </c>
      <c r="G148" s="24"/>
      <c r="H148" s="16"/>
      <c r="I148" s="16"/>
      <c r="J148" s="16"/>
      <c r="K148" s="24"/>
      <c r="L148" s="24"/>
      <c r="M148" s="2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</row>
    <row r="149" spans="1:256" s="7" customFormat="1">
      <c r="A149" s="20"/>
      <c r="B149" s="26"/>
      <c r="C149" s="78" t="s">
        <v>48</v>
      </c>
      <c r="D149" s="25" t="s">
        <v>0</v>
      </c>
      <c r="E149" s="24">
        <f>14.5-2*0.2</f>
        <v>14.1</v>
      </c>
      <c r="F149" s="24">
        <f>E149*F142</f>
        <v>0.88829999999999998</v>
      </c>
      <c r="G149" s="16"/>
      <c r="H149" s="16"/>
      <c r="I149" s="16"/>
      <c r="J149" s="16"/>
      <c r="K149" s="24"/>
      <c r="L149" s="24"/>
      <c r="M149" s="2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</row>
    <row r="150" spans="1:256" s="17" customFormat="1">
      <c r="A150" s="20"/>
      <c r="B150" s="26"/>
      <c r="C150" s="78"/>
      <c r="D150" s="25"/>
      <c r="E150" s="24"/>
      <c r="F150" s="24"/>
      <c r="G150" s="16"/>
      <c r="H150" s="16"/>
      <c r="I150" s="16"/>
      <c r="J150" s="16"/>
      <c r="K150" s="24"/>
      <c r="L150" s="24"/>
      <c r="M150" s="24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</row>
    <row r="151" spans="1:256" s="116" customFormat="1" ht="16.5" customHeight="1">
      <c r="A151" s="231" t="s">
        <v>120</v>
      </c>
      <c r="B151" s="232"/>
      <c r="C151" s="232"/>
      <c r="D151" s="233"/>
      <c r="E151" s="24"/>
      <c r="F151" s="24"/>
      <c r="G151" s="24"/>
      <c r="H151" s="24"/>
      <c r="I151" s="24"/>
      <c r="J151" s="24"/>
      <c r="K151" s="24"/>
      <c r="L151" s="157"/>
      <c r="M151" s="24"/>
      <c r="N151" s="1"/>
      <c r="O151" s="1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  <c r="CW151" s="158"/>
      <c r="CX151" s="158"/>
      <c r="CY151" s="158"/>
      <c r="CZ151" s="158"/>
      <c r="DA151" s="158"/>
      <c r="DB151" s="158"/>
      <c r="DC151" s="158"/>
      <c r="DD151" s="158"/>
      <c r="DE151" s="158"/>
      <c r="DF151" s="158"/>
      <c r="DG151" s="158"/>
      <c r="DH151" s="158"/>
      <c r="DI151" s="158"/>
      <c r="DJ151" s="158"/>
      <c r="DK151" s="158"/>
      <c r="DL151" s="158"/>
      <c r="DM151" s="158"/>
      <c r="DN151" s="158"/>
      <c r="DO151" s="158"/>
      <c r="DP151" s="158"/>
      <c r="DQ151" s="158"/>
      <c r="DR151" s="158"/>
      <c r="DS151" s="158"/>
      <c r="DT151" s="158"/>
      <c r="DU151" s="158"/>
      <c r="DV151" s="158"/>
      <c r="DW151" s="158"/>
      <c r="DX151" s="158"/>
      <c r="DY151" s="158"/>
      <c r="DZ151" s="158"/>
      <c r="EA151" s="158"/>
      <c r="EB151" s="158"/>
      <c r="EC151" s="158"/>
      <c r="ED151" s="158"/>
      <c r="EE151" s="158"/>
      <c r="EF151" s="158"/>
      <c r="EG151" s="158"/>
      <c r="EH151" s="158"/>
      <c r="EI151" s="158"/>
      <c r="EJ151" s="158"/>
      <c r="EK151" s="158"/>
      <c r="EL151" s="158"/>
      <c r="EM151" s="158"/>
      <c r="EN151" s="158"/>
      <c r="EO151" s="158"/>
      <c r="EP151" s="158"/>
      <c r="EQ151" s="158"/>
      <c r="ER151" s="158"/>
      <c r="ES151" s="158"/>
      <c r="ET151" s="158"/>
      <c r="EU151" s="158"/>
      <c r="EV151" s="158"/>
      <c r="EW151" s="158"/>
      <c r="EX151" s="158"/>
      <c r="EY151" s="158"/>
      <c r="EZ151" s="158"/>
      <c r="FA151" s="158"/>
      <c r="FB151" s="158"/>
      <c r="FC151" s="158"/>
      <c r="FD151" s="158"/>
      <c r="FE151" s="158"/>
      <c r="FF151" s="158"/>
      <c r="FG151" s="158"/>
      <c r="FH151" s="158"/>
      <c r="FI151" s="158"/>
      <c r="FJ151" s="158"/>
      <c r="FK151" s="158"/>
      <c r="FL151" s="158"/>
      <c r="FM151" s="158"/>
      <c r="FN151" s="158"/>
      <c r="FO151" s="158"/>
      <c r="FP151" s="158"/>
      <c r="FQ151" s="158"/>
      <c r="FR151" s="158"/>
      <c r="FS151" s="158"/>
      <c r="FT151" s="158"/>
      <c r="FU151" s="158"/>
      <c r="FV151" s="158"/>
      <c r="FW151" s="158"/>
      <c r="FX151" s="158"/>
      <c r="FY151" s="158"/>
      <c r="FZ151" s="158"/>
      <c r="GA151" s="158"/>
      <c r="GB151" s="158"/>
      <c r="GC151" s="158"/>
      <c r="GD151" s="158"/>
      <c r="GE151" s="158"/>
      <c r="GF151" s="158"/>
      <c r="GG151" s="158"/>
      <c r="GH151" s="158"/>
      <c r="GI151" s="158"/>
      <c r="GJ151" s="158"/>
      <c r="GK151" s="158"/>
      <c r="GL151" s="158"/>
      <c r="GM151" s="158"/>
      <c r="GN151" s="158"/>
      <c r="GO151" s="158"/>
      <c r="GP151" s="158"/>
      <c r="GQ151" s="158"/>
      <c r="GR151" s="158"/>
      <c r="GS151" s="158"/>
      <c r="GT151" s="158"/>
      <c r="GU151" s="158"/>
      <c r="GV151" s="158"/>
      <c r="GW151" s="158"/>
      <c r="GX151" s="158"/>
      <c r="GY151" s="158"/>
      <c r="GZ151" s="158"/>
      <c r="HA151" s="158"/>
      <c r="HB151" s="158"/>
      <c r="HC151" s="158"/>
      <c r="HD151" s="158"/>
      <c r="HE151" s="158"/>
      <c r="HF151" s="158"/>
      <c r="HG151" s="158"/>
      <c r="HH151" s="158"/>
      <c r="HI151" s="158"/>
      <c r="HJ151" s="158"/>
      <c r="HK151" s="158"/>
      <c r="HL151" s="158"/>
      <c r="HM151" s="158"/>
      <c r="HN151" s="158"/>
      <c r="HO151" s="158"/>
      <c r="HP151" s="158"/>
      <c r="HQ151" s="158"/>
      <c r="HR151" s="158"/>
      <c r="HS151" s="158"/>
      <c r="HT151" s="158"/>
      <c r="HU151" s="158"/>
      <c r="HV151" s="158"/>
      <c r="HW151" s="158"/>
      <c r="HX151" s="158"/>
      <c r="HY151" s="158"/>
      <c r="HZ151" s="158"/>
      <c r="IA151" s="158"/>
      <c r="IB151" s="158"/>
      <c r="IC151" s="158"/>
      <c r="ID151" s="158"/>
      <c r="IE151" s="158"/>
      <c r="IF151" s="158"/>
      <c r="IG151" s="158"/>
      <c r="IH151" s="158"/>
      <c r="II151" s="158"/>
      <c r="IJ151" s="158"/>
      <c r="IK151" s="158"/>
      <c r="IL151" s="158"/>
      <c r="IM151" s="158"/>
      <c r="IN151" s="158"/>
      <c r="IO151" s="158"/>
      <c r="IP151" s="158"/>
      <c r="IQ151" s="158"/>
      <c r="IR151" s="158"/>
      <c r="IS151" s="158"/>
      <c r="IT151" s="158"/>
      <c r="IU151" s="158"/>
      <c r="IV151" s="158"/>
    </row>
    <row r="152" spans="1:256" s="116" customFormat="1">
      <c r="A152" s="179"/>
      <c r="B152" s="180"/>
      <c r="C152" s="180"/>
      <c r="D152" s="181"/>
      <c r="E152" s="24"/>
      <c r="F152" s="24"/>
      <c r="G152" s="24"/>
      <c r="H152" s="24"/>
      <c r="I152" s="24"/>
      <c r="J152" s="24"/>
      <c r="K152" s="24"/>
      <c r="L152" s="157"/>
      <c r="M152" s="24"/>
      <c r="N152" s="1"/>
      <c r="O152" s="1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  <c r="CX152" s="158"/>
      <c r="CY152" s="158"/>
      <c r="CZ152" s="158"/>
      <c r="DA152" s="158"/>
      <c r="DB152" s="158"/>
      <c r="DC152" s="158"/>
      <c r="DD152" s="158"/>
      <c r="DE152" s="158"/>
      <c r="DF152" s="158"/>
      <c r="DG152" s="158"/>
      <c r="DH152" s="158"/>
      <c r="DI152" s="158"/>
      <c r="DJ152" s="158"/>
      <c r="DK152" s="158"/>
      <c r="DL152" s="158"/>
      <c r="DM152" s="158"/>
      <c r="DN152" s="158"/>
      <c r="DO152" s="158"/>
      <c r="DP152" s="158"/>
      <c r="DQ152" s="158"/>
      <c r="DR152" s="158"/>
      <c r="DS152" s="158"/>
      <c r="DT152" s="158"/>
      <c r="DU152" s="158"/>
      <c r="DV152" s="158"/>
      <c r="DW152" s="158"/>
      <c r="DX152" s="158"/>
      <c r="DY152" s="158"/>
      <c r="DZ152" s="158"/>
      <c r="EA152" s="158"/>
      <c r="EB152" s="158"/>
      <c r="EC152" s="158"/>
      <c r="ED152" s="158"/>
      <c r="EE152" s="158"/>
      <c r="EF152" s="158"/>
      <c r="EG152" s="158"/>
      <c r="EH152" s="158"/>
      <c r="EI152" s="158"/>
      <c r="EJ152" s="158"/>
      <c r="EK152" s="158"/>
      <c r="EL152" s="158"/>
      <c r="EM152" s="158"/>
      <c r="EN152" s="158"/>
      <c r="EO152" s="158"/>
      <c r="EP152" s="158"/>
      <c r="EQ152" s="158"/>
      <c r="ER152" s="158"/>
      <c r="ES152" s="158"/>
      <c r="ET152" s="158"/>
      <c r="EU152" s="158"/>
      <c r="EV152" s="158"/>
      <c r="EW152" s="158"/>
      <c r="EX152" s="158"/>
      <c r="EY152" s="158"/>
      <c r="EZ152" s="158"/>
      <c r="FA152" s="158"/>
      <c r="FB152" s="158"/>
      <c r="FC152" s="158"/>
      <c r="FD152" s="158"/>
      <c r="FE152" s="158"/>
      <c r="FF152" s="158"/>
      <c r="FG152" s="158"/>
      <c r="FH152" s="158"/>
      <c r="FI152" s="158"/>
      <c r="FJ152" s="158"/>
      <c r="FK152" s="158"/>
      <c r="FL152" s="158"/>
      <c r="FM152" s="158"/>
      <c r="FN152" s="158"/>
      <c r="FO152" s="158"/>
      <c r="FP152" s="158"/>
      <c r="FQ152" s="158"/>
      <c r="FR152" s="158"/>
      <c r="FS152" s="158"/>
      <c r="FT152" s="158"/>
      <c r="FU152" s="158"/>
      <c r="FV152" s="158"/>
      <c r="FW152" s="158"/>
      <c r="FX152" s="158"/>
      <c r="FY152" s="158"/>
      <c r="FZ152" s="158"/>
      <c r="GA152" s="158"/>
      <c r="GB152" s="158"/>
      <c r="GC152" s="158"/>
      <c r="GD152" s="158"/>
      <c r="GE152" s="158"/>
      <c r="GF152" s="158"/>
      <c r="GG152" s="158"/>
      <c r="GH152" s="158"/>
      <c r="GI152" s="158"/>
      <c r="GJ152" s="158"/>
      <c r="GK152" s="158"/>
      <c r="GL152" s="158"/>
      <c r="GM152" s="158"/>
      <c r="GN152" s="158"/>
      <c r="GO152" s="158"/>
      <c r="GP152" s="158"/>
      <c r="GQ152" s="158"/>
      <c r="GR152" s="158"/>
      <c r="GS152" s="158"/>
      <c r="GT152" s="158"/>
      <c r="GU152" s="158"/>
      <c r="GV152" s="158"/>
      <c r="GW152" s="158"/>
      <c r="GX152" s="158"/>
      <c r="GY152" s="158"/>
      <c r="GZ152" s="158"/>
      <c r="HA152" s="158"/>
      <c r="HB152" s="158"/>
      <c r="HC152" s="158"/>
      <c r="HD152" s="158"/>
      <c r="HE152" s="158"/>
      <c r="HF152" s="158"/>
      <c r="HG152" s="158"/>
      <c r="HH152" s="158"/>
      <c r="HI152" s="158"/>
      <c r="HJ152" s="158"/>
      <c r="HK152" s="158"/>
      <c r="HL152" s="158"/>
      <c r="HM152" s="158"/>
      <c r="HN152" s="158"/>
      <c r="HO152" s="158"/>
      <c r="HP152" s="158"/>
      <c r="HQ152" s="158"/>
      <c r="HR152" s="158"/>
      <c r="HS152" s="158"/>
      <c r="HT152" s="158"/>
      <c r="HU152" s="158"/>
      <c r="HV152" s="158"/>
      <c r="HW152" s="158"/>
      <c r="HX152" s="158"/>
      <c r="HY152" s="158"/>
      <c r="HZ152" s="158"/>
      <c r="IA152" s="158"/>
      <c r="IB152" s="158"/>
      <c r="IC152" s="158"/>
      <c r="ID152" s="158"/>
      <c r="IE152" s="158"/>
      <c r="IF152" s="158"/>
      <c r="IG152" s="158"/>
      <c r="IH152" s="158"/>
      <c r="II152" s="158"/>
      <c r="IJ152" s="158"/>
      <c r="IK152" s="158"/>
      <c r="IL152" s="158"/>
      <c r="IM152" s="158"/>
      <c r="IN152" s="158"/>
      <c r="IO152" s="158"/>
      <c r="IP152" s="158"/>
      <c r="IQ152" s="158"/>
      <c r="IR152" s="158"/>
      <c r="IS152" s="158"/>
      <c r="IT152" s="158"/>
      <c r="IU152" s="158"/>
      <c r="IV152" s="158"/>
    </row>
    <row r="153" spans="1:256" s="116" customFormat="1" ht="25.5">
      <c r="A153" s="18">
        <v>15</v>
      </c>
      <c r="B153" s="19" t="s">
        <v>91</v>
      </c>
      <c r="C153" s="88" t="s">
        <v>97</v>
      </c>
      <c r="D153" s="20" t="s">
        <v>23</v>
      </c>
      <c r="E153" s="21"/>
      <c r="F153" s="21">
        <v>233.06</v>
      </c>
      <c r="G153" s="21"/>
      <c r="H153" s="21"/>
      <c r="I153" s="21"/>
      <c r="J153" s="21"/>
      <c r="K153" s="21"/>
      <c r="L153" s="21"/>
      <c r="M153" s="21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</row>
    <row r="154" spans="1:256" s="17" customFormat="1">
      <c r="A154" s="25"/>
      <c r="B154" s="26"/>
      <c r="C154" s="79"/>
      <c r="D154" s="25" t="s">
        <v>83</v>
      </c>
      <c r="E154" s="24"/>
      <c r="F154" s="106">
        <f>F153/1000</f>
        <v>0.23305999999999999</v>
      </c>
      <c r="G154" s="24"/>
      <c r="H154" s="24"/>
      <c r="I154" s="24"/>
      <c r="J154" s="24"/>
      <c r="K154" s="24"/>
      <c r="L154" s="24"/>
      <c r="M154" s="24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</row>
    <row r="155" spans="1:256" s="17" customFormat="1">
      <c r="A155" s="115"/>
      <c r="B155" s="29"/>
      <c r="C155" s="77" t="s">
        <v>28</v>
      </c>
      <c r="D155" s="23" t="s">
        <v>24</v>
      </c>
      <c r="E155" s="24">
        <v>60.8</v>
      </c>
      <c r="F155" s="24">
        <f>E155*F154</f>
        <v>14.170048</v>
      </c>
      <c r="G155" s="24"/>
      <c r="H155" s="24"/>
      <c r="I155" s="24"/>
      <c r="J155" s="24"/>
      <c r="K155" s="24"/>
      <c r="L155" s="24"/>
      <c r="M155" s="2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</row>
    <row r="156" spans="1:256" s="17" customFormat="1">
      <c r="A156" s="115"/>
      <c r="B156" s="29" t="s">
        <v>84</v>
      </c>
      <c r="C156" s="30" t="s">
        <v>98</v>
      </c>
      <c r="D156" s="23" t="s">
        <v>27</v>
      </c>
      <c r="E156" s="24">
        <v>143</v>
      </c>
      <c r="F156" s="24">
        <f>E156*F154</f>
        <v>33.327579999999998</v>
      </c>
      <c r="G156" s="24"/>
      <c r="H156" s="24"/>
      <c r="I156" s="24"/>
      <c r="J156" s="24"/>
      <c r="K156" s="24"/>
      <c r="L156" s="24"/>
      <c r="M156" s="24"/>
      <c r="N156" s="28"/>
      <c r="O156" s="28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</row>
    <row r="157" spans="1:256" s="17" customFormat="1">
      <c r="A157" s="115"/>
      <c r="B157" s="29"/>
      <c r="C157" s="78" t="s">
        <v>29</v>
      </c>
      <c r="D157" s="25" t="s">
        <v>0</v>
      </c>
      <c r="E157" s="24">
        <v>6.89</v>
      </c>
      <c r="F157" s="24">
        <f>E157*F154</f>
        <v>1.6057833999999997</v>
      </c>
      <c r="G157" s="24"/>
      <c r="H157" s="24"/>
      <c r="I157" s="24"/>
      <c r="J157" s="24"/>
      <c r="K157" s="24"/>
      <c r="L157" s="24"/>
      <c r="M157" s="24"/>
      <c r="N157" s="1"/>
      <c r="O157" s="159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</row>
    <row r="158" spans="1:256" s="17" customFormat="1">
      <c r="A158" s="25"/>
      <c r="B158" s="26"/>
      <c r="C158" s="78"/>
      <c r="D158" s="25"/>
      <c r="E158" s="24"/>
      <c r="F158" s="24"/>
      <c r="G158" s="24"/>
      <c r="H158" s="24"/>
      <c r="I158" s="24"/>
      <c r="J158" s="24"/>
      <c r="K158" s="24"/>
      <c r="L158" s="24"/>
      <c r="M158" s="24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</row>
    <row r="159" spans="1:256" s="116" customFormat="1">
      <c r="A159" s="18">
        <v>16</v>
      </c>
      <c r="B159" s="19" t="s">
        <v>92</v>
      </c>
      <c r="C159" s="88" t="s">
        <v>164</v>
      </c>
      <c r="D159" s="20" t="s">
        <v>23</v>
      </c>
      <c r="E159" s="21"/>
      <c r="F159" s="21">
        <f>F153</f>
        <v>233.06</v>
      </c>
      <c r="G159" s="21"/>
      <c r="H159" s="21"/>
      <c r="I159" s="21"/>
      <c r="J159" s="21"/>
      <c r="K159" s="12"/>
      <c r="L159" s="21"/>
      <c r="M159" s="21"/>
      <c r="N159" s="160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</row>
    <row r="160" spans="1:256" s="17" customFormat="1">
      <c r="A160" s="25"/>
      <c r="B160" s="26"/>
      <c r="C160" s="79"/>
      <c r="D160" s="25"/>
      <c r="E160" s="24"/>
      <c r="F160" s="24"/>
      <c r="G160" s="24"/>
      <c r="H160" s="24"/>
      <c r="I160" s="24"/>
      <c r="J160" s="24"/>
      <c r="K160" s="16"/>
      <c r="L160" s="24"/>
      <c r="M160" s="24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</row>
    <row r="161" spans="1:256" s="17" customFormat="1">
      <c r="A161" s="25"/>
      <c r="B161" s="26"/>
      <c r="C161" s="79" t="s">
        <v>165</v>
      </c>
      <c r="D161" s="25" t="s">
        <v>25</v>
      </c>
      <c r="E161" s="24">
        <v>1.8</v>
      </c>
      <c r="F161" s="24">
        <f>E161*F159</f>
        <v>419.50800000000004</v>
      </c>
      <c r="G161" s="24"/>
      <c r="H161" s="24"/>
      <c r="I161" s="24"/>
      <c r="J161" s="24"/>
      <c r="K161" s="16"/>
      <c r="L161" s="24"/>
      <c r="M161" s="24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</row>
    <row r="162" spans="1:256" s="17" customFormat="1">
      <c r="A162" s="25"/>
      <c r="B162" s="26"/>
      <c r="C162" s="79"/>
      <c r="D162" s="25"/>
      <c r="E162" s="24"/>
      <c r="F162" s="24"/>
      <c r="G162" s="24"/>
      <c r="H162" s="24"/>
      <c r="I162" s="24"/>
      <c r="J162" s="24"/>
      <c r="K162" s="16"/>
      <c r="L162" s="24"/>
      <c r="M162" s="24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</row>
    <row r="163" spans="1:256" s="116" customFormat="1" ht="25.5">
      <c r="A163" s="34">
        <v>17</v>
      </c>
      <c r="B163" s="19" t="s">
        <v>99</v>
      </c>
      <c r="C163" s="150" t="s">
        <v>100</v>
      </c>
      <c r="D163" s="18" t="s">
        <v>23</v>
      </c>
      <c r="E163" s="18"/>
      <c r="F163" s="21">
        <v>178</v>
      </c>
      <c r="G163" s="18"/>
      <c r="H163" s="18"/>
      <c r="I163" s="18"/>
      <c r="J163" s="161"/>
      <c r="K163" s="18"/>
      <c r="L163" s="18"/>
      <c r="M163" s="18"/>
      <c r="N163" s="1"/>
      <c r="O163" s="1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  <c r="CY163" s="158"/>
      <c r="CZ163" s="158"/>
      <c r="DA163" s="158"/>
      <c r="DB163" s="158"/>
      <c r="DC163" s="158"/>
      <c r="DD163" s="158"/>
      <c r="DE163" s="158"/>
      <c r="DF163" s="158"/>
      <c r="DG163" s="158"/>
      <c r="DH163" s="158"/>
      <c r="DI163" s="158"/>
      <c r="DJ163" s="158"/>
      <c r="DK163" s="158"/>
      <c r="DL163" s="158"/>
      <c r="DM163" s="158"/>
      <c r="DN163" s="158"/>
      <c r="DO163" s="158"/>
      <c r="DP163" s="158"/>
      <c r="DQ163" s="158"/>
      <c r="DR163" s="158"/>
      <c r="DS163" s="158"/>
      <c r="DT163" s="158"/>
      <c r="DU163" s="158"/>
      <c r="DV163" s="158"/>
      <c r="DW163" s="158"/>
      <c r="DX163" s="158"/>
      <c r="DY163" s="158"/>
      <c r="DZ163" s="158"/>
      <c r="EA163" s="158"/>
      <c r="EB163" s="158"/>
      <c r="EC163" s="158"/>
      <c r="ED163" s="158"/>
      <c r="EE163" s="158"/>
      <c r="EF163" s="158"/>
      <c r="EG163" s="158"/>
      <c r="EH163" s="158"/>
      <c r="EI163" s="158"/>
      <c r="EJ163" s="158"/>
      <c r="EK163" s="158"/>
      <c r="EL163" s="158"/>
      <c r="EM163" s="158"/>
      <c r="EN163" s="158"/>
      <c r="EO163" s="158"/>
      <c r="EP163" s="158"/>
      <c r="EQ163" s="158"/>
      <c r="ER163" s="158"/>
      <c r="ES163" s="158"/>
      <c r="ET163" s="158"/>
      <c r="EU163" s="158"/>
      <c r="EV163" s="158"/>
      <c r="EW163" s="158"/>
      <c r="EX163" s="158"/>
      <c r="EY163" s="158"/>
      <c r="EZ163" s="158"/>
      <c r="FA163" s="158"/>
      <c r="FB163" s="158"/>
      <c r="FC163" s="158"/>
      <c r="FD163" s="158"/>
      <c r="FE163" s="158"/>
      <c r="FF163" s="158"/>
      <c r="FG163" s="158"/>
      <c r="FH163" s="158"/>
      <c r="FI163" s="158"/>
      <c r="FJ163" s="158"/>
      <c r="FK163" s="158"/>
      <c r="FL163" s="158"/>
      <c r="FM163" s="158"/>
      <c r="FN163" s="158"/>
      <c r="FO163" s="158"/>
      <c r="FP163" s="158"/>
      <c r="FQ163" s="158"/>
      <c r="FR163" s="158"/>
      <c r="FS163" s="158"/>
      <c r="FT163" s="158"/>
      <c r="FU163" s="158"/>
      <c r="FV163" s="158"/>
      <c r="FW163" s="158"/>
      <c r="FX163" s="158"/>
      <c r="FY163" s="158"/>
      <c r="FZ163" s="158"/>
      <c r="GA163" s="158"/>
      <c r="GB163" s="158"/>
      <c r="GC163" s="158"/>
      <c r="GD163" s="158"/>
      <c r="GE163" s="158"/>
      <c r="GF163" s="158"/>
      <c r="GG163" s="158"/>
      <c r="GH163" s="158"/>
      <c r="GI163" s="158"/>
      <c r="GJ163" s="158"/>
      <c r="GK163" s="158"/>
      <c r="GL163" s="158"/>
      <c r="GM163" s="158"/>
      <c r="GN163" s="158"/>
      <c r="GO163" s="158"/>
      <c r="GP163" s="158"/>
      <c r="GQ163" s="158"/>
      <c r="GR163" s="158"/>
      <c r="GS163" s="158"/>
      <c r="GT163" s="158"/>
      <c r="GU163" s="158"/>
      <c r="GV163" s="158"/>
      <c r="GW163" s="158"/>
      <c r="GX163" s="158"/>
      <c r="GY163" s="158"/>
      <c r="GZ163" s="158"/>
      <c r="HA163" s="158"/>
      <c r="HB163" s="158"/>
      <c r="HC163" s="158"/>
      <c r="HD163" s="158"/>
      <c r="HE163" s="158"/>
      <c r="HF163" s="158"/>
      <c r="HG163" s="158"/>
      <c r="HH163" s="158"/>
      <c r="HI163" s="158"/>
      <c r="HJ163" s="158"/>
      <c r="HK163" s="158"/>
      <c r="HL163" s="158"/>
      <c r="HM163" s="158"/>
      <c r="HN163" s="158"/>
      <c r="HO163" s="158"/>
      <c r="HP163" s="158"/>
      <c r="HQ163" s="158"/>
      <c r="HR163" s="158"/>
      <c r="HS163" s="158"/>
      <c r="HT163" s="158"/>
      <c r="HU163" s="158"/>
      <c r="HV163" s="158"/>
      <c r="HW163" s="158"/>
      <c r="HX163" s="158"/>
      <c r="HY163" s="158"/>
      <c r="HZ163" s="158"/>
      <c r="IA163" s="158"/>
      <c r="IB163" s="158"/>
      <c r="IC163" s="158"/>
      <c r="ID163" s="158"/>
      <c r="IE163" s="158"/>
      <c r="IF163" s="158"/>
      <c r="IG163" s="158"/>
      <c r="IH163" s="158"/>
      <c r="II163" s="158"/>
      <c r="IJ163" s="158"/>
      <c r="IK163" s="158"/>
      <c r="IL163" s="158"/>
      <c r="IM163" s="158"/>
      <c r="IN163" s="158"/>
      <c r="IO163" s="158"/>
      <c r="IP163" s="158"/>
      <c r="IQ163" s="158"/>
      <c r="IR163" s="158"/>
      <c r="IS163" s="158"/>
      <c r="IT163" s="158"/>
      <c r="IU163" s="158"/>
      <c r="IV163" s="158"/>
    </row>
    <row r="164" spans="1:256" s="116" customFormat="1">
      <c r="A164" s="34"/>
      <c r="B164" s="19"/>
      <c r="C164" s="150"/>
      <c r="D164" s="18"/>
      <c r="E164" s="18"/>
      <c r="F164" s="21"/>
      <c r="G164" s="18"/>
      <c r="H164" s="18"/>
      <c r="I164" s="18"/>
      <c r="J164" s="161"/>
      <c r="K164" s="18"/>
      <c r="L164" s="18"/>
      <c r="M164" s="18"/>
      <c r="N164" s="1"/>
      <c r="O164" s="1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  <c r="DA164" s="158"/>
      <c r="DB164" s="158"/>
      <c r="DC164" s="158"/>
      <c r="DD164" s="158"/>
      <c r="DE164" s="158"/>
      <c r="DF164" s="158"/>
      <c r="DG164" s="158"/>
      <c r="DH164" s="158"/>
      <c r="DI164" s="158"/>
      <c r="DJ164" s="158"/>
      <c r="DK164" s="158"/>
      <c r="DL164" s="158"/>
      <c r="DM164" s="158"/>
      <c r="DN164" s="158"/>
      <c r="DO164" s="158"/>
      <c r="DP164" s="158"/>
      <c r="DQ164" s="158"/>
      <c r="DR164" s="158"/>
      <c r="DS164" s="158"/>
      <c r="DT164" s="158"/>
      <c r="DU164" s="158"/>
      <c r="DV164" s="158"/>
      <c r="DW164" s="158"/>
      <c r="DX164" s="158"/>
      <c r="DY164" s="158"/>
      <c r="DZ164" s="158"/>
      <c r="EA164" s="158"/>
      <c r="EB164" s="158"/>
      <c r="EC164" s="158"/>
      <c r="ED164" s="158"/>
      <c r="EE164" s="158"/>
      <c r="EF164" s="158"/>
      <c r="EG164" s="158"/>
      <c r="EH164" s="158"/>
      <c r="EI164" s="158"/>
      <c r="EJ164" s="158"/>
      <c r="EK164" s="158"/>
      <c r="EL164" s="158"/>
      <c r="EM164" s="158"/>
      <c r="EN164" s="158"/>
      <c r="EO164" s="158"/>
      <c r="EP164" s="158"/>
      <c r="EQ164" s="158"/>
      <c r="ER164" s="158"/>
      <c r="ES164" s="158"/>
      <c r="ET164" s="158"/>
      <c r="EU164" s="158"/>
      <c r="EV164" s="158"/>
      <c r="EW164" s="158"/>
      <c r="EX164" s="158"/>
      <c r="EY164" s="158"/>
      <c r="EZ164" s="158"/>
      <c r="FA164" s="158"/>
      <c r="FB164" s="158"/>
      <c r="FC164" s="158"/>
      <c r="FD164" s="158"/>
      <c r="FE164" s="158"/>
      <c r="FF164" s="158"/>
      <c r="FG164" s="158"/>
      <c r="FH164" s="158"/>
      <c r="FI164" s="158"/>
      <c r="FJ164" s="158"/>
      <c r="FK164" s="158"/>
      <c r="FL164" s="158"/>
      <c r="FM164" s="158"/>
      <c r="FN164" s="158"/>
      <c r="FO164" s="158"/>
      <c r="FP164" s="158"/>
      <c r="FQ164" s="158"/>
      <c r="FR164" s="158"/>
      <c r="FS164" s="158"/>
      <c r="FT164" s="158"/>
      <c r="FU164" s="158"/>
      <c r="FV164" s="158"/>
      <c r="FW164" s="158"/>
      <c r="FX164" s="158"/>
      <c r="FY164" s="158"/>
      <c r="FZ164" s="158"/>
      <c r="GA164" s="158"/>
      <c r="GB164" s="158"/>
      <c r="GC164" s="158"/>
      <c r="GD164" s="158"/>
      <c r="GE164" s="158"/>
      <c r="GF164" s="158"/>
      <c r="GG164" s="158"/>
      <c r="GH164" s="158"/>
      <c r="GI164" s="158"/>
      <c r="GJ164" s="158"/>
      <c r="GK164" s="158"/>
      <c r="GL164" s="158"/>
      <c r="GM164" s="158"/>
      <c r="GN164" s="158"/>
      <c r="GO164" s="158"/>
      <c r="GP164" s="158"/>
      <c r="GQ164" s="158"/>
      <c r="GR164" s="158"/>
      <c r="GS164" s="158"/>
      <c r="GT164" s="158"/>
      <c r="GU164" s="158"/>
      <c r="GV164" s="158"/>
      <c r="GW164" s="158"/>
      <c r="GX164" s="158"/>
      <c r="GY164" s="158"/>
      <c r="GZ164" s="158"/>
      <c r="HA164" s="158"/>
      <c r="HB164" s="158"/>
      <c r="HC164" s="158"/>
      <c r="HD164" s="158"/>
      <c r="HE164" s="158"/>
      <c r="HF164" s="158"/>
      <c r="HG164" s="158"/>
      <c r="HH164" s="158"/>
      <c r="HI164" s="158"/>
      <c r="HJ164" s="158"/>
      <c r="HK164" s="158"/>
      <c r="HL164" s="158"/>
      <c r="HM164" s="158"/>
      <c r="HN164" s="158"/>
      <c r="HO164" s="158"/>
      <c r="HP164" s="158"/>
      <c r="HQ164" s="158"/>
      <c r="HR164" s="158"/>
      <c r="HS164" s="158"/>
      <c r="HT164" s="158"/>
      <c r="HU164" s="158"/>
      <c r="HV164" s="158"/>
      <c r="HW164" s="158"/>
      <c r="HX164" s="158"/>
      <c r="HY164" s="158"/>
      <c r="HZ164" s="158"/>
      <c r="IA164" s="158"/>
      <c r="IB164" s="158"/>
      <c r="IC164" s="158"/>
      <c r="ID164" s="158"/>
      <c r="IE164" s="158"/>
      <c r="IF164" s="158"/>
      <c r="IG164" s="158"/>
      <c r="IH164" s="158"/>
      <c r="II164" s="158"/>
      <c r="IJ164" s="158"/>
      <c r="IK164" s="158"/>
      <c r="IL164" s="158"/>
      <c r="IM164" s="158"/>
      <c r="IN164" s="158"/>
      <c r="IO164" s="158"/>
      <c r="IP164" s="158"/>
      <c r="IQ164" s="158"/>
      <c r="IR164" s="158"/>
      <c r="IS164" s="158"/>
      <c r="IT164" s="158"/>
      <c r="IU164" s="158"/>
      <c r="IV164" s="158"/>
    </row>
    <row r="165" spans="1:256" s="116" customFormat="1">
      <c r="A165" s="89"/>
      <c r="B165" s="83"/>
      <c r="C165" s="151" t="s">
        <v>86</v>
      </c>
      <c r="D165" s="23" t="s">
        <v>24</v>
      </c>
      <c r="E165" s="24">
        <v>0.89</v>
      </c>
      <c r="F165" s="85">
        <f>F163*E165</f>
        <v>158.42000000000002</v>
      </c>
      <c r="G165" s="85"/>
      <c r="H165" s="85"/>
      <c r="I165" s="24"/>
      <c r="J165" s="24"/>
      <c r="K165" s="24"/>
      <c r="L165" s="24"/>
      <c r="M165" s="24"/>
      <c r="N165" s="1"/>
      <c r="O165" s="1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  <c r="CY165" s="158"/>
      <c r="CZ165" s="158"/>
      <c r="DA165" s="158"/>
      <c r="DB165" s="158"/>
      <c r="DC165" s="158"/>
      <c r="DD165" s="158"/>
      <c r="DE165" s="158"/>
      <c r="DF165" s="158"/>
      <c r="DG165" s="158"/>
      <c r="DH165" s="158"/>
      <c r="DI165" s="158"/>
      <c r="DJ165" s="158"/>
      <c r="DK165" s="158"/>
      <c r="DL165" s="158"/>
      <c r="DM165" s="158"/>
      <c r="DN165" s="158"/>
      <c r="DO165" s="158"/>
      <c r="DP165" s="158"/>
      <c r="DQ165" s="158"/>
      <c r="DR165" s="158"/>
      <c r="DS165" s="158"/>
      <c r="DT165" s="158"/>
      <c r="DU165" s="158"/>
      <c r="DV165" s="158"/>
      <c r="DW165" s="158"/>
      <c r="DX165" s="158"/>
      <c r="DY165" s="158"/>
      <c r="DZ165" s="158"/>
      <c r="EA165" s="158"/>
      <c r="EB165" s="158"/>
      <c r="EC165" s="158"/>
      <c r="ED165" s="158"/>
      <c r="EE165" s="158"/>
      <c r="EF165" s="158"/>
      <c r="EG165" s="158"/>
      <c r="EH165" s="158"/>
      <c r="EI165" s="158"/>
      <c r="EJ165" s="158"/>
      <c r="EK165" s="158"/>
      <c r="EL165" s="158"/>
      <c r="EM165" s="158"/>
      <c r="EN165" s="158"/>
      <c r="EO165" s="158"/>
      <c r="EP165" s="158"/>
      <c r="EQ165" s="158"/>
      <c r="ER165" s="158"/>
      <c r="ES165" s="158"/>
      <c r="ET165" s="158"/>
      <c r="EU165" s="158"/>
      <c r="EV165" s="158"/>
      <c r="EW165" s="158"/>
      <c r="EX165" s="158"/>
      <c r="EY165" s="158"/>
      <c r="EZ165" s="158"/>
      <c r="FA165" s="158"/>
      <c r="FB165" s="158"/>
      <c r="FC165" s="158"/>
      <c r="FD165" s="158"/>
      <c r="FE165" s="158"/>
      <c r="FF165" s="158"/>
      <c r="FG165" s="158"/>
      <c r="FH165" s="158"/>
      <c r="FI165" s="158"/>
      <c r="FJ165" s="158"/>
      <c r="FK165" s="158"/>
      <c r="FL165" s="158"/>
      <c r="FM165" s="158"/>
      <c r="FN165" s="158"/>
      <c r="FO165" s="158"/>
      <c r="FP165" s="158"/>
      <c r="FQ165" s="158"/>
      <c r="FR165" s="158"/>
      <c r="FS165" s="158"/>
      <c r="FT165" s="158"/>
      <c r="FU165" s="158"/>
      <c r="FV165" s="158"/>
      <c r="FW165" s="158"/>
      <c r="FX165" s="158"/>
      <c r="FY165" s="158"/>
      <c r="FZ165" s="158"/>
      <c r="GA165" s="158"/>
      <c r="GB165" s="158"/>
      <c r="GC165" s="158"/>
      <c r="GD165" s="158"/>
      <c r="GE165" s="158"/>
      <c r="GF165" s="158"/>
      <c r="GG165" s="158"/>
      <c r="GH165" s="158"/>
      <c r="GI165" s="158"/>
      <c r="GJ165" s="158"/>
      <c r="GK165" s="158"/>
      <c r="GL165" s="158"/>
      <c r="GM165" s="158"/>
      <c r="GN165" s="158"/>
      <c r="GO165" s="158"/>
      <c r="GP165" s="158"/>
      <c r="GQ165" s="158"/>
      <c r="GR165" s="158"/>
      <c r="GS165" s="158"/>
      <c r="GT165" s="158"/>
      <c r="GU165" s="158"/>
      <c r="GV165" s="158"/>
      <c r="GW165" s="158"/>
      <c r="GX165" s="158"/>
      <c r="GY165" s="158"/>
      <c r="GZ165" s="158"/>
      <c r="HA165" s="158"/>
      <c r="HB165" s="158"/>
      <c r="HC165" s="158"/>
      <c r="HD165" s="158"/>
      <c r="HE165" s="158"/>
      <c r="HF165" s="158"/>
      <c r="HG165" s="158"/>
      <c r="HH165" s="158"/>
      <c r="HI165" s="158"/>
      <c r="HJ165" s="158"/>
      <c r="HK165" s="158"/>
      <c r="HL165" s="158"/>
      <c r="HM165" s="158"/>
      <c r="HN165" s="158"/>
      <c r="HO165" s="158"/>
      <c r="HP165" s="158"/>
      <c r="HQ165" s="158"/>
      <c r="HR165" s="158"/>
      <c r="HS165" s="158"/>
      <c r="HT165" s="158"/>
      <c r="HU165" s="158"/>
      <c r="HV165" s="158"/>
      <c r="HW165" s="158"/>
      <c r="HX165" s="158"/>
      <c r="HY165" s="158"/>
      <c r="HZ165" s="158"/>
      <c r="IA165" s="158"/>
      <c r="IB165" s="158"/>
      <c r="IC165" s="158"/>
      <c r="ID165" s="158"/>
      <c r="IE165" s="158"/>
      <c r="IF165" s="158"/>
      <c r="IG165" s="158"/>
      <c r="IH165" s="158"/>
      <c r="II165" s="158"/>
      <c r="IJ165" s="158"/>
      <c r="IK165" s="158"/>
      <c r="IL165" s="158"/>
      <c r="IM165" s="158"/>
      <c r="IN165" s="158"/>
      <c r="IO165" s="158"/>
      <c r="IP165" s="158"/>
      <c r="IQ165" s="158"/>
      <c r="IR165" s="158"/>
      <c r="IS165" s="158"/>
      <c r="IT165" s="158"/>
      <c r="IU165" s="158"/>
      <c r="IV165" s="158"/>
    </row>
    <row r="166" spans="1:256" s="116" customFormat="1">
      <c r="A166" s="89"/>
      <c r="B166" s="83" t="s">
        <v>101</v>
      </c>
      <c r="C166" s="98" t="s">
        <v>102</v>
      </c>
      <c r="D166" s="102" t="s">
        <v>23</v>
      </c>
      <c r="E166" s="24">
        <v>1.1499999999999999</v>
      </c>
      <c r="F166" s="43">
        <f>F163*E166</f>
        <v>204.7</v>
      </c>
      <c r="G166" s="16"/>
      <c r="H166" s="85"/>
      <c r="I166" s="85"/>
      <c r="J166" s="85"/>
      <c r="K166" s="85"/>
      <c r="L166" s="85"/>
      <c r="M166" s="85"/>
      <c r="N166" s="1"/>
      <c r="O166" s="1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  <c r="CY166" s="158"/>
      <c r="CZ166" s="158"/>
      <c r="DA166" s="158"/>
      <c r="DB166" s="158"/>
      <c r="DC166" s="158"/>
      <c r="DD166" s="158"/>
      <c r="DE166" s="158"/>
      <c r="DF166" s="158"/>
      <c r="DG166" s="158"/>
      <c r="DH166" s="158"/>
      <c r="DI166" s="158"/>
      <c r="DJ166" s="158"/>
      <c r="DK166" s="158"/>
      <c r="DL166" s="158"/>
      <c r="DM166" s="158"/>
      <c r="DN166" s="158"/>
      <c r="DO166" s="158"/>
      <c r="DP166" s="158"/>
      <c r="DQ166" s="158"/>
      <c r="DR166" s="158"/>
      <c r="DS166" s="158"/>
      <c r="DT166" s="158"/>
      <c r="DU166" s="158"/>
      <c r="DV166" s="158"/>
      <c r="DW166" s="158"/>
      <c r="DX166" s="158"/>
      <c r="DY166" s="158"/>
      <c r="DZ166" s="158"/>
      <c r="EA166" s="158"/>
      <c r="EB166" s="158"/>
      <c r="EC166" s="158"/>
      <c r="ED166" s="158"/>
      <c r="EE166" s="158"/>
      <c r="EF166" s="158"/>
      <c r="EG166" s="158"/>
      <c r="EH166" s="158"/>
      <c r="EI166" s="158"/>
      <c r="EJ166" s="158"/>
      <c r="EK166" s="158"/>
      <c r="EL166" s="158"/>
      <c r="EM166" s="158"/>
      <c r="EN166" s="158"/>
      <c r="EO166" s="158"/>
      <c r="EP166" s="158"/>
      <c r="EQ166" s="158"/>
      <c r="ER166" s="158"/>
      <c r="ES166" s="158"/>
      <c r="ET166" s="158"/>
      <c r="EU166" s="158"/>
      <c r="EV166" s="158"/>
      <c r="EW166" s="158"/>
      <c r="EX166" s="158"/>
      <c r="EY166" s="158"/>
      <c r="EZ166" s="158"/>
      <c r="FA166" s="158"/>
      <c r="FB166" s="158"/>
      <c r="FC166" s="158"/>
      <c r="FD166" s="158"/>
      <c r="FE166" s="158"/>
      <c r="FF166" s="158"/>
      <c r="FG166" s="158"/>
      <c r="FH166" s="158"/>
      <c r="FI166" s="158"/>
      <c r="FJ166" s="158"/>
      <c r="FK166" s="158"/>
      <c r="FL166" s="158"/>
      <c r="FM166" s="158"/>
      <c r="FN166" s="158"/>
      <c r="FO166" s="158"/>
      <c r="FP166" s="158"/>
      <c r="FQ166" s="158"/>
      <c r="FR166" s="158"/>
      <c r="FS166" s="158"/>
      <c r="FT166" s="158"/>
      <c r="FU166" s="158"/>
      <c r="FV166" s="158"/>
      <c r="FW166" s="158"/>
      <c r="FX166" s="158"/>
      <c r="FY166" s="158"/>
      <c r="FZ166" s="158"/>
      <c r="GA166" s="158"/>
      <c r="GB166" s="158"/>
      <c r="GC166" s="158"/>
      <c r="GD166" s="158"/>
      <c r="GE166" s="158"/>
      <c r="GF166" s="158"/>
      <c r="GG166" s="158"/>
      <c r="GH166" s="158"/>
      <c r="GI166" s="158"/>
      <c r="GJ166" s="158"/>
      <c r="GK166" s="158"/>
      <c r="GL166" s="158"/>
      <c r="GM166" s="158"/>
      <c r="GN166" s="158"/>
      <c r="GO166" s="158"/>
      <c r="GP166" s="158"/>
      <c r="GQ166" s="158"/>
      <c r="GR166" s="158"/>
      <c r="GS166" s="158"/>
      <c r="GT166" s="158"/>
      <c r="GU166" s="158"/>
      <c r="GV166" s="158"/>
      <c r="GW166" s="158"/>
      <c r="GX166" s="158"/>
      <c r="GY166" s="158"/>
      <c r="GZ166" s="158"/>
      <c r="HA166" s="158"/>
      <c r="HB166" s="158"/>
      <c r="HC166" s="158"/>
      <c r="HD166" s="158"/>
      <c r="HE166" s="158"/>
      <c r="HF166" s="158"/>
      <c r="HG166" s="158"/>
      <c r="HH166" s="158"/>
      <c r="HI166" s="158"/>
      <c r="HJ166" s="158"/>
      <c r="HK166" s="158"/>
      <c r="HL166" s="158"/>
      <c r="HM166" s="158"/>
      <c r="HN166" s="158"/>
      <c r="HO166" s="158"/>
      <c r="HP166" s="158"/>
      <c r="HQ166" s="158"/>
      <c r="HR166" s="158"/>
      <c r="HS166" s="158"/>
      <c r="HT166" s="158"/>
      <c r="HU166" s="158"/>
      <c r="HV166" s="158"/>
      <c r="HW166" s="158"/>
      <c r="HX166" s="158"/>
      <c r="HY166" s="158"/>
      <c r="HZ166" s="158"/>
      <c r="IA166" s="158"/>
      <c r="IB166" s="158"/>
      <c r="IC166" s="158"/>
      <c r="ID166" s="158"/>
      <c r="IE166" s="158"/>
      <c r="IF166" s="158"/>
      <c r="IG166" s="158"/>
      <c r="IH166" s="158"/>
      <c r="II166" s="158"/>
      <c r="IJ166" s="158"/>
      <c r="IK166" s="158"/>
      <c r="IL166" s="158"/>
      <c r="IM166" s="158"/>
      <c r="IN166" s="158"/>
      <c r="IO166" s="158"/>
      <c r="IP166" s="158"/>
      <c r="IQ166" s="158"/>
      <c r="IR166" s="158"/>
      <c r="IS166" s="158"/>
      <c r="IT166" s="158"/>
      <c r="IU166" s="158"/>
      <c r="IV166" s="158"/>
    </row>
    <row r="167" spans="1:256" s="116" customFormat="1">
      <c r="A167" s="182"/>
      <c r="B167" s="153"/>
      <c r="C167" s="79" t="s">
        <v>48</v>
      </c>
      <c r="D167" s="162" t="s">
        <v>0</v>
      </c>
      <c r="E167" s="163">
        <v>0.02</v>
      </c>
      <c r="F167" s="114">
        <f>E167*F163</f>
        <v>3.56</v>
      </c>
      <c r="G167" s="43"/>
      <c r="H167" s="164"/>
      <c r="I167" s="164"/>
      <c r="J167" s="164"/>
      <c r="K167" s="164"/>
      <c r="L167" s="164"/>
      <c r="M167" s="24"/>
      <c r="N167" s="1"/>
      <c r="O167" s="1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  <c r="CW167" s="158"/>
      <c r="CX167" s="158"/>
      <c r="CY167" s="158"/>
      <c r="CZ167" s="158"/>
      <c r="DA167" s="158"/>
      <c r="DB167" s="158"/>
      <c r="DC167" s="158"/>
      <c r="DD167" s="158"/>
      <c r="DE167" s="158"/>
      <c r="DF167" s="158"/>
      <c r="DG167" s="158"/>
      <c r="DH167" s="158"/>
      <c r="DI167" s="158"/>
      <c r="DJ167" s="158"/>
      <c r="DK167" s="158"/>
      <c r="DL167" s="158"/>
      <c r="DM167" s="158"/>
      <c r="DN167" s="158"/>
      <c r="DO167" s="158"/>
      <c r="DP167" s="158"/>
      <c r="DQ167" s="158"/>
      <c r="DR167" s="158"/>
      <c r="DS167" s="158"/>
      <c r="DT167" s="158"/>
      <c r="DU167" s="158"/>
      <c r="DV167" s="158"/>
      <c r="DW167" s="158"/>
      <c r="DX167" s="158"/>
      <c r="DY167" s="158"/>
      <c r="DZ167" s="158"/>
      <c r="EA167" s="158"/>
      <c r="EB167" s="158"/>
      <c r="EC167" s="158"/>
      <c r="ED167" s="158"/>
      <c r="EE167" s="158"/>
      <c r="EF167" s="158"/>
      <c r="EG167" s="158"/>
      <c r="EH167" s="158"/>
      <c r="EI167" s="158"/>
      <c r="EJ167" s="158"/>
      <c r="EK167" s="158"/>
      <c r="EL167" s="158"/>
      <c r="EM167" s="158"/>
      <c r="EN167" s="158"/>
      <c r="EO167" s="158"/>
      <c r="EP167" s="158"/>
      <c r="EQ167" s="158"/>
      <c r="ER167" s="158"/>
      <c r="ES167" s="158"/>
      <c r="ET167" s="158"/>
      <c r="EU167" s="158"/>
      <c r="EV167" s="158"/>
      <c r="EW167" s="158"/>
      <c r="EX167" s="158"/>
      <c r="EY167" s="158"/>
      <c r="EZ167" s="158"/>
      <c r="FA167" s="158"/>
      <c r="FB167" s="158"/>
      <c r="FC167" s="158"/>
      <c r="FD167" s="158"/>
      <c r="FE167" s="158"/>
      <c r="FF167" s="158"/>
      <c r="FG167" s="158"/>
      <c r="FH167" s="158"/>
      <c r="FI167" s="158"/>
      <c r="FJ167" s="158"/>
      <c r="FK167" s="158"/>
      <c r="FL167" s="158"/>
      <c r="FM167" s="158"/>
      <c r="FN167" s="158"/>
      <c r="FO167" s="158"/>
      <c r="FP167" s="158"/>
      <c r="FQ167" s="158"/>
      <c r="FR167" s="158"/>
      <c r="FS167" s="158"/>
      <c r="FT167" s="158"/>
      <c r="FU167" s="158"/>
      <c r="FV167" s="158"/>
      <c r="FW167" s="158"/>
      <c r="FX167" s="158"/>
      <c r="FY167" s="158"/>
      <c r="FZ167" s="158"/>
      <c r="GA167" s="158"/>
      <c r="GB167" s="158"/>
      <c r="GC167" s="158"/>
      <c r="GD167" s="158"/>
      <c r="GE167" s="158"/>
      <c r="GF167" s="158"/>
      <c r="GG167" s="158"/>
      <c r="GH167" s="158"/>
      <c r="GI167" s="158"/>
      <c r="GJ167" s="158"/>
      <c r="GK167" s="158"/>
      <c r="GL167" s="158"/>
      <c r="GM167" s="158"/>
      <c r="GN167" s="158"/>
      <c r="GO167" s="158"/>
      <c r="GP167" s="158"/>
      <c r="GQ167" s="158"/>
      <c r="GR167" s="158"/>
      <c r="GS167" s="158"/>
      <c r="GT167" s="158"/>
      <c r="GU167" s="158"/>
      <c r="GV167" s="158"/>
      <c r="GW167" s="158"/>
      <c r="GX167" s="158"/>
      <c r="GY167" s="158"/>
      <c r="GZ167" s="158"/>
      <c r="HA167" s="158"/>
      <c r="HB167" s="158"/>
      <c r="HC167" s="158"/>
      <c r="HD167" s="158"/>
      <c r="HE167" s="158"/>
      <c r="HF167" s="158"/>
      <c r="HG167" s="158"/>
      <c r="HH167" s="158"/>
      <c r="HI167" s="158"/>
      <c r="HJ167" s="158"/>
      <c r="HK167" s="158"/>
      <c r="HL167" s="158"/>
      <c r="HM167" s="158"/>
      <c r="HN167" s="158"/>
      <c r="HO167" s="158"/>
      <c r="HP167" s="158"/>
      <c r="HQ167" s="158"/>
      <c r="HR167" s="158"/>
      <c r="HS167" s="158"/>
      <c r="HT167" s="158"/>
      <c r="HU167" s="158"/>
      <c r="HV167" s="158"/>
      <c r="HW167" s="158"/>
      <c r="HX167" s="158"/>
      <c r="HY167" s="158"/>
      <c r="HZ167" s="158"/>
      <c r="IA167" s="158"/>
      <c r="IB167" s="158"/>
      <c r="IC167" s="158"/>
      <c r="ID167" s="158"/>
      <c r="IE167" s="158"/>
      <c r="IF167" s="158"/>
      <c r="IG167" s="158"/>
      <c r="IH167" s="158"/>
      <c r="II167" s="158"/>
      <c r="IJ167" s="158"/>
      <c r="IK167" s="158"/>
      <c r="IL167" s="158"/>
      <c r="IM167" s="158"/>
      <c r="IN167" s="158"/>
      <c r="IO167" s="158"/>
      <c r="IP167" s="158"/>
      <c r="IQ167" s="158"/>
      <c r="IR167" s="158"/>
      <c r="IS167" s="158"/>
      <c r="IT167" s="158"/>
      <c r="IU167" s="158"/>
      <c r="IV167" s="158"/>
    </row>
    <row r="168" spans="1:256" s="116" customFormat="1">
      <c r="A168" s="182"/>
      <c r="B168" s="153"/>
      <c r="C168" s="78" t="s">
        <v>87</v>
      </c>
      <c r="D168" s="162" t="s">
        <v>0</v>
      </c>
      <c r="E168" s="163">
        <v>0.32</v>
      </c>
      <c r="F168" s="114">
        <f>E168*F163</f>
        <v>56.96</v>
      </c>
      <c r="G168" s="43"/>
      <c r="H168" s="43"/>
      <c r="I168" s="43"/>
      <c r="J168" s="43"/>
      <c r="K168" s="63"/>
      <c r="L168" s="164"/>
      <c r="M168" s="24"/>
      <c r="N168" s="1"/>
      <c r="O168" s="1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  <c r="CW168" s="158"/>
      <c r="CX168" s="158"/>
      <c r="CY168" s="158"/>
      <c r="CZ168" s="158"/>
      <c r="DA168" s="158"/>
      <c r="DB168" s="158"/>
      <c r="DC168" s="158"/>
      <c r="DD168" s="158"/>
      <c r="DE168" s="158"/>
      <c r="DF168" s="158"/>
      <c r="DG168" s="158"/>
      <c r="DH168" s="158"/>
      <c r="DI168" s="158"/>
      <c r="DJ168" s="158"/>
      <c r="DK168" s="158"/>
      <c r="DL168" s="158"/>
      <c r="DM168" s="158"/>
      <c r="DN168" s="158"/>
      <c r="DO168" s="158"/>
      <c r="DP168" s="158"/>
      <c r="DQ168" s="158"/>
      <c r="DR168" s="158"/>
      <c r="DS168" s="158"/>
      <c r="DT168" s="158"/>
      <c r="DU168" s="158"/>
      <c r="DV168" s="158"/>
      <c r="DW168" s="158"/>
      <c r="DX168" s="158"/>
      <c r="DY168" s="158"/>
      <c r="DZ168" s="158"/>
      <c r="EA168" s="158"/>
      <c r="EB168" s="158"/>
      <c r="EC168" s="158"/>
      <c r="ED168" s="158"/>
      <c r="EE168" s="158"/>
      <c r="EF168" s="158"/>
      <c r="EG168" s="158"/>
      <c r="EH168" s="158"/>
      <c r="EI168" s="158"/>
      <c r="EJ168" s="158"/>
      <c r="EK168" s="158"/>
      <c r="EL168" s="158"/>
      <c r="EM168" s="158"/>
      <c r="EN168" s="158"/>
      <c r="EO168" s="158"/>
      <c r="EP168" s="158"/>
      <c r="EQ168" s="158"/>
      <c r="ER168" s="158"/>
      <c r="ES168" s="158"/>
      <c r="ET168" s="158"/>
      <c r="EU168" s="158"/>
      <c r="EV168" s="158"/>
      <c r="EW168" s="158"/>
      <c r="EX168" s="158"/>
      <c r="EY168" s="158"/>
      <c r="EZ168" s="158"/>
      <c r="FA168" s="158"/>
      <c r="FB168" s="158"/>
      <c r="FC168" s="158"/>
      <c r="FD168" s="158"/>
      <c r="FE168" s="158"/>
      <c r="FF168" s="158"/>
      <c r="FG168" s="158"/>
      <c r="FH168" s="158"/>
      <c r="FI168" s="158"/>
      <c r="FJ168" s="158"/>
      <c r="FK168" s="158"/>
      <c r="FL168" s="158"/>
      <c r="FM168" s="158"/>
      <c r="FN168" s="158"/>
      <c r="FO168" s="158"/>
      <c r="FP168" s="158"/>
      <c r="FQ168" s="158"/>
      <c r="FR168" s="158"/>
      <c r="FS168" s="158"/>
      <c r="FT168" s="158"/>
      <c r="FU168" s="158"/>
      <c r="FV168" s="158"/>
      <c r="FW168" s="158"/>
      <c r="FX168" s="158"/>
      <c r="FY168" s="158"/>
      <c r="FZ168" s="158"/>
      <c r="GA168" s="158"/>
      <c r="GB168" s="158"/>
      <c r="GC168" s="158"/>
      <c r="GD168" s="158"/>
      <c r="GE168" s="158"/>
      <c r="GF168" s="158"/>
      <c r="GG168" s="158"/>
      <c r="GH168" s="158"/>
      <c r="GI168" s="158"/>
      <c r="GJ168" s="158"/>
      <c r="GK168" s="158"/>
      <c r="GL168" s="158"/>
      <c r="GM168" s="158"/>
      <c r="GN168" s="158"/>
      <c r="GO168" s="158"/>
      <c r="GP168" s="158"/>
      <c r="GQ168" s="158"/>
      <c r="GR168" s="158"/>
      <c r="GS168" s="158"/>
      <c r="GT168" s="158"/>
      <c r="GU168" s="158"/>
      <c r="GV168" s="158"/>
      <c r="GW168" s="158"/>
      <c r="GX168" s="158"/>
      <c r="GY168" s="158"/>
      <c r="GZ168" s="158"/>
      <c r="HA168" s="158"/>
      <c r="HB168" s="158"/>
      <c r="HC168" s="158"/>
      <c r="HD168" s="158"/>
      <c r="HE168" s="158"/>
      <c r="HF168" s="158"/>
      <c r="HG168" s="158"/>
      <c r="HH168" s="158"/>
      <c r="HI168" s="158"/>
      <c r="HJ168" s="158"/>
      <c r="HK168" s="158"/>
      <c r="HL168" s="158"/>
      <c r="HM168" s="158"/>
      <c r="HN168" s="158"/>
      <c r="HO168" s="158"/>
      <c r="HP168" s="158"/>
      <c r="HQ168" s="158"/>
      <c r="HR168" s="158"/>
      <c r="HS168" s="158"/>
      <c r="HT168" s="158"/>
      <c r="HU168" s="158"/>
      <c r="HV168" s="158"/>
      <c r="HW168" s="158"/>
      <c r="HX168" s="158"/>
      <c r="HY168" s="158"/>
      <c r="HZ168" s="158"/>
      <c r="IA168" s="158"/>
      <c r="IB168" s="158"/>
      <c r="IC168" s="158"/>
      <c r="ID168" s="158"/>
      <c r="IE168" s="158"/>
      <c r="IF168" s="158"/>
      <c r="IG168" s="158"/>
      <c r="IH168" s="158"/>
      <c r="II168" s="158"/>
      <c r="IJ168" s="158"/>
      <c r="IK168" s="158"/>
      <c r="IL168" s="158"/>
      <c r="IM168" s="158"/>
      <c r="IN168" s="158"/>
      <c r="IO168" s="158"/>
      <c r="IP168" s="158"/>
      <c r="IQ168" s="158"/>
      <c r="IR168" s="158"/>
      <c r="IS168" s="158"/>
      <c r="IT168" s="158"/>
      <c r="IU168" s="158"/>
      <c r="IV168" s="158"/>
    </row>
    <row r="169" spans="1:256" s="17" customFormat="1">
      <c r="A169" s="102"/>
      <c r="B169" s="104"/>
      <c r="C169" s="105"/>
      <c r="D169" s="102"/>
      <c r="E169" s="24"/>
      <c r="F169" s="43"/>
      <c r="G169" s="16"/>
      <c r="H169" s="85"/>
      <c r="I169" s="85"/>
      <c r="J169" s="85"/>
      <c r="K169" s="85"/>
      <c r="L169" s="85"/>
      <c r="M169" s="85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  <c r="BP169" s="107"/>
      <c r="BQ169" s="107"/>
      <c r="BR169" s="107"/>
      <c r="BS169" s="107"/>
      <c r="BT169" s="107"/>
      <c r="BU169" s="107"/>
      <c r="BV169" s="107"/>
      <c r="BW169" s="107"/>
      <c r="BX169" s="107"/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  <c r="CO169" s="107"/>
      <c r="CP169" s="107"/>
      <c r="CQ169" s="107"/>
      <c r="CR169" s="107"/>
      <c r="CS169" s="107"/>
      <c r="CT169" s="107"/>
      <c r="CU169" s="107"/>
      <c r="CV169" s="107"/>
      <c r="CW169" s="107"/>
      <c r="CX169" s="107"/>
      <c r="CY169" s="107"/>
      <c r="CZ169" s="107"/>
      <c r="DA169" s="107"/>
      <c r="DB169" s="107"/>
      <c r="DC169" s="107"/>
      <c r="DD169" s="107"/>
      <c r="DE169" s="107"/>
      <c r="DF169" s="107"/>
      <c r="DG169" s="107"/>
      <c r="DH169" s="107"/>
      <c r="DI169" s="107"/>
      <c r="DJ169" s="107"/>
      <c r="DK169" s="107"/>
      <c r="DL169" s="107"/>
      <c r="DM169" s="107"/>
      <c r="DN169" s="107"/>
      <c r="DO169" s="107"/>
      <c r="DP169" s="107"/>
      <c r="DQ169" s="107"/>
      <c r="DR169" s="107"/>
      <c r="DS169" s="107"/>
      <c r="DT169" s="107"/>
      <c r="DU169" s="107"/>
      <c r="DV169" s="107"/>
      <c r="DW169" s="107"/>
      <c r="DX169" s="107"/>
      <c r="DY169" s="107"/>
      <c r="DZ169" s="107"/>
      <c r="EA169" s="107"/>
      <c r="EB169" s="107"/>
      <c r="EC169" s="107"/>
      <c r="ED169" s="107"/>
      <c r="EE169" s="107"/>
      <c r="EF169" s="107"/>
      <c r="EG169" s="107"/>
      <c r="EH169" s="107"/>
      <c r="EI169" s="107"/>
      <c r="EJ169" s="107"/>
      <c r="EK169" s="107"/>
      <c r="EL169" s="107"/>
      <c r="EM169" s="107"/>
      <c r="EN169" s="107"/>
      <c r="EO169" s="107"/>
      <c r="EP169" s="107"/>
      <c r="EQ169" s="107"/>
      <c r="ER169" s="107"/>
      <c r="ES169" s="107"/>
      <c r="ET169" s="107"/>
      <c r="EU169" s="107"/>
      <c r="EV169" s="107"/>
      <c r="EW169" s="107"/>
      <c r="EX169" s="107"/>
      <c r="EY169" s="107"/>
      <c r="EZ169" s="107"/>
      <c r="FA169" s="107"/>
      <c r="FB169" s="107"/>
      <c r="FC169" s="107"/>
      <c r="FD169" s="107"/>
      <c r="FE169" s="107"/>
      <c r="FF169" s="107"/>
      <c r="FG169" s="107"/>
      <c r="FH169" s="107"/>
      <c r="FI169" s="107"/>
      <c r="FJ169" s="107"/>
      <c r="FK169" s="107"/>
      <c r="FL169" s="107"/>
      <c r="FM169" s="107"/>
      <c r="FN169" s="107"/>
      <c r="FO169" s="107"/>
      <c r="FP169" s="107"/>
      <c r="FQ169" s="107"/>
      <c r="FR169" s="107"/>
      <c r="FS169" s="107"/>
      <c r="FT169" s="107"/>
      <c r="FU169" s="107"/>
      <c r="FV169" s="107"/>
      <c r="FW169" s="107"/>
      <c r="FX169" s="107"/>
      <c r="FY169" s="107"/>
      <c r="FZ169" s="107"/>
      <c r="GA169" s="107"/>
      <c r="GB169" s="107"/>
      <c r="GC169" s="107"/>
      <c r="GD169" s="107"/>
      <c r="GE169" s="107"/>
      <c r="GF169" s="107"/>
      <c r="GG169" s="107"/>
      <c r="GH169" s="107"/>
      <c r="GI169" s="107"/>
      <c r="GJ169" s="107"/>
      <c r="GK169" s="107"/>
      <c r="GL169" s="107"/>
      <c r="GM169" s="107"/>
      <c r="GN169" s="107"/>
      <c r="GO169" s="107"/>
      <c r="GP169" s="107"/>
      <c r="GQ169" s="107"/>
      <c r="GR169" s="107"/>
      <c r="GS169" s="107"/>
      <c r="GT169" s="107"/>
      <c r="GU169" s="107"/>
      <c r="GV169" s="107"/>
      <c r="GW169" s="107"/>
      <c r="GX169" s="107"/>
      <c r="GY169" s="107"/>
      <c r="GZ169" s="107"/>
      <c r="HA169" s="107"/>
      <c r="HB169" s="107"/>
      <c r="HC169" s="107"/>
      <c r="HD169" s="107"/>
      <c r="HE169" s="107"/>
      <c r="HF169" s="107"/>
      <c r="HG169" s="107"/>
      <c r="HH169" s="107"/>
      <c r="HI169" s="107"/>
      <c r="HJ169" s="107"/>
      <c r="HK169" s="107"/>
      <c r="HL169" s="107"/>
      <c r="HM169" s="107"/>
      <c r="HN169" s="107"/>
      <c r="HO169" s="107"/>
      <c r="HP169" s="107"/>
      <c r="HQ169" s="107"/>
      <c r="HR169" s="107"/>
      <c r="HS169" s="107"/>
      <c r="HT169" s="107"/>
      <c r="HU169" s="107"/>
      <c r="HV169" s="107"/>
      <c r="HW169" s="107"/>
      <c r="HX169" s="107"/>
      <c r="HY169" s="107"/>
      <c r="HZ169" s="107"/>
      <c r="IA169" s="107"/>
      <c r="IB169" s="107"/>
      <c r="IC169" s="107"/>
      <c r="ID169" s="107"/>
      <c r="IE169" s="107"/>
      <c r="IF169" s="107"/>
    </row>
    <row r="170" spans="1:256" s="116" customFormat="1">
      <c r="A170" s="18">
        <v>18</v>
      </c>
      <c r="B170" s="19" t="s">
        <v>103</v>
      </c>
      <c r="C170" s="150" t="s">
        <v>104</v>
      </c>
      <c r="D170" s="20" t="s">
        <v>105</v>
      </c>
      <c r="E170" s="165"/>
      <c r="F170" s="166">
        <v>1040</v>
      </c>
      <c r="G170" s="167"/>
      <c r="H170" s="21"/>
      <c r="I170" s="167"/>
      <c r="J170" s="167"/>
      <c r="K170" s="167"/>
      <c r="L170" s="167"/>
      <c r="M170" s="24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68"/>
      <c r="AT170" s="168"/>
      <c r="AU170" s="168"/>
      <c r="AV170" s="168"/>
      <c r="AW170" s="168"/>
      <c r="AX170" s="168"/>
      <c r="AY170" s="168"/>
      <c r="AZ170" s="168"/>
      <c r="BA170" s="168"/>
      <c r="BB170" s="168"/>
      <c r="BC170" s="168"/>
      <c r="BD170" s="168"/>
      <c r="BE170" s="168"/>
      <c r="BF170" s="168"/>
      <c r="BG170" s="168"/>
      <c r="BH170" s="168"/>
      <c r="BI170" s="168"/>
      <c r="BJ170" s="168"/>
      <c r="BK170" s="168"/>
      <c r="BL170" s="168"/>
      <c r="BM170" s="168"/>
      <c r="BN170" s="168"/>
      <c r="BO170" s="168"/>
      <c r="BP170" s="168"/>
      <c r="BQ170" s="168"/>
      <c r="BR170" s="168"/>
      <c r="BS170" s="168"/>
      <c r="BT170" s="168"/>
      <c r="BU170" s="168"/>
      <c r="BV170" s="168"/>
      <c r="BW170" s="168"/>
      <c r="BX170" s="168"/>
      <c r="BY170" s="168"/>
      <c r="BZ170" s="168"/>
      <c r="CA170" s="168"/>
      <c r="CB170" s="168"/>
      <c r="CC170" s="168"/>
      <c r="CD170" s="168"/>
      <c r="CE170" s="168"/>
      <c r="CF170" s="168"/>
      <c r="CG170" s="168"/>
      <c r="CH170" s="168"/>
      <c r="CI170" s="168"/>
      <c r="CJ170" s="168"/>
      <c r="CK170" s="168"/>
      <c r="CL170" s="168"/>
      <c r="CM170" s="168"/>
      <c r="CN170" s="168"/>
      <c r="CO170" s="168"/>
      <c r="CP170" s="168"/>
      <c r="CQ170" s="168"/>
      <c r="CR170" s="168"/>
      <c r="CS170" s="168"/>
      <c r="CT170" s="168"/>
      <c r="CU170" s="168"/>
      <c r="CV170" s="168"/>
      <c r="CW170" s="168"/>
      <c r="CX170" s="168"/>
      <c r="CY170" s="168"/>
      <c r="CZ170" s="168"/>
      <c r="DA170" s="168"/>
      <c r="DB170" s="168"/>
      <c r="DC170" s="168"/>
      <c r="DD170" s="168"/>
      <c r="DE170" s="168"/>
      <c r="DF170" s="168"/>
      <c r="DG170" s="168"/>
      <c r="DH170" s="168"/>
      <c r="DI170" s="168"/>
      <c r="DJ170" s="168"/>
      <c r="DK170" s="168"/>
      <c r="DL170" s="168"/>
      <c r="DM170" s="168"/>
      <c r="DN170" s="168"/>
      <c r="DO170" s="168"/>
      <c r="DP170" s="168"/>
      <c r="DQ170" s="168"/>
      <c r="DR170" s="168"/>
      <c r="DS170" s="168"/>
      <c r="DT170" s="168"/>
      <c r="DU170" s="168"/>
      <c r="DV170" s="168"/>
      <c r="DW170" s="168"/>
      <c r="DX170" s="168"/>
      <c r="DY170" s="168"/>
      <c r="DZ170" s="168"/>
      <c r="EA170" s="168"/>
      <c r="EB170" s="168"/>
      <c r="EC170" s="168"/>
      <c r="ED170" s="168"/>
      <c r="EE170" s="168"/>
      <c r="EF170" s="168"/>
      <c r="EG170" s="168"/>
      <c r="EH170" s="168"/>
      <c r="EI170" s="168"/>
      <c r="EJ170" s="168"/>
      <c r="EK170" s="168"/>
      <c r="EL170" s="168"/>
      <c r="EM170" s="168"/>
      <c r="EN170" s="168"/>
      <c r="EO170" s="168"/>
      <c r="EP170" s="168"/>
      <c r="EQ170" s="168"/>
      <c r="ER170" s="168"/>
      <c r="ES170" s="168"/>
      <c r="ET170" s="168"/>
      <c r="EU170" s="168"/>
      <c r="EV170" s="168"/>
      <c r="EW170" s="168"/>
      <c r="EX170" s="168"/>
      <c r="EY170" s="168"/>
      <c r="EZ170" s="168"/>
      <c r="FA170" s="168"/>
      <c r="FB170" s="168"/>
      <c r="FC170" s="168"/>
      <c r="FD170" s="168"/>
      <c r="FE170" s="168"/>
      <c r="FF170" s="168"/>
      <c r="FG170" s="168"/>
      <c r="FH170" s="168"/>
      <c r="FI170" s="168"/>
      <c r="FJ170" s="168"/>
      <c r="FK170" s="168"/>
      <c r="FL170" s="168"/>
      <c r="FM170" s="168"/>
      <c r="FN170" s="168"/>
      <c r="FO170" s="168"/>
      <c r="FP170" s="168"/>
      <c r="FQ170" s="168"/>
      <c r="FR170" s="168"/>
      <c r="FS170" s="168"/>
      <c r="FT170" s="168"/>
      <c r="FU170" s="168"/>
      <c r="FV170" s="168"/>
      <c r="FW170" s="168"/>
      <c r="FX170" s="168"/>
      <c r="FY170" s="168"/>
      <c r="FZ170" s="168"/>
      <c r="GA170" s="168"/>
      <c r="GB170" s="168"/>
      <c r="GC170" s="168"/>
      <c r="GD170" s="168"/>
      <c r="GE170" s="168"/>
      <c r="GF170" s="168"/>
      <c r="GG170" s="168"/>
      <c r="GH170" s="168"/>
      <c r="GI170" s="168"/>
      <c r="GJ170" s="168"/>
      <c r="GK170" s="168"/>
      <c r="GL170" s="168"/>
      <c r="GM170" s="168"/>
      <c r="GN170" s="168"/>
      <c r="GO170" s="168"/>
      <c r="GP170" s="168"/>
      <c r="GQ170" s="168"/>
      <c r="GR170" s="168"/>
      <c r="GS170" s="168"/>
      <c r="GT170" s="168"/>
      <c r="GU170" s="168"/>
      <c r="GV170" s="168"/>
      <c r="GW170" s="168"/>
      <c r="GX170" s="168"/>
      <c r="GY170" s="168"/>
      <c r="GZ170" s="168"/>
      <c r="HA170" s="168"/>
      <c r="HB170" s="168"/>
      <c r="HC170" s="168"/>
      <c r="HD170" s="168"/>
      <c r="HE170" s="168"/>
      <c r="HF170" s="168"/>
      <c r="HG170" s="168"/>
      <c r="HH170" s="168"/>
      <c r="HI170" s="168"/>
      <c r="HJ170" s="168"/>
      <c r="HK170" s="168"/>
      <c r="HL170" s="168"/>
      <c r="HM170" s="168"/>
      <c r="HN170" s="168"/>
      <c r="HO170" s="168"/>
      <c r="HP170" s="168"/>
      <c r="HQ170" s="168"/>
      <c r="HR170" s="168"/>
      <c r="HS170" s="168"/>
      <c r="HT170" s="168"/>
      <c r="HU170" s="168"/>
      <c r="HV170" s="168"/>
      <c r="HW170" s="168"/>
      <c r="HX170" s="168"/>
      <c r="HY170" s="168"/>
      <c r="HZ170" s="168"/>
      <c r="IA170" s="168"/>
      <c r="IB170" s="168"/>
      <c r="IC170" s="168"/>
      <c r="ID170" s="168"/>
      <c r="IE170" s="168"/>
      <c r="IF170" s="168"/>
      <c r="IG170" s="168"/>
      <c r="IH170" s="168"/>
      <c r="II170" s="168"/>
      <c r="IJ170" s="168"/>
      <c r="IK170" s="168"/>
      <c r="IL170" s="168"/>
      <c r="IM170" s="168"/>
      <c r="IN170" s="168"/>
      <c r="IO170" s="168"/>
      <c r="IP170" s="168"/>
      <c r="IQ170" s="168"/>
      <c r="IR170" s="168"/>
      <c r="IS170" s="168"/>
      <c r="IT170" s="168"/>
      <c r="IU170" s="168"/>
      <c r="IV170" s="168"/>
    </row>
    <row r="171" spans="1:256" s="113" customFormat="1">
      <c r="A171" s="25"/>
      <c r="B171" s="26"/>
      <c r="C171" s="27"/>
      <c r="D171" s="25" t="s">
        <v>106</v>
      </c>
      <c r="E171" s="24"/>
      <c r="F171" s="169">
        <f>F170/100</f>
        <v>10.4</v>
      </c>
      <c r="G171" s="24"/>
      <c r="H171" s="24"/>
      <c r="I171" s="24"/>
      <c r="J171" s="24"/>
      <c r="K171" s="24"/>
      <c r="L171" s="24"/>
      <c r="M171" s="24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28"/>
      <c r="IS171" s="28"/>
      <c r="IT171" s="28"/>
      <c r="IU171" s="28"/>
      <c r="IV171" s="28"/>
    </row>
    <row r="172" spans="1:256" s="116" customFormat="1">
      <c r="A172" s="18"/>
      <c r="B172" s="19"/>
      <c r="C172" s="151" t="s">
        <v>86</v>
      </c>
      <c r="D172" s="23" t="s">
        <v>24</v>
      </c>
      <c r="E172" s="24">
        <v>111</v>
      </c>
      <c r="F172" s="163">
        <f>E172*F171</f>
        <v>1154.4000000000001</v>
      </c>
      <c r="G172" s="170"/>
      <c r="H172" s="24"/>
      <c r="I172" s="24"/>
      <c r="J172" s="24"/>
      <c r="K172" s="24"/>
      <c r="L172" s="24"/>
      <c r="M172" s="24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1"/>
      <c r="BB172" s="171"/>
      <c r="BC172" s="171"/>
      <c r="BD172" s="171"/>
      <c r="BE172" s="171"/>
      <c r="BF172" s="171"/>
      <c r="BG172" s="171"/>
      <c r="BH172" s="171"/>
      <c r="BI172" s="171"/>
      <c r="BJ172" s="171"/>
      <c r="BK172" s="171"/>
      <c r="BL172" s="171"/>
      <c r="BM172" s="171"/>
      <c r="BN172" s="171"/>
      <c r="BO172" s="171"/>
      <c r="BP172" s="171"/>
      <c r="BQ172" s="171"/>
      <c r="BR172" s="171"/>
      <c r="BS172" s="171"/>
      <c r="BT172" s="171"/>
      <c r="BU172" s="171"/>
      <c r="BV172" s="171"/>
      <c r="BW172" s="171"/>
      <c r="BX172" s="171"/>
      <c r="BY172" s="171"/>
      <c r="BZ172" s="171"/>
      <c r="CA172" s="171"/>
      <c r="CB172" s="171"/>
      <c r="CC172" s="171"/>
      <c r="CD172" s="171"/>
      <c r="CE172" s="171"/>
      <c r="CF172" s="171"/>
      <c r="CG172" s="171"/>
      <c r="CH172" s="171"/>
      <c r="CI172" s="171"/>
      <c r="CJ172" s="171"/>
      <c r="CK172" s="171"/>
      <c r="CL172" s="171"/>
      <c r="CM172" s="171"/>
      <c r="CN172" s="171"/>
      <c r="CO172" s="171"/>
      <c r="CP172" s="171"/>
      <c r="CQ172" s="171"/>
      <c r="CR172" s="171"/>
      <c r="CS172" s="171"/>
      <c r="CT172" s="171"/>
      <c r="CU172" s="171"/>
      <c r="CV172" s="171"/>
      <c r="CW172" s="171"/>
      <c r="CX172" s="171"/>
      <c r="CY172" s="171"/>
      <c r="CZ172" s="171"/>
      <c r="DA172" s="171"/>
      <c r="DB172" s="171"/>
      <c r="DC172" s="171"/>
      <c r="DD172" s="171"/>
      <c r="DE172" s="171"/>
      <c r="DF172" s="171"/>
      <c r="DG172" s="171"/>
      <c r="DH172" s="171"/>
      <c r="DI172" s="171"/>
      <c r="DJ172" s="171"/>
      <c r="DK172" s="171"/>
      <c r="DL172" s="171"/>
      <c r="DM172" s="171"/>
      <c r="DN172" s="171"/>
      <c r="DO172" s="171"/>
      <c r="DP172" s="171"/>
      <c r="DQ172" s="171"/>
      <c r="DR172" s="171"/>
      <c r="DS172" s="171"/>
      <c r="DT172" s="171"/>
      <c r="DU172" s="171"/>
      <c r="DV172" s="171"/>
      <c r="DW172" s="171"/>
      <c r="DX172" s="171"/>
      <c r="DY172" s="171"/>
      <c r="DZ172" s="171"/>
      <c r="EA172" s="171"/>
      <c r="EB172" s="171"/>
      <c r="EC172" s="171"/>
      <c r="ED172" s="171"/>
      <c r="EE172" s="171"/>
      <c r="EF172" s="171"/>
      <c r="EG172" s="171"/>
      <c r="EH172" s="171"/>
      <c r="EI172" s="171"/>
      <c r="EJ172" s="171"/>
      <c r="EK172" s="171"/>
      <c r="EL172" s="171"/>
      <c r="EM172" s="171"/>
      <c r="EN172" s="171"/>
      <c r="EO172" s="171"/>
      <c r="EP172" s="171"/>
      <c r="EQ172" s="171"/>
      <c r="ER172" s="171"/>
      <c r="ES172" s="171"/>
      <c r="ET172" s="171"/>
      <c r="EU172" s="171"/>
      <c r="EV172" s="171"/>
      <c r="EW172" s="171"/>
      <c r="EX172" s="171"/>
      <c r="EY172" s="171"/>
      <c r="EZ172" s="171"/>
      <c r="FA172" s="171"/>
      <c r="FB172" s="171"/>
      <c r="FC172" s="171"/>
      <c r="FD172" s="171"/>
      <c r="FE172" s="171"/>
      <c r="FF172" s="171"/>
      <c r="FG172" s="171"/>
      <c r="FH172" s="171"/>
      <c r="FI172" s="171"/>
      <c r="FJ172" s="171"/>
      <c r="FK172" s="171"/>
      <c r="FL172" s="171"/>
      <c r="FM172" s="171"/>
      <c r="FN172" s="171"/>
      <c r="FO172" s="171"/>
      <c r="FP172" s="171"/>
      <c r="FQ172" s="171"/>
      <c r="FR172" s="171"/>
      <c r="FS172" s="171"/>
      <c r="FT172" s="171"/>
      <c r="FU172" s="171"/>
      <c r="FV172" s="171"/>
      <c r="FW172" s="171"/>
      <c r="FX172" s="171"/>
      <c r="FY172" s="171"/>
      <c r="FZ172" s="171"/>
      <c r="GA172" s="171"/>
      <c r="GB172" s="171"/>
      <c r="GC172" s="171"/>
      <c r="GD172" s="171"/>
      <c r="GE172" s="171"/>
      <c r="GF172" s="171"/>
      <c r="GG172" s="171"/>
      <c r="GH172" s="171"/>
      <c r="GI172" s="171"/>
      <c r="GJ172" s="171"/>
      <c r="GK172" s="171"/>
      <c r="GL172" s="171"/>
      <c r="GM172" s="171"/>
      <c r="GN172" s="171"/>
      <c r="GO172" s="171"/>
      <c r="GP172" s="171"/>
      <c r="GQ172" s="171"/>
      <c r="GR172" s="171"/>
      <c r="GS172" s="171"/>
      <c r="GT172" s="171"/>
      <c r="GU172" s="171"/>
      <c r="GV172" s="171"/>
      <c r="GW172" s="171"/>
      <c r="GX172" s="171"/>
      <c r="GY172" s="171"/>
      <c r="GZ172" s="171"/>
      <c r="HA172" s="171"/>
      <c r="HB172" s="171"/>
      <c r="HC172" s="171"/>
      <c r="HD172" s="171"/>
      <c r="HE172" s="171"/>
      <c r="HF172" s="171"/>
      <c r="HG172" s="171"/>
      <c r="HH172" s="171"/>
      <c r="HI172" s="171"/>
      <c r="HJ172" s="171"/>
      <c r="HK172" s="171"/>
      <c r="HL172" s="171"/>
      <c r="HM172" s="171"/>
      <c r="HN172" s="171"/>
      <c r="HO172" s="171"/>
      <c r="HP172" s="171"/>
      <c r="HQ172" s="171"/>
      <c r="HR172" s="171"/>
      <c r="HS172" s="171"/>
      <c r="HT172" s="171"/>
      <c r="HU172" s="171"/>
      <c r="HV172" s="171"/>
      <c r="HW172" s="171"/>
      <c r="HX172" s="171"/>
      <c r="HY172" s="171"/>
      <c r="HZ172" s="171"/>
      <c r="IA172" s="171"/>
      <c r="IB172" s="171"/>
      <c r="IC172" s="171"/>
      <c r="ID172" s="171"/>
      <c r="IE172" s="171"/>
      <c r="IF172" s="171"/>
      <c r="IG172" s="171"/>
      <c r="IH172" s="171"/>
      <c r="II172" s="171"/>
      <c r="IJ172" s="171"/>
      <c r="IK172" s="171"/>
      <c r="IL172" s="171"/>
      <c r="IM172" s="171"/>
      <c r="IN172" s="171"/>
      <c r="IO172" s="171"/>
      <c r="IP172" s="171"/>
      <c r="IQ172" s="171"/>
      <c r="IR172" s="171"/>
      <c r="IS172" s="171"/>
      <c r="IT172" s="171"/>
      <c r="IU172" s="171"/>
      <c r="IV172" s="171"/>
    </row>
    <row r="173" spans="1:256" s="116" customFormat="1">
      <c r="A173" s="18"/>
      <c r="B173" s="19"/>
      <c r="C173" s="154" t="s">
        <v>87</v>
      </c>
      <c r="D173" s="25" t="s">
        <v>0</v>
      </c>
      <c r="E173" s="24">
        <v>0.71</v>
      </c>
      <c r="F173" s="170">
        <f>E173*F171</f>
        <v>7.3839999999999995</v>
      </c>
      <c r="G173" s="170"/>
      <c r="H173" s="24"/>
      <c r="I173" s="24"/>
      <c r="J173" s="24"/>
      <c r="K173" s="24"/>
      <c r="L173" s="132"/>
      <c r="M173" s="24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71"/>
      <c r="BD173" s="171"/>
      <c r="BE173" s="171"/>
      <c r="BF173" s="171"/>
      <c r="BG173" s="171"/>
      <c r="BH173" s="171"/>
      <c r="BI173" s="171"/>
      <c r="BJ173" s="171"/>
      <c r="BK173" s="171"/>
      <c r="BL173" s="171"/>
      <c r="BM173" s="171"/>
      <c r="BN173" s="171"/>
      <c r="BO173" s="171"/>
      <c r="BP173" s="171"/>
      <c r="BQ173" s="171"/>
      <c r="BR173" s="171"/>
      <c r="BS173" s="171"/>
      <c r="BT173" s="171"/>
      <c r="BU173" s="171"/>
      <c r="BV173" s="171"/>
      <c r="BW173" s="171"/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71"/>
      <c r="CH173" s="171"/>
      <c r="CI173" s="171"/>
      <c r="CJ173" s="171"/>
      <c r="CK173" s="171"/>
      <c r="CL173" s="171"/>
      <c r="CM173" s="171"/>
      <c r="CN173" s="171"/>
      <c r="CO173" s="171"/>
      <c r="CP173" s="171"/>
      <c r="CQ173" s="171"/>
      <c r="CR173" s="171"/>
      <c r="CS173" s="171"/>
      <c r="CT173" s="171"/>
      <c r="CU173" s="171"/>
      <c r="CV173" s="171"/>
      <c r="CW173" s="171"/>
      <c r="CX173" s="171"/>
      <c r="CY173" s="171"/>
      <c r="CZ173" s="171"/>
      <c r="DA173" s="171"/>
      <c r="DB173" s="171"/>
      <c r="DC173" s="171"/>
      <c r="DD173" s="171"/>
      <c r="DE173" s="171"/>
      <c r="DF173" s="171"/>
      <c r="DG173" s="171"/>
      <c r="DH173" s="171"/>
      <c r="DI173" s="171"/>
      <c r="DJ173" s="171"/>
      <c r="DK173" s="171"/>
      <c r="DL173" s="171"/>
      <c r="DM173" s="171"/>
      <c r="DN173" s="171"/>
      <c r="DO173" s="171"/>
      <c r="DP173" s="171"/>
      <c r="DQ173" s="171"/>
      <c r="DR173" s="171"/>
      <c r="DS173" s="171"/>
      <c r="DT173" s="171"/>
      <c r="DU173" s="171"/>
      <c r="DV173" s="171"/>
      <c r="DW173" s="171"/>
      <c r="DX173" s="171"/>
      <c r="DY173" s="171"/>
      <c r="DZ173" s="171"/>
      <c r="EA173" s="171"/>
      <c r="EB173" s="171"/>
      <c r="EC173" s="171"/>
      <c r="ED173" s="171"/>
      <c r="EE173" s="171"/>
      <c r="EF173" s="171"/>
      <c r="EG173" s="171"/>
      <c r="EH173" s="171"/>
      <c r="EI173" s="171"/>
      <c r="EJ173" s="171"/>
      <c r="EK173" s="171"/>
      <c r="EL173" s="171"/>
      <c r="EM173" s="171"/>
      <c r="EN173" s="171"/>
      <c r="EO173" s="171"/>
      <c r="EP173" s="171"/>
      <c r="EQ173" s="171"/>
      <c r="ER173" s="171"/>
      <c r="ES173" s="171"/>
      <c r="ET173" s="171"/>
      <c r="EU173" s="171"/>
      <c r="EV173" s="171"/>
      <c r="EW173" s="171"/>
      <c r="EX173" s="171"/>
      <c r="EY173" s="171"/>
      <c r="EZ173" s="171"/>
      <c r="FA173" s="171"/>
      <c r="FB173" s="171"/>
      <c r="FC173" s="171"/>
      <c r="FD173" s="171"/>
      <c r="FE173" s="171"/>
      <c r="FF173" s="171"/>
      <c r="FG173" s="171"/>
      <c r="FH173" s="171"/>
      <c r="FI173" s="171"/>
      <c r="FJ173" s="171"/>
      <c r="FK173" s="171"/>
      <c r="FL173" s="171"/>
      <c r="FM173" s="171"/>
      <c r="FN173" s="171"/>
      <c r="FO173" s="171"/>
      <c r="FP173" s="171"/>
      <c r="FQ173" s="171"/>
      <c r="FR173" s="171"/>
      <c r="FS173" s="171"/>
      <c r="FT173" s="171"/>
      <c r="FU173" s="171"/>
      <c r="FV173" s="171"/>
      <c r="FW173" s="171"/>
      <c r="FX173" s="171"/>
      <c r="FY173" s="171"/>
      <c r="FZ173" s="171"/>
      <c r="GA173" s="171"/>
      <c r="GB173" s="171"/>
      <c r="GC173" s="171"/>
      <c r="GD173" s="171"/>
      <c r="GE173" s="171"/>
      <c r="GF173" s="171"/>
      <c r="GG173" s="171"/>
      <c r="GH173" s="171"/>
      <c r="GI173" s="171"/>
      <c r="GJ173" s="171"/>
      <c r="GK173" s="171"/>
      <c r="GL173" s="171"/>
      <c r="GM173" s="171"/>
      <c r="GN173" s="171"/>
      <c r="GO173" s="171"/>
      <c r="GP173" s="171"/>
      <c r="GQ173" s="171"/>
      <c r="GR173" s="171"/>
      <c r="GS173" s="171"/>
      <c r="GT173" s="171"/>
      <c r="GU173" s="171"/>
      <c r="GV173" s="171"/>
      <c r="GW173" s="171"/>
      <c r="GX173" s="171"/>
      <c r="GY173" s="171"/>
      <c r="GZ173" s="171"/>
      <c r="HA173" s="171"/>
      <c r="HB173" s="171"/>
      <c r="HC173" s="171"/>
      <c r="HD173" s="171"/>
      <c r="HE173" s="171"/>
      <c r="HF173" s="171"/>
      <c r="HG173" s="171"/>
      <c r="HH173" s="171"/>
      <c r="HI173" s="171"/>
      <c r="HJ173" s="171"/>
      <c r="HK173" s="171"/>
      <c r="HL173" s="171"/>
      <c r="HM173" s="171"/>
      <c r="HN173" s="171"/>
      <c r="HO173" s="171"/>
      <c r="HP173" s="171"/>
      <c r="HQ173" s="171"/>
      <c r="HR173" s="171"/>
      <c r="HS173" s="171"/>
      <c r="HT173" s="171"/>
      <c r="HU173" s="171"/>
      <c r="HV173" s="171"/>
      <c r="HW173" s="171"/>
      <c r="HX173" s="171"/>
      <c r="HY173" s="171"/>
      <c r="HZ173" s="171"/>
      <c r="IA173" s="171"/>
      <c r="IB173" s="171"/>
      <c r="IC173" s="171"/>
      <c r="ID173" s="171"/>
      <c r="IE173" s="171"/>
      <c r="IF173" s="171"/>
      <c r="IG173" s="171"/>
      <c r="IH173" s="171"/>
      <c r="II173" s="171"/>
      <c r="IJ173" s="171"/>
      <c r="IK173" s="171"/>
      <c r="IL173" s="171"/>
      <c r="IM173" s="171"/>
      <c r="IN173" s="171"/>
      <c r="IO173" s="171"/>
      <c r="IP173" s="171"/>
      <c r="IQ173" s="171"/>
      <c r="IR173" s="171"/>
      <c r="IS173" s="171"/>
      <c r="IT173" s="171"/>
      <c r="IU173" s="171"/>
      <c r="IV173" s="171"/>
    </row>
    <row r="174" spans="1:256" s="116" customFormat="1">
      <c r="A174" s="18"/>
      <c r="B174" s="172" t="s">
        <v>107</v>
      </c>
      <c r="C174" s="173" t="s">
        <v>108</v>
      </c>
      <c r="D174" s="25" t="s">
        <v>95</v>
      </c>
      <c r="E174" s="24" t="s">
        <v>96</v>
      </c>
      <c r="F174" s="174">
        <f>F170/0.7</f>
        <v>1485.7142857142858</v>
      </c>
      <c r="G174" s="24"/>
      <c r="H174" s="24"/>
      <c r="I174" s="24"/>
      <c r="J174" s="24"/>
      <c r="K174" s="24"/>
      <c r="L174" s="24"/>
      <c r="M174" s="24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1"/>
      <c r="BB174" s="171"/>
      <c r="BC174" s="171"/>
      <c r="BD174" s="171"/>
      <c r="BE174" s="171"/>
      <c r="BF174" s="171"/>
      <c r="BG174" s="171"/>
      <c r="BH174" s="171"/>
      <c r="BI174" s="171"/>
      <c r="BJ174" s="171"/>
      <c r="BK174" s="171"/>
      <c r="BL174" s="171"/>
      <c r="BM174" s="171"/>
      <c r="BN174" s="171"/>
      <c r="BO174" s="171"/>
      <c r="BP174" s="171"/>
      <c r="BQ174" s="171"/>
      <c r="BR174" s="171"/>
      <c r="BS174" s="171"/>
      <c r="BT174" s="171"/>
      <c r="BU174" s="171"/>
      <c r="BV174" s="171"/>
      <c r="BW174" s="171"/>
      <c r="BX174" s="171"/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171"/>
      <c r="CI174" s="171"/>
      <c r="CJ174" s="171"/>
      <c r="CK174" s="171"/>
      <c r="CL174" s="171"/>
      <c r="CM174" s="171"/>
      <c r="CN174" s="171"/>
      <c r="CO174" s="171"/>
      <c r="CP174" s="171"/>
      <c r="CQ174" s="171"/>
      <c r="CR174" s="171"/>
      <c r="CS174" s="171"/>
      <c r="CT174" s="171"/>
      <c r="CU174" s="171"/>
      <c r="CV174" s="171"/>
      <c r="CW174" s="171"/>
      <c r="CX174" s="171"/>
      <c r="CY174" s="171"/>
      <c r="CZ174" s="171"/>
      <c r="DA174" s="171"/>
      <c r="DB174" s="171"/>
      <c r="DC174" s="171"/>
      <c r="DD174" s="171"/>
      <c r="DE174" s="171"/>
      <c r="DF174" s="171"/>
      <c r="DG174" s="171"/>
      <c r="DH174" s="171"/>
      <c r="DI174" s="171"/>
      <c r="DJ174" s="171"/>
      <c r="DK174" s="171"/>
      <c r="DL174" s="171"/>
      <c r="DM174" s="171"/>
      <c r="DN174" s="171"/>
      <c r="DO174" s="171"/>
      <c r="DP174" s="171"/>
      <c r="DQ174" s="171"/>
      <c r="DR174" s="171"/>
      <c r="DS174" s="171"/>
      <c r="DT174" s="171"/>
      <c r="DU174" s="171"/>
      <c r="DV174" s="171"/>
      <c r="DW174" s="171"/>
      <c r="DX174" s="171"/>
      <c r="DY174" s="171"/>
      <c r="DZ174" s="171"/>
      <c r="EA174" s="171"/>
      <c r="EB174" s="171"/>
      <c r="EC174" s="171"/>
      <c r="ED174" s="171"/>
      <c r="EE174" s="171"/>
      <c r="EF174" s="171"/>
      <c r="EG174" s="171"/>
      <c r="EH174" s="171"/>
      <c r="EI174" s="171"/>
      <c r="EJ174" s="171"/>
      <c r="EK174" s="171"/>
      <c r="EL174" s="171"/>
      <c r="EM174" s="171"/>
      <c r="EN174" s="171"/>
      <c r="EO174" s="171"/>
      <c r="EP174" s="171"/>
      <c r="EQ174" s="171"/>
      <c r="ER174" s="171"/>
      <c r="ES174" s="171"/>
      <c r="ET174" s="171"/>
      <c r="EU174" s="171"/>
      <c r="EV174" s="171"/>
      <c r="EW174" s="171"/>
      <c r="EX174" s="171"/>
      <c r="EY174" s="171"/>
      <c r="EZ174" s="171"/>
      <c r="FA174" s="171"/>
      <c r="FB174" s="171"/>
      <c r="FC174" s="171"/>
      <c r="FD174" s="171"/>
      <c r="FE174" s="171"/>
      <c r="FF174" s="171"/>
      <c r="FG174" s="171"/>
      <c r="FH174" s="171"/>
      <c r="FI174" s="171"/>
      <c r="FJ174" s="171"/>
      <c r="FK174" s="171"/>
      <c r="FL174" s="171"/>
      <c r="FM174" s="171"/>
      <c r="FN174" s="171"/>
      <c r="FO174" s="171"/>
      <c r="FP174" s="171"/>
      <c r="FQ174" s="171"/>
      <c r="FR174" s="171"/>
      <c r="FS174" s="171"/>
      <c r="FT174" s="171"/>
      <c r="FU174" s="171"/>
      <c r="FV174" s="171"/>
      <c r="FW174" s="171"/>
      <c r="FX174" s="171"/>
      <c r="FY174" s="171"/>
      <c r="FZ174" s="171"/>
      <c r="GA174" s="171"/>
      <c r="GB174" s="171"/>
      <c r="GC174" s="171"/>
      <c r="GD174" s="171"/>
      <c r="GE174" s="171"/>
      <c r="GF174" s="171"/>
      <c r="GG174" s="171"/>
      <c r="GH174" s="171"/>
      <c r="GI174" s="171"/>
      <c r="GJ174" s="171"/>
      <c r="GK174" s="171"/>
      <c r="GL174" s="171"/>
      <c r="GM174" s="171"/>
      <c r="GN174" s="171"/>
      <c r="GO174" s="171"/>
      <c r="GP174" s="171"/>
      <c r="GQ174" s="171"/>
      <c r="GR174" s="171"/>
      <c r="GS174" s="171"/>
      <c r="GT174" s="171"/>
      <c r="GU174" s="171"/>
      <c r="GV174" s="171"/>
      <c r="GW174" s="171"/>
      <c r="GX174" s="171"/>
      <c r="GY174" s="171"/>
      <c r="GZ174" s="171"/>
      <c r="HA174" s="171"/>
      <c r="HB174" s="171"/>
      <c r="HC174" s="171"/>
      <c r="HD174" s="171"/>
      <c r="HE174" s="171"/>
      <c r="HF174" s="171"/>
      <c r="HG174" s="171"/>
      <c r="HH174" s="171"/>
      <c r="HI174" s="171"/>
      <c r="HJ174" s="171"/>
      <c r="HK174" s="171"/>
      <c r="HL174" s="171"/>
      <c r="HM174" s="171"/>
      <c r="HN174" s="171"/>
      <c r="HO174" s="171"/>
      <c r="HP174" s="171"/>
      <c r="HQ174" s="171"/>
      <c r="HR174" s="171"/>
      <c r="HS174" s="171"/>
      <c r="HT174" s="171"/>
      <c r="HU174" s="171"/>
      <c r="HV174" s="171"/>
      <c r="HW174" s="171"/>
      <c r="HX174" s="171"/>
      <c r="HY174" s="171"/>
      <c r="HZ174" s="171"/>
      <c r="IA174" s="171"/>
      <c r="IB174" s="171"/>
      <c r="IC174" s="171"/>
      <c r="ID174" s="171"/>
      <c r="IE174" s="171"/>
      <c r="IF174" s="171"/>
      <c r="IG174" s="171"/>
      <c r="IH174" s="171"/>
      <c r="II174" s="171"/>
      <c r="IJ174" s="171"/>
      <c r="IK174" s="171"/>
      <c r="IL174" s="171"/>
      <c r="IM174" s="171"/>
      <c r="IN174" s="171"/>
      <c r="IO174" s="171"/>
      <c r="IP174" s="171"/>
      <c r="IQ174" s="171"/>
      <c r="IR174" s="171"/>
      <c r="IS174" s="171"/>
      <c r="IT174" s="171"/>
      <c r="IU174" s="171"/>
      <c r="IV174" s="171"/>
    </row>
    <row r="175" spans="1:256" s="116" customFormat="1">
      <c r="A175" s="18"/>
      <c r="B175" s="29" t="s">
        <v>109</v>
      </c>
      <c r="C175" s="152" t="s">
        <v>110</v>
      </c>
      <c r="D175" s="25" t="s">
        <v>23</v>
      </c>
      <c r="E175" s="24">
        <v>5.9</v>
      </c>
      <c r="F175" s="163">
        <f>E175*F171</f>
        <v>61.360000000000007</v>
      </c>
      <c r="G175" s="24"/>
      <c r="H175" s="24"/>
      <c r="I175" s="24"/>
      <c r="J175" s="24"/>
      <c r="K175" s="24"/>
      <c r="L175" s="24"/>
      <c r="M175" s="24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1"/>
      <c r="BD175" s="171"/>
      <c r="BE175" s="171"/>
      <c r="BF175" s="171"/>
      <c r="BG175" s="171"/>
      <c r="BH175" s="171"/>
      <c r="BI175" s="171"/>
      <c r="BJ175" s="171"/>
      <c r="BK175" s="171"/>
      <c r="BL175" s="171"/>
      <c r="BM175" s="171"/>
      <c r="BN175" s="171"/>
      <c r="BO175" s="171"/>
      <c r="BP175" s="171"/>
      <c r="BQ175" s="171"/>
      <c r="BR175" s="171"/>
      <c r="BS175" s="171"/>
      <c r="BT175" s="171"/>
      <c r="BU175" s="171"/>
      <c r="BV175" s="171"/>
      <c r="BW175" s="171"/>
      <c r="BX175" s="171"/>
      <c r="BY175" s="171"/>
      <c r="BZ175" s="171"/>
      <c r="CA175" s="171"/>
      <c r="CB175" s="171"/>
      <c r="CC175" s="171"/>
      <c r="CD175" s="171"/>
      <c r="CE175" s="171"/>
      <c r="CF175" s="171"/>
      <c r="CG175" s="171"/>
      <c r="CH175" s="171"/>
      <c r="CI175" s="171"/>
      <c r="CJ175" s="171"/>
      <c r="CK175" s="171"/>
      <c r="CL175" s="171"/>
      <c r="CM175" s="171"/>
      <c r="CN175" s="171"/>
      <c r="CO175" s="171"/>
      <c r="CP175" s="171"/>
      <c r="CQ175" s="171"/>
      <c r="CR175" s="171"/>
      <c r="CS175" s="171"/>
      <c r="CT175" s="171"/>
      <c r="CU175" s="171"/>
      <c r="CV175" s="171"/>
      <c r="CW175" s="171"/>
      <c r="CX175" s="171"/>
      <c r="CY175" s="171"/>
      <c r="CZ175" s="171"/>
      <c r="DA175" s="171"/>
      <c r="DB175" s="171"/>
      <c r="DC175" s="171"/>
      <c r="DD175" s="171"/>
      <c r="DE175" s="171"/>
      <c r="DF175" s="171"/>
      <c r="DG175" s="171"/>
      <c r="DH175" s="171"/>
      <c r="DI175" s="171"/>
      <c r="DJ175" s="171"/>
      <c r="DK175" s="171"/>
      <c r="DL175" s="171"/>
      <c r="DM175" s="171"/>
      <c r="DN175" s="171"/>
      <c r="DO175" s="171"/>
      <c r="DP175" s="171"/>
      <c r="DQ175" s="171"/>
      <c r="DR175" s="171"/>
      <c r="DS175" s="171"/>
      <c r="DT175" s="171"/>
      <c r="DU175" s="171"/>
      <c r="DV175" s="171"/>
      <c r="DW175" s="171"/>
      <c r="DX175" s="171"/>
      <c r="DY175" s="171"/>
      <c r="DZ175" s="171"/>
      <c r="EA175" s="171"/>
      <c r="EB175" s="171"/>
      <c r="EC175" s="171"/>
      <c r="ED175" s="171"/>
      <c r="EE175" s="171"/>
      <c r="EF175" s="171"/>
      <c r="EG175" s="171"/>
      <c r="EH175" s="171"/>
      <c r="EI175" s="171"/>
      <c r="EJ175" s="171"/>
      <c r="EK175" s="171"/>
      <c r="EL175" s="171"/>
      <c r="EM175" s="171"/>
      <c r="EN175" s="171"/>
      <c r="EO175" s="171"/>
      <c r="EP175" s="171"/>
      <c r="EQ175" s="171"/>
      <c r="ER175" s="171"/>
      <c r="ES175" s="171"/>
      <c r="ET175" s="171"/>
      <c r="EU175" s="171"/>
      <c r="EV175" s="171"/>
      <c r="EW175" s="171"/>
      <c r="EX175" s="171"/>
      <c r="EY175" s="171"/>
      <c r="EZ175" s="171"/>
      <c r="FA175" s="171"/>
      <c r="FB175" s="171"/>
      <c r="FC175" s="171"/>
      <c r="FD175" s="171"/>
      <c r="FE175" s="171"/>
      <c r="FF175" s="171"/>
      <c r="FG175" s="171"/>
      <c r="FH175" s="171"/>
      <c r="FI175" s="171"/>
      <c r="FJ175" s="171"/>
      <c r="FK175" s="171"/>
      <c r="FL175" s="171"/>
      <c r="FM175" s="171"/>
      <c r="FN175" s="171"/>
      <c r="FO175" s="171"/>
      <c r="FP175" s="171"/>
      <c r="FQ175" s="171"/>
      <c r="FR175" s="171"/>
      <c r="FS175" s="171"/>
      <c r="FT175" s="171"/>
      <c r="FU175" s="171"/>
      <c r="FV175" s="171"/>
      <c r="FW175" s="171"/>
      <c r="FX175" s="171"/>
      <c r="FY175" s="171"/>
      <c r="FZ175" s="171"/>
      <c r="GA175" s="171"/>
      <c r="GB175" s="171"/>
      <c r="GC175" s="171"/>
      <c r="GD175" s="171"/>
      <c r="GE175" s="171"/>
      <c r="GF175" s="171"/>
      <c r="GG175" s="171"/>
      <c r="GH175" s="171"/>
      <c r="GI175" s="171"/>
      <c r="GJ175" s="171"/>
      <c r="GK175" s="171"/>
      <c r="GL175" s="171"/>
      <c r="GM175" s="171"/>
      <c r="GN175" s="171"/>
      <c r="GO175" s="171"/>
      <c r="GP175" s="171"/>
      <c r="GQ175" s="171"/>
      <c r="GR175" s="171"/>
      <c r="GS175" s="171"/>
      <c r="GT175" s="171"/>
      <c r="GU175" s="171"/>
      <c r="GV175" s="171"/>
      <c r="GW175" s="171"/>
      <c r="GX175" s="171"/>
      <c r="GY175" s="171"/>
      <c r="GZ175" s="171"/>
      <c r="HA175" s="171"/>
      <c r="HB175" s="171"/>
      <c r="HC175" s="171"/>
      <c r="HD175" s="171"/>
      <c r="HE175" s="171"/>
      <c r="HF175" s="171"/>
      <c r="HG175" s="171"/>
      <c r="HH175" s="171"/>
      <c r="HI175" s="171"/>
      <c r="HJ175" s="171"/>
      <c r="HK175" s="171"/>
      <c r="HL175" s="171"/>
      <c r="HM175" s="171"/>
      <c r="HN175" s="171"/>
      <c r="HO175" s="171"/>
      <c r="HP175" s="171"/>
      <c r="HQ175" s="171"/>
      <c r="HR175" s="171"/>
      <c r="HS175" s="171"/>
      <c r="HT175" s="171"/>
      <c r="HU175" s="171"/>
      <c r="HV175" s="171"/>
      <c r="HW175" s="171"/>
      <c r="HX175" s="171"/>
      <c r="HY175" s="171"/>
      <c r="HZ175" s="171"/>
      <c r="IA175" s="171"/>
      <c r="IB175" s="171"/>
      <c r="IC175" s="171"/>
      <c r="ID175" s="171"/>
      <c r="IE175" s="171"/>
      <c r="IF175" s="171"/>
      <c r="IG175" s="171"/>
      <c r="IH175" s="171"/>
      <c r="II175" s="171"/>
      <c r="IJ175" s="171"/>
      <c r="IK175" s="171"/>
      <c r="IL175" s="171"/>
      <c r="IM175" s="171"/>
      <c r="IN175" s="171"/>
      <c r="IO175" s="171"/>
      <c r="IP175" s="171"/>
      <c r="IQ175" s="171"/>
      <c r="IR175" s="171"/>
      <c r="IS175" s="171"/>
      <c r="IT175" s="171"/>
      <c r="IU175" s="171"/>
      <c r="IV175" s="171"/>
    </row>
    <row r="176" spans="1:256" s="116" customFormat="1">
      <c r="A176" s="18"/>
      <c r="B176" s="29" t="s">
        <v>111</v>
      </c>
      <c r="C176" s="152" t="s">
        <v>112</v>
      </c>
      <c r="D176" s="25" t="s">
        <v>23</v>
      </c>
      <c r="E176" s="24">
        <v>0.06</v>
      </c>
      <c r="F176" s="163">
        <f>E176*F171</f>
        <v>0.624</v>
      </c>
      <c r="G176" s="24"/>
      <c r="H176" s="24"/>
      <c r="I176" s="24"/>
      <c r="J176" s="24"/>
      <c r="K176" s="24"/>
      <c r="L176" s="24"/>
      <c r="M176" s="24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  <c r="BB176" s="171"/>
      <c r="BC176" s="171"/>
      <c r="BD176" s="171"/>
      <c r="BE176" s="171"/>
      <c r="BF176" s="171"/>
      <c r="BG176" s="171"/>
      <c r="BH176" s="171"/>
      <c r="BI176" s="171"/>
      <c r="BJ176" s="171"/>
      <c r="BK176" s="171"/>
      <c r="BL176" s="171"/>
      <c r="BM176" s="171"/>
      <c r="BN176" s="171"/>
      <c r="BO176" s="171"/>
      <c r="BP176" s="171"/>
      <c r="BQ176" s="171"/>
      <c r="BR176" s="171"/>
      <c r="BS176" s="171"/>
      <c r="BT176" s="171"/>
      <c r="BU176" s="171"/>
      <c r="BV176" s="171"/>
      <c r="BW176" s="171"/>
      <c r="BX176" s="171"/>
      <c r="BY176" s="171"/>
      <c r="BZ176" s="171"/>
      <c r="CA176" s="171"/>
      <c r="CB176" s="171"/>
      <c r="CC176" s="171"/>
      <c r="CD176" s="171"/>
      <c r="CE176" s="171"/>
      <c r="CF176" s="171"/>
      <c r="CG176" s="171"/>
      <c r="CH176" s="171"/>
      <c r="CI176" s="171"/>
      <c r="CJ176" s="171"/>
      <c r="CK176" s="171"/>
      <c r="CL176" s="171"/>
      <c r="CM176" s="171"/>
      <c r="CN176" s="171"/>
      <c r="CO176" s="171"/>
      <c r="CP176" s="171"/>
      <c r="CQ176" s="171"/>
      <c r="CR176" s="171"/>
      <c r="CS176" s="171"/>
      <c r="CT176" s="171"/>
      <c r="CU176" s="171"/>
      <c r="CV176" s="171"/>
      <c r="CW176" s="171"/>
      <c r="CX176" s="171"/>
      <c r="CY176" s="171"/>
      <c r="CZ176" s="171"/>
      <c r="DA176" s="171"/>
      <c r="DB176" s="171"/>
      <c r="DC176" s="171"/>
      <c r="DD176" s="171"/>
      <c r="DE176" s="171"/>
      <c r="DF176" s="171"/>
      <c r="DG176" s="171"/>
      <c r="DH176" s="171"/>
      <c r="DI176" s="171"/>
      <c r="DJ176" s="171"/>
      <c r="DK176" s="171"/>
      <c r="DL176" s="171"/>
      <c r="DM176" s="171"/>
      <c r="DN176" s="171"/>
      <c r="DO176" s="171"/>
      <c r="DP176" s="171"/>
      <c r="DQ176" s="171"/>
      <c r="DR176" s="171"/>
      <c r="DS176" s="171"/>
      <c r="DT176" s="171"/>
      <c r="DU176" s="171"/>
      <c r="DV176" s="171"/>
      <c r="DW176" s="171"/>
      <c r="DX176" s="171"/>
      <c r="DY176" s="171"/>
      <c r="DZ176" s="171"/>
      <c r="EA176" s="171"/>
      <c r="EB176" s="171"/>
      <c r="EC176" s="171"/>
      <c r="ED176" s="171"/>
      <c r="EE176" s="171"/>
      <c r="EF176" s="171"/>
      <c r="EG176" s="171"/>
      <c r="EH176" s="171"/>
      <c r="EI176" s="171"/>
      <c r="EJ176" s="171"/>
      <c r="EK176" s="171"/>
      <c r="EL176" s="171"/>
      <c r="EM176" s="171"/>
      <c r="EN176" s="171"/>
      <c r="EO176" s="171"/>
      <c r="EP176" s="171"/>
      <c r="EQ176" s="171"/>
      <c r="ER176" s="171"/>
      <c r="ES176" s="171"/>
      <c r="ET176" s="171"/>
      <c r="EU176" s="171"/>
      <c r="EV176" s="171"/>
      <c r="EW176" s="171"/>
      <c r="EX176" s="171"/>
      <c r="EY176" s="171"/>
      <c r="EZ176" s="171"/>
      <c r="FA176" s="171"/>
      <c r="FB176" s="171"/>
      <c r="FC176" s="171"/>
      <c r="FD176" s="171"/>
      <c r="FE176" s="171"/>
      <c r="FF176" s="171"/>
      <c r="FG176" s="171"/>
      <c r="FH176" s="171"/>
      <c r="FI176" s="171"/>
      <c r="FJ176" s="171"/>
      <c r="FK176" s="171"/>
      <c r="FL176" s="171"/>
      <c r="FM176" s="171"/>
      <c r="FN176" s="171"/>
      <c r="FO176" s="171"/>
      <c r="FP176" s="171"/>
      <c r="FQ176" s="171"/>
      <c r="FR176" s="171"/>
      <c r="FS176" s="171"/>
      <c r="FT176" s="171"/>
      <c r="FU176" s="171"/>
      <c r="FV176" s="171"/>
      <c r="FW176" s="171"/>
      <c r="FX176" s="171"/>
      <c r="FY176" s="171"/>
      <c r="FZ176" s="171"/>
      <c r="GA176" s="171"/>
      <c r="GB176" s="171"/>
      <c r="GC176" s="171"/>
      <c r="GD176" s="171"/>
      <c r="GE176" s="171"/>
      <c r="GF176" s="171"/>
      <c r="GG176" s="171"/>
      <c r="GH176" s="171"/>
      <c r="GI176" s="171"/>
      <c r="GJ176" s="171"/>
      <c r="GK176" s="171"/>
      <c r="GL176" s="171"/>
      <c r="GM176" s="171"/>
      <c r="GN176" s="171"/>
      <c r="GO176" s="171"/>
      <c r="GP176" s="171"/>
      <c r="GQ176" s="171"/>
      <c r="GR176" s="171"/>
      <c r="GS176" s="171"/>
      <c r="GT176" s="171"/>
      <c r="GU176" s="171"/>
      <c r="GV176" s="171"/>
      <c r="GW176" s="171"/>
      <c r="GX176" s="171"/>
      <c r="GY176" s="171"/>
      <c r="GZ176" s="171"/>
      <c r="HA176" s="171"/>
      <c r="HB176" s="171"/>
      <c r="HC176" s="171"/>
      <c r="HD176" s="171"/>
      <c r="HE176" s="171"/>
      <c r="HF176" s="171"/>
      <c r="HG176" s="171"/>
      <c r="HH176" s="171"/>
      <c r="HI176" s="171"/>
      <c r="HJ176" s="171"/>
      <c r="HK176" s="171"/>
      <c r="HL176" s="171"/>
      <c r="HM176" s="171"/>
      <c r="HN176" s="171"/>
      <c r="HO176" s="171"/>
      <c r="HP176" s="171"/>
      <c r="HQ176" s="171"/>
      <c r="HR176" s="171"/>
      <c r="HS176" s="171"/>
      <c r="HT176" s="171"/>
      <c r="HU176" s="171"/>
      <c r="HV176" s="171"/>
      <c r="HW176" s="171"/>
      <c r="HX176" s="171"/>
      <c r="HY176" s="171"/>
      <c r="HZ176" s="171"/>
      <c r="IA176" s="171"/>
      <c r="IB176" s="171"/>
      <c r="IC176" s="171"/>
      <c r="ID176" s="171"/>
      <c r="IE176" s="171"/>
      <c r="IF176" s="171"/>
      <c r="IG176" s="171"/>
      <c r="IH176" s="171"/>
      <c r="II176" s="171"/>
      <c r="IJ176" s="171"/>
      <c r="IK176" s="171"/>
      <c r="IL176" s="171"/>
      <c r="IM176" s="171"/>
      <c r="IN176" s="171"/>
      <c r="IO176" s="171"/>
      <c r="IP176" s="171"/>
      <c r="IQ176" s="171"/>
      <c r="IR176" s="171"/>
      <c r="IS176" s="171"/>
      <c r="IT176" s="171"/>
      <c r="IU176" s="171"/>
      <c r="IV176" s="171"/>
    </row>
    <row r="177" spans="1:256" s="116" customFormat="1">
      <c r="A177" s="18"/>
      <c r="B177" s="19"/>
      <c r="C177" s="155" t="s">
        <v>94</v>
      </c>
      <c r="D177" s="23" t="s">
        <v>0</v>
      </c>
      <c r="E177" s="24">
        <v>9.6</v>
      </c>
      <c r="F177" s="170">
        <f>E177*F171</f>
        <v>99.84</v>
      </c>
      <c r="G177" s="24"/>
      <c r="H177" s="24"/>
      <c r="I177" s="24"/>
      <c r="J177" s="24"/>
      <c r="K177" s="24"/>
      <c r="L177" s="157"/>
      <c r="M177" s="24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1"/>
      <c r="BW177" s="171"/>
      <c r="BX177" s="171"/>
      <c r="BY177" s="171"/>
      <c r="BZ177" s="171"/>
      <c r="CA177" s="171"/>
      <c r="CB177" s="171"/>
      <c r="CC177" s="171"/>
      <c r="CD177" s="171"/>
      <c r="CE177" s="171"/>
      <c r="CF177" s="171"/>
      <c r="CG177" s="171"/>
      <c r="CH177" s="171"/>
      <c r="CI177" s="171"/>
      <c r="CJ177" s="171"/>
      <c r="CK177" s="171"/>
      <c r="CL177" s="171"/>
      <c r="CM177" s="171"/>
      <c r="CN177" s="171"/>
      <c r="CO177" s="171"/>
      <c r="CP177" s="171"/>
      <c r="CQ177" s="171"/>
      <c r="CR177" s="171"/>
      <c r="CS177" s="171"/>
      <c r="CT177" s="171"/>
      <c r="CU177" s="171"/>
      <c r="CV177" s="171"/>
      <c r="CW177" s="171"/>
      <c r="CX177" s="171"/>
      <c r="CY177" s="171"/>
      <c r="CZ177" s="171"/>
      <c r="DA177" s="171"/>
      <c r="DB177" s="171"/>
      <c r="DC177" s="171"/>
      <c r="DD177" s="171"/>
      <c r="DE177" s="171"/>
      <c r="DF177" s="171"/>
      <c r="DG177" s="171"/>
      <c r="DH177" s="171"/>
      <c r="DI177" s="171"/>
      <c r="DJ177" s="171"/>
      <c r="DK177" s="171"/>
      <c r="DL177" s="171"/>
      <c r="DM177" s="171"/>
      <c r="DN177" s="171"/>
      <c r="DO177" s="171"/>
      <c r="DP177" s="171"/>
      <c r="DQ177" s="171"/>
      <c r="DR177" s="171"/>
      <c r="DS177" s="171"/>
      <c r="DT177" s="171"/>
      <c r="DU177" s="171"/>
      <c r="DV177" s="171"/>
      <c r="DW177" s="171"/>
      <c r="DX177" s="171"/>
      <c r="DY177" s="171"/>
      <c r="DZ177" s="171"/>
      <c r="EA177" s="171"/>
      <c r="EB177" s="171"/>
      <c r="EC177" s="171"/>
      <c r="ED177" s="171"/>
      <c r="EE177" s="171"/>
      <c r="EF177" s="171"/>
      <c r="EG177" s="171"/>
      <c r="EH177" s="171"/>
      <c r="EI177" s="171"/>
      <c r="EJ177" s="171"/>
      <c r="EK177" s="171"/>
      <c r="EL177" s="171"/>
      <c r="EM177" s="171"/>
      <c r="EN177" s="171"/>
      <c r="EO177" s="171"/>
      <c r="EP177" s="171"/>
      <c r="EQ177" s="171"/>
      <c r="ER177" s="171"/>
      <c r="ES177" s="171"/>
      <c r="ET177" s="171"/>
      <c r="EU177" s="171"/>
      <c r="EV177" s="171"/>
      <c r="EW177" s="171"/>
      <c r="EX177" s="171"/>
      <c r="EY177" s="171"/>
      <c r="EZ177" s="171"/>
      <c r="FA177" s="171"/>
      <c r="FB177" s="171"/>
      <c r="FC177" s="171"/>
      <c r="FD177" s="171"/>
      <c r="FE177" s="171"/>
      <c r="FF177" s="171"/>
      <c r="FG177" s="171"/>
      <c r="FH177" s="171"/>
      <c r="FI177" s="171"/>
      <c r="FJ177" s="171"/>
      <c r="FK177" s="171"/>
      <c r="FL177" s="171"/>
      <c r="FM177" s="171"/>
      <c r="FN177" s="171"/>
      <c r="FO177" s="171"/>
      <c r="FP177" s="171"/>
      <c r="FQ177" s="171"/>
      <c r="FR177" s="171"/>
      <c r="FS177" s="171"/>
      <c r="FT177" s="171"/>
      <c r="FU177" s="171"/>
      <c r="FV177" s="171"/>
      <c r="FW177" s="171"/>
      <c r="FX177" s="171"/>
      <c r="FY177" s="171"/>
      <c r="FZ177" s="171"/>
      <c r="GA177" s="171"/>
      <c r="GB177" s="171"/>
      <c r="GC177" s="171"/>
      <c r="GD177" s="171"/>
      <c r="GE177" s="171"/>
      <c r="GF177" s="171"/>
      <c r="GG177" s="171"/>
      <c r="GH177" s="171"/>
      <c r="GI177" s="171"/>
      <c r="GJ177" s="171"/>
      <c r="GK177" s="171"/>
      <c r="GL177" s="171"/>
      <c r="GM177" s="171"/>
      <c r="GN177" s="171"/>
      <c r="GO177" s="171"/>
      <c r="GP177" s="171"/>
      <c r="GQ177" s="171"/>
      <c r="GR177" s="171"/>
      <c r="GS177" s="171"/>
      <c r="GT177" s="171"/>
      <c r="GU177" s="171"/>
      <c r="GV177" s="171"/>
      <c r="GW177" s="171"/>
      <c r="GX177" s="171"/>
      <c r="GY177" s="171"/>
      <c r="GZ177" s="171"/>
      <c r="HA177" s="171"/>
      <c r="HB177" s="171"/>
      <c r="HC177" s="171"/>
      <c r="HD177" s="171"/>
      <c r="HE177" s="171"/>
      <c r="HF177" s="171"/>
      <c r="HG177" s="171"/>
      <c r="HH177" s="171"/>
      <c r="HI177" s="171"/>
      <c r="HJ177" s="171"/>
      <c r="HK177" s="171"/>
      <c r="HL177" s="171"/>
      <c r="HM177" s="171"/>
      <c r="HN177" s="171"/>
      <c r="HO177" s="171"/>
      <c r="HP177" s="171"/>
      <c r="HQ177" s="171"/>
      <c r="HR177" s="171"/>
      <c r="HS177" s="171"/>
      <c r="HT177" s="171"/>
      <c r="HU177" s="171"/>
      <c r="HV177" s="171"/>
      <c r="HW177" s="171"/>
      <c r="HX177" s="171"/>
      <c r="HY177" s="171"/>
      <c r="HZ177" s="171"/>
      <c r="IA177" s="171"/>
      <c r="IB177" s="171"/>
      <c r="IC177" s="171"/>
      <c r="ID177" s="171"/>
      <c r="IE177" s="171"/>
      <c r="IF177" s="171"/>
      <c r="IG177" s="171"/>
      <c r="IH177" s="171"/>
      <c r="II177" s="171"/>
      <c r="IJ177" s="171"/>
      <c r="IK177" s="171"/>
      <c r="IL177" s="171"/>
      <c r="IM177" s="171"/>
      <c r="IN177" s="171"/>
      <c r="IO177" s="171"/>
      <c r="IP177" s="171"/>
      <c r="IQ177" s="171"/>
      <c r="IR177" s="171"/>
      <c r="IS177" s="171"/>
      <c r="IT177" s="171"/>
      <c r="IU177" s="171"/>
      <c r="IV177" s="171"/>
    </row>
    <row r="178" spans="1:256" s="116" customFormat="1">
      <c r="A178" s="18"/>
      <c r="B178" s="19"/>
      <c r="C178" s="155"/>
      <c r="D178" s="23"/>
      <c r="E178" s="24"/>
      <c r="F178" s="170"/>
      <c r="G178" s="24"/>
      <c r="H178" s="24"/>
      <c r="I178" s="24"/>
      <c r="J178" s="24"/>
      <c r="K178" s="24"/>
      <c r="L178" s="157"/>
      <c r="M178" s="24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171"/>
      <c r="BS178" s="171"/>
      <c r="BT178" s="171"/>
      <c r="BU178" s="171"/>
      <c r="BV178" s="171"/>
      <c r="BW178" s="171"/>
      <c r="BX178" s="171"/>
      <c r="BY178" s="171"/>
      <c r="BZ178" s="171"/>
      <c r="CA178" s="171"/>
      <c r="CB178" s="171"/>
      <c r="CC178" s="171"/>
      <c r="CD178" s="171"/>
      <c r="CE178" s="171"/>
      <c r="CF178" s="171"/>
      <c r="CG178" s="171"/>
      <c r="CH178" s="171"/>
      <c r="CI178" s="171"/>
      <c r="CJ178" s="171"/>
      <c r="CK178" s="171"/>
      <c r="CL178" s="171"/>
      <c r="CM178" s="171"/>
      <c r="CN178" s="171"/>
      <c r="CO178" s="171"/>
      <c r="CP178" s="171"/>
      <c r="CQ178" s="171"/>
      <c r="CR178" s="171"/>
      <c r="CS178" s="171"/>
      <c r="CT178" s="171"/>
      <c r="CU178" s="171"/>
      <c r="CV178" s="171"/>
      <c r="CW178" s="171"/>
      <c r="CX178" s="171"/>
      <c r="CY178" s="171"/>
      <c r="CZ178" s="171"/>
      <c r="DA178" s="171"/>
      <c r="DB178" s="171"/>
      <c r="DC178" s="171"/>
      <c r="DD178" s="171"/>
      <c r="DE178" s="171"/>
      <c r="DF178" s="171"/>
      <c r="DG178" s="171"/>
      <c r="DH178" s="171"/>
      <c r="DI178" s="171"/>
      <c r="DJ178" s="171"/>
      <c r="DK178" s="171"/>
      <c r="DL178" s="171"/>
      <c r="DM178" s="171"/>
      <c r="DN178" s="171"/>
      <c r="DO178" s="171"/>
      <c r="DP178" s="171"/>
      <c r="DQ178" s="171"/>
      <c r="DR178" s="171"/>
      <c r="DS178" s="171"/>
      <c r="DT178" s="171"/>
      <c r="DU178" s="171"/>
      <c r="DV178" s="171"/>
      <c r="DW178" s="171"/>
      <c r="DX178" s="171"/>
      <c r="DY178" s="171"/>
      <c r="DZ178" s="171"/>
      <c r="EA178" s="171"/>
      <c r="EB178" s="171"/>
      <c r="EC178" s="171"/>
      <c r="ED178" s="171"/>
      <c r="EE178" s="171"/>
      <c r="EF178" s="171"/>
      <c r="EG178" s="171"/>
      <c r="EH178" s="171"/>
      <c r="EI178" s="171"/>
      <c r="EJ178" s="171"/>
      <c r="EK178" s="171"/>
      <c r="EL178" s="171"/>
      <c r="EM178" s="171"/>
      <c r="EN178" s="171"/>
      <c r="EO178" s="171"/>
      <c r="EP178" s="171"/>
      <c r="EQ178" s="171"/>
      <c r="ER178" s="171"/>
      <c r="ES178" s="171"/>
      <c r="ET178" s="171"/>
      <c r="EU178" s="171"/>
      <c r="EV178" s="171"/>
      <c r="EW178" s="171"/>
      <c r="EX178" s="171"/>
      <c r="EY178" s="171"/>
      <c r="EZ178" s="171"/>
      <c r="FA178" s="171"/>
      <c r="FB178" s="171"/>
      <c r="FC178" s="171"/>
      <c r="FD178" s="171"/>
      <c r="FE178" s="171"/>
      <c r="FF178" s="171"/>
      <c r="FG178" s="171"/>
      <c r="FH178" s="171"/>
      <c r="FI178" s="171"/>
      <c r="FJ178" s="171"/>
      <c r="FK178" s="171"/>
      <c r="FL178" s="171"/>
      <c r="FM178" s="171"/>
      <c r="FN178" s="171"/>
      <c r="FO178" s="171"/>
      <c r="FP178" s="171"/>
      <c r="FQ178" s="171"/>
      <c r="FR178" s="171"/>
      <c r="FS178" s="171"/>
      <c r="FT178" s="171"/>
      <c r="FU178" s="171"/>
      <c r="FV178" s="171"/>
      <c r="FW178" s="171"/>
      <c r="FX178" s="171"/>
      <c r="FY178" s="171"/>
      <c r="FZ178" s="171"/>
      <c r="GA178" s="171"/>
      <c r="GB178" s="171"/>
      <c r="GC178" s="171"/>
      <c r="GD178" s="171"/>
      <c r="GE178" s="171"/>
      <c r="GF178" s="171"/>
      <c r="GG178" s="171"/>
      <c r="GH178" s="171"/>
      <c r="GI178" s="171"/>
      <c r="GJ178" s="171"/>
      <c r="GK178" s="171"/>
      <c r="GL178" s="171"/>
      <c r="GM178" s="171"/>
      <c r="GN178" s="171"/>
      <c r="GO178" s="171"/>
      <c r="GP178" s="171"/>
      <c r="GQ178" s="171"/>
      <c r="GR178" s="171"/>
      <c r="GS178" s="171"/>
      <c r="GT178" s="171"/>
      <c r="GU178" s="171"/>
      <c r="GV178" s="171"/>
      <c r="GW178" s="171"/>
      <c r="GX178" s="171"/>
      <c r="GY178" s="171"/>
      <c r="GZ178" s="171"/>
      <c r="HA178" s="171"/>
      <c r="HB178" s="171"/>
      <c r="HC178" s="171"/>
      <c r="HD178" s="171"/>
      <c r="HE178" s="171"/>
      <c r="HF178" s="171"/>
      <c r="HG178" s="171"/>
      <c r="HH178" s="171"/>
      <c r="HI178" s="171"/>
      <c r="HJ178" s="171"/>
      <c r="HK178" s="171"/>
      <c r="HL178" s="171"/>
      <c r="HM178" s="171"/>
      <c r="HN178" s="171"/>
      <c r="HO178" s="171"/>
      <c r="HP178" s="171"/>
      <c r="HQ178" s="171"/>
      <c r="HR178" s="171"/>
      <c r="HS178" s="171"/>
      <c r="HT178" s="171"/>
      <c r="HU178" s="171"/>
      <c r="HV178" s="171"/>
      <c r="HW178" s="171"/>
      <c r="HX178" s="171"/>
      <c r="HY178" s="171"/>
      <c r="HZ178" s="171"/>
      <c r="IA178" s="171"/>
      <c r="IB178" s="171"/>
      <c r="IC178" s="171"/>
      <c r="ID178" s="171"/>
      <c r="IE178" s="171"/>
      <c r="IF178" s="171"/>
      <c r="IG178" s="171"/>
      <c r="IH178" s="171"/>
      <c r="II178" s="171"/>
      <c r="IJ178" s="171"/>
      <c r="IK178" s="171"/>
      <c r="IL178" s="171"/>
      <c r="IM178" s="171"/>
      <c r="IN178" s="171"/>
      <c r="IO178" s="171"/>
      <c r="IP178" s="171"/>
      <c r="IQ178" s="171"/>
      <c r="IR178" s="171"/>
      <c r="IS178" s="171"/>
      <c r="IT178" s="171"/>
      <c r="IU178" s="171"/>
      <c r="IV178" s="171"/>
    </row>
    <row r="179" spans="1:256" s="7" customFormat="1">
      <c r="A179" s="46">
        <v>3</v>
      </c>
      <c r="B179" s="47" t="s">
        <v>30</v>
      </c>
      <c r="C179" s="48" t="s">
        <v>166</v>
      </c>
      <c r="D179" s="34" t="s">
        <v>50</v>
      </c>
      <c r="E179" s="211"/>
      <c r="F179" s="21">
        <f>F195</f>
        <v>2564</v>
      </c>
      <c r="G179" s="12"/>
      <c r="H179" s="31"/>
      <c r="I179" s="31"/>
      <c r="J179" s="12"/>
      <c r="K179" s="12"/>
      <c r="L179" s="12"/>
      <c r="M179" s="1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</row>
    <row r="180" spans="1:256" s="17" customFormat="1">
      <c r="A180" s="23"/>
      <c r="B180" s="35"/>
      <c r="C180" s="36"/>
      <c r="D180" s="23" t="s">
        <v>32</v>
      </c>
      <c r="E180" s="211"/>
      <c r="F180" s="38">
        <f>F179/1000</f>
        <v>2.5640000000000001</v>
      </c>
      <c r="G180" s="16"/>
      <c r="H180" s="63"/>
      <c r="I180" s="63"/>
      <c r="J180" s="16"/>
      <c r="K180" s="16"/>
      <c r="L180" s="16"/>
      <c r="M180" s="16"/>
    </row>
    <row r="181" spans="1:256" s="7" customFormat="1">
      <c r="A181" s="210"/>
      <c r="B181" s="32"/>
      <c r="C181" s="72" t="s">
        <v>28</v>
      </c>
      <c r="D181" s="23" t="s">
        <v>24</v>
      </c>
      <c r="E181" s="132">
        <v>32.1</v>
      </c>
      <c r="F181" s="24">
        <f>F180*E181</f>
        <v>82.304400000000001</v>
      </c>
      <c r="G181" s="16"/>
      <c r="H181" s="64"/>
      <c r="I181" s="16"/>
      <c r="J181" s="24"/>
      <c r="K181" s="24"/>
      <c r="L181" s="24"/>
      <c r="M181" s="24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</row>
    <row r="182" spans="1:256" s="7" customFormat="1">
      <c r="A182" s="210"/>
      <c r="B182" s="32" t="s">
        <v>82</v>
      </c>
      <c r="C182" s="72" t="s">
        <v>33</v>
      </c>
      <c r="D182" s="23" t="s">
        <v>27</v>
      </c>
      <c r="E182" s="132">
        <v>0.71</v>
      </c>
      <c r="F182" s="24">
        <f>E182*F180</f>
        <v>1.8204400000000001</v>
      </c>
      <c r="G182" s="16"/>
      <c r="H182" s="64"/>
      <c r="I182" s="64"/>
      <c r="J182" s="16"/>
      <c r="K182" s="16"/>
      <c r="L182" s="24"/>
      <c r="M182" s="24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</row>
    <row r="183" spans="1:256" s="7" customFormat="1">
      <c r="A183" s="210"/>
      <c r="B183" s="32" t="s">
        <v>64</v>
      </c>
      <c r="C183" s="72" t="s">
        <v>34</v>
      </c>
      <c r="D183" s="23" t="s">
        <v>27</v>
      </c>
      <c r="E183" s="132">
        <v>3.88</v>
      </c>
      <c r="F183" s="24">
        <f>F180*E183</f>
        <v>9.9483200000000007</v>
      </c>
      <c r="G183" s="16"/>
      <c r="H183" s="64"/>
      <c r="I183" s="64"/>
      <c r="J183" s="16"/>
      <c r="K183" s="16"/>
      <c r="L183" s="24"/>
      <c r="M183" s="24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</row>
    <row r="184" spans="1:256" s="7" customFormat="1">
      <c r="A184" s="210"/>
      <c r="B184" s="29" t="s">
        <v>65</v>
      </c>
      <c r="C184" s="72" t="s">
        <v>35</v>
      </c>
      <c r="D184" s="23" t="s">
        <v>27</v>
      </c>
      <c r="E184" s="132">
        <v>6.16</v>
      </c>
      <c r="F184" s="24">
        <f>E184*F180</f>
        <v>15.79424</v>
      </c>
      <c r="G184" s="16"/>
      <c r="H184" s="64"/>
      <c r="I184" s="64"/>
      <c r="J184" s="16"/>
      <c r="K184" s="16"/>
      <c r="L184" s="24"/>
      <c r="M184" s="24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</row>
    <row r="185" spans="1:256" s="7" customFormat="1">
      <c r="A185" s="210"/>
      <c r="B185" s="29" t="s">
        <v>66</v>
      </c>
      <c r="C185" s="72" t="s">
        <v>36</v>
      </c>
      <c r="D185" s="23" t="s">
        <v>27</v>
      </c>
      <c r="E185" s="132">
        <v>4.53</v>
      </c>
      <c r="F185" s="16">
        <f>E185*F180</f>
        <v>11.614920000000001</v>
      </c>
      <c r="G185" s="16"/>
      <c r="H185" s="64"/>
      <c r="I185" s="64"/>
      <c r="J185" s="16"/>
      <c r="K185" s="16"/>
      <c r="L185" s="24"/>
      <c r="M185" s="24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</row>
    <row r="186" spans="1:256" s="7" customFormat="1">
      <c r="A186" s="210"/>
      <c r="B186" s="29" t="s">
        <v>67</v>
      </c>
      <c r="C186" s="72" t="s">
        <v>37</v>
      </c>
      <c r="D186" s="23" t="s">
        <v>27</v>
      </c>
      <c r="E186" s="132">
        <v>2.0699999999999998</v>
      </c>
      <c r="F186" s="16">
        <f>E186*F180</f>
        <v>5.30748</v>
      </c>
      <c r="G186" s="16"/>
      <c r="H186" s="64"/>
      <c r="I186" s="64"/>
      <c r="J186" s="16"/>
      <c r="K186" s="16"/>
      <c r="L186" s="24"/>
      <c r="M186" s="24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</row>
    <row r="187" spans="1:256" s="7" customFormat="1">
      <c r="A187" s="18"/>
      <c r="B187" s="29"/>
      <c r="C187" s="30" t="s">
        <v>29</v>
      </c>
      <c r="D187" s="25" t="s">
        <v>0</v>
      </c>
      <c r="E187" s="24">
        <v>1.02</v>
      </c>
      <c r="F187" s="16">
        <f>E187*F180</f>
        <v>2.6152800000000003</v>
      </c>
      <c r="G187" s="12"/>
      <c r="H187" s="12"/>
      <c r="I187" s="12"/>
      <c r="J187" s="16"/>
      <c r="K187" s="24"/>
      <c r="L187" s="24"/>
      <c r="M187" s="2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</row>
    <row r="188" spans="1:256" s="7" customFormat="1">
      <c r="A188" s="210"/>
      <c r="B188" s="32" t="s">
        <v>62</v>
      </c>
      <c r="C188" s="77" t="s">
        <v>68</v>
      </c>
      <c r="D188" s="23" t="s">
        <v>23</v>
      </c>
      <c r="E188" s="132">
        <v>15</v>
      </c>
      <c r="F188" s="24">
        <f>E188*F180</f>
        <v>38.46</v>
      </c>
      <c r="G188" s="16"/>
      <c r="H188" s="24"/>
      <c r="I188" s="24"/>
      <c r="J188" s="24"/>
      <c r="K188" s="24"/>
      <c r="L188" s="24"/>
      <c r="M188" s="24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</row>
    <row r="189" spans="1:256" s="17" customFormat="1">
      <c r="A189" s="186"/>
      <c r="B189" s="29"/>
      <c r="C189" s="27"/>
      <c r="D189" s="23"/>
      <c r="E189" s="132"/>
      <c r="F189" s="24"/>
      <c r="G189" s="16"/>
      <c r="H189" s="24"/>
      <c r="I189" s="24"/>
      <c r="J189" s="24"/>
      <c r="K189" s="24"/>
      <c r="L189" s="24"/>
      <c r="M189" s="24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</row>
    <row r="190" spans="1:256" s="7" customFormat="1">
      <c r="A190" s="18">
        <v>3</v>
      </c>
      <c r="B190" s="19" t="s">
        <v>43</v>
      </c>
      <c r="C190" s="80" t="s">
        <v>72</v>
      </c>
      <c r="D190" s="20" t="s">
        <v>25</v>
      </c>
      <c r="E190" s="21"/>
      <c r="F190" s="65">
        <f>F195*0.6/1000</f>
        <v>1.5383999999999998</v>
      </c>
      <c r="G190" s="21"/>
      <c r="H190" s="21"/>
      <c r="I190" s="21"/>
      <c r="J190" s="21"/>
      <c r="K190" s="21"/>
      <c r="L190" s="86"/>
      <c r="M190" s="86"/>
      <c r="N190" s="87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</row>
    <row r="191" spans="1:256" s="17" customFormat="1">
      <c r="A191" s="20"/>
      <c r="B191" s="26"/>
      <c r="C191" s="79"/>
      <c r="D191" s="25" t="s">
        <v>26</v>
      </c>
      <c r="E191" s="24"/>
      <c r="F191" s="38">
        <f>F190</f>
        <v>1.5383999999999998</v>
      </c>
      <c r="G191" s="24"/>
      <c r="H191" s="24"/>
      <c r="I191" s="24"/>
      <c r="J191" s="24"/>
      <c r="K191" s="24"/>
      <c r="L191" s="124"/>
      <c r="M191" s="124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</row>
    <row r="192" spans="1:256" s="7" customFormat="1">
      <c r="A192" s="18"/>
      <c r="B192" s="29" t="s">
        <v>73</v>
      </c>
      <c r="C192" s="78" t="s">
        <v>63</v>
      </c>
      <c r="D192" s="23" t="s">
        <v>27</v>
      </c>
      <c r="E192" s="124">
        <v>0.3</v>
      </c>
      <c r="F192" s="24">
        <f>F191*E192</f>
        <v>0.46151999999999993</v>
      </c>
      <c r="G192" s="24"/>
      <c r="H192" s="24"/>
      <c r="I192" s="24"/>
      <c r="J192" s="24"/>
      <c r="K192" s="24"/>
      <c r="L192" s="24"/>
      <c r="M192" s="24"/>
      <c r="N192" s="28"/>
      <c r="O192" s="28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</row>
    <row r="193" spans="1:240" s="7" customFormat="1">
      <c r="A193" s="18"/>
      <c r="B193" s="29" t="s">
        <v>74</v>
      </c>
      <c r="C193" s="78" t="s">
        <v>44</v>
      </c>
      <c r="D193" s="25" t="s">
        <v>25</v>
      </c>
      <c r="E193" s="124">
        <v>1.03</v>
      </c>
      <c r="F193" s="24">
        <f>E193*F191</f>
        <v>1.5845519999999997</v>
      </c>
      <c r="G193" s="24"/>
      <c r="H193" s="24"/>
      <c r="I193" s="24"/>
      <c r="J193" s="24"/>
      <c r="K193" s="24"/>
      <c r="L193" s="24"/>
      <c r="M193" s="2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</row>
    <row r="194" spans="1:240" s="17" customFormat="1">
      <c r="A194" s="20"/>
      <c r="B194" s="26"/>
      <c r="C194" s="78"/>
      <c r="D194" s="25"/>
      <c r="E194" s="124"/>
      <c r="F194" s="24"/>
      <c r="G194" s="24"/>
      <c r="H194" s="24"/>
      <c r="I194" s="24"/>
      <c r="J194" s="24"/>
      <c r="K194" s="24"/>
      <c r="L194" s="24"/>
      <c r="M194" s="24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  <c r="IF194" s="28"/>
    </row>
    <row r="195" spans="1:240" s="7" customFormat="1" ht="38.25">
      <c r="A195" s="18">
        <v>4</v>
      </c>
      <c r="B195" s="19" t="s">
        <v>75</v>
      </c>
      <c r="C195" s="88" t="s">
        <v>191</v>
      </c>
      <c r="D195" s="20" t="s">
        <v>31</v>
      </c>
      <c r="E195" s="21"/>
      <c r="F195" s="21">
        <v>2564</v>
      </c>
      <c r="G195" s="21"/>
      <c r="H195" s="21"/>
      <c r="I195" s="21"/>
      <c r="J195" s="21"/>
      <c r="K195" s="39"/>
      <c r="L195" s="21"/>
      <c r="M195" s="21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</row>
    <row r="196" spans="1:240" s="17" customFormat="1">
      <c r="A196" s="20"/>
      <c r="B196" s="26"/>
      <c r="C196" s="79"/>
      <c r="D196" s="25" t="s">
        <v>32</v>
      </c>
      <c r="E196" s="24"/>
      <c r="F196" s="38">
        <f>F195/1000</f>
        <v>2.5640000000000001</v>
      </c>
      <c r="G196" s="24"/>
      <c r="H196" s="24"/>
      <c r="I196" s="24"/>
      <c r="J196" s="24"/>
      <c r="K196" s="120"/>
      <c r="L196" s="24"/>
      <c r="M196" s="24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</row>
    <row r="197" spans="1:240" s="7" customFormat="1">
      <c r="A197" s="18"/>
      <c r="B197" s="29"/>
      <c r="C197" s="77" t="s">
        <v>28</v>
      </c>
      <c r="D197" s="23" t="s">
        <v>24</v>
      </c>
      <c r="E197" s="24">
        <f>37.5+2*0.07</f>
        <v>37.64</v>
      </c>
      <c r="F197" s="24">
        <f>F196*E197</f>
        <v>96.508960000000002</v>
      </c>
      <c r="G197" s="24"/>
      <c r="H197" s="24"/>
      <c r="I197" s="24"/>
      <c r="J197" s="24"/>
      <c r="K197" s="24"/>
      <c r="L197" s="24"/>
      <c r="M197" s="2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</row>
    <row r="198" spans="1:240" s="7" customFormat="1">
      <c r="A198" s="18"/>
      <c r="B198" s="29" t="s">
        <v>65</v>
      </c>
      <c r="C198" s="77" t="s">
        <v>35</v>
      </c>
      <c r="D198" s="23" t="s">
        <v>27</v>
      </c>
      <c r="E198" s="24">
        <v>3.7</v>
      </c>
      <c r="F198" s="24">
        <f>E198*F196</f>
        <v>9.4868000000000006</v>
      </c>
      <c r="G198" s="24"/>
      <c r="H198" s="24"/>
      <c r="I198" s="24"/>
      <c r="J198" s="24"/>
      <c r="K198" s="16"/>
      <c r="L198" s="24"/>
      <c r="M198" s="24"/>
      <c r="N198" s="28"/>
      <c r="O198" s="28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</row>
    <row r="199" spans="1:240" s="7" customFormat="1">
      <c r="A199" s="18"/>
      <c r="B199" s="29" t="s">
        <v>66</v>
      </c>
      <c r="C199" s="77" t="s">
        <v>36</v>
      </c>
      <c r="D199" s="23" t="s">
        <v>27</v>
      </c>
      <c r="E199" s="24">
        <v>11.1</v>
      </c>
      <c r="F199" s="16">
        <f>E199*F196</f>
        <v>28.4604</v>
      </c>
      <c r="G199" s="24"/>
      <c r="H199" s="24"/>
      <c r="I199" s="24"/>
      <c r="J199" s="24"/>
      <c r="K199" s="16"/>
      <c r="L199" s="24"/>
      <c r="M199" s="24"/>
      <c r="N199" s="28"/>
      <c r="O199" s="28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</row>
    <row r="200" spans="1:240" s="7" customFormat="1">
      <c r="A200" s="18"/>
      <c r="B200" s="29" t="s">
        <v>77</v>
      </c>
      <c r="C200" s="79" t="s">
        <v>46</v>
      </c>
      <c r="D200" s="23" t="s">
        <v>27</v>
      </c>
      <c r="E200" s="24">
        <v>3.02</v>
      </c>
      <c r="F200" s="24">
        <f>F196*E200</f>
        <v>7.7432800000000004</v>
      </c>
      <c r="G200" s="24"/>
      <c r="H200" s="24"/>
      <c r="I200" s="24"/>
      <c r="J200" s="24"/>
      <c r="K200" s="24"/>
      <c r="L200" s="24"/>
      <c r="M200" s="24"/>
      <c r="N200" s="28"/>
      <c r="O200" s="28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</row>
    <row r="201" spans="1:240" s="7" customFormat="1">
      <c r="A201" s="20"/>
      <c r="B201" s="26"/>
      <c r="C201" s="78" t="s">
        <v>29</v>
      </c>
      <c r="D201" s="25" t="s">
        <v>0</v>
      </c>
      <c r="E201" s="24">
        <v>2.2999999999999998</v>
      </c>
      <c r="F201" s="16">
        <f>E201*F196</f>
        <v>5.8971999999999998</v>
      </c>
      <c r="G201" s="12"/>
      <c r="H201" s="12"/>
      <c r="I201" s="12"/>
      <c r="J201" s="16"/>
      <c r="K201" s="24"/>
      <c r="L201" s="24"/>
      <c r="M201" s="2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</row>
    <row r="202" spans="1:240" s="7" customFormat="1">
      <c r="A202" s="18"/>
      <c r="B202" s="29" t="s">
        <v>81</v>
      </c>
      <c r="C202" s="79" t="s">
        <v>124</v>
      </c>
      <c r="D202" s="25" t="s">
        <v>25</v>
      </c>
      <c r="E202" s="24">
        <f>93.1+2*11.6</f>
        <v>116.3</v>
      </c>
      <c r="F202" s="24">
        <f>E202*F196</f>
        <v>298.19319999999999</v>
      </c>
      <c r="G202" s="24"/>
      <c r="H202" s="16"/>
      <c r="I202" s="16"/>
      <c r="J202" s="16"/>
      <c r="K202" s="24"/>
      <c r="L202" s="24"/>
      <c r="M202" s="2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</row>
    <row r="203" spans="1:240" s="7" customFormat="1">
      <c r="A203" s="20"/>
      <c r="B203" s="26"/>
      <c r="C203" s="78" t="s">
        <v>48</v>
      </c>
      <c r="D203" s="25" t="s">
        <v>0</v>
      </c>
      <c r="E203" s="24">
        <f>14.5+4*0.2</f>
        <v>15.3</v>
      </c>
      <c r="F203" s="24">
        <f>E203*F196</f>
        <v>39.229200000000006</v>
      </c>
      <c r="G203" s="16"/>
      <c r="H203" s="16"/>
      <c r="I203" s="16"/>
      <c r="J203" s="16"/>
      <c r="K203" s="24"/>
      <c r="L203" s="24"/>
      <c r="M203" s="2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</row>
    <row r="204" spans="1:240" s="17" customFormat="1">
      <c r="A204" s="20"/>
      <c r="B204" s="26"/>
      <c r="C204" s="78"/>
      <c r="D204" s="25"/>
      <c r="E204" s="24"/>
      <c r="F204" s="24"/>
      <c r="G204" s="16"/>
      <c r="H204" s="16"/>
      <c r="I204" s="16"/>
      <c r="J204" s="16"/>
      <c r="K204" s="24"/>
      <c r="L204" s="24"/>
      <c r="M204" s="24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</row>
    <row r="205" spans="1:240" s="7" customFormat="1">
      <c r="A205" s="175">
        <v>21</v>
      </c>
      <c r="B205" s="176" t="s">
        <v>113</v>
      </c>
      <c r="C205" s="183" t="s">
        <v>121</v>
      </c>
      <c r="D205" s="175" t="s">
        <v>31</v>
      </c>
      <c r="E205" s="21"/>
      <c r="F205" s="177">
        <v>962</v>
      </c>
      <c r="G205" s="12"/>
      <c r="H205" s="91"/>
      <c r="I205" s="91"/>
      <c r="J205" s="91"/>
      <c r="K205" s="91"/>
      <c r="L205" s="91"/>
      <c r="M205" s="21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8"/>
      <c r="AT205" s="178"/>
      <c r="AU205" s="178"/>
      <c r="AV205" s="178"/>
      <c r="AW205" s="178"/>
      <c r="AX205" s="178"/>
      <c r="AY205" s="178"/>
      <c r="AZ205" s="178"/>
      <c r="BA205" s="178"/>
      <c r="BB205" s="178"/>
      <c r="BC205" s="178"/>
      <c r="BD205" s="178"/>
      <c r="BE205" s="178"/>
      <c r="BF205" s="178"/>
      <c r="BG205" s="178"/>
      <c r="BH205" s="178"/>
      <c r="BI205" s="178"/>
      <c r="BJ205" s="178"/>
      <c r="BK205" s="178"/>
      <c r="BL205" s="178"/>
      <c r="BM205" s="178"/>
      <c r="BN205" s="178"/>
      <c r="BO205" s="178"/>
      <c r="BP205" s="178"/>
      <c r="BQ205" s="178"/>
      <c r="BR205" s="178"/>
      <c r="BS205" s="178"/>
      <c r="BT205" s="178"/>
      <c r="BU205" s="178"/>
      <c r="BV205" s="178"/>
      <c r="BW205" s="178"/>
      <c r="BX205" s="178"/>
      <c r="BY205" s="178"/>
      <c r="BZ205" s="178"/>
      <c r="CA205" s="178"/>
      <c r="CB205" s="178"/>
      <c r="CC205" s="178"/>
      <c r="CD205" s="178"/>
      <c r="CE205" s="178"/>
      <c r="CF205" s="178"/>
      <c r="CG205" s="178"/>
      <c r="CH205" s="178"/>
      <c r="CI205" s="178"/>
      <c r="CJ205" s="178"/>
      <c r="CK205" s="178"/>
      <c r="CL205" s="178"/>
      <c r="CM205" s="178"/>
      <c r="CN205" s="178"/>
      <c r="CO205" s="178"/>
      <c r="CP205" s="178"/>
      <c r="CQ205" s="178"/>
      <c r="CR205" s="178"/>
      <c r="CS205" s="178"/>
      <c r="CT205" s="178"/>
      <c r="CU205" s="178"/>
      <c r="CV205" s="178"/>
      <c r="CW205" s="178"/>
      <c r="CX205" s="178"/>
      <c r="CY205" s="178"/>
      <c r="CZ205" s="178"/>
      <c r="DA205" s="178"/>
      <c r="DB205" s="178"/>
      <c r="DC205" s="178"/>
      <c r="DD205" s="178"/>
      <c r="DE205" s="178"/>
      <c r="DF205" s="178"/>
      <c r="DG205" s="178"/>
      <c r="DH205" s="178"/>
      <c r="DI205" s="178"/>
      <c r="DJ205" s="178"/>
      <c r="DK205" s="178"/>
      <c r="DL205" s="178"/>
      <c r="DM205" s="178"/>
      <c r="DN205" s="178"/>
      <c r="DO205" s="178"/>
      <c r="DP205" s="178"/>
      <c r="DQ205" s="178"/>
      <c r="DR205" s="178"/>
      <c r="DS205" s="178"/>
      <c r="DT205" s="178"/>
      <c r="DU205" s="178"/>
      <c r="DV205" s="178"/>
      <c r="DW205" s="178"/>
      <c r="DX205" s="178"/>
      <c r="DY205" s="178"/>
      <c r="DZ205" s="178"/>
      <c r="EA205" s="178"/>
      <c r="EB205" s="178"/>
      <c r="EC205" s="178"/>
      <c r="ED205" s="178"/>
      <c r="EE205" s="178"/>
      <c r="EF205" s="178"/>
      <c r="EG205" s="178"/>
      <c r="EH205" s="178"/>
      <c r="EI205" s="178"/>
      <c r="EJ205" s="178"/>
      <c r="EK205" s="178"/>
      <c r="EL205" s="178"/>
      <c r="EM205" s="178"/>
      <c r="EN205" s="178"/>
      <c r="EO205" s="178"/>
      <c r="EP205" s="178"/>
      <c r="EQ205" s="178"/>
      <c r="ER205" s="178"/>
      <c r="ES205" s="178"/>
      <c r="ET205" s="178"/>
      <c r="EU205" s="178"/>
      <c r="EV205" s="178"/>
      <c r="EW205" s="178"/>
      <c r="EX205" s="178"/>
      <c r="EY205" s="178"/>
      <c r="EZ205" s="178"/>
      <c r="FA205" s="178"/>
      <c r="FB205" s="178"/>
      <c r="FC205" s="178"/>
      <c r="FD205" s="178"/>
      <c r="FE205" s="178"/>
      <c r="FF205" s="178"/>
      <c r="FG205" s="178"/>
      <c r="FH205" s="178"/>
      <c r="FI205" s="178"/>
      <c r="FJ205" s="178"/>
      <c r="FK205" s="178"/>
      <c r="FL205" s="178"/>
      <c r="FM205" s="178"/>
      <c r="FN205" s="178"/>
      <c r="FO205" s="178"/>
      <c r="FP205" s="178"/>
      <c r="FQ205" s="178"/>
      <c r="FR205" s="178"/>
      <c r="FS205" s="178"/>
      <c r="FT205" s="178"/>
      <c r="FU205" s="178"/>
      <c r="FV205" s="178"/>
      <c r="FW205" s="178"/>
      <c r="FX205" s="178"/>
      <c r="FY205" s="178"/>
      <c r="FZ205" s="178"/>
      <c r="GA205" s="178"/>
      <c r="GB205" s="178"/>
      <c r="GC205" s="178"/>
      <c r="GD205" s="178"/>
      <c r="GE205" s="178"/>
      <c r="GF205" s="178"/>
      <c r="GG205" s="178"/>
      <c r="GH205" s="178"/>
      <c r="GI205" s="178"/>
      <c r="GJ205" s="178"/>
      <c r="GK205" s="178"/>
      <c r="GL205" s="178"/>
      <c r="GM205" s="178"/>
      <c r="GN205" s="178"/>
      <c r="GO205" s="178"/>
      <c r="GP205" s="178"/>
      <c r="GQ205" s="178"/>
      <c r="GR205" s="178"/>
      <c r="GS205" s="178"/>
      <c r="GT205" s="178"/>
      <c r="GU205" s="178"/>
      <c r="GV205" s="178"/>
      <c r="GW205" s="178"/>
      <c r="GX205" s="178"/>
      <c r="GY205" s="178"/>
      <c r="GZ205" s="178"/>
      <c r="HA205" s="178"/>
      <c r="HB205" s="178"/>
      <c r="HC205" s="178"/>
      <c r="HD205" s="178"/>
      <c r="HE205" s="178"/>
      <c r="HF205" s="178"/>
      <c r="HG205" s="178"/>
      <c r="HH205" s="178"/>
      <c r="HI205" s="178"/>
      <c r="HJ205" s="178"/>
      <c r="HK205" s="178"/>
      <c r="HL205" s="178"/>
      <c r="HM205" s="178"/>
      <c r="HN205" s="178"/>
      <c r="HO205" s="178"/>
      <c r="HP205" s="178"/>
      <c r="HQ205" s="178"/>
      <c r="HR205" s="178"/>
      <c r="HS205" s="178"/>
      <c r="HT205" s="178"/>
      <c r="HU205" s="178"/>
      <c r="HV205" s="178"/>
      <c r="HW205" s="178"/>
      <c r="HX205" s="178"/>
      <c r="HY205" s="178"/>
      <c r="HZ205" s="178"/>
      <c r="IA205" s="178"/>
      <c r="IB205" s="178"/>
      <c r="IC205" s="178"/>
      <c r="ID205" s="178"/>
      <c r="IE205" s="178"/>
      <c r="IF205" s="178"/>
    </row>
    <row r="206" spans="1:240" s="17" customFormat="1">
      <c r="A206" s="102"/>
      <c r="B206" s="104" t="s">
        <v>114</v>
      </c>
      <c r="C206" s="105"/>
      <c r="D206" s="102" t="s">
        <v>51</v>
      </c>
      <c r="E206" s="24"/>
      <c r="F206" s="76">
        <f>F205/100</f>
        <v>9.6199999999999992</v>
      </c>
      <c r="G206" s="16"/>
      <c r="H206" s="85"/>
      <c r="I206" s="85"/>
      <c r="J206" s="85"/>
      <c r="K206" s="85"/>
      <c r="L206" s="85"/>
      <c r="M206" s="85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107"/>
      <c r="CI206" s="107"/>
      <c r="CJ206" s="107"/>
      <c r="CK206" s="107"/>
      <c r="CL206" s="107"/>
      <c r="CM206" s="107"/>
      <c r="CN206" s="107"/>
      <c r="CO206" s="107"/>
      <c r="CP206" s="107"/>
      <c r="CQ206" s="107"/>
      <c r="CR206" s="107"/>
      <c r="CS206" s="107"/>
      <c r="CT206" s="107"/>
      <c r="CU206" s="107"/>
      <c r="CV206" s="107"/>
      <c r="CW206" s="107"/>
      <c r="CX206" s="107"/>
      <c r="CY206" s="107"/>
      <c r="CZ206" s="107"/>
      <c r="DA206" s="107"/>
      <c r="DB206" s="107"/>
      <c r="DC206" s="107"/>
      <c r="DD206" s="107"/>
      <c r="DE206" s="107"/>
      <c r="DF206" s="107"/>
      <c r="DG206" s="107"/>
      <c r="DH206" s="107"/>
      <c r="DI206" s="107"/>
      <c r="DJ206" s="107"/>
      <c r="DK206" s="107"/>
      <c r="DL206" s="107"/>
      <c r="DM206" s="107"/>
      <c r="DN206" s="107"/>
      <c r="DO206" s="107"/>
      <c r="DP206" s="107"/>
      <c r="DQ206" s="107"/>
      <c r="DR206" s="107"/>
      <c r="DS206" s="107"/>
      <c r="DT206" s="107"/>
      <c r="DU206" s="107"/>
      <c r="DV206" s="107"/>
      <c r="DW206" s="107"/>
      <c r="DX206" s="107"/>
      <c r="DY206" s="107"/>
      <c r="DZ206" s="107"/>
      <c r="EA206" s="107"/>
      <c r="EB206" s="107"/>
      <c r="EC206" s="107"/>
      <c r="ED206" s="107"/>
      <c r="EE206" s="107"/>
      <c r="EF206" s="107"/>
      <c r="EG206" s="107"/>
      <c r="EH206" s="107"/>
      <c r="EI206" s="107"/>
      <c r="EJ206" s="107"/>
      <c r="EK206" s="107"/>
      <c r="EL206" s="107"/>
      <c r="EM206" s="107"/>
      <c r="EN206" s="107"/>
      <c r="EO206" s="107"/>
      <c r="EP206" s="107"/>
      <c r="EQ206" s="107"/>
      <c r="ER206" s="107"/>
      <c r="ES206" s="107"/>
      <c r="ET206" s="107"/>
      <c r="EU206" s="107"/>
      <c r="EV206" s="107"/>
      <c r="EW206" s="107"/>
      <c r="EX206" s="107"/>
      <c r="EY206" s="107"/>
      <c r="EZ206" s="107"/>
      <c r="FA206" s="107"/>
      <c r="FB206" s="107"/>
      <c r="FC206" s="107"/>
      <c r="FD206" s="107"/>
      <c r="FE206" s="107"/>
      <c r="FF206" s="107"/>
      <c r="FG206" s="107"/>
      <c r="FH206" s="107"/>
      <c r="FI206" s="107"/>
      <c r="FJ206" s="107"/>
      <c r="FK206" s="107"/>
      <c r="FL206" s="107"/>
      <c r="FM206" s="107"/>
      <c r="FN206" s="107"/>
      <c r="FO206" s="107"/>
      <c r="FP206" s="107"/>
      <c r="FQ206" s="107"/>
      <c r="FR206" s="107"/>
      <c r="FS206" s="107"/>
      <c r="FT206" s="107"/>
      <c r="FU206" s="107"/>
      <c r="FV206" s="107"/>
      <c r="FW206" s="107"/>
      <c r="FX206" s="107"/>
      <c r="FY206" s="107"/>
      <c r="FZ206" s="107"/>
      <c r="GA206" s="107"/>
      <c r="GB206" s="107"/>
      <c r="GC206" s="107"/>
      <c r="GD206" s="107"/>
      <c r="GE206" s="107"/>
      <c r="GF206" s="107"/>
      <c r="GG206" s="107"/>
      <c r="GH206" s="107"/>
      <c r="GI206" s="107"/>
      <c r="GJ206" s="107"/>
      <c r="GK206" s="107"/>
      <c r="GL206" s="107"/>
      <c r="GM206" s="107"/>
      <c r="GN206" s="107"/>
      <c r="GO206" s="107"/>
      <c r="GP206" s="107"/>
      <c r="GQ206" s="107"/>
      <c r="GR206" s="107"/>
      <c r="GS206" s="107"/>
      <c r="GT206" s="107"/>
      <c r="GU206" s="107"/>
      <c r="GV206" s="107"/>
      <c r="GW206" s="107"/>
      <c r="GX206" s="107"/>
      <c r="GY206" s="107"/>
      <c r="GZ206" s="107"/>
      <c r="HA206" s="107"/>
      <c r="HB206" s="107"/>
      <c r="HC206" s="107"/>
      <c r="HD206" s="107"/>
      <c r="HE206" s="107"/>
      <c r="HF206" s="107"/>
      <c r="HG206" s="107"/>
      <c r="HH206" s="107"/>
      <c r="HI206" s="107"/>
      <c r="HJ206" s="107"/>
      <c r="HK206" s="107"/>
      <c r="HL206" s="107"/>
      <c r="HM206" s="107"/>
      <c r="HN206" s="107"/>
      <c r="HO206" s="107"/>
      <c r="HP206" s="107"/>
      <c r="HQ206" s="107"/>
      <c r="HR206" s="107"/>
      <c r="HS206" s="107"/>
      <c r="HT206" s="107"/>
      <c r="HU206" s="107"/>
      <c r="HV206" s="107"/>
      <c r="HW206" s="107"/>
      <c r="HX206" s="107"/>
      <c r="HY206" s="107"/>
      <c r="HZ206" s="107"/>
      <c r="IA206" s="107"/>
      <c r="IB206" s="107"/>
      <c r="IC206" s="107"/>
      <c r="ID206" s="107"/>
      <c r="IE206" s="107"/>
      <c r="IF206" s="107"/>
    </row>
    <row r="207" spans="1:240" s="17" customFormat="1">
      <c r="A207" s="102"/>
      <c r="B207" s="104"/>
      <c r="C207" s="72" t="s">
        <v>52</v>
      </c>
      <c r="D207" s="23" t="s">
        <v>24</v>
      </c>
      <c r="E207" s="24">
        <v>49.98</v>
      </c>
      <c r="F207" s="43">
        <f>E207*F206</f>
        <v>480.80759999999992</v>
      </c>
      <c r="G207" s="16"/>
      <c r="H207" s="85"/>
      <c r="I207" s="24"/>
      <c r="J207" s="24"/>
      <c r="K207" s="24"/>
      <c r="L207" s="24"/>
      <c r="M207" s="24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  <c r="BP207" s="107"/>
      <c r="BQ207" s="107"/>
      <c r="BR207" s="107"/>
      <c r="BS207" s="107"/>
      <c r="BT207" s="107"/>
      <c r="BU207" s="107"/>
      <c r="BV207" s="107"/>
      <c r="BW207" s="107"/>
      <c r="BX207" s="107"/>
      <c r="BY207" s="107"/>
      <c r="BZ207" s="107"/>
      <c r="CA207" s="107"/>
      <c r="CB207" s="107"/>
      <c r="CC207" s="107"/>
      <c r="CD207" s="107"/>
      <c r="CE207" s="107"/>
      <c r="CF207" s="107"/>
      <c r="CG207" s="107"/>
      <c r="CH207" s="107"/>
      <c r="CI207" s="107"/>
      <c r="CJ207" s="107"/>
      <c r="CK207" s="107"/>
      <c r="CL207" s="107"/>
      <c r="CM207" s="107"/>
      <c r="CN207" s="107"/>
      <c r="CO207" s="107"/>
      <c r="CP207" s="107"/>
      <c r="CQ207" s="107"/>
      <c r="CR207" s="107"/>
      <c r="CS207" s="107"/>
      <c r="CT207" s="107"/>
      <c r="CU207" s="107"/>
      <c r="CV207" s="107"/>
      <c r="CW207" s="107"/>
      <c r="CX207" s="107"/>
      <c r="CY207" s="107"/>
      <c r="CZ207" s="107"/>
      <c r="DA207" s="107"/>
      <c r="DB207" s="107"/>
      <c r="DC207" s="107"/>
      <c r="DD207" s="107"/>
      <c r="DE207" s="107"/>
      <c r="DF207" s="107"/>
      <c r="DG207" s="107"/>
      <c r="DH207" s="107"/>
      <c r="DI207" s="107"/>
      <c r="DJ207" s="107"/>
      <c r="DK207" s="107"/>
      <c r="DL207" s="107"/>
      <c r="DM207" s="107"/>
      <c r="DN207" s="107"/>
      <c r="DO207" s="107"/>
      <c r="DP207" s="107"/>
      <c r="DQ207" s="107"/>
      <c r="DR207" s="107"/>
      <c r="DS207" s="107"/>
      <c r="DT207" s="107"/>
      <c r="DU207" s="107"/>
      <c r="DV207" s="107"/>
      <c r="DW207" s="107"/>
      <c r="DX207" s="107"/>
      <c r="DY207" s="107"/>
      <c r="DZ207" s="107"/>
      <c r="EA207" s="107"/>
      <c r="EB207" s="107"/>
      <c r="EC207" s="107"/>
      <c r="ED207" s="107"/>
      <c r="EE207" s="107"/>
      <c r="EF207" s="107"/>
      <c r="EG207" s="107"/>
      <c r="EH207" s="107"/>
      <c r="EI207" s="107"/>
      <c r="EJ207" s="107"/>
      <c r="EK207" s="107"/>
      <c r="EL207" s="107"/>
      <c r="EM207" s="107"/>
      <c r="EN207" s="107"/>
      <c r="EO207" s="107"/>
      <c r="EP207" s="107"/>
      <c r="EQ207" s="107"/>
      <c r="ER207" s="107"/>
      <c r="ES207" s="107"/>
      <c r="ET207" s="107"/>
      <c r="EU207" s="107"/>
      <c r="EV207" s="107"/>
      <c r="EW207" s="107"/>
      <c r="EX207" s="107"/>
      <c r="EY207" s="107"/>
      <c r="EZ207" s="107"/>
      <c r="FA207" s="107"/>
      <c r="FB207" s="107"/>
      <c r="FC207" s="107"/>
      <c r="FD207" s="107"/>
      <c r="FE207" s="107"/>
      <c r="FF207" s="107"/>
      <c r="FG207" s="107"/>
      <c r="FH207" s="107"/>
      <c r="FI207" s="107"/>
      <c r="FJ207" s="107"/>
      <c r="FK207" s="107"/>
      <c r="FL207" s="107"/>
      <c r="FM207" s="107"/>
      <c r="FN207" s="107"/>
      <c r="FO207" s="107"/>
      <c r="FP207" s="107"/>
      <c r="FQ207" s="107"/>
      <c r="FR207" s="107"/>
      <c r="FS207" s="107"/>
      <c r="FT207" s="107"/>
      <c r="FU207" s="107"/>
      <c r="FV207" s="107"/>
      <c r="FW207" s="107"/>
      <c r="FX207" s="107"/>
      <c r="FY207" s="107"/>
      <c r="FZ207" s="107"/>
      <c r="GA207" s="107"/>
      <c r="GB207" s="107"/>
      <c r="GC207" s="107"/>
      <c r="GD207" s="107"/>
      <c r="GE207" s="107"/>
      <c r="GF207" s="107"/>
      <c r="GG207" s="107"/>
      <c r="GH207" s="107"/>
      <c r="GI207" s="107"/>
      <c r="GJ207" s="107"/>
      <c r="GK207" s="107"/>
      <c r="GL207" s="107"/>
      <c r="GM207" s="107"/>
      <c r="GN207" s="107"/>
      <c r="GO207" s="107"/>
      <c r="GP207" s="107"/>
      <c r="GQ207" s="107"/>
      <c r="GR207" s="107"/>
      <c r="GS207" s="107"/>
      <c r="GT207" s="107"/>
      <c r="GU207" s="107"/>
      <c r="GV207" s="107"/>
      <c r="GW207" s="107"/>
      <c r="GX207" s="107"/>
      <c r="GY207" s="107"/>
      <c r="GZ207" s="107"/>
      <c r="HA207" s="107"/>
      <c r="HB207" s="107"/>
      <c r="HC207" s="107"/>
      <c r="HD207" s="107"/>
      <c r="HE207" s="107"/>
      <c r="HF207" s="107"/>
      <c r="HG207" s="107"/>
      <c r="HH207" s="107"/>
      <c r="HI207" s="107"/>
      <c r="HJ207" s="107"/>
      <c r="HK207" s="107"/>
      <c r="HL207" s="107"/>
      <c r="HM207" s="107"/>
      <c r="HN207" s="107"/>
      <c r="HO207" s="107"/>
      <c r="HP207" s="107"/>
      <c r="HQ207" s="107"/>
      <c r="HR207" s="107"/>
      <c r="HS207" s="107"/>
      <c r="HT207" s="107"/>
      <c r="HU207" s="107"/>
      <c r="HV207" s="107"/>
      <c r="HW207" s="107"/>
      <c r="HX207" s="107"/>
      <c r="HY207" s="107"/>
      <c r="HZ207" s="107"/>
      <c r="IA207" s="107"/>
      <c r="IB207" s="107"/>
      <c r="IC207" s="107"/>
      <c r="ID207" s="107"/>
      <c r="IE207" s="107"/>
      <c r="IF207" s="107"/>
    </row>
    <row r="208" spans="1:240" s="17" customFormat="1">
      <c r="A208" s="102"/>
      <c r="B208" s="44" t="s">
        <v>67</v>
      </c>
      <c r="C208" s="72" t="s">
        <v>37</v>
      </c>
      <c r="D208" s="23" t="s">
        <v>27</v>
      </c>
      <c r="E208" s="24">
        <v>0.14000000000000001</v>
      </c>
      <c r="F208" s="43">
        <f>E208*F206</f>
        <v>1.3468</v>
      </c>
      <c r="G208" s="16"/>
      <c r="H208" s="85"/>
      <c r="I208" s="85"/>
      <c r="J208" s="85"/>
      <c r="K208" s="16"/>
      <c r="L208" s="24"/>
      <c r="M208" s="24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  <c r="BP208" s="107"/>
      <c r="BQ208" s="107"/>
      <c r="BR208" s="107"/>
      <c r="BS208" s="107"/>
      <c r="BT208" s="107"/>
      <c r="BU208" s="107"/>
      <c r="BV208" s="107"/>
      <c r="BW208" s="107"/>
      <c r="BX208" s="107"/>
      <c r="BY208" s="107"/>
      <c r="BZ208" s="107"/>
      <c r="CA208" s="107"/>
      <c r="CB208" s="107"/>
      <c r="CC208" s="107"/>
      <c r="CD208" s="107"/>
      <c r="CE208" s="107"/>
      <c r="CF208" s="107"/>
      <c r="CG208" s="107"/>
      <c r="CH208" s="107"/>
      <c r="CI208" s="107"/>
      <c r="CJ208" s="107"/>
      <c r="CK208" s="107"/>
      <c r="CL208" s="107"/>
      <c r="CM208" s="107"/>
      <c r="CN208" s="107"/>
      <c r="CO208" s="107"/>
      <c r="CP208" s="107"/>
      <c r="CQ208" s="107"/>
      <c r="CR208" s="107"/>
      <c r="CS208" s="107"/>
      <c r="CT208" s="107"/>
      <c r="CU208" s="107"/>
      <c r="CV208" s="107"/>
      <c r="CW208" s="107"/>
      <c r="CX208" s="107"/>
      <c r="CY208" s="107"/>
      <c r="CZ208" s="107"/>
      <c r="DA208" s="107"/>
      <c r="DB208" s="107"/>
      <c r="DC208" s="107"/>
      <c r="DD208" s="107"/>
      <c r="DE208" s="107"/>
      <c r="DF208" s="107"/>
      <c r="DG208" s="107"/>
      <c r="DH208" s="107"/>
      <c r="DI208" s="107"/>
      <c r="DJ208" s="107"/>
      <c r="DK208" s="107"/>
      <c r="DL208" s="107"/>
      <c r="DM208" s="107"/>
      <c r="DN208" s="107"/>
      <c r="DO208" s="107"/>
      <c r="DP208" s="107"/>
      <c r="DQ208" s="107"/>
      <c r="DR208" s="107"/>
      <c r="DS208" s="107"/>
      <c r="DT208" s="107"/>
      <c r="DU208" s="107"/>
      <c r="DV208" s="107"/>
      <c r="DW208" s="107"/>
      <c r="DX208" s="107"/>
      <c r="DY208" s="107"/>
      <c r="DZ208" s="107"/>
      <c r="EA208" s="107"/>
      <c r="EB208" s="107"/>
      <c r="EC208" s="107"/>
      <c r="ED208" s="107"/>
      <c r="EE208" s="107"/>
      <c r="EF208" s="107"/>
      <c r="EG208" s="107"/>
      <c r="EH208" s="107"/>
      <c r="EI208" s="107"/>
      <c r="EJ208" s="107"/>
      <c r="EK208" s="107"/>
      <c r="EL208" s="107"/>
      <c r="EM208" s="107"/>
      <c r="EN208" s="107"/>
      <c r="EO208" s="107"/>
      <c r="EP208" s="107"/>
      <c r="EQ208" s="107"/>
      <c r="ER208" s="107"/>
      <c r="ES208" s="107"/>
      <c r="ET208" s="107"/>
      <c r="EU208" s="107"/>
      <c r="EV208" s="107"/>
      <c r="EW208" s="107"/>
      <c r="EX208" s="107"/>
      <c r="EY208" s="107"/>
      <c r="EZ208" s="107"/>
      <c r="FA208" s="107"/>
      <c r="FB208" s="107"/>
      <c r="FC208" s="107"/>
      <c r="FD208" s="107"/>
      <c r="FE208" s="107"/>
      <c r="FF208" s="107"/>
      <c r="FG208" s="107"/>
      <c r="FH208" s="107"/>
      <c r="FI208" s="107"/>
      <c r="FJ208" s="107"/>
      <c r="FK208" s="107"/>
      <c r="FL208" s="107"/>
      <c r="FM208" s="107"/>
      <c r="FN208" s="107"/>
      <c r="FO208" s="107"/>
      <c r="FP208" s="107"/>
      <c r="FQ208" s="107"/>
      <c r="FR208" s="107"/>
      <c r="FS208" s="107"/>
      <c r="FT208" s="107"/>
      <c r="FU208" s="107"/>
      <c r="FV208" s="107"/>
      <c r="FW208" s="107"/>
      <c r="FX208" s="107"/>
      <c r="FY208" s="107"/>
      <c r="FZ208" s="107"/>
      <c r="GA208" s="107"/>
      <c r="GB208" s="107"/>
      <c r="GC208" s="107"/>
      <c r="GD208" s="107"/>
      <c r="GE208" s="107"/>
      <c r="GF208" s="107"/>
      <c r="GG208" s="107"/>
      <c r="GH208" s="107"/>
      <c r="GI208" s="107"/>
      <c r="GJ208" s="107"/>
      <c r="GK208" s="107"/>
      <c r="GL208" s="107"/>
      <c r="GM208" s="107"/>
      <c r="GN208" s="107"/>
      <c r="GO208" s="107"/>
      <c r="GP208" s="107"/>
      <c r="GQ208" s="107"/>
      <c r="GR208" s="107"/>
      <c r="GS208" s="107"/>
      <c r="GT208" s="107"/>
      <c r="GU208" s="107"/>
      <c r="GV208" s="107"/>
      <c r="GW208" s="107"/>
      <c r="GX208" s="107"/>
      <c r="GY208" s="107"/>
      <c r="GZ208" s="107"/>
      <c r="HA208" s="107"/>
      <c r="HB208" s="107"/>
      <c r="HC208" s="107"/>
      <c r="HD208" s="107"/>
      <c r="HE208" s="107"/>
      <c r="HF208" s="107"/>
      <c r="HG208" s="107"/>
      <c r="HH208" s="107"/>
      <c r="HI208" s="107"/>
      <c r="HJ208" s="107"/>
      <c r="HK208" s="107"/>
      <c r="HL208" s="107"/>
      <c r="HM208" s="107"/>
      <c r="HN208" s="107"/>
      <c r="HO208" s="107"/>
      <c r="HP208" s="107"/>
      <c r="HQ208" s="107"/>
      <c r="HR208" s="107"/>
      <c r="HS208" s="107"/>
      <c r="HT208" s="107"/>
      <c r="HU208" s="107"/>
      <c r="HV208" s="107"/>
      <c r="HW208" s="107"/>
      <c r="HX208" s="107"/>
      <c r="HY208" s="107"/>
      <c r="HZ208" s="107"/>
      <c r="IA208" s="107"/>
      <c r="IB208" s="107"/>
      <c r="IC208" s="107"/>
      <c r="ID208" s="107"/>
      <c r="IE208" s="107"/>
      <c r="IF208" s="107"/>
    </row>
    <row r="209" spans="1:240" s="17" customFormat="1">
      <c r="A209" s="102"/>
      <c r="B209" s="35" t="s">
        <v>62</v>
      </c>
      <c r="C209" s="72" t="s">
        <v>68</v>
      </c>
      <c r="D209" s="23" t="s">
        <v>23</v>
      </c>
      <c r="E209" s="24">
        <v>10</v>
      </c>
      <c r="F209" s="43">
        <f>E209*F206</f>
        <v>96.199999999999989</v>
      </c>
      <c r="G209" s="16"/>
      <c r="H209" s="24"/>
      <c r="I209" s="24"/>
      <c r="J209" s="24"/>
      <c r="K209" s="24"/>
      <c r="L209" s="24"/>
      <c r="M209" s="24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7"/>
      <c r="BU209" s="107"/>
      <c r="BV209" s="107"/>
      <c r="BW209" s="107"/>
      <c r="BX209" s="107"/>
      <c r="BY209" s="107"/>
      <c r="BZ209" s="107"/>
      <c r="CA209" s="107"/>
      <c r="CB209" s="107"/>
      <c r="CC209" s="107"/>
      <c r="CD209" s="107"/>
      <c r="CE209" s="107"/>
      <c r="CF209" s="107"/>
      <c r="CG209" s="107"/>
      <c r="CH209" s="107"/>
      <c r="CI209" s="107"/>
      <c r="CJ209" s="107"/>
      <c r="CK209" s="107"/>
      <c r="CL209" s="107"/>
      <c r="CM209" s="107"/>
      <c r="CN209" s="107"/>
      <c r="CO209" s="107"/>
      <c r="CP209" s="107"/>
      <c r="CQ209" s="107"/>
      <c r="CR209" s="107"/>
      <c r="CS209" s="107"/>
      <c r="CT209" s="107"/>
      <c r="CU209" s="107"/>
      <c r="CV209" s="107"/>
      <c r="CW209" s="107"/>
      <c r="CX209" s="107"/>
      <c r="CY209" s="107"/>
      <c r="CZ209" s="107"/>
      <c r="DA209" s="107"/>
      <c r="DB209" s="107"/>
      <c r="DC209" s="107"/>
      <c r="DD209" s="107"/>
      <c r="DE209" s="107"/>
      <c r="DF209" s="107"/>
      <c r="DG209" s="107"/>
      <c r="DH209" s="107"/>
      <c r="DI209" s="107"/>
      <c r="DJ209" s="107"/>
      <c r="DK209" s="107"/>
      <c r="DL209" s="107"/>
      <c r="DM209" s="107"/>
      <c r="DN209" s="107"/>
      <c r="DO209" s="107"/>
      <c r="DP209" s="107"/>
      <c r="DQ209" s="107"/>
      <c r="DR209" s="107"/>
      <c r="DS209" s="107"/>
      <c r="DT209" s="107"/>
      <c r="DU209" s="107"/>
      <c r="DV209" s="107"/>
      <c r="DW209" s="107"/>
      <c r="DX209" s="107"/>
      <c r="DY209" s="107"/>
      <c r="DZ209" s="107"/>
      <c r="EA209" s="107"/>
      <c r="EB209" s="107"/>
      <c r="EC209" s="107"/>
      <c r="ED209" s="107"/>
      <c r="EE209" s="107"/>
      <c r="EF209" s="107"/>
      <c r="EG209" s="107"/>
      <c r="EH209" s="107"/>
      <c r="EI209" s="107"/>
      <c r="EJ209" s="107"/>
      <c r="EK209" s="107"/>
      <c r="EL209" s="107"/>
      <c r="EM209" s="107"/>
      <c r="EN209" s="107"/>
      <c r="EO209" s="107"/>
      <c r="EP209" s="107"/>
      <c r="EQ209" s="107"/>
      <c r="ER209" s="107"/>
      <c r="ES209" s="107"/>
      <c r="ET209" s="107"/>
      <c r="EU209" s="107"/>
      <c r="EV209" s="107"/>
      <c r="EW209" s="107"/>
      <c r="EX209" s="107"/>
      <c r="EY209" s="107"/>
      <c r="EZ209" s="107"/>
      <c r="FA209" s="107"/>
      <c r="FB209" s="107"/>
      <c r="FC209" s="107"/>
      <c r="FD209" s="107"/>
      <c r="FE209" s="107"/>
      <c r="FF209" s="107"/>
      <c r="FG209" s="107"/>
      <c r="FH209" s="107"/>
      <c r="FI209" s="107"/>
      <c r="FJ209" s="107"/>
      <c r="FK209" s="107"/>
      <c r="FL209" s="107"/>
      <c r="FM209" s="107"/>
      <c r="FN209" s="107"/>
      <c r="FO209" s="107"/>
      <c r="FP209" s="107"/>
      <c r="FQ209" s="107"/>
      <c r="FR209" s="107"/>
      <c r="FS209" s="107"/>
      <c r="FT209" s="107"/>
      <c r="FU209" s="107"/>
      <c r="FV209" s="107"/>
      <c r="FW209" s="107"/>
      <c r="FX209" s="107"/>
      <c r="FY209" s="107"/>
      <c r="FZ209" s="107"/>
      <c r="GA209" s="107"/>
      <c r="GB209" s="107"/>
      <c r="GC209" s="107"/>
      <c r="GD209" s="107"/>
      <c r="GE209" s="107"/>
      <c r="GF209" s="107"/>
      <c r="GG209" s="107"/>
      <c r="GH209" s="107"/>
      <c r="GI209" s="107"/>
      <c r="GJ209" s="107"/>
      <c r="GK209" s="107"/>
      <c r="GL209" s="107"/>
      <c r="GM209" s="107"/>
      <c r="GN209" s="107"/>
      <c r="GO209" s="107"/>
      <c r="GP209" s="107"/>
      <c r="GQ209" s="107"/>
      <c r="GR209" s="107"/>
      <c r="GS209" s="107"/>
      <c r="GT209" s="107"/>
      <c r="GU209" s="107"/>
      <c r="GV209" s="107"/>
      <c r="GW209" s="107"/>
      <c r="GX209" s="107"/>
      <c r="GY209" s="107"/>
      <c r="GZ209" s="107"/>
      <c r="HA209" s="107"/>
      <c r="HB209" s="107"/>
      <c r="HC209" s="107"/>
      <c r="HD209" s="107"/>
      <c r="HE209" s="107"/>
      <c r="HF209" s="107"/>
      <c r="HG209" s="107"/>
      <c r="HH209" s="107"/>
      <c r="HI209" s="107"/>
      <c r="HJ209" s="107"/>
      <c r="HK209" s="107"/>
      <c r="HL209" s="107"/>
      <c r="HM209" s="107"/>
      <c r="HN209" s="107"/>
      <c r="HO209" s="107"/>
      <c r="HP209" s="107"/>
      <c r="HQ209" s="107"/>
      <c r="HR209" s="107"/>
      <c r="HS209" s="107"/>
      <c r="HT209" s="107"/>
      <c r="HU209" s="107"/>
      <c r="HV209" s="107"/>
      <c r="HW209" s="107"/>
      <c r="HX209" s="107"/>
      <c r="HY209" s="107"/>
      <c r="HZ209" s="107"/>
      <c r="IA209" s="107"/>
      <c r="IB209" s="107"/>
      <c r="IC209" s="107"/>
      <c r="ID209" s="107"/>
      <c r="IE209" s="107"/>
      <c r="IF209" s="107"/>
    </row>
    <row r="210" spans="1:240" s="17" customFormat="1">
      <c r="A210" s="102"/>
      <c r="B210" s="104" t="s">
        <v>115</v>
      </c>
      <c r="C210" s="105" t="s">
        <v>116</v>
      </c>
      <c r="D210" s="102" t="s">
        <v>31</v>
      </c>
      <c r="E210" s="24">
        <v>110</v>
      </c>
      <c r="F210" s="43">
        <f>E210*F206</f>
        <v>1058.1999999999998</v>
      </c>
      <c r="G210" s="16"/>
      <c r="H210" s="24"/>
      <c r="I210" s="24"/>
      <c r="J210" s="24"/>
      <c r="K210" s="24"/>
      <c r="L210" s="24"/>
      <c r="M210" s="24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107"/>
      <c r="BT210" s="107"/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7"/>
      <c r="CE210" s="107"/>
      <c r="CF210" s="107"/>
      <c r="CG210" s="107"/>
      <c r="CH210" s="107"/>
      <c r="CI210" s="107"/>
      <c r="CJ210" s="107"/>
      <c r="CK210" s="107"/>
      <c r="CL210" s="107"/>
      <c r="CM210" s="107"/>
      <c r="CN210" s="107"/>
      <c r="CO210" s="107"/>
      <c r="CP210" s="107"/>
      <c r="CQ210" s="107"/>
      <c r="CR210" s="107"/>
      <c r="CS210" s="107"/>
      <c r="CT210" s="107"/>
      <c r="CU210" s="107"/>
      <c r="CV210" s="107"/>
      <c r="CW210" s="107"/>
      <c r="CX210" s="107"/>
      <c r="CY210" s="107"/>
      <c r="CZ210" s="107"/>
      <c r="DA210" s="107"/>
      <c r="DB210" s="107"/>
      <c r="DC210" s="107"/>
      <c r="DD210" s="107"/>
      <c r="DE210" s="107"/>
      <c r="DF210" s="107"/>
      <c r="DG210" s="107"/>
      <c r="DH210" s="107"/>
      <c r="DI210" s="107"/>
      <c r="DJ210" s="107"/>
      <c r="DK210" s="107"/>
      <c r="DL210" s="107"/>
      <c r="DM210" s="107"/>
      <c r="DN210" s="107"/>
      <c r="DO210" s="107"/>
      <c r="DP210" s="107"/>
      <c r="DQ210" s="107"/>
      <c r="DR210" s="107"/>
      <c r="DS210" s="107"/>
      <c r="DT210" s="107"/>
      <c r="DU210" s="107"/>
      <c r="DV210" s="107"/>
      <c r="DW210" s="107"/>
      <c r="DX210" s="107"/>
      <c r="DY210" s="107"/>
      <c r="DZ210" s="107"/>
      <c r="EA210" s="107"/>
      <c r="EB210" s="107"/>
      <c r="EC210" s="107"/>
      <c r="ED210" s="107"/>
      <c r="EE210" s="107"/>
      <c r="EF210" s="107"/>
      <c r="EG210" s="107"/>
      <c r="EH210" s="107"/>
      <c r="EI210" s="107"/>
      <c r="EJ210" s="107"/>
      <c r="EK210" s="107"/>
      <c r="EL210" s="107"/>
      <c r="EM210" s="107"/>
      <c r="EN210" s="107"/>
      <c r="EO210" s="107"/>
      <c r="EP210" s="107"/>
      <c r="EQ210" s="107"/>
      <c r="ER210" s="107"/>
      <c r="ES210" s="107"/>
      <c r="ET210" s="107"/>
      <c r="EU210" s="107"/>
      <c r="EV210" s="107"/>
      <c r="EW210" s="107"/>
      <c r="EX210" s="107"/>
      <c r="EY210" s="107"/>
      <c r="EZ210" s="107"/>
      <c r="FA210" s="107"/>
      <c r="FB210" s="107"/>
      <c r="FC210" s="107"/>
      <c r="FD210" s="107"/>
      <c r="FE210" s="107"/>
      <c r="FF210" s="107"/>
      <c r="FG210" s="107"/>
      <c r="FH210" s="107"/>
      <c r="FI210" s="107"/>
      <c r="FJ210" s="107"/>
      <c r="FK210" s="107"/>
      <c r="FL210" s="107"/>
      <c r="FM210" s="107"/>
      <c r="FN210" s="107"/>
      <c r="FO210" s="107"/>
      <c r="FP210" s="107"/>
      <c r="FQ210" s="107"/>
      <c r="FR210" s="107"/>
      <c r="FS210" s="107"/>
      <c r="FT210" s="107"/>
      <c r="FU210" s="107"/>
      <c r="FV210" s="107"/>
      <c r="FW210" s="107"/>
      <c r="FX210" s="107"/>
      <c r="FY210" s="107"/>
      <c r="FZ210" s="107"/>
      <c r="GA210" s="107"/>
      <c r="GB210" s="107"/>
      <c r="GC210" s="107"/>
      <c r="GD210" s="107"/>
      <c r="GE210" s="107"/>
      <c r="GF210" s="107"/>
      <c r="GG210" s="107"/>
      <c r="GH210" s="107"/>
      <c r="GI210" s="107"/>
      <c r="GJ210" s="107"/>
      <c r="GK210" s="107"/>
      <c r="GL210" s="107"/>
      <c r="GM210" s="107"/>
      <c r="GN210" s="107"/>
      <c r="GO210" s="107"/>
      <c r="GP210" s="107"/>
      <c r="GQ210" s="107"/>
      <c r="GR210" s="107"/>
      <c r="GS210" s="107"/>
      <c r="GT210" s="107"/>
      <c r="GU210" s="107"/>
      <c r="GV210" s="107"/>
      <c r="GW210" s="107"/>
      <c r="GX210" s="107"/>
      <c r="GY210" s="107"/>
      <c r="GZ210" s="107"/>
      <c r="HA210" s="107"/>
      <c r="HB210" s="107"/>
      <c r="HC210" s="107"/>
      <c r="HD210" s="107"/>
      <c r="HE210" s="107"/>
      <c r="HF210" s="107"/>
      <c r="HG210" s="107"/>
      <c r="HH210" s="107"/>
      <c r="HI210" s="107"/>
      <c r="HJ210" s="107"/>
      <c r="HK210" s="107"/>
      <c r="HL210" s="107"/>
      <c r="HM210" s="107"/>
      <c r="HN210" s="107"/>
      <c r="HO210" s="107"/>
      <c r="HP210" s="107"/>
      <c r="HQ210" s="107"/>
      <c r="HR210" s="107"/>
      <c r="HS210" s="107"/>
      <c r="HT210" s="107"/>
      <c r="HU210" s="107"/>
      <c r="HV210" s="107"/>
      <c r="HW210" s="107"/>
      <c r="HX210" s="107"/>
      <c r="HY210" s="107"/>
      <c r="HZ210" s="107"/>
      <c r="IA210" s="107"/>
      <c r="IB210" s="107"/>
      <c r="IC210" s="107"/>
      <c r="ID210" s="107"/>
      <c r="IE210" s="107"/>
      <c r="IF210" s="107"/>
    </row>
    <row r="211" spans="1:240" s="17" customFormat="1">
      <c r="A211" s="102"/>
      <c r="B211" s="104" t="s">
        <v>117</v>
      </c>
      <c r="C211" s="105" t="s">
        <v>118</v>
      </c>
      <c r="D211" s="102" t="s">
        <v>23</v>
      </c>
      <c r="E211" s="38">
        <v>1.4E-2</v>
      </c>
      <c r="F211" s="43">
        <f>E211*F206</f>
        <v>0.13467999999999999</v>
      </c>
      <c r="G211" s="16"/>
      <c r="H211" s="24"/>
      <c r="I211" s="24"/>
      <c r="J211" s="24"/>
      <c r="K211" s="24"/>
      <c r="L211" s="24"/>
      <c r="M211" s="24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7"/>
      <c r="CS211" s="107"/>
      <c r="CT211" s="107"/>
      <c r="CU211" s="107"/>
      <c r="CV211" s="107"/>
      <c r="CW211" s="107"/>
      <c r="CX211" s="107"/>
      <c r="CY211" s="107"/>
      <c r="CZ211" s="107"/>
      <c r="DA211" s="107"/>
      <c r="DB211" s="107"/>
      <c r="DC211" s="107"/>
      <c r="DD211" s="107"/>
      <c r="DE211" s="107"/>
      <c r="DF211" s="107"/>
      <c r="DG211" s="107"/>
      <c r="DH211" s="107"/>
      <c r="DI211" s="107"/>
      <c r="DJ211" s="107"/>
      <c r="DK211" s="107"/>
      <c r="DL211" s="107"/>
      <c r="DM211" s="107"/>
      <c r="DN211" s="107"/>
      <c r="DO211" s="107"/>
      <c r="DP211" s="107"/>
      <c r="DQ211" s="107"/>
      <c r="DR211" s="107"/>
      <c r="DS211" s="107"/>
      <c r="DT211" s="107"/>
      <c r="DU211" s="107"/>
      <c r="DV211" s="107"/>
      <c r="DW211" s="107"/>
      <c r="DX211" s="107"/>
      <c r="DY211" s="107"/>
      <c r="DZ211" s="107"/>
      <c r="EA211" s="107"/>
      <c r="EB211" s="107"/>
      <c r="EC211" s="107"/>
      <c r="ED211" s="107"/>
      <c r="EE211" s="107"/>
      <c r="EF211" s="107"/>
      <c r="EG211" s="107"/>
      <c r="EH211" s="107"/>
      <c r="EI211" s="107"/>
      <c r="EJ211" s="107"/>
      <c r="EK211" s="107"/>
      <c r="EL211" s="107"/>
      <c r="EM211" s="107"/>
      <c r="EN211" s="107"/>
      <c r="EO211" s="107"/>
      <c r="EP211" s="107"/>
      <c r="EQ211" s="107"/>
      <c r="ER211" s="107"/>
      <c r="ES211" s="107"/>
      <c r="ET211" s="107"/>
      <c r="EU211" s="107"/>
      <c r="EV211" s="107"/>
      <c r="EW211" s="107"/>
      <c r="EX211" s="107"/>
      <c r="EY211" s="107"/>
      <c r="EZ211" s="107"/>
      <c r="FA211" s="107"/>
      <c r="FB211" s="107"/>
      <c r="FC211" s="107"/>
      <c r="FD211" s="107"/>
      <c r="FE211" s="107"/>
      <c r="FF211" s="107"/>
      <c r="FG211" s="107"/>
      <c r="FH211" s="107"/>
      <c r="FI211" s="107"/>
      <c r="FJ211" s="107"/>
      <c r="FK211" s="107"/>
      <c r="FL211" s="107"/>
      <c r="FM211" s="107"/>
      <c r="FN211" s="107"/>
      <c r="FO211" s="107"/>
      <c r="FP211" s="107"/>
      <c r="FQ211" s="107"/>
      <c r="FR211" s="107"/>
      <c r="FS211" s="107"/>
      <c r="FT211" s="107"/>
      <c r="FU211" s="107"/>
      <c r="FV211" s="107"/>
      <c r="FW211" s="107"/>
      <c r="FX211" s="107"/>
      <c r="FY211" s="107"/>
      <c r="FZ211" s="107"/>
      <c r="GA211" s="107"/>
      <c r="GB211" s="107"/>
      <c r="GC211" s="107"/>
      <c r="GD211" s="107"/>
      <c r="GE211" s="107"/>
      <c r="GF211" s="107"/>
      <c r="GG211" s="107"/>
      <c r="GH211" s="107"/>
      <c r="GI211" s="107"/>
      <c r="GJ211" s="107"/>
      <c r="GK211" s="107"/>
      <c r="GL211" s="107"/>
      <c r="GM211" s="107"/>
      <c r="GN211" s="107"/>
      <c r="GO211" s="107"/>
      <c r="GP211" s="107"/>
      <c r="GQ211" s="107"/>
      <c r="GR211" s="107"/>
      <c r="GS211" s="107"/>
      <c r="GT211" s="107"/>
      <c r="GU211" s="107"/>
      <c r="GV211" s="107"/>
      <c r="GW211" s="107"/>
      <c r="GX211" s="107"/>
      <c r="GY211" s="107"/>
      <c r="GZ211" s="107"/>
      <c r="HA211" s="107"/>
      <c r="HB211" s="107"/>
      <c r="HC211" s="107"/>
      <c r="HD211" s="107"/>
      <c r="HE211" s="107"/>
      <c r="HF211" s="107"/>
      <c r="HG211" s="107"/>
      <c r="HH211" s="107"/>
      <c r="HI211" s="107"/>
      <c r="HJ211" s="107"/>
      <c r="HK211" s="107"/>
      <c r="HL211" s="107"/>
      <c r="HM211" s="107"/>
      <c r="HN211" s="107"/>
      <c r="HO211" s="107"/>
      <c r="HP211" s="107"/>
      <c r="HQ211" s="107"/>
      <c r="HR211" s="107"/>
      <c r="HS211" s="107"/>
      <c r="HT211" s="107"/>
      <c r="HU211" s="107"/>
      <c r="HV211" s="107"/>
      <c r="HW211" s="107"/>
      <c r="HX211" s="107"/>
      <c r="HY211" s="107"/>
      <c r="HZ211" s="107"/>
      <c r="IA211" s="107"/>
      <c r="IB211" s="107"/>
      <c r="IC211" s="107"/>
      <c r="ID211" s="107"/>
      <c r="IE211" s="107"/>
      <c r="IF211" s="107"/>
    </row>
    <row r="212" spans="1:240" s="17" customFormat="1">
      <c r="A212" s="102"/>
      <c r="B212" s="104"/>
      <c r="C212" s="105"/>
      <c r="D212" s="102"/>
      <c r="E212" s="24"/>
      <c r="F212" s="43"/>
      <c r="G212" s="16"/>
      <c r="H212" s="85"/>
      <c r="I212" s="85"/>
      <c r="J212" s="85"/>
      <c r="K212" s="85"/>
      <c r="L212" s="85"/>
      <c r="M212" s="85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  <c r="CW212" s="107"/>
      <c r="CX212" s="107"/>
      <c r="CY212" s="107"/>
      <c r="CZ212" s="107"/>
      <c r="DA212" s="107"/>
      <c r="DB212" s="107"/>
      <c r="DC212" s="107"/>
      <c r="DD212" s="107"/>
      <c r="DE212" s="107"/>
      <c r="DF212" s="107"/>
      <c r="DG212" s="107"/>
      <c r="DH212" s="107"/>
      <c r="DI212" s="107"/>
      <c r="DJ212" s="107"/>
      <c r="DK212" s="107"/>
      <c r="DL212" s="107"/>
      <c r="DM212" s="107"/>
      <c r="DN212" s="107"/>
      <c r="DO212" s="107"/>
      <c r="DP212" s="107"/>
      <c r="DQ212" s="107"/>
      <c r="DR212" s="107"/>
      <c r="DS212" s="107"/>
      <c r="DT212" s="107"/>
      <c r="DU212" s="107"/>
      <c r="DV212" s="107"/>
      <c r="DW212" s="107"/>
      <c r="DX212" s="107"/>
      <c r="DY212" s="107"/>
      <c r="DZ212" s="107"/>
      <c r="EA212" s="107"/>
      <c r="EB212" s="107"/>
      <c r="EC212" s="107"/>
      <c r="ED212" s="107"/>
      <c r="EE212" s="107"/>
      <c r="EF212" s="107"/>
      <c r="EG212" s="107"/>
      <c r="EH212" s="107"/>
      <c r="EI212" s="107"/>
      <c r="EJ212" s="107"/>
      <c r="EK212" s="107"/>
      <c r="EL212" s="107"/>
      <c r="EM212" s="107"/>
      <c r="EN212" s="107"/>
      <c r="EO212" s="107"/>
      <c r="EP212" s="107"/>
      <c r="EQ212" s="107"/>
      <c r="ER212" s="107"/>
      <c r="ES212" s="107"/>
      <c r="ET212" s="107"/>
      <c r="EU212" s="107"/>
      <c r="EV212" s="107"/>
      <c r="EW212" s="107"/>
      <c r="EX212" s="107"/>
      <c r="EY212" s="107"/>
      <c r="EZ212" s="107"/>
      <c r="FA212" s="107"/>
      <c r="FB212" s="107"/>
      <c r="FC212" s="107"/>
      <c r="FD212" s="107"/>
      <c r="FE212" s="107"/>
      <c r="FF212" s="107"/>
      <c r="FG212" s="107"/>
      <c r="FH212" s="107"/>
      <c r="FI212" s="107"/>
      <c r="FJ212" s="107"/>
      <c r="FK212" s="107"/>
      <c r="FL212" s="107"/>
      <c r="FM212" s="107"/>
      <c r="FN212" s="107"/>
      <c r="FO212" s="107"/>
      <c r="FP212" s="107"/>
      <c r="FQ212" s="107"/>
      <c r="FR212" s="107"/>
      <c r="FS212" s="107"/>
      <c r="FT212" s="107"/>
      <c r="FU212" s="107"/>
      <c r="FV212" s="107"/>
      <c r="FW212" s="107"/>
      <c r="FX212" s="107"/>
      <c r="FY212" s="107"/>
      <c r="FZ212" s="107"/>
      <c r="GA212" s="107"/>
      <c r="GB212" s="107"/>
      <c r="GC212" s="107"/>
      <c r="GD212" s="107"/>
      <c r="GE212" s="107"/>
      <c r="GF212" s="107"/>
      <c r="GG212" s="107"/>
      <c r="GH212" s="107"/>
      <c r="GI212" s="107"/>
      <c r="GJ212" s="107"/>
      <c r="GK212" s="107"/>
      <c r="GL212" s="107"/>
      <c r="GM212" s="107"/>
      <c r="GN212" s="107"/>
      <c r="GO212" s="107"/>
      <c r="GP212" s="107"/>
      <c r="GQ212" s="107"/>
      <c r="GR212" s="107"/>
      <c r="GS212" s="107"/>
      <c r="GT212" s="107"/>
      <c r="GU212" s="107"/>
      <c r="GV212" s="107"/>
      <c r="GW212" s="107"/>
      <c r="GX212" s="107"/>
      <c r="GY212" s="107"/>
      <c r="GZ212" s="107"/>
      <c r="HA212" s="107"/>
      <c r="HB212" s="107"/>
      <c r="HC212" s="107"/>
      <c r="HD212" s="107"/>
      <c r="HE212" s="107"/>
      <c r="HF212" s="107"/>
      <c r="HG212" s="107"/>
      <c r="HH212" s="107"/>
      <c r="HI212" s="107"/>
      <c r="HJ212" s="107"/>
      <c r="HK212" s="107"/>
      <c r="HL212" s="107"/>
      <c r="HM212" s="107"/>
      <c r="HN212" s="107"/>
      <c r="HO212" s="107"/>
      <c r="HP212" s="107"/>
      <c r="HQ212" s="107"/>
      <c r="HR212" s="107"/>
      <c r="HS212" s="107"/>
      <c r="HT212" s="107"/>
      <c r="HU212" s="107"/>
      <c r="HV212" s="107"/>
      <c r="HW212" s="107"/>
      <c r="HX212" s="107"/>
      <c r="HY212" s="107"/>
      <c r="HZ212" s="107"/>
      <c r="IA212" s="107"/>
      <c r="IB212" s="107"/>
      <c r="IC212" s="107"/>
      <c r="ID212" s="107"/>
      <c r="IE212" s="107"/>
      <c r="IF212" s="107"/>
    </row>
    <row r="213" spans="1:240" s="116" customFormat="1" ht="16.5" customHeight="1">
      <c r="A213" s="10"/>
      <c r="B213" s="212"/>
      <c r="C213" s="213" t="s">
        <v>167</v>
      </c>
      <c r="D213" s="10"/>
      <c r="E213" s="214"/>
      <c r="F213" s="12"/>
      <c r="G213" s="12"/>
      <c r="H213" s="12"/>
      <c r="I213" s="12"/>
      <c r="J213" s="12"/>
      <c r="K213" s="12"/>
      <c r="L213" s="12"/>
      <c r="M213" s="12"/>
    </row>
    <row r="214" spans="1:240" s="113" customFormat="1">
      <c r="A214" s="13"/>
      <c r="B214" s="184"/>
      <c r="C214" s="71"/>
      <c r="D214" s="13"/>
      <c r="E214" s="15"/>
      <c r="F214" s="16"/>
      <c r="G214" s="16"/>
      <c r="H214" s="16"/>
      <c r="I214" s="16"/>
      <c r="J214" s="16"/>
      <c r="K214" s="16"/>
      <c r="L214" s="16"/>
      <c r="M214" s="16"/>
    </row>
    <row r="215" spans="1:240" s="7" customFormat="1">
      <c r="A215" s="175">
        <v>1</v>
      </c>
      <c r="B215" s="176" t="s">
        <v>168</v>
      </c>
      <c r="C215" s="183" t="s">
        <v>169</v>
      </c>
      <c r="D215" s="175" t="s">
        <v>136</v>
      </c>
      <c r="E215" s="91"/>
      <c r="F215" s="91">
        <f>14.85/30*720</f>
        <v>356.4</v>
      </c>
      <c r="G215" s="91"/>
      <c r="H215" s="91"/>
      <c r="I215" s="91"/>
      <c r="J215" s="91"/>
      <c r="K215" s="91"/>
      <c r="L215" s="91"/>
      <c r="M215" s="91"/>
      <c r="N215" s="191"/>
      <c r="O215" s="191"/>
      <c r="P215" s="191"/>
      <c r="Q215" s="191"/>
      <c r="R215" s="191"/>
      <c r="S215" s="191"/>
      <c r="T215" s="191"/>
      <c r="U215" s="191"/>
      <c r="V215" s="191"/>
      <c r="W215" s="191"/>
      <c r="X215" s="191"/>
      <c r="Y215" s="191"/>
      <c r="Z215" s="191"/>
      <c r="AA215" s="191"/>
      <c r="AB215" s="191"/>
      <c r="AC215" s="191"/>
      <c r="AD215" s="191"/>
      <c r="AE215" s="191"/>
      <c r="AF215" s="191"/>
      <c r="AG215" s="191"/>
      <c r="AH215" s="191"/>
      <c r="AI215" s="191"/>
      <c r="AJ215" s="191"/>
      <c r="AK215" s="191"/>
      <c r="AL215" s="191"/>
      <c r="AM215" s="191"/>
      <c r="AN215" s="191"/>
      <c r="AO215" s="191"/>
      <c r="AP215" s="191"/>
      <c r="AQ215" s="191"/>
      <c r="AR215" s="191"/>
      <c r="AS215" s="191"/>
      <c r="AT215" s="191"/>
      <c r="AU215" s="191"/>
      <c r="AV215" s="191"/>
      <c r="AW215" s="191"/>
      <c r="AX215" s="191"/>
      <c r="AY215" s="191"/>
      <c r="AZ215" s="191"/>
      <c r="BA215" s="191"/>
      <c r="BB215" s="191"/>
      <c r="BC215" s="191"/>
      <c r="BD215" s="191"/>
      <c r="BE215" s="191"/>
      <c r="BF215" s="191"/>
      <c r="BG215" s="191"/>
      <c r="BH215" s="191"/>
      <c r="BI215" s="191"/>
      <c r="BJ215" s="191"/>
      <c r="BK215" s="191"/>
      <c r="BL215" s="191"/>
      <c r="BM215" s="191"/>
      <c r="BN215" s="191"/>
      <c r="BO215" s="191"/>
      <c r="BP215" s="191"/>
      <c r="BQ215" s="191"/>
      <c r="BR215" s="191"/>
      <c r="BS215" s="191"/>
      <c r="BT215" s="191"/>
      <c r="BU215" s="191"/>
      <c r="BV215" s="191"/>
      <c r="BW215" s="191"/>
      <c r="BX215" s="191"/>
      <c r="BY215" s="191"/>
      <c r="BZ215" s="191"/>
      <c r="CA215" s="191"/>
      <c r="CB215" s="191"/>
      <c r="CC215" s="191"/>
      <c r="CD215" s="191"/>
      <c r="CE215" s="191"/>
      <c r="CF215" s="191"/>
      <c r="CG215" s="191"/>
      <c r="CH215" s="191"/>
      <c r="CI215" s="191"/>
      <c r="CJ215" s="191"/>
      <c r="CK215" s="191"/>
      <c r="CL215" s="191"/>
      <c r="CM215" s="191"/>
      <c r="CN215" s="191"/>
      <c r="CO215" s="191"/>
      <c r="CP215" s="191"/>
      <c r="CQ215" s="191"/>
      <c r="CR215" s="191"/>
      <c r="CS215" s="191"/>
      <c r="CT215" s="191"/>
      <c r="CU215" s="191"/>
      <c r="CV215" s="191"/>
      <c r="CW215" s="191"/>
      <c r="CX215" s="191"/>
      <c r="CY215" s="191"/>
      <c r="CZ215" s="191"/>
      <c r="DA215" s="191"/>
      <c r="DB215" s="191"/>
      <c r="DC215" s="191"/>
      <c r="DD215" s="191"/>
      <c r="DE215" s="191"/>
      <c r="DF215" s="191"/>
      <c r="DG215" s="191"/>
      <c r="DH215" s="191"/>
      <c r="DI215" s="191"/>
      <c r="DJ215" s="191"/>
      <c r="DK215" s="191"/>
      <c r="DL215" s="191"/>
      <c r="DM215" s="191"/>
      <c r="DN215" s="191"/>
      <c r="DO215" s="191"/>
      <c r="DP215" s="191"/>
      <c r="DQ215" s="191"/>
      <c r="DR215" s="191"/>
      <c r="DS215" s="191"/>
      <c r="DT215" s="191"/>
      <c r="DU215" s="191"/>
      <c r="DV215" s="191"/>
      <c r="DW215" s="191"/>
      <c r="DX215" s="191"/>
      <c r="DY215" s="191"/>
      <c r="DZ215" s="191"/>
      <c r="EA215" s="191"/>
      <c r="EB215" s="191"/>
      <c r="EC215" s="191"/>
      <c r="ED215" s="191"/>
      <c r="EE215" s="191"/>
      <c r="EF215" s="191"/>
      <c r="EG215" s="191"/>
      <c r="EH215" s="191"/>
      <c r="EI215" s="191"/>
      <c r="EJ215" s="191"/>
      <c r="EK215" s="191"/>
      <c r="EL215" s="191"/>
      <c r="EM215" s="191"/>
      <c r="EN215" s="191"/>
      <c r="EO215" s="191"/>
      <c r="EP215" s="191"/>
      <c r="EQ215" s="191"/>
      <c r="ER215" s="191"/>
      <c r="ES215" s="191"/>
      <c r="ET215" s="191"/>
      <c r="EU215" s="191"/>
      <c r="EV215" s="191"/>
      <c r="EW215" s="191"/>
      <c r="EX215" s="191"/>
      <c r="EY215" s="191"/>
      <c r="EZ215" s="191"/>
      <c r="FA215" s="191"/>
      <c r="FB215" s="191"/>
      <c r="FC215" s="191"/>
      <c r="FD215" s="191"/>
      <c r="FE215" s="191"/>
      <c r="FF215" s="191"/>
      <c r="FG215" s="191"/>
      <c r="FH215" s="191"/>
      <c r="FI215" s="191"/>
      <c r="FJ215" s="191"/>
      <c r="FK215" s="191"/>
      <c r="FL215" s="191"/>
      <c r="FM215" s="191"/>
      <c r="FN215" s="191"/>
      <c r="FO215" s="191"/>
      <c r="FP215" s="191"/>
      <c r="FQ215" s="191"/>
      <c r="FR215" s="191"/>
      <c r="FS215" s="191"/>
      <c r="FT215" s="191"/>
      <c r="FU215" s="191"/>
      <c r="FV215" s="191"/>
      <c r="FW215" s="191"/>
      <c r="FX215" s="191"/>
      <c r="FY215" s="191"/>
      <c r="FZ215" s="191"/>
      <c r="GA215" s="191"/>
      <c r="GB215" s="191"/>
      <c r="GC215" s="191"/>
      <c r="GD215" s="191"/>
      <c r="GE215" s="191"/>
      <c r="GF215" s="191"/>
      <c r="GG215" s="191"/>
      <c r="GH215" s="191"/>
      <c r="GI215" s="191"/>
      <c r="GJ215" s="191"/>
      <c r="GK215" s="191"/>
      <c r="GL215" s="191"/>
      <c r="GM215" s="191"/>
      <c r="GN215" s="191"/>
      <c r="GO215" s="191"/>
      <c r="GP215" s="191"/>
      <c r="GQ215" s="191"/>
      <c r="GR215" s="191"/>
      <c r="GS215" s="191"/>
      <c r="GT215" s="191"/>
      <c r="GU215" s="191"/>
      <c r="GV215" s="191"/>
      <c r="GW215" s="191"/>
      <c r="GX215" s="191"/>
      <c r="GY215" s="191"/>
      <c r="GZ215" s="191"/>
      <c r="HA215" s="191"/>
      <c r="HB215" s="191"/>
      <c r="HC215" s="191"/>
      <c r="HD215" s="191"/>
      <c r="HE215" s="191"/>
      <c r="HF215" s="191"/>
      <c r="HG215" s="191"/>
      <c r="HH215" s="191"/>
      <c r="HI215" s="191"/>
      <c r="HJ215" s="191"/>
      <c r="HK215" s="191"/>
      <c r="HL215" s="191"/>
      <c r="HM215" s="191"/>
      <c r="HN215" s="191"/>
      <c r="HO215" s="191"/>
      <c r="HP215" s="191"/>
      <c r="HQ215" s="191"/>
      <c r="HR215" s="191"/>
      <c r="HS215" s="191"/>
      <c r="HT215" s="191"/>
      <c r="HU215" s="191"/>
      <c r="HV215" s="191"/>
      <c r="HW215" s="191"/>
      <c r="HX215" s="191"/>
      <c r="HY215" s="191"/>
      <c r="HZ215" s="191"/>
      <c r="IA215" s="191"/>
      <c r="IB215" s="191"/>
      <c r="IC215" s="191"/>
      <c r="ID215" s="191"/>
      <c r="IE215" s="191"/>
    </row>
    <row r="216" spans="1:240" s="17" customFormat="1">
      <c r="A216" s="102"/>
      <c r="B216" s="104"/>
      <c r="C216" s="105"/>
      <c r="D216" s="102" t="s">
        <v>58</v>
      </c>
      <c r="E216" s="85"/>
      <c r="F216" s="106">
        <f>F215/100</f>
        <v>3.5639999999999996</v>
      </c>
      <c r="G216" s="85"/>
      <c r="H216" s="85"/>
      <c r="I216" s="85"/>
      <c r="J216" s="85"/>
      <c r="K216" s="85"/>
      <c r="L216" s="85"/>
      <c r="M216" s="85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07"/>
      <c r="BC216" s="107"/>
      <c r="BD216" s="107"/>
      <c r="BE216" s="107"/>
      <c r="BF216" s="107"/>
      <c r="BG216" s="107"/>
      <c r="BH216" s="107"/>
      <c r="BI216" s="107"/>
      <c r="BJ216" s="107"/>
      <c r="BK216" s="107"/>
      <c r="BL216" s="107"/>
      <c r="BM216" s="107"/>
      <c r="BN216" s="107"/>
      <c r="BO216" s="107"/>
      <c r="BP216" s="107"/>
      <c r="BQ216" s="107"/>
      <c r="BR216" s="107"/>
      <c r="BS216" s="107"/>
      <c r="BT216" s="107"/>
      <c r="BU216" s="107"/>
      <c r="BV216" s="107"/>
      <c r="BW216" s="107"/>
      <c r="BX216" s="107"/>
      <c r="BY216" s="107"/>
      <c r="BZ216" s="107"/>
      <c r="CA216" s="107"/>
      <c r="CB216" s="107"/>
      <c r="CC216" s="107"/>
      <c r="CD216" s="107"/>
      <c r="CE216" s="107"/>
      <c r="CF216" s="107"/>
      <c r="CG216" s="107"/>
      <c r="CH216" s="107"/>
      <c r="CI216" s="107"/>
      <c r="CJ216" s="107"/>
      <c r="CK216" s="107"/>
      <c r="CL216" s="107"/>
      <c r="CM216" s="107"/>
      <c r="CN216" s="107"/>
      <c r="CO216" s="107"/>
      <c r="CP216" s="107"/>
      <c r="CQ216" s="107"/>
      <c r="CR216" s="107"/>
      <c r="CS216" s="107"/>
      <c r="CT216" s="107"/>
      <c r="CU216" s="107"/>
      <c r="CV216" s="107"/>
      <c r="CW216" s="107"/>
      <c r="CX216" s="107"/>
      <c r="CY216" s="107"/>
      <c r="CZ216" s="107"/>
      <c r="DA216" s="107"/>
      <c r="DB216" s="107"/>
      <c r="DC216" s="107"/>
      <c r="DD216" s="107"/>
      <c r="DE216" s="107"/>
      <c r="DF216" s="107"/>
      <c r="DG216" s="107"/>
      <c r="DH216" s="107"/>
      <c r="DI216" s="107"/>
      <c r="DJ216" s="107"/>
      <c r="DK216" s="107"/>
      <c r="DL216" s="107"/>
      <c r="DM216" s="107"/>
      <c r="DN216" s="107"/>
      <c r="DO216" s="107"/>
      <c r="DP216" s="107"/>
      <c r="DQ216" s="107"/>
      <c r="DR216" s="107"/>
      <c r="DS216" s="107"/>
      <c r="DT216" s="107"/>
      <c r="DU216" s="107"/>
      <c r="DV216" s="107"/>
      <c r="DW216" s="107"/>
      <c r="DX216" s="107"/>
      <c r="DY216" s="107"/>
      <c r="DZ216" s="107"/>
      <c r="EA216" s="107"/>
      <c r="EB216" s="107"/>
      <c r="EC216" s="107"/>
      <c r="ED216" s="107"/>
      <c r="EE216" s="107"/>
      <c r="EF216" s="107"/>
      <c r="EG216" s="107"/>
      <c r="EH216" s="107"/>
      <c r="EI216" s="107"/>
      <c r="EJ216" s="107"/>
      <c r="EK216" s="107"/>
      <c r="EL216" s="107"/>
      <c r="EM216" s="107"/>
      <c r="EN216" s="107"/>
      <c r="EO216" s="107"/>
      <c r="EP216" s="107"/>
      <c r="EQ216" s="107"/>
      <c r="ER216" s="107"/>
      <c r="ES216" s="107"/>
      <c r="ET216" s="107"/>
      <c r="EU216" s="107"/>
      <c r="EV216" s="107"/>
      <c r="EW216" s="107"/>
      <c r="EX216" s="107"/>
      <c r="EY216" s="107"/>
      <c r="EZ216" s="107"/>
      <c r="FA216" s="107"/>
      <c r="FB216" s="107"/>
      <c r="FC216" s="107"/>
      <c r="FD216" s="107"/>
      <c r="FE216" s="107"/>
      <c r="FF216" s="107"/>
      <c r="FG216" s="107"/>
      <c r="FH216" s="107"/>
      <c r="FI216" s="107"/>
      <c r="FJ216" s="107"/>
      <c r="FK216" s="107"/>
      <c r="FL216" s="107"/>
      <c r="FM216" s="107"/>
      <c r="FN216" s="107"/>
      <c r="FO216" s="107"/>
      <c r="FP216" s="107"/>
      <c r="FQ216" s="107"/>
      <c r="FR216" s="107"/>
      <c r="FS216" s="107"/>
      <c r="FT216" s="107"/>
      <c r="FU216" s="107"/>
      <c r="FV216" s="107"/>
      <c r="FW216" s="107"/>
      <c r="FX216" s="107"/>
      <c r="FY216" s="107"/>
      <c r="FZ216" s="107"/>
      <c r="GA216" s="107"/>
      <c r="GB216" s="107"/>
      <c r="GC216" s="107"/>
      <c r="GD216" s="107"/>
      <c r="GE216" s="107"/>
      <c r="GF216" s="107"/>
      <c r="GG216" s="107"/>
      <c r="GH216" s="107"/>
      <c r="GI216" s="107"/>
      <c r="GJ216" s="107"/>
      <c r="GK216" s="107"/>
      <c r="GL216" s="107"/>
      <c r="GM216" s="107"/>
      <c r="GN216" s="107"/>
      <c r="GO216" s="107"/>
      <c r="GP216" s="107"/>
      <c r="GQ216" s="107"/>
      <c r="GR216" s="107"/>
      <c r="GS216" s="107"/>
      <c r="GT216" s="107"/>
      <c r="GU216" s="107"/>
      <c r="GV216" s="107"/>
      <c r="GW216" s="107"/>
      <c r="GX216" s="107"/>
      <c r="GY216" s="107"/>
      <c r="GZ216" s="107"/>
      <c r="HA216" s="107"/>
      <c r="HB216" s="107"/>
      <c r="HC216" s="107"/>
      <c r="HD216" s="107"/>
      <c r="HE216" s="107"/>
      <c r="HF216" s="107"/>
      <c r="HG216" s="107"/>
      <c r="HH216" s="107"/>
      <c r="HI216" s="107"/>
      <c r="HJ216" s="107"/>
      <c r="HK216" s="107"/>
      <c r="HL216" s="107"/>
      <c r="HM216" s="107"/>
      <c r="HN216" s="107"/>
      <c r="HO216" s="107"/>
      <c r="HP216" s="107"/>
      <c r="HQ216" s="107"/>
      <c r="HR216" s="107"/>
      <c r="HS216" s="107"/>
      <c r="HT216" s="107"/>
      <c r="HU216" s="107"/>
      <c r="HV216" s="107"/>
      <c r="HW216" s="107"/>
      <c r="HX216" s="107"/>
      <c r="HY216" s="107"/>
      <c r="HZ216" s="107"/>
      <c r="IA216" s="107"/>
      <c r="IB216" s="107"/>
      <c r="IC216" s="107"/>
      <c r="ID216" s="107"/>
      <c r="IE216" s="107"/>
    </row>
    <row r="217" spans="1:240" s="17" customFormat="1">
      <c r="A217" s="102"/>
      <c r="B217" s="104"/>
      <c r="C217" s="72" t="s">
        <v>28</v>
      </c>
      <c r="D217" s="23" t="s">
        <v>24</v>
      </c>
      <c r="E217" s="85">
        <v>206</v>
      </c>
      <c r="F217" s="85">
        <f>E217*F216</f>
        <v>734.18399999999997</v>
      </c>
      <c r="G217" s="85"/>
      <c r="H217" s="85"/>
      <c r="I217" s="24"/>
      <c r="J217" s="24"/>
      <c r="K217" s="24"/>
      <c r="L217" s="24"/>
      <c r="M217" s="24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3"/>
      <c r="DE217" s="103"/>
      <c r="DF217" s="103"/>
      <c r="DG217" s="103"/>
      <c r="DH217" s="103"/>
      <c r="DI217" s="103"/>
      <c r="DJ217" s="103"/>
      <c r="DK217" s="103"/>
      <c r="DL217" s="103"/>
      <c r="DM217" s="103"/>
      <c r="DN217" s="103"/>
      <c r="DO217" s="103"/>
      <c r="DP217" s="103"/>
      <c r="DQ217" s="103"/>
      <c r="DR217" s="103"/>
      <c r="DS217" s="103"/>
      <c r="DT217" s="103"/>
      <c r="DU217" s="103"/>
      <c r="DV217" s="103"/>
      <c r="DW217" s="103"/>
      <c r="DX217" s="103"/>
      <c r="DY217" s="103"/>
      <c r="DZ217" s="103"/>
      <c r="EA217" s="103"/>
      <c r="EB217" s="103"/>
      <c r="EC217" s="103"/>
      <c r="ED217" s="103"/>
      <c r="EE217" s="103"/>
      <c r="EF217" s="103"/>
      <c r="EG217" s="103"/>
      <c r="EH217" s="103"/>
      <c r="EI217" s="103"/>
      <c r="EJ217" s="103"/>
      <c r="EK217" s="103"/>
      <c r="EL217" s="103"/>
      <c r="EM217" s="103"/>
      <c r="EN217" s="103"/>
      <c r="EO217" s="103"/>
      <c r="EP217" s="103"/>
      <c r="EQ217" s="103"/>
      <c r="ER217" s="103"/>
      <c r="ES217" s="103"/>
      <c r="ET217" s="103"/>
      <c r="EU217" s="103"/>
      <c r="EV217" s="103"/>
      <c r="EW217" s="103"/>
      <c r="EX217" s="103"/>
      <c r="EY217" s="103"/>
      <c r="EZ217" s="103"/>
      <c r="FA217" s="103"/>
      <c r="FB217" s="103"/>
      <c r="FC217" s="103"/>
      <c r="FD217" s="103"/>
      <c r="FE217" s="103"/>
      <c r="FF217" s="103"/>
      <c r="FG217" s="103"/>
      <c r="FH217" s="103"/>
      <c r="FI217" s="103"/>
      <c r="FJ217" s="103"/>
      <c r="FK217" s="103"/>
      <c r="FL217" s="103"/>
      <c r="FM217" s="103"/>
      <c r="FN217" s="103"/>
      <c r="FO217" s="103"/>
      <c r="FP217" s="103"/>
      <c r="FQ217" s="103"/>
      <c r="FR217" s="103"/>
      <c r="FS217" s="103"/>
      <c r="FT217" s="103"/>
      <c r="FU217" s="103"/>
      <c r="FV217" s="103"/>
      <c r="FW217" s="103"/>
      <c r="FX217" s="103"/>
      <c r="FY217" s="103"/>
      <c r="FZ217" s="103"/>
      <c r="GA217" s="103"/>
      <c r="GB217" s="103"/>
      <c r="GC217" s="103"/>
      <c r="GD217" s="103"/>
      <c r="GE217" s="103"/>
      <c r="GF217" s="103"/>
      <c r="GG217" s="103"/>
      <c r="GH217" s="103"/>
      <c r="GI217" s="103"/>
      <c r="GJ217" s="103"/>
      <c r="GK217" s="103"/>
      <c r="GL217" s="103"/>
      <c r="GM217" s="103"/>
      <c r="GN217" s="103"/>
      <c r="GO217" s="103"/>
      <c r="GP217" s="103"/>
      <c r="GQ217" s="103"/>
      <c r="GR217" s="103"/>
      <c r="GS217" s="103"/>
      <c r="GT217" s="103"/>
      <c r="GU217" s="103"/>
      <c r="GV217" s="103"/>
      <c r="GW217" s="103"/>
      <c r="GX217" s="103"/>
      <c r="GY217" s="103"/>
      <c r="GZ217" s="103"/>
      <c r="HA217" s="103"/>
      <c r="HB217" s="103"/>
      <c r="HC217" s="103"/>
      <c r="HD217" s="103"/>
      <c r="HE217" s="103"/>
      <c r="HF217" s="103"/>
      <c r="HG217" s="103"/>
      <c r="HH217" s="103"/>
      <c r="HI217" s="103"/>
      <c r="HJ217" s="103"/>
      <c r="HK217" s="103"/>
      <c r="HL217" s="103"/>
      <c r="HM217" s="103"/>
      <c r="HN217" s="103"/>
      <c r="HO217" s="103"/>
      <c r="HP217" s="103"/>
      <c r="HQ217" s="103"/>
      <c r="HR217" s="103"/>
      <c r="HS217" s="103"/>
      <c r="HT217" s="103"/>
      <c r="HU217" s="103"/>
      <c r="HV217" s="103"/>
      <c r="HW217" s="103"/>
      <c r="HX217" s="103"/>
      <c r="HY217" s="103"/>
      <c r="HZ217" s="103"/>
      <c r="IA217" s="103"/>
      <c r="IB217" s="103"/>
      <c r="IC217" s="103"/>
      <c r="ID217" s="103"/>
      <c r="IE217" s="103"/>
    </row>
    <row r="218" spans="1:240" s="17" customFormat="1">
      <c r="A218" s="102"/>
      <c r="B218" s="104"/>
      <c r="C218" s="72"/>
      <c r="D218" s="23"/>
      <c r="E218" s="85"/>
      <c r="F218" s="85"/>
      <c r="G218" s="85"/>
      <c r="H218" s="85"/>
      <c r="I218" s="24"/>
      <c r="J218" s="24"/>
      <c r="K218" s="24"/>
      <c r="L218" s="24"/>
      <c r="M218" s="24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7"/>
      <c r="BF218" s="107"/>
      <c r="BG218" s="107"/>
      <c r="BH218" s="107"/>
      <c r="BI218" s="107"/>
      <c r="BJ218" s="107"/>
      <c r="BK218" s="107"/>
      <c r="BL218" s="107"/>
      <c r="BM218" s="107"/>
      <c r="BN218" s="107"/>
      <c r="BO218" s="107"/>
      <c r="BP218" s="107"/>
      <c r="BQ218" s="107"/>
      <c r="BR218" s="107"/>
      <c r="BS218" s="107"/>
      <c r="BT218" s="107"/>
      <c r="BU218" s="107"/>
      <c r="BV218" s="107"/>
      <c r="BW218" s="107"/>
      <c r="BX218" s="107"/>
      <c r="BY218" s="107"/>
      <c r="BZ218" s="107"/>
      <c r="CA218" s="107"/>
      <c r="CB218" s="107"/>
      <c r="CC218" s="107"/>
      <c r="CD218" s="107"/>
      <c r="CE218" s="107"/>
      <c r="CF218" s="107"/>
      <c r="CG218" s="107"/>
      <c r="CH218" s="107"/>
      <c r="CI218" s="107"/>
      <c r="CJ218" s="107"/>
      <c r="CK218" s="107"/>
      <c r="CL218" s="107"/>
      <c r="CM218" s="107"/>
      <c r="CN218" s="107"/>
      <c r="CO218" s="107"/>
      <c r="CP218" s="107"/>
      <c r="CQ218" s="107"/>
      <c r="CR218" s="107"/>
      <c r="CS218" s="107"/>
      <c r="CT218" s="107"/>
      <c r="CU218" s="107"/>
      <c r="CV218" s="107"/>
      <c r="CW218" s="107"/>
      <c r="CX218" s="107"/>
      <c r="CY218" s="107"/>
      <c r="CZ218" s="107"/>
      <c r="DA218" s="107"/>
      <c r="DB218" s="107"/>
      <c r="DC218" s="107"/>
      <c r="DD218" s="107"/>
      <c r="DE218" s="107"/>
      <c r="DF218" s="107"/>
      <c r="DG218" s="107"/>
      <c r="DH218" s="107"/>
      <c r="DI218" s="107"/>
      <c r="DJ218" s="107"/>
      <c r="DK218" s="107"/>
      <c r="DL218" s="107"/>
      <c r="DM218" s="107"/>
      <c r="DN218" s="107"/>
      <c r="DO218" s="107"/>
      <c r="DP218" s="107"/>
      <c r="DQ218" s="107"/>
      <c r="DR218" s="107"/>
      <c r="DS218" s="107"/>
      <c r="DT218" s="107"/>
      <c r="DU218" s="107"/>
      <c r="DV218" s="107"/>
      <c r="DW218" s="107"/>
      <c r="DX218" s="107"/>
      <c r="DY218" s="107"/>
      <c r="DZ218" s="107"/>
      <c r="EA218" s="107"/>
      <c r="EB218" s="107"/>
      <c r="EC218" s="107"/>
      <c r="ED218" s="107"/>
      <c r="EE218" s="107"/>
      <c r="EF218" s="107"/>
      <c r="EG218" s="107"/>
      <c r="EH218" s="107"/>
      <c r="EI218" s="107"/>
      <c r="EJ218" s="107"/>
      <c r="EK218" s="107"/>
      <c r="EL218" s="107"/>
      <c r="EM218" s="107"/>
      <c r="EN218" s="107"/>
      <c r="EO218" s="107"/>
      <c r="EP218" s="107"/>
      <c r="EQ218" s="107"/>
      <c r="ER218" s="107"/>
      <c r="ES218" s="107"/>
      <c r="ET218" s="107"/>
      <c r="EU218" s="107"/>
      <c r="EV218" s="107"/>
      <c r="EW218" s="107"/>
      <c r="EX218" s="107"/>
      <c r="EY218" s="107"/>
      <c r="EZ218" s="107"/>
      <c r="FA218" s="107"/>
      <c r="FB218" s="107"/>
      <c r="FC218" s="107"/>
      <c r="FD218" s="107"/>
      <c r="FE218" s="107"/>
      <c r="FF218" s="107"/>
      <c r="FG218" s="107"/>
      <c r="FH218" s="107"/>
      <c r="FI218" s="107"/>
      <c r="FJ218" s="107"/>
      <c r="FK218" s="107"/>
      <c r="FL218" s="107"/>
      <c r="FM218" s="107"/>
      <c r="FN218" s="107"/>
      <c r="FO218" s="107"/>
      <c r="FP218" s="107"/>
      <c r="FQ218" s="107"/>
      <c r="FR218" s="107"/>
      <c r="FS218" s="107"/>
      <c r="FT218" s="107"/>
      <c r="FU218" s="107"/>
      <c r="FV218" s="107"/>
      <c r="FW218" s="107"/>
      <c r="FX218" s="107"/>
      <c r="FY218" s="107"/>
      <c r="FZ218" s="107"/>
      <c r="GA218" s="107"/>
      <c r="GB218" s="107"/>
      <c r="GC218" s="107"/>
      <c r="GD218" s="107"/>
      <c r="GE218" s="107"/>
      <c r="GF218" s="107"/>
      <c r="GG218" s="107"/>
      <c r="GH218" s="107"/>
      <c r="GI218" s="107"/>
      <c r="GJ218" s="107"/>
      <c r="GK218" s="107"/>
      <c r="GL218" s="107"/>
      <c r="GM218" s="107"/>
      <c r="GN218" s="107"/>
      <c r="GO218" s="107"/>
      <c r="GP218" s="107"/>
      <c r="GQ218" s="107"/>
      <c r="GR218" s="107"/>
      <c r="GS218" s="107"/>
      <c r="GT218" s="107"/>
      <c r="GU218" s="107"/>
      <c r="GV218" s="107"/>
      <c r="GW218" s="107"/>
      <c r="GX218" s="107"/>
      <c r="GY218" s="107"/>
      <c r="GZ218" s="107"/>
      <c r="HA218" s="107"/>
      <c r="HB218" s="107"/>
      <c r="HC218" s="107"/>
      <c r="HD218" s="107"/>
      <c r="HE218" s="107"/>
      <c r="HF218" s="107"/>
      <c r="HG218" s="107"/>
      <c r="HH218" s="107"/>
      <c r="HI218" s="107"/>
      <c r="HJ218" s="107"/>
      <c r="HK218" s="107"/>
      <c r="HL218" s="107"/>
      <c r="HM218" s="107"/>
      <c r="HN218" s="107"/>
      <c r="HO218" s="107"/>
      <c r="HP218" s="107"/>
      <c r="HQ218" s="107"/>
      <c r="HR218" s="107"/>
      <c r="HS218" s="107"/>
      <c r="HT218" s="107"/>
      <c r="HU218" s="107"/>
      <c r="HV218" s="107"/>
      <c r="HW218" s="107"/>
      <c r="HX218" s="107"/>
      <c r="HY218" s="107"/>
      <c r="HZ218" s="107"/>
      <c r="IA218" s="107"/>
      <c r="IB218" s="107"/>
      <c r="IC218" s="107"/>
      <c r="ID218" s="107"/>
      <c r="IE218" s="107"/>
    </row>
    <row r="219" spans="1:240" s="40" customFormat="1">
      <c r="A219" s="210">
        <v>3</v>
      </c>
      <c r="B219" s="215" t="s">
        <v>170</v>
      </c>
      <c r="C219" s="216" t="s">
        <v>171</v>
      </c>
      <c r="D219" s="210" t="s">
        <v>25</v>
      </c>
      <c r="E219" s="39">
        <v>2.4</v>
      </c>
      <c r="F219" s="39">
        <f>E219*F215</f>
        <v>855.3599999999999</v>
      </c>
      <c r="G219" s="39"/>
      <c r="H219" s="39"/>
      <c r="I219" s="39"/>
      <c r="J219" s="39"/>
      <c r="K219" s="39"/>
      <c r="L219" s="39"/>
      <c r="M219" s="39"/>
    </row>
    <row r="220" spans="1:240" s="133" customFormat="1">
      <c r="A220" s="186"/>
      <c r="B220" s="217" t="s">
        <v>137</v>
      </c>
      <c r="C220" s="218"/>
      <c r="D220" s="186"/>
      <c r="E220" s="132"/>
      <c r="F220" s="132"/>
      <c r="G220" s="132"/>
      <c r="H220" s="132"/>
      <c r="I220" s="132"/>
      <c r="J220" s="132"/>
      <c r="K220" s="132"/>
      <c r="L220" s="132"/>
      <c r="M220" s="132"/>
    </row>
    <row r="221" spans="1:240" s="133" customFormat="1">
      <c r="A221" s="186"/>
      <c r="B221" s="217"/>
      <c r="C221" s="218" t="s">
        <v>52</v>
      </c>
      <c r="D221" s="186" t="s">
        <v>24</v>
      </c>
      <c r="E221" s="132">
        <v>0.53</v>
      </c>
      <c r="F221" s="132">
        <f>E221*F219</f>
        <v>453.34079999999994</v>
      </c>
      <c r="G221" s="132"/>
      <c r="H221" s="132"/>
      <c r="I221" s="132"/>
      <c r="J221" s="132"/>
      <c r="K221" s="132"/>
      <c r="L221" s="132"/>
      <c r="M221" s="132"/>
    </row>
    <row r="222" spans="1:240" s="133" customFormat="1">
      <c r="A222" s="186"/>
      <c r="B222" s="217"/>
      <c r="C222" s="218"/>
      <c r="D222" s="186"/>
      <c r="E222" s="132"/>
      <c r="F222" s="132"/>
      <c r="G222" s="132"/>
      <c r="H222" s="132"/>
      <c r="I222" s="132"/>
      <c r="J222" s="132"/>
      <c r="K222" s="132"/>
      <c r="L222" s="132"/>
      <c r="M222" s="132"/>
    </row>
    <row r="223" spans="1:240" s="116" customFormat="1">
      <c r="A223" s="20">
        <v>4</v>
      </c>
      <c r="B223" s="194" t="s">
        <v>172</v>
      </c>
      <c r="C223" s="219" t="s">
        <v>173</v>
      </c>
      <c r="D223" s="210" t="s">
        <v>25</v>
      </c>
      <c r="E223" s="21"/>
      <c r="F223" s="21">
        <f>F219</f>
        <v>855.3599999999999</v>
      </c>
      <c r="G223" s="21"/>
      <c r="H223" s="21"/>
      <c r="I223" s="21"/>
      <c r="J223" s="21"/>
      <c r="K223" s="12"/>
      <c r="L223" s="21"/>
      <c r="M223" s="21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</row>
    <row r="224" spans="1:240" s="7" customFormat="1">
      <c r="A224" s="20"/>
      <c r="B224" s="194"/>
      <c r="C224" s="219"/>
      <c r="D224" s="20"/>
      <c r="E224" s="21"/>
      <c r="F224" s="21"/>
      <c r="G224" s="21"/>
      <c r="H224" s="21"/>
      <c r="I224" s="21"/>
      <c r="J224" s="21"/>
      <c r="K224" s="12"/>
      <c r="L224" s="21"/>
      <c r="M224" s="21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0"/>
      <c r="AW224" s="220"/>
      <c r="AX224" s="220"/>
      <c r="AY224" s="220"/>
      <c r="AZ224" s="220"/>
      <c r="BA224" s="220"/>
      <c r="BB224" s="220"/>
      <c r="BC224" s="220"/>
      <c r="BD224" s="220"/>
      <c r="BE224" s="220"/>
      <c r="BF224" s="220"/>
      <c r="BG224" s="220"/>
      <c r="BH224" s="220"/>
      <c r="BI224" s="220"/>
      <c r="BJ224" s="220"/>
      <c r="BK224" s="220"/>
      <c r="BL224" s="220"/>
      <c r="BM224" s="220"/>
      <c r="BN224" s="220"/>
      <c r="BO224" s="220"/>
      <c r="BP224" s="220"/>
      <c r="BQ224" s="220"/>
      <c r="BR224" s="220"/>
      <c r="BS224" s="220"/>
      <c r="BT224" s="220"/>
      <c r="BU224" s="220"/>
      <c r="BV224" s="220"/>
      <c r="BW224" s="220"/>
      <c r="BX224" s="220"/>
      <c r="BY224" s="220"/>
      <c r="BZ224" s="220"/>
      <c r="CA224" s="220"/>
      <c r="CB224" s="220"/>
      <c r="CC224" s="220"/>
      <c r="CD224" s="220"/>
      <c r="CE224" s="220"/>
      <c r="CF224" s="220"/>
      <c r="CG224" s="220"/>
      <c r="CH224" s="220"/>
      <c r="CI224" s="220"/>
      <c r="CJ224" s="220"/>
      <c r="CK224" s="220"/>
      <c r="CL224" s="220"/>
      <c r="CM224" s="220"/>
      <c r="CN224" s="220"/>
      <c r="CO224" s="220"/>
      <c r="CP224" s="220"/>
      <c r="CQ224" s="220"/>
      <c r="CR224" s="220"/>
      <c r="CS224" s="220"/>
      <c r="CT224" s="220"/>
      <c r="CU224" s="220"/>
      <c r="CV224" s="220"/>
      <c r="CW224" s="220"/>
      <c r="CX224" s="220"/>
      <c r="CY224" s="220"/>
      <c r="CZ224" s="220"/>
      <c r="DA224" s="220"/>
      <c r="DB224" s="220"/>
      <c r="DC224" s="220"/>
      <c r="DD224" s="220"/>
      <c r="DE224" s="220"/>
      <c r="DF224" s="220"/>
      <c r="DG224" s="220"/>
      <c r="DH224" s="220"/>
      <c r="DI224" s="220"/>
      <c r="DJ224" s="220"/>
      <c r="DK224" s="220"/>
      <c r="DL224" s="220"/>
      <c r="DM224" s="220"/>
      <c r="DN224" s="220"/>
      <c r="DO224" s="220"/>
      <c r="DP224" s="220"/>
      <c r="DQ224" s="220"/>
      <c r="DR224" s="220"/>
      <c r="DS224" s="220"/>
      <c r="DT224" s="220"/>
      <c r="DU224" s="220"/>
      <c r="DV224" s="220"/>
      <c r="DW224" s="220"/>
      <c r="DX224" s="220"/>
      <c r="DY224" s="220"/>
      <c r="DZ224" s="220"/>
      <c r="EA224" s="220"/>
      <c r="EB224" s="220"/>
      <c r="EC224" s="220"/>
      <c r="ED224" s="220"/>
      <c r="EE224" s="220"/>
      <c r="EF224" s="220"/>
      <c r="EG224" s="220"/>
      <c r="EH224" s="220"/>
      <c r="EI224" s="220"/>
      <c r="EJ224" s="220"/>
      <c r="EK224" s="220"/>
      <c r="EL224" s="220"/>
      <c r="EM224" s="220"/>
      <c r="EN224" s="220"/>
      <c r="EO224" s="220"/>
      <c r="EP224" s="220"/>
      <c r="EQ224" s="220"/>
      <c r="ER224" s="220"/>
      <c r="ES224" s="220"/>
      <c r="ET224" s="220"/>
      <c r="EU224" s="220"/>
      <c r="EV224" s="220"/>
      <c r="EW224" s="220"/>
      <c r="EX224" s="220"/>
      <c r="EY224" s="220"/>
      <c r="EZ224" s="220"/>
      <c r="FA224" s="220"/>
      <c r="FB224" s="220"/>
      <c r="FC224" s="220"/>
      <c r="FD224" s="220"/>
      <c r="FE224" s="220"/>
      <c r="FF224" s="220"/>
      <c r="FG224" s="220"/>
      <c r="FH224" s="220"/>
      <c r="FI224" s="220"/>
      <c r="FJ224" s="220"/>
      <c r="FK224" s="220"/>
      <c r="FL224" s="220"/>
      <c r="FM224" s="220"/>
      <c r="FN224" s="220"/>
      <c r="FO224" s="220"/>
      <c r="FP224" s="220"/>
      <c r="FQ224" s="220"/>
      <c r="FR224" s="220"/>
      <c r="FS224" s="220"/>
      <c r="FT224" s="220"/>
      <c r="FU224" s="220"/>
      <c r="FV224" s="220"/>
      <c r="FW224" s="220"/>
      <c r="FX224" s="220"/>
      <c r="FY224" s="220"/>
      <c r="FZ224" s="220"/>
      <c r="GA224" s="220"/>
      <c r="GB224" s="220"/>
      <c r="GC224" s="220"/>
      <c r="GD224" s="220"/>
      <c r="GE224" s="220"/>
      <c r="GF224" s="220"/>
      <c r="GG224" s="220"/>
      <c r="GH224" s="220"/>
      <c r="GI224" s="220"/>
      <c r="GJ224" s="220"/>
      <c r="GK224" s="220"/>
      <c r="GL224" s="220"/>
      <c r="GM224" s="220"/>
      <c r="GN224" s="220"/>
      <c r="GO224" s="220"/>
      <c r="GP224" s="220"/>
      <c r="GQ224" s="220"/>
      <c r="GR224" s="220"/>
      <c r="GS224" s="220"/>
      <c r="GT224" s="220"/>
      <c r="GU224" s="220"/>
      <c r="GV224" s="220"/>
      <c r="GW224" s="220"/>
      <c r="GX224" s="220"/>
      <c r="GY224" s="220"/>
      <c r="GZ224" s="220"/>
      <c r="HA224" s="220"/>
      <c r="HB224" s="220"/>
      <c r="HC224" s="220"/>
      <c r="HD224" s="220"/>
      <c r="HE224" s="220"/>
      <c r="HF224" s="220"/>
      <c r="HG224" s="220"/>
      <c r="HH224" s="220"/>
      <c r="HI224" s="220"/>
      <c r="HJ224" s="220"/>
      <c r="HK224" s="220"/>
      <c r="HL224" s="220"/>
      <c r="HM224" s="220"/>
      <c r="HN224" s="220"/>
      <c r="HO224" s="220"/>
      <c r="HP224" s="220"/>
      <c r="HQ224" s="220"/>
      <c r="HR224" s="220"/>
      <c r="HS224" s="220"/>
      <c r="HT224" s="220"/>
      <c r="HU224" s="220"/>
      <c r="HV224" s="220"/>
      <c r="HW224" s="220"/>
      <c r="HX224" s="220"/>
      <c r="HY224" s="220"/>
      <c r="HZ224" s="220"/>
      <c r="IA224" s="220"/>
      <c r="IB224" s="220"/>
      <c r="IC224" s="220"/>
      <c r="ID224" s="220"/>
      <c r="IE224" s="220"/>
    </row>
    <row r="225" spans="1:256" s="7" customFormat="1">
      <c r="A225" s="175">
        <v>5</v>
      </c>
      <c r="B225" s="176" t="s">
        <v>138</v>
      </c>
      <c r="C225" s="183" t="s">
        <v>139</v>
      </c>
      <c r="D225" s="175" t="s">
        <v>23</v>
      </c>
      <c r="E225" s="91"/>
      <c r="F225" s="91">
        <f>4.84/30*720</f>
        <v>116.16</v>
      </c>
      <c r="G225" s="91"/>
      <c r="H225" s="91"/>
      <c r="I225" s="91"/>
      <c r="J225" s="91"/>
      <c r="K225" s="91"/>
      <c r="L225" s="91"/>
      <c r="M225" s="91"/>
      <c r="N225" s="191"/>
      <c r="O225" s="191"/>
      <c r="P225" s="191"/>
      <c r="Q225" s="191"/>
      <c r="R225" s="191"/>
      <c r="S225" s="191"/>
      <c r="T225" s="191"/>
      <c r="U225" s="191"/>
      <c r="V225" s="191"/>
      <c r="W225" s="191"/>
      <c r="X225" s="191"/>
      <c r="Y225" s="191"/>
      <c r="Z225" s="191"/>
      <c r="AA225" s="191"/>
      <c r="AB225" s="191"/>
      <c r="AC225" s="191"/>
      <c r="AD225" s="191"/>
      <c r="AE225" s="191"/>
      <c r="AF225" s="191"/>
      <c r="AG225" s="191"/>
      <c r="AH225" s="191"/>
      <c r="AI225" s="191"/>
      <c r="AJ225" s="191"/>
      <c r="AK225" s="191"/>
      <c r="AL225" s="191"/>
      <c r="AM225" s="191"/>
      <c r="AN225" s="191"/>
      <c r="AO225" s="191"/>
      <c r="AP225" s="191"/>
      <c r="AQ225" s="191"/>
      <c r="AR225" s="191"/>
      <c r="AS225" s="191"/>
      <c r="AT225" s="191"/>
      <c r="AU225" s="191"/>
      <c r="AV225" s="191"/>
      <c r="AW225" s="191"/>
      <c r="AX225" s="191"/>
      <c r="AY225" s="191"/>
      <c r="AZ225" s="191"/>
      <c r="BA225" s="191"/>
      <c r="BB225" s="191"/>
      <c r="BC225" s="191"/>
      <c r="BD225" s="191"/>
      <c r="BE225" s="191"/>
      <c r="BF225" s="191"/>
      <c r="BG225" s="191"/>
      <c r="BH225" s="191"/>
      <c r="BI225" s="191"/>
      <c r="BJ225" s="191"/>
      <c r="BK225" s="191"/>
      <c r="BL225" s="191"/>
      <c r="BM225" s="191"/>
      <c r="BN225" s="191"/>
      <c r="BO225" s="191"/>
      <c r="BP225" s="191"/>
      <c r="BQ225" s="191"/>
      <c r="BR225" s="191"/>
      <c r="BS225" s="191"/>
      <c r="BT225" s="191"/>
      <c r="BU225" s="191"/>
      <c r="BV225" s="191"/>
      <c r="BW225" s="191"/>
      <c r="BX225" s="191"/>
      <c r="BY225" s="191"/>
      <c r="BZ225" s="191"/>
      <c r="CA225" s="191"/>
      <c r="CB225" s="191"/>
      <c r="CC225" s="191"/>
      <c r="CD225" s="191"/>
      <c r="CE225" s="191"/>
      <c r="CF225" s="191"/>
      <c r="CG225" s="191"/>
      <c r="CH225" s="191"/>
      <c r="CI225" s="191"/>
      <c r="CJ225" s="191"/>
      <c r="CK225" s="191"/>
      <c r="CL225" s="191"/>
      <c r="CM225" s="191"/>
      <c r="CN225" s="191"/>
      <c r="CO225" s="191"/>
      <c r="CP225" s="191"/>
      <c r="CQ225" s="191"/>
      <c r="CR225" s="191"/>
      <c r="CS225" s="191"/>
      <c r="CT225" s="191"/>
      <c r="CU225" s="191"/>
      <c r="CV225" s="191"/>
      <c r="CW225" s="191"/>
      <c r="CX225" s="191"/>
      <c r="CY225" s="191"/>
      <c r="CZ225" s="191"/>
      <c r="DA225" s="191"/>
      <c r="DB225" s="191"/>
      <c r="DC225" s="191"/>
      <c r="DD225" s="191"/>
      <c r="DE225" s="191"/>
      <c r="DF225" s="191"/>
      <c r="DG225" s="191"/>
      <c r="DH225" s="191"/>
      <c r="DI225" s="191"/>
      <c r="DJ225" s="191"/>
      <c r="DK225" s="191"/>
      <c r="DL225" s="191"/>
      <c r="DM225" s="191"/>
      <c r="DN225" s="191"/>
      <c r="DO225" s="191"/>
      <c r="DP225" s="191"/>
      <c r="DQ225" s="191"/>
      <c r="DR225" s="191"/>
      <c r="DS225" s="191"/>
      <c r="DT225" s="191"/>
      <c r="DU225" s="191"/>
      <c r="DV225" s="191"/>
      <c r="DW225" s="191"/>
      <c r="DX225" s="191"/>
      <c r="DY225" s="191"/>
      <c r="DZ225" s="191"/>
      <c r="EA225" s="191"/>
      <c r="EB225" s="191"/>
      <c r="EC225" s="191"/>
      <c r="ED225" s="191"/>
      <c r="EE225" s="191"/>
      <c r="EF225" s="191"/>
      <c r="EG225" s="191"/>
      <c r="EH225" s="191"/>
      <c r="EI225" s="191"/>
      <c r="EJ225" s="191"/>
      <c r="EK225" s="191"/>
      <c r="EL225" s="191"/>
      <c r="EM225" s="191"/>
      <c r="EN225" s="191"/>
      <c r="EO225" s="191"/>
      <c r="EP225" s="191"/>
      <c r="EQ225" s="191"/>
      <c r="ER225" s="191"/>
      <c r="ES225" s="191"/>
      <c r="ET225" s="191"/>
      <c r="EU225" s="191"/>
      <c r="EV225" s="191"/>
      <c r="EW225" s="191"/>
      <c r="EX225" s="191"/>
      <c r="EY225" s="191"/>
      <c r="EZ225" s="191"/>
      <c r="FA225" s="191"/>
      <c r="FB225" s="191"/>
      <c r="FC225" s="191"/>
      <c r="FD225" s="191"/>
      <c r="FE225" s="191"/>
      <c r="FF225" s="191"/>
      <c r="FG225" s="191"/>
      <c r="FH225" s="191"/>
      <c r="FI225" s="191"/>
      <c r="FJ225" s="191"/>
      <c r="FK225" s="191"/>
      <c r="FL225" s="191"/>
      <c r="FM225" s="191"/>
      <c r="FN225" s="191"/>
      <c r="FO225" s="191"/>
      <c r="FP225" s="191"/>
      <c r="FQ225" s="191"/>
      <c r="FR225" s="191"/>
      <c r="FS225" s="191"/>
      <c r="FT225" s="191"/>
      <c r="FU225" s="191"/>
      <c r="FV225" s="191"/>
      <c r="FW225" s="191"/>
      <c r="FX225" s="191"/>
      <c r="FY225" s="191"/>
      <c r="FZ225" s="191"/>
      <c r="GA225" s="191"/>
      <c r="GB225" s="191"/>
      <c r="GC225" s="191"/>
      <c r="GD225" s="191"/>
      <c r="GE225" s="191"/>
      <c r="GF225" s="191"/>
      <c r="GG225" s="191"/>
      <c r="GH225" s="191"/>
      <c r="GI225" s="191"/>
      <c r="GJ225" s="191"/>
      <c r="GK225" s="191"/>
      <c r="GL225" s="191"/>
      <c r="GM225" s="191"/>
      <c r="GN225" s="191"/>
      <c r="GO225" s="191"/>
      <c r="GP225" s="191"/>
      <c r="GQ225" s="191"/>
      <c r="GR225" s="191"/>
      <c r="GS225" s="191"/>
      <c r="GT225" s="191"/>
      <c r="GU225" s="191"/>
      <c r="GV225" s="191"/>
      <c r="GW225" s="191"/>
      <c r="GX225" s="191"/>
      <c r="GY225" s="191"/>
      <c r="GZ225" s="191"/>
      <c r="HA225" s="191"/>
      <c r="HB225" s="191"/>
      <c r="HC225" s="191"/>
      <c r="HD225" s="191"/>
      <c r="HE225" s="191"/>
      <c r="HF225" s="191"/>
      <c r="HG225" s="191"/>
      <c r="HH225" s="191"/>
      <c r="HI225" s="191"/>
      <c r="HJ225" s="191"/>
      <c r="HK225" s="191"/>
      <c r="HL225" s="191"/>
      <c r="HM225" s="191"/>
      <c r="HN225" s="191"/>
      <c r="HO225" s="191"/>
      <c r="HP225" s="191"/>
      <c r="HQ225" s="191"/>
      <c r="HR225" s="191"/>
      <c r="HS225" s="191"/>
      <c r="HT225" s="191"/>
      <c r="HU225" s="191"/>
      <c r="HV225" s="191"/>
      <c r="HW225" s="191"/>
      <c r="HX225" s="191"/>
      <c r="HY225" s="191"/>
      <c r="HZ225" s="191"/>
      <c r="IA225" s="191"/>
      <c r="IB225" s="191"/>
      <c r="IC225" s="191"/>
      <c r="ID225" s="191"/>
      <c r="IE225" s="191"/>
    </row>
    <row r="226" spans="1:256" s="17" customFormat="1">
      <c r="A226" s="102"/>
      <c r="B226" s="104"/>
      <c r="C226" s="105"/>
      <c r="D226" s="102" t="s">
        <v>93</v>
      </c>
      <c r="E226" s="85"/>
      <c r="F226" s="106">
        <f>F225/10</f>
        <v>11.616</v>
      </c>
      <c r="G226" s="85"/>
      <c r="H226" s="85"/>
      <c r="I226" s="85"/>
      <c r="J226" s="85"/>
      <c r="K226" s="85"/>
      <c r="L226" s="85"/>
      <c r="M226" s="85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  <c r="BP226" s="107"/>
      <c r="BQ226" s="107"/>
      <c r="BR226" s="107"/>
      <c r="BS226" s="107"/>
      <c r="BT226" s="107"/>
      <c r="BU226" s="107"/>
      <c r="BV226" s="107"/>
      <c r="BW226" s="107"/>
      <c r="BX226" s="107"/>
      <c r="BY226" s="107"/>
      <c r="BZ226" s="107"/>
      <c r="CA226" s="107"/>
      <c r="CB226" s="107"/>
      <c r="CC226" s="107"/>
      <c r="CD226" s="107"/>
      <c r="CE226" s="107"/>
      <c r="CF226" s="107"/>
      <c r="CG226" s="107"/>
      <c r="CH226" s="107"/>
      <c r="CI226" s="107"/>
      <c r="CJ226" s="107"/>
      <c r="CK226" s="107"/>
      <c r="CL226" s="107"/>
      <c r="CM226" s="107"/>
      <c r="CN226" s="107"/>
      <c r="CO226" s="107"/>
      <c r="CP226" s="107"/>
      <c r="CQ226" s="107"/>
      <c r="CR226" s="107"/>
      <c r="CS226" s="107"/>
      <c r="CT226" s="107"/>
      <c r="CU226" s="107"/>
      <c r="CV226" s="107"/>
      <c r="CW226" s="107"/>
      <c r="CX226" s="107"/>
      <c r="CY226" s="107"/>
      <c r="CZ226" s="107"/>
      <c r="DA226" s="107"/>
      <c r="DB226" s="107"/>
      <c r="DC226" s="107"/>
      <c r="DD226" s="107"/>
      <c r="DE226" s="107"/>
      <c r="DF226" s="107"/>
      <c r="DG226" s="107"/>
      <c r="DH226" s="107"/>
      <c r="DI226" s="107"/>
      <c r="DJ226" s="107"/>
      <c r="DK226" s="107"/>
      <c r="DL226" s="107"/>
      <c r="DM226" s="107"/>
      <c r="DN226" s="107"/>
      <c r="DO226" s="107"/>
      <c r="DP226" s="107"/>
      <c r="DQ226" s="107"/>
      <c r="DR226" s="107"/>
      <c r="DS226" s="107"/>
      <c r="DT226" s="107"/>
      <c r="DU226" s="107"/>
      <c r="DV226" s="107"/>
      <c r="DW226" s="107"/>
      <c r="DX226" s="107"/>
      <c r="DY226" s="107"/>
      <c r="DZ226" s="107"/>
      <c r="EA226" s="107"/>
      <c r="EB226" s="107"/>
      <c r="EC226" s="107"/>
      <c r="ED226" s="107"/>
      <c r="EE226" s="107"/>
      <c r="EF226" s="107"/>
      <c r="EG226" s="107"/>
      <c r="EH226" s="107"/>
      <c r="EI226" s="107"/>
      <c r="EJ226" s="107"/>
      <c r="EK226" s="107"/>
      <c r="EL226" s="107"/>
      <c r="EM226" s="107"/>
      <c r="EN226" s="107"/>
      <c r="EO226" s="107"/>
      <c r="EP226" s="107"/>
      <c r="EQ226" s="107"/>
      <c r="ER226" s="107"/>
      <c r="ES226" s="107"/>
      <c r="ET226" s="107"/>
      <c r="EU226" s="107"/>
      <c r="EV226" s="107"/>
      <c r="EW226" s="107"/>
      <c r="EX226" s="107"/>
      <c r="EY226" s="107"/>
      <c r="EZ226" s="107"/>
      <c r="FA226" s="107"/>
      <c r="FB226" s="107"/>
      <c r="FC226" s="107"/>
      <c r="FD226" s="107"/>
      <c r="FE226" s="107"/>
      <c r="FF226" s="107"/>
      <c r="FG226" s="107"/>
      <c r="FH226" s="107"/>
      <c r="FI226" s="107"/>
      <c r="FJ226" s="107"/>
      <c r="FK226" s="107"/>
      <c r="FL226" s="107"/>
      <c r="FM226" s="107"/>
      <c r="FN226" s="107"/>
      <c r="FO226" s="107"/>
      <c r="FP226" s="107"/>
      <c r="FQ226" s="107"/>
      <c r="FR226" s="107"/>
      <c r="FS226" s="107"/>
      <c r="FT226" s="107"/>
      <c r="FU226" s="107"/>
      <c r="FV226" s="107"/>
      <c r="FW226" s="107"/>
      <c r="FX226" s="107"/>
      <c r="FY226" s="107"/>
      <c r="FZ226" s="107"/>
      <c r="GA226" s="107"/>
      <c r="GB226" s="107"/>
      <c r="GC226" s="107"/>
      <c r="GD226" s="107"/>
      <c r="GE226" s="107"/>
      <c r="GF226" s="107"/>
      <c r="GG226" s="107"/>
      <c r="GH226" s="107"/>
      <c r="GI226" s="107"/>
      <c r="GJ226" s="107"/>
      <c r="GK226" s="107"/>
      <c r="GL226" s="107"/>
      <c r="GM226" s="107"/>
      <c r="GN226" s="107"/>
      <c r="GO226" s="107"/>
      <c r="GP226" s="107"/>
      <c r="GQ226" s="107"/>
      <c r="GR226" s="107"/>
      <c r="GS226" s="107"/>
      <c r="GT226" s="107"/>
      <c r="GU226" s="107"/>
      <c r="GV226" s="107"/>
      <c r="GW226" s="107"/>
      <c r="GX226" s="107"/>
      <c r="GY226" s="107"/>
      <c r="GZ226" s="107"/>
      <c r="HA226" s="107"/>
      <c r="HB226" s="107"/>
      <c r="HC226" s="107"/>
      <c r="HD226" s="107"/>
      <c r="HE226" s="107"/>
      <c r="HF226" s="107"/>
      <c r="HG226" s="107"/>
      <c r="HH226" s="107"/>
      <c r="HI226" s="107"/>
      <c r="HJ226" s="107"/>
      <c r="HK226" s="107"/>
      <c r="HL226" s="107"/>
      <c r="HM226" s="107"/>
      <c r="HN226" s="107"/>
      <c r="HO226" s="107"/>
      <c r="HP226" s="107"/>
      <c r="HQ226" s="107"/>
      <c r="HR226" s="107"/>
      <c r="HS226" s="107"/>
      <c r="HT226" s="107"/>
      <c r="HU226" s="107"/>
      <c r="HV226" s="107"/>
      <c r="HW226" s="107"/>
      <c r="HX226" s="107"/>
      <c r="HY226" s="107"/>
      <c r="HZ226" s="107"/>
      <c r="IA226" s="107"/>
      <c r="IB226" s="107"/>
      <c r="IC226" s="107"/>
      <c r="ID226" s="107"/>
      <c r="IE226" s="107"/>
    </row>
    <row r="227" spans="1:256" s="17" customFormat="1">
      <c r="A227" s="102"/>
      <c r="B227" s="104"/>
      <c r="C227" s="72" t="s">
        <v>28</v>
      </c>
      <c r="D227" s="23" t="s">
        <v>24</v>
      </c>
      <c r="E227" s="24">
        <v>18</v>
      </c>
      <c r="F227" s="85">
        <f>E227*F226</f>
        <v>209.08799999999999</v>
      </c>
      <c r="G227" s="85"/>
      <c r="H227" s="85"/>
      <c r="I227" s="24"/>
      <c r="J227" s="24"/>
      <c r="K227" s="24"/>
      <c r="L227" s="24"/>
      <c r="M227" s="24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3"/>
      <c r="CI227" s="103"/>
      <c r="CJ227" s="103"/>
      <c r="CK227" s="103"/>
      <c r="CL227" s="103"/>
      <c r="CM227" s="103"/>
      <c r="CN227" s="103"/>
      <c r="CO227" s="103"/>
      <c r="CP227" s="103"/>
      <c r="CQ227" s="103"/>
      <c r="CR227" s="103"/>
      <c r="CS227" s="103"/>
      <c r="CT227" s="103"/>
      <c r="CU227" s="103"/>
      <c r="CV227" s="103"/>
      <c r="CW227" s="103"/>
      <c r="CX227" s="103"/>
      <c r="CY227" s="103"/>
      <c r="CZ227" s="103"/>
      <c r="DA227" s="103"/>
      <c r="DB227" s="103"/>
      <c r="DC227" s="103"/>
      <c r="DD227" s="103"/>
      <c r="DE227" s="103"/>
      <c r="DF227" s="103"/>
      <c r="DG227" s="103"/>
      <c r="DH227" s="103"/>
      <c r="DI227" s="103"/>
      <c r="DJ227" s="103"/>
      <c r="DK227" s="103"/>
      <c r="DL227" s="103"/>
      <c r="DM227" s="103"/>
      <c r="DN227" s="103"/>
      <c r="DO227" s="103"/>
      <c r="DP227" s="103"/>
      <c r="DQ227" s="103"/>
      <c r="DR227" s="103"/>
      <c r="DS227" s="103"/>
      <c r="DT227" s="103"/>
      <c r="DU227" s="103"/>
      <c r="DV227" s="103"/>
      <c r="DW227" s="103"/>
      <c r="DX227" s="103"/>
      <c r="DY227" s="103"/>
      <c r="DZ227" s="103"/>
      <c r="EA227" s="103"/>
      <c r="EB227" s="103"/>
      <c r="EC227" s="103"/>
      <c r="ED227" s="103"/>
      <c r="EE227" s="103"/>
      <c r="EF227" s="103"/>
      <c r="EG227" s="103"/>
      <c r="EH227" s="103"/>
      <c r="EI227" s="103"/>
      <c r="EJ227" s="103"/>
      <c r="EK227" s="103"/>
      <c r="EL227" s="103"/>
      <c r="EM227" s="103"/>
      <c r="EN227" s="103"/>
      <c r="EO227" s="103"/>
      <c r="EP227" s="103"/>
      <c r="EQ227" s="103"/>
      <c r="ER227" s="103"/>
      <c r="ES227" s="103"/>
      <c r="ET227" s="103"/>
      <c r="EU227" s="103"/>
      <c r="EV227" s="103"/>
      <c r="EW227" s="103"/>
      <c r="EX227" s="103"/>
      <c r="EY227" s="103"/>
      <c r="EZ227" s="103"/>
      <c r="FA227" s="103"/>
      <c r="FB227" s="103"/>
      <c r="FC227" s="103"/>
      <c r="FD227" s="103"/>
      <c r="FE227" s="103"/>
      <c r="FF227" s="103"/>
      <c r="FG227" s="103"/>
      <c r="FH227" s="103"/>
      <c r="FI227" s="103"/>
      <c r="FJ227" s="103"/>
      <c r="FK227" s="103"/>
      <c r="FL227" s="103"/>
      <c r="FM227" s="103"/>
      <c r="FN227" s="103"/>
      <c r="FO227" s="103"/>
      <c r="FP227" s="103"/>
      <c r="FQ227" s="103"/>
      <c r="FR227" s="103"/>
      <c r="FS227" s="103"/>
      <c r="FT227" s="103"/>
      <c r="FU227" s="103"/>
      <c r="FV227" s="103"/>
      <c r="FW227" s="103"/>
      <c r="FX227" s="103"/>
      <c r="FY227" s="103"/>
      <c r="FZ227" s="103"/>
      <c r="GA227" s="103"/>
      <c r="GB227" s="103"/>
      <c r="GC227" s="103"/>
      <c r="GD227" s="103"/>
      <c r="GE227" s="103"/>
      <c r="GF227" s="103"/>
      <c r="GG227" s="103"/>
      <c r="GH227" s="103"/>
      <c r="GI227" s="103"/>
      <c r="GJ227" s="103"/>
      <c r="GK227" s="103"/>
      <c r="GL227" s="103"/>
      <c r="GM227" s="103"/>
      <c r="GN227" s="103"/>
      <c r="GO227" s="103"/>
      <c r="GP227" s="103"/>
      <c r="GQ227" s="103"/>
      <c r="GR227" s="103"/>
      <c r="GS227" s="103"/>
      <c r="GT227" s="103"/>
      <c r="GU227" s="103"/>
      <c r="GV227" s="103"/>
      <c r="GW227" s="103"/>
      <c r="GX227" s="103"/>
      <c r="GY227" s="103"/>
      <c r="GZ227" s="103"/>
      <c r="HA227" s="103"/>
      <c r="HB227" s="103"/>
      <c r="HC227" s="103"/>
      <c r="HD227" s="103"/>
      <c r="HE227" s="103"/>
      <c r="HF227" s="103"/>
      <c r="HG227" s="103"/>
      <c r="HH227" s="103"/>
      <c r="HI227" s="103"/>
      <c r="HJ227" s="103"/>
      <c r="HK227" s="103"/>
      <c r="HL227" s="103"/>
      <c r="HM227" s="103"/>
      <c r="HN227" s="103"/>
      <c r="HO227" s="103"/>
      <c r="HP227" s="103"/>
      <c r="HQ227" s="103"/>
      <c r="HR227" s="103"/>
      <c r="HS227" s="103"/>
      <c r="HT227" s="103"/>
      <c r="HU227" s="103"/>
      <c r="HV227" s="103"/>
      <c r="HW227" s="103"/>
      <c r="HX227" s="103"/>
      <c r="HY227" s="103"/>
      <c r="HZ227" s="103"/>
      <c r="IA227" s="103"/>
      <c r="IB227" s="103"/>
      <c r="IC227" s="103"/>
      <c r="ID227" s="103"/>
      <c r="IE227" s="103"/>
    </row>
    <row r="228" spans="1:256" s="17" customFormat="1">
      <c r="A228" s="102"/>
      <c r="B228" s="104" t="s">
        <v>174</v>
      </c>
      <c r="C228" s="105" t="s">
        <v>140</v>
      </c>
      <c r="D228" s="102" t="s">
        <v>23</v>
      </c>
      <c r="E228" s="24">
        <v>11</v>
      </c>
      <c r="F228" s="43">
        <f>E228*F226</f>
        <v>127.776</v>
      </c>
      <c r="G228" s="16"/>
      <c r="H228" s="85"/>
      <c r="I228" s="85"/>
      <c r="J228" s="85"/>
      <c r="K228" s="85"/>
      <c r="L228" s="85"/>
      <c r="M228" s="85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  <c r="CH228" s="103"/>
      <c r="CI228" s="103"/>
      <c r="CJ228" s="103"/>
      <c r="CK228" s="103"/>
      <c r="CL228" s="103"/>
      <c r="CM228" s="103"/>
      <c r="CN228" s="103"/>
      <c r="CO228" s="103"/>
      <c r="CP228" s="103"/>
      <c r="CQ228" s="103"/>
      <c r="CR228" s="103"/>
      <c r="CS228" s="103"/>
      <c r="CT228" s="103"/>
      <c r="CU228" s="103"/>
      <c r="CV228" s="103"/>
      <c r="CW228" s="103"/>
      <c r="CX228" s="103"/>
      <c r="CY228" s="103"/>
      <c r="CZ228" s="103"/>
      <c r="DA228" s="103"/>
      <c r="DB228" s="103"/>
      <c r="DC228" s="103"/>
      <c r="DD228" s="103"/>
      <c r="DE228" s="103"/>
      <c r="DF228" s="103"/>
      <c r="DG228" s="103"/>
      <c r="DH228" s="103"/>
      <c r="DI228" s="103"/>
      <c r="DJ228" s="103"/>
      <c r="DK228" s="103"/>
      <c r="DL228" s="103"/>
      <c r="DM228" s="103"/>
      <c r="DN228" s="103"/>
      <c r="DO228" s="103"/>
      <c r="DP228" s="103"/>
      <c r="DQ228" s="103"/>
      <c r="DR228" s="103"/>
      <c r="DS228" s="103"/>
      <c r="DT228" s="103"/>
      <c r="DU228" s="103"/>
      <c r="DV228" s="103"/>
      <c r="DW228" s="103"/>
      <c r="DX228" s="103"/>
      <c r="DY228" s="103"/>
      <c r="DZ228" s="103"/>
      <c r="EA228" s="103"/>
      <c r="EB228" s="103"/>
      <c r="EC228" s="103"/>
      <c r="ED228" s="103"/>
      <c r="EE228" s="103"/>
      <c r="EF228" s="103"/>
      <c r="EG228" s="103"/>
      <c r="EH228" s="103"/>
      <c r="EI228" s="103"/>
      <c r="EJ228" s="103"/>
      <c r="EK228" s="103"/>
      <c r="EL228" s="103"/>
      <c r="EM228" s="103"/>
      <c r="EN228" s="103"/>
      <c r="EO228" s="103"/>
      <c r="EP228" s="103"/>
      <c r="EQ228" s="103"/>
      <c r="ER228" s="103"/>
      <c r="ES228" s="103"/>
      <c r="ET228" s="103"/>
      <c r="EU228" s="103"/>
      <c r="EV228" s="103"/>
      <c r="EW228" s="103"/>
      <c r="EX228" s="103"/>
      <c r="EY228" s="103"/>
      <c r="EZ228" s="103"/>
      <c r="FA228" s="103"/>
      <c r="FB228" s="103"/>
      <c r="FC228" s="103"/>
      <c r="FD228" s="103"/>
      <c r="FE228" s="103"/>
      <c r="FF228" s="103"/>
      <c r="FG228" s="103"/>
      <c r="FH228" s="103"/>
      <c r="FI228" s="103"/>
      <c r="FJ228" s="103"/>
      <c r="FK228" s="103"/>
      <c r="FL228" s="103"/>
      <c r="FM228" s="103"/>
      <c r="FN228" s="103"/>
      <c r="FO228" s="103"/>
      <c r="FP228" s="103"/>
      <c r="FQ228" s="103"/>
      <c r="FR228" s="103"/>
      <c r="FS228" s="103"/>
      <c r="FT228" s="103"/>
      <c r="FU228" s="103"/>
      <c r="FV228" s="103"/>
      <c r="FW228" s="103"/>
      <c r="FX228" s="103"/>
      <c r="FY228" s="103"/>
      <c r="FZ228" s="103"/>
      <c r="GA228" s="103"/>
      <c r="GB228" s="103"/>
      <c r="GC228" s="103"/>
      <c r="GD228" s="103"/>
      <c r="GE228" s="103"/>
      <c r="GF228" s="103"/>
      <c r="GG228" s="103"/>
      <c r="GH228" s="103"/>
      <c r="GI228" s="103"/>
      <c r="GJ228" s="103"/>
      <c r="GK228" s="103"/>
      <c r="GL228" s="103"/>
      <c r="GM228" s="103"/>
      <c r="GN228" s="103"/>
      <c r="GO228" s="103"/>
      <c r="GP228" s="103"/>
      <c r="GQ228" s="103"/>
      <c r="GR228" s="103"/>
      <c r="GS228" s="103"/>
      <c r="GT228" s="103"/>
      <c r="GU228" s="103"/>
      <c r="GV228" s="103"/>
      <c r="GW228" s="103"/>
      <c r="GX228" s="103"/>
      <c r="GY228" s="103"/>
      <c r="GZ228" s="103"/>
      <c r="HA228" s="103"/>
      <c r="HB228" s="103"/>
      <c r="HC228" s="103"/>
      <c r="HD228" s="103"/>
      <c r="HE228" s="103"/>
      <c r="HF228" s="103"/>
      <c r="HG228" s="103"/>
      <c r="HH228" s="103"/>
      <c r="HI228" s="103"/>
      <c r="HJ228" s="103"/>
      <c r="HK228" s="103"/>
      <c r="HL228" s="103"/>
      <c r="HM228" s="103"/>
      <c r="HN228" s="103"/>
      <c r="HO228" s="103"/>
      <c r="HP228" s="103"/>
      <c r="HQ228" s="103"/>
      <c r="HR228" s="103"/>
      <c r="HS228" s="103"/>
      <c r="HT228" s="103"/>
      <c r="HU228" s="103"/>
      <c r="HV228" s="103"/>
      <c r="HW228" s="103"/>
      <c r="HX228" s="103"/>
      <c r="HY228" s="103"/>
      <c r="HZ228" s="103"/>
      <c r="IA228" s="103"/>
      <c r="IB228" s="103"/>
      <c r="IC228" s="103"/>
      <c r="ID228" s="103"/>
      <c r="IE228" s="103"/>
    </row>
    <row r="229" spans="1:256" s="17" customFormat="1">
      <c r="A229" s="102"/>
      <c r="B229" s="104"/>
      <c r="C229" s="105"/>
      <c r="D229" s="102"/>
      <c r="E229" s="24"/>
      <c r="F229" s="43"/>
      <c r="G229" s="16"/>
      <c r="H229" s="85"/>
      <c r="I229" s="85"/>
      <c r="J229" s="85"/>
      <c r="K229" s="85"/>
      <c r="L229" s="85"/>
      <c r="M229" s="85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  <c r="BP229" s="107"/>
      <c r="BQ229" s="107"/>
      <c r="BR229" s="107"/>
      <c r="BS229" s="107"/>
      <c r="BT229" s="107"/>
      <c r="BU229" s="107"/>
      <c r="BV229" s="107"/>
      <c r="BW229" s="107"/>
      <c r="BX229" s="107"/>
      <c r="BY229" s="107"/>
      <c r="BZ229" s="107"/>
      <c r="CA229" s="107"/>
      <c r="CB229" s="107"/>
      <c r="CC229" s="107"/>
      <c r="CD229" s="107"/>
      <c r="CE229" s="107"/>
      <c r="CF229" s="107"/>
      <c r="CG229" s="107"/>
      <c r="CH229" s="107"/>
      <c r="CI229" s="107"/>
      <c r="CJ229" s="107"/>
      <c r="CK229" s="107"/>
      <c r="CL229" s="107"/>
      <c r="CM229" s="107"/>
      <c r="CN229" s="107"/>
      <c r="CO229" s="107"/>
      <c r="CP229" s="107"/>
      <c r="CQ229" s="107"/>
      <c r="CR229" s="107"/>
      <c r="CS229" s="107"/>
      <c r="CT229" s="107"/>
      <c r="CU229" s="107"/>
      <c r="CV229" s="107"/>
      <c r="CW229" s="107"/>
      <c r="CX229" s="107"/>
      <c r="CY229" s="107"/>
      <c r="CZ229" s="107"/>
      <c r="DA229" s="107"/>
      <c r="DB229" s="107"/>
      <c r="DC229" s="107"/>
      <c r="DD229" s="107"/>
      <c r="DE229" s="107"/>
      <c r="DF229" s="107"/>
      <c r="DG229" s="107"/>
      <c r="DH229" s="107"/>
      <c r="DI229" s="107"/>
      <c r="DJ229" s="107"/>
      <c r="DK229" s="107"/>
      <c r="DL229" s="107"/>
      <c r="DM229" s="107"/>
      <c r="DN229" s="107"/>
      <c r="DO229" s="107"/>
      <c r="DP229" s="107"/>
      <c r="DQ229" s="107"/>
      <c r="DR229" s="107"/>
      <c r="DS229" s="107"/>
      <c r="DT229" s="107"/>
      <c r="DU229" s="107"/>
      <c r="DV229" s="107"/>
      <c r="DW229" s="107"/>
      <c r="DX229" s="107"/>
      <c r="DY229" s="107"/>
      <c r="DZ229" s="107"/>
      <c r="EA229" s="107"/>
      <c r="EB229" s="107"/>
      <c r="EC229" s="107"/>
      <c r="ED229" s="107"/>
      <c r="EE229" s="107"/>
      <c r="EF229" s="107"/>
      <c r="EG229" s="107"/>
      <c r="EH229" s="107"/>
      <c r="EI229" s="107"/>
      <c r="EJ229" s="107"/>
      <c r="EK229" s="107"/>
      <c r="EL229" s="107"/>
      <c r="EM229" s="107"/>
      <c r="EN229" s="107"/>
      <c r="EO229" s="107"/>
      <c r="EP229" s="107"/>
      <c r="EQ229" s="107"/>
      <c r="ER229" s="107"/>
      <c r="ES229" s="107"/>
      <c r="ET229" s="107"/>
      <c r="EU229" s="107"/>
      <c r="EV229" s="107"/>
      <c r="EW229" s="107"/>
      <c r="EX229" s="107"/>
      <c r="EY229" s="107"/>
      <c r="EZ229" s="107"/>
      <c r="FA229" s="107"/>
      <c r="FB229" s="107"/>
      <c r="FC229" s="107"/>
      <c r="FD229" s="107"/>
      <c r="FE229" s="107"/>
      <c r="FF229" s="107"/>
      <c r="FG229" s="107"/>
      <c r="FH229" s="107"/>
      <c r="FI229" s="107"/>
      <c r="FJ229" s="107"/>
      <c r="FK229" s="107"/>
      <c r="FL229" s="107"/>
      <c r="FM229" s="107"/>
      <c r="FN229" s="107"/>
      <c r="FO229" s="107"/>
      <c r="FP229" s="107"/>
      <c r="FQ229" s="107"/>
      <c r="FR229" s="107"/>
      <c r="FS229" s="107"/>
      <c r="FT229" s="107"/>
      <c r="FU229" s="107"/>
      <c r="FV229" s="107"/>
      <c r="FW229" s="107"/>
      <c r="FX229" s="107"/>
      <c r="FY229" s="107"/>
      <c r="FZ229" s="107"/>
      <c r="GA229" s="107"/>
      <c r="GB229" s="107"/>
      <c r="GC229" s="107"/>
      <c r="GD229" s="107"/>
      <c r="GE229" s="107"/>
      <c r="GF229" s="107"/>
      <c r="GG229" s="107"/>
      <c r="GH229" s="107"/>
      <c r="GI229" s="107"/>
      <c r="GJ229" s="107"/>
      <c r="GK229" s="107"/>
      <c r="GL229" s="107"/>
      <c r="GM229" s="107"/>
      <c r="GN229" s="107"/>
      <c r="GO229" s="107"/>
      <c r="GP229" s="107"/>
      <c r="GQ229" s="107"/>
      <c r="GR229" s="107"/>
      <c r="GS229" s="107"/>
      <c r="GT229" s="107"/>
      <c r="GU229" s="107"/>
      <c r="GV229" s="107"/>
      <c r="GW229" s="107"/>
      <c r="GX229" s="107"/>
      <c r="GY229" s="107"/>
      <c r="GZ229" s="107"/>
      <c r="HA229" s="107"/>
      <c r="HB229" s="107"/>
      <c r="HC229" s="107"/>
      <c r="HD229" s="107"/>
      <c r="HE229" s="107"/>
      <c r="HF229" s="107"/>
      <c r="HG229" s="107"/>
      <c r="HH229" s="107"/>
      <c r="HI229" s="107"/>
      <c r="HJ229" s="107"/>
      <c r="HK229" s="107"/>
      <c r="HL229" s="107"/>
      <c r="HM229" s="107"/>
      <c r="HN229" s="107"/>
      <c r="HO229" s="107"/>
      <c r="HP229" s="107"/>
      <c r="HQ229" s="107"/>
      <c r="HR229" s="107"/>
      <c r="HS229" s="107"/>
      <c r="HT229" s="107"/>
      <c r="HU229" s="107"/>
      <c r="HV229" s="107"/>
      <c r="HW229" s="107"/>
      <c r="HX229" s="107"/>
      <c r="HY229" s="107"/>
      <c r="HZ229" s="107"/>
      <c r="IA229" s="107"/>
      <c r="IB229" s="107"/>
      <c r="IC229" s="107"/>
      <c r="ID229" s="107"/>
      <c r="IE229" s="107"/>
    </row>
    <row r="230" spans="1:256" s="116" customFormat="1">
      <c r="A230" s="33">
        <v>6</v>
      </c>
      <c r="B230" s="176" t="s">
        <v>141</v>
      </c>
      <c r="C230" s="219" t="s">
        <v>142</v>
      </c>
      <c r="D230" s="20" t="s">
        <v>105</v>
      </c>
      <c r="E230" s="91"/>
      <c r="F230" s="91">
        <v>720</v>
      </c>
      <c r="G230" s="91"/>
      <c r="H230" s="91"/>
      <c r="I230" s="91"/>
      <c r="J230" s="91"/>
      <c r="K230" s="91"/>
      <c r="L230" s="91"/>
      <c r="M230" s="91"/>
      <c r="N230" s="192"/>
      <c r="O230" s="192"/>
      <c r="P230" s="192"/>
      <c r="Q230" s="192"/>
      <c r="R230" s="192"/>
    </row>
    <row r="231" spans="1:256" s="113" customFormat="1">
      <c r="A231" s="112"/>
      <c r="B231" s="188" t="s">
        <v>114</v>
      </c>
      <c r="C231" s="27"/>
      <c r="D231" s="25" t="s">
        <v>106</v>
      </c>
      <c r="E231" s="85"/>
      <c r="F231" s="106">
        <f>F230/100</f>
        <v>7.2</v>
      </c>
      <c r="G231" s="85"/>
      <c r="H231" s="85"/>
      <c r="I231" s="85"/>
      <c r="J231" s="85"/>
      <c r="K231" s="85"/>
      <c r="L231" s="85"/>
      <c r="M231" s="85"/>
      <c r="P231" s="189"/>
      <c r="Q231" s="189"/>
      <c r="R231" s="189"/>
    </row>
    <row r="232" spans="1:256" s="113" customFormat="1">
      <c r="A232" s="112"/>
      <c r="B232" s="104"/>
      <c r="C232" s="72" t="s">
        <v>28</v>
      </c>
      <c r="D232" s="23" t="s">
        <v>24</v>
      </c>
      <c r="E232" s="24">
        <v>29.68</v>
      </c>
      <c r="F232" s="85">
        <f>F231*E232</f>
        <v>213.696</v>
      </c>
      <c r="G232" s="85"/>
      <c r="H232" s="85"/>
      <c r="I232" s="85"/>
      <c r="J232" s="85"/>
      <c r="K232" s="85"/>
      <c r="L232" s="85"/>
      <c r="M232" s="24"/>
      <c r="N232" s="189"/>
      <c r="O232" s="189"/>
      <c r="P232" s="189"/>
      <c r="Q232" s="189"/>
      <c r="R232" s="189"/>
    </row>
    <row r="233" spans="1:256" s="133" customFormat="1">
      <c r="A233" s="186"/>
      <c r="B233" s="188" t="s">
        <v>143</v>
      </c>
      <c r="C233" s="190" t="s">
        <v>144</v>
      </c>
      <c r="D233" s="25" t="s">
        <v>27</v>
      </c>
      <c r="E233" s="24">
        <v>4.41</v>
      </c>
      <c r="F233" s="24">
        <f>E233*F231</f>
        <v>31.752000000000002</v>
      </c>
      <c r="G233" s="24"/>
      <c r="H233" s="24"/>
      <c r="I233" s="24"/>
      <c r="J233" s="24"/>
      <c r="K233" s="24"/>
      <c r="L233" s="24"/>
      <c r="M233" s="24"/>
    </row>
    <row r="234" spans="1:256" s="133" customFormat="1">
      <c r="A234" s="186"/>
      <c r="B234" s="221" t="s">
        <v>175</v>
      </c>
      <c r="C234" s="222" t="s">
        <v>176</v>
      </c>
      <c r="D234" s="25" t="s">
        <v>27</v>
      </c>
      <c r="E234" s="24">
        <v>0.21</v>
      </c>
      <c r="F234" s="24">
        <f>E234*F231</f>
        <v>1.512</v>
      </c>
      <c r="G234" s="24"/>
      <c r="H234" s="24"/>
      <c r="I234" s="24"/>
      <c r="J234" s="24"/>
      <c r="K234" s="24"/>
      <c r="L234" s="24"/>
      <c r="M234" s="24"/>
    </row>
    <row r="235" spans="1:256" s="113" customFormat="1">
      <c r="A235" s="112"/>
      <c r="B235" s="104" t="s">
        <v>177</v>
      </c>
      <c r="C235" s="30" t="s">
        <v>178</v>
      </c>
      <c r="D235" s="25" t="s">
        <v>105</v>
      </c>
      <c r="E235" s="223">
        <v>100</v>
      </c>
      <c r="F235" s="43">
        <f>E235*F231</f>
        <v>720</v>
      </c>
      <c r="G235" s="85"/>
      <c r="H235" s="85"/>
      <c r="I235" s="24"/>
      <c r="J235" s="24"/>
      <c r="K235" s="24"/>
      <c r="L235" s="24"/>
      <c r="M235" s="24"/>
      <c r="N235" s="189"/>
      <c r="O235" s="189"/>
      <c r="P235" s="189"/>
      <c r="Q235" s="189"/>
      <c r="R235" s="189"/>
    </row>
    <row r="236" spans="1:256" s="17" customFormat="1">
      <c r="A236" s="102"/>
      <c r="B236" s="104"/>
      <c r="C236" s="105"/>
      <c r="D236" s="102"/>
      <c r="E236" s="24"/>
      <c r="F236" s="43"/>
      <c r="G236" s="16"/>
      <c r="H236" s="85"/>
      <c r="I236" s="85"/>
      <c r="J236" s="85"/>
      <c r="K236" s="85"/>
      <c r="L236" s="85"/>
      <c r="M236" s="85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7"/>
      <c r="BQ236" s="107"/>
      <c r="BR236" s="107"/>
      <c r="BS236" s="107"/>
      <c r="BT236" s="107"/>
      <c r="BU236" s="107"/>
      <c r="BV236" s="107"/>
      <c r="BW236" s="107"/>
      <c r="BX236" s="107"/>
      <c r="BY236" s="107"/>
      <c r="BZ236" s="107"/>
      <c r="CA236" s="107"/>
      <c r="CB236" s="107"/>
      <c r="CC236" s="107"/>
      <c r="CD236" s="107"/>
      <c r="CE236" s="107"/>
      <c r="CF236" s="107"/>
      <c r="CG236" s="107"/>
      <c r="CH236" s="107"/>
      <c r="CI236" s="107"/>
      <c r="CJ236" s="107"/>
      <c r="CK236" s="107"/>
      <c r="CL236" s="107"/>
      <c r="CM236" s="107"/>
      <c r="CN236" s="107"/>
      <c r="CO236" s="107"/>
      <c r="CP236" s="107"/>
      <c r="CQ236" s="107"/>
      <c r="CR236" s="107"/>
      <c r="CS236" s="107"/>
      <c r="CT236" s="107"/>
      <c r="CU236" s="107"/>
      <c r="CV236" s="107"/>
      <c r="CW236" s="107"/>
      <c r="CX236" s="107"/>
      <c r="CY236" s="107"/>
      <c r="CZ236" s="107"/>
      <c r="DA236" s="107"/>
      <c r="DB236" s="107"/>
      <c r="DC236" s="107"/>
      <c r="DD236" s="107"/>
      <c r="DE236" s="107"/>
      <c r="DF236" s="107"/>
      <c r="DG236" s="107"/>
      <c r="DH236" s="107"/>
      <c r="DI236" s="107"/>
      <c r="DJ236" s="107"/>
      <c r="DK236" s="107"/>
      <c r="DL236" s="107"/>
      <c r="DM236" s="107"/>
      <c r="DN236" s="107"/>
      <c r="DO236" s="107"/>
      <c r="DP236" s="107"/>
      <c r="DQ236" s="107"/>
      <c r="DR236" s="107"/>
      <c r="DS236" s="107"/>
      <c r="DT236" s="107"/>
      <c r="DU236" s="107"/>
      <c r="DV236" s="107"/>
      <c r="DW236" s="107"/>
      <c r="DX236" s="107"/>
      <c r="DY236" s="107"/>
      <c r="DZ236" s="107"/>
      <c r="EA236" s="107"/>
      <c r="EB236" s="107"/>
      <c r="EC236" s="107"/>
      <c r="ED236" s="107"/>
      <c r="EE236" s="107"/>
      <c r="EF236" s="107"/>
      <c r="EG236" s="107"/>
      <c r="EH236" s="107"/>
      <c r="EI236" s="107"/>
      <c r="EJ236" s="107"/>
      <c r="EK236" s="107"/>
      <c r="EL236" s="107"/>
      <c r="EM236" s="107"/>
      <c r="EN236" s="107"/>
      <c r="EO236" s="107"/>
      <c r="EP236" s="107"/>
      <c r="EQ236" s="107"/>
      <c r="ER236" s="107"/>
      <c r="ES236" s="107"/>
      <c r="ET236" s="107"/>
      <c r="EU236" s="107"/>
      <c r="EV236" s="107"/>
      <c r="EW236" s="107"/>
      <c r="EX236" s="107"/>
      <c r="EY236" s="107"/>
      <c r="EZ236" s="107"/>
      <c r="FA236" s="107"/>
      <c r="FB236" s="107"/>
      <c r="FC236" s="107"/>
      <c r="FD236" s="107"/>
      <c r="FE236" s="107"/>
      <c r="FF236" s="107"/>
      <c r="FG236" s="107"/>
      <c r="FH236" s="107"/>
      <c r="FI236" s="107"/>
      <c r="FJ236" s="107"/>
      <c r="FK236" s="107"/>
      <c r="FL236" s="107"/>
      <c r="FM236" s="107"/>
      <c r="FN236" s="107"/>
      <c r="FO236" s="107"/>
      <c r="FP236" s="107"/>
      <c r="FQ236" s="107"/>
      <c r="FR236" s="107"/>
      <c r="FS236" s="107"/>
      <c r="FT236" s="107"/>
      <c r="FU236" s="107"/>
      <c r="FV236" s="107"/>
      <c r="FW236" s="107"/>
      <c r="FX236" s="107"/>
      <c r="FY236" s="107"/>
      <c r="FZ236" s="107"/>
      <c r="GA236" s="107"/>
      <c r="GB236" s="107"/>
      <c r="GC236" s="107"/>
      <c r="GD236" s="107"/>
      <c r="GE236" s="107"/>
      <c r="GF236" s="107"/>
      <c r="GG236" s="107"/>
      <c r="GH236" s="107"/>
      <c r="GI236" s="107"/>
      <c r="GJ236" s="107"/>
      <c r="GK236" s="107"/>
      <c r="GL236" s="107"/>
      <c r="GM236" s="107"/>
      <c r="GN236" s="107"/>
      <c r="GO236" s="107"/>
      <c r="GP236" s="107"/>
      <c r="GQ236" s="107"/>
      <c r="GR236" s="107"/>
      <c r="GS236" s="107"/>
      <c r="GT236" s="107"/>
      <c r="GU236" s="107"/>
      <c r="GV236" s="107"/>
      <c r="GW236" s="107"/>
      <c r="GX236" s="107"/>
      <c r="GY236" s="107"/>
      <c r="GZ236" s="107"/>
      <c r="HA236" s="107"/>
      <c r="HB236" s="107"/>
      <c r="HC236" s="107"/>
      <c r="HD236" s="107"/>
      <c r="HE236" s="107"/>
      <c r="HF236" s="107"/>
      <c r="HG236" s="107"/>
      <c r="HH236" s="107"/>
      <c r="HI236" s="107"/>
      <c r="HJ236" s="107"/>
      <c r="HK236" s="107"/>
      <c r="HL236" s="107"/>
      <c r="HM236" s="107"/>
      <c r="HN236" s="107"/>
      <c r="HO236" s="107"/>
      <c r="HP236" s="107"/>
      <c r="HQ236" s="107"/>
      <c r="HR236" s="107"/>
      <c r="HS236" s="107"/>
      <c r="HT236" s="107"/>
      <c r="HU236" s="107"/>
      <c r="HV236" s="107"/>
      <c r="HW236" s="107"/>
      <c r="HX236" s="107"/>
      <c r="HY236" s="107"/>
      <c r="HZ236" s="107"/>
      <c r="IA236" s="107"/>
      <c r="IB236" s="107"/>
      <c r="IC236" s="107"/>
      <c r="ID236" s="107"/>
      <c r="IE236" s="107"/>
    </row>
    <row r="237" spans="1:256" s="7" customFormat="1">
      <c r="A237" s="20">
        <v>10</v>
      </c>
      <c r="B237" s="19" t="s">
        <v>179</v>
      </c>
      <c r="C237" s="150" t="s">
        <v>187</v>
      </c>
      <c r="D237" s="20" t="s">
        <v>23</v>
      </c>
      <c r="E237" s="21"/>
      <c r="F237" s="21">
        <f>0.41*40</f>
        <v>16.399999999999999</v>
      </c>
      <c r="G237" s="21"/>
      <c r="H237" s="21"/>
      <c r="I237" s="21"/>
      <c r="J237" s="21"/>
      <c r="K237" s="21"/>
      <c r="L237" s="21"/>
      <c r="M237" s="21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</row>
    <row r="238" spans="1:256" s="113" customFormat="1">
      <c r="A238" s="25"/>
      <c r="B238" s="26"/>
      <c r="C238" s="27"/>
      <c r="D238" s="25" t="s">
        <v>58</v>
      </c>
      <c r="E238" s="24"/>
      <c r="F238" s="38">
        <f>F237/100</f>
        <v>0.16399999999999998</v>
      </c>
      <c r="G238" s="24"/>
      <c r="H238" s="24"/>
      <c r="I238" s="24"/>
      <c r="J238" s="24"/>
      <c r="K238" s="24"/>
      <c r="L238" s="24"/>
      <c r="M238" s="24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 s="28"/>
      <c r="IN238" s="28"/>
      <c r="IO238" s="28"/>
      <c r="IP238" s="28"/>
      <c r="IQ238" s="28"/>
      <c r="IR238" s="28"/>
      <c r="IS238" s="28"/>
      <c r="IT238" s="28"/>
      <c r="IU238" s="28"/>
      <c r="IV238" s="28"/>
    </row>
    <row r="239" spans="1:256" s="116" customFormat="1">
      <c r="A239" s="20"/>
      <c r="B239" s="29"/>
      <c r="C239" s="151" t="s">
        <v>86</v>
      </c>
      <c r="D239" s="23" t="s">
        <v>24</v>
      </c>
      <c r="E239" s="24">
        <v>1120</v>
      </c>
      <c r="F239" s="24">
        <f>E239*F238</f>
        <v>183.67999999999998</v>
      </c>
      <c r="G239" s="24"/>
      <c r="H239" s="24"/>
      <c r="I239" s="24"/>
      <c r="J239" s="24"/>
      <c r="K239" s="24"/>
      <c r="L239" s="24"/>
      <c r="M239" s="2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s="116" customFormat="1">
      <c r="A240" s="20"/>
      <c r="B240" s="153"/>
      <c r="C240" s="154" t="s">
        <v>87</v>
      </c>
      <c r="D240" s="25" t="s">
        <v>0</v>
      </c>
      <c r="E240" s="24">
        <v>79</v>
      </c>
      <c r="F240" s="24">
        <f>E240*F238</f>
        <v>12.955999999999998</v>
      </c>
      <c r="G240" s="24"/>
      <c r="H240" s="24"/>
      <c r="I240" s="24"/>
      <c r="J240" s="24"/>
      <c r="K240" s="24"/>
      <c r="L240" s="24"/>
      <c r="M240" s="2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s="116" customFormat="1">
      <c r="A241" s="20"/>
      <c r="B241" s="29" t="s">
        <v>180</v>
      </c>
      <c r="C241" s="154" t="s">
        <v>181</v>
      </c>
      <c r="D241" s="25" t="s">
        <v>23</v>
      </c>
      <c r="E241" s="24">
        <v>101.5</v>
      </c>
      <c r="F241" s="24">
        <f>E241*F238</f>
        <v>16.645999999999997</v>
      </c>
      <c r="G241" s="24"/>
      <c r="H241" s="24"/>
      <c r="I241" s="24"/>
      <c r="J241" s="24"/>
      <c r="K241" s="24"/>
      <c r="L241" s="24"/>
      <c r="M241" s="24"/>
      <c r="N241" s="22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s="116" customFormat="1">
      <c r="A242" s="20"/>
      <c r="B242" s="225" t="s">
        <v>182</v>
      </c>
      <c r="C242" s="154" t="s">
        <v>183</v>
      </c>
      <c r="D242" s="25" t="s">
        <v>23</v>
      </c>
      <c r="E242" s="24">
        <f>0.45+6.16+4.88</f>
        <v>11.49</v>
      </c>
      <c r="F242" s="24">
        <f>E242*F238</f>
        <v>1.8843599999999998</v>
      </c>
      <c r="G242" s="24"/>
      <c r="H242" s="24"/>
      <c r="I242" s="24"/>
      <c r="J242" s="24"/>
      <c r="K242" s="24"/>
      <c r="L242" s="24"/>
      <c r="M242" s="2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s="116" customFormat="1">
      <c r="A243" s="20"/>
      <c r="B243" s="153"/>
      <c r="C243" s="155" t="s">
        <v>94</v>
      </c>
      <c r="D243" s="23" t="s">
        <v>0</v>
      </c>
      <c r="E243" s="24">
        <v>228</v>
      </c>
      <c r="F243" s="226">
        <f>E243*F238</f>
        <v>37.391999999999996</v>
      </c>
      <c r="G243" s="16"/>
      <c r="H243" s="24"/>
      <c r="I243" s="24"/>
      <c r="J243" s="24"/>
      <c r="K243" s="24"/>
      <c r="L243" s="114"/>
      <c r="M243" s="24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  <c r="AA243" s="227"/>
      <c r="AB243" s="227"/>
      <c r="AC243" s="227"/>
      <c r="AD243" s="227"/>
      <c r="AE243" s="227"/>
      <c r="AF243" s="227"/>
      <c r="AG243" s="227"/>
      <c r="AH243" s="227"/>
      <c r="AI243" s="227"/>
      <c r="AJ243" s="227"/>
      <c r="AK243" s="227"/>
      <c r="AL243" s="227"/>
      <c r="AM243" s="227"/>
      <c r="AN243" s="227"/>
      <c r="AO243" s="227"/>
      <c r="AP243" s="227"/>
      <c r="AQ243" s="227"/>
      <c r="AR243" s="227"/>
      <c r="AS243" s="227"/>
      <c r="AT243" s="227"/>
      <c r="AU243" s="227"/>
      <c r="AV243" s="227"/>
      <c r="AW243" s="227"/>
      <c r="AX243" s="227"/>
      <c r="AY243" s="227"/>
      <c r="AZ243" s="227"/>
      <c r="BA243" s="227"/>
      <c r="BB243" s="227"/>
      <c r="BC243" s="227"/>
      <c r="BD243" s="227"/>
      <c r="BE243" s="227"/>
      <c r="BF243" s="227"/>
      <c r="BG243" s="227"/>
      <c r="BH243" s="227"/>
      <c r="BI243" s="227"/>
      <c r="BJ243" s="227"/>
      <c r="BK243" s="227"/>
      <c r="BL243" s="227"/>
      <c r="BM243" s="227"/>
      <c r="BN243" s="227"/>
      <c r="BO243" s="227"/>
      <c r="BP243" s="227"/>
      <c r="BQ243" s="227"/>
      <c r="BR243" s="227"/>
      <c r="BS243" s="227"/>
      <c r="BT243" s="227"/>
      <c r="BU243" s="227"/>
      <c r="BV243" s="227"/>
      <c r="BW243" s="227"/>
      <c r="BX243" s="227"/>
      <c r="BY243" s="227"/>
      <c r="BZ243" s="227"/>
      <c r="CA243" s="227"/>
      <c r="CB243" s="227"/>
      <c r="CC243" s="227"/>
      <c r="CD243" s="227"/>
      <c r="CE243" s="227"/>
      <c r="CF243" s="227"/>
      <c r="CG243" s="227"/>
      <c r="CH243" s="227"/>
      <c r="CI243" s="227"/>
      <c r="CJ243" s="227"/>
      <c r="CK243" s="227"/>
      <c r="CL243" s="227"/>
      <c r="CM243" s="227"/>
      <c r="CN243" s="227"/>
      <c r="CO243" s="227"/>
      <c r="CP243" s="227"/>
      <c r="CQ243" s="227"/>
      <c r="CR243" s="227"/>
      <c r="CS243" s="227"/>
      <c r="CT243" s="227"/>
      <c r="CU243" s="227"/>
      <c r="CV243" s="227"/>
      <c r="CW243" s="227"/>
      <c r="CX243" s="227"/>
      <c r="CY243" s="227"/>
      <c r="CZ243" s="227"/>
      <c r="DA243" s="227"/>
      <c r="DB243" s="227"/>
      <c r="DC243" s="227"/>
      <c r="DD243" s="227"/>
      <c r="DE243" s="227"/>
      <c r="DF243" s="227"/>
      <c r="DG243" s="227"/>
      <c r="DH243" s="227"/>
      <c r="DI243" s="227"/>
      <c r="DJ243" s="227"/>
      <c r="DK243" s="227"/>
      <c r="DL243" s="227"/>
      <c r="DM243" s="227"/>
      <c r="DN243" s="227"/>
      <c r="DO243" s="227"/>
      <c r="DP243" s="227"/>
      <c r="DQ243" s="227"/>
      <c r="DR243" s="227"/>
      <c r="DS243" s="227"/>
      <c r="DT243" s="227"/>
      <c r="DU243" s="227"/>
      <c r="DV243" s="227"/>
      <c r="DW243" s="227"/>
      <c r="DX243" s="227"/>
      <c r="DY243" s="227"/>
      <c r="DZ243" s="227"/>
      <c r="EA243" s="227"/>
      <c r="EB243" s="227"/>
      <c r="EC243" s="227"/>
      <c r="ED243" s="227"/>
      <c r="EE243" s="227"/>
      <c r="EF243" s="227"/>
      <c r="EG243" s="227"/>
      <c r="EH243" s="227"/>
      <c r="EI243" s="227"/>
      <c r="EJ243" s="227"/>
      <c r="EK243" s="227"/>
      <c r="EL243" s="227"/>
      <c r="EM243" s="227"/>
      <c r="EN243" s="227"/>
      <c r="EO243" s="227"/>
      <c r="EP243" s="227"/>
      <c r="EQ243" s="227"/>
      <c r="ER243" s="227"/>
      <c r="ES243" s="227"/>
      <c r="ET243" s="227"/>
      <c r="EU243" s="227"/>
      <c r="EV243" s="227"/>
      <c r="EW243" s="227"/>
      <c r="EX243" s="227"/>
      <c r="EY243" s="227"/>
      <c r="EZ243" s="227"/>
      <c r="FA243" s="227"/>
      <c r="FB243" s="227"/>
      <c r="FC243" s="227"/>
      <c r="FD243" s="227"/>
      <c r="FE243" s="227"/>
      <c r="FF243" s="227"/>
      <c r="FG243" s="227"/>
      <c r="FH243" s="227"/>
      <c r="FI243" s="227"/>
      <c r="FJ243" s="227"/>
      <c r="FK243" s="227"/>
      <c r="FL243" s="227"/>
      <c r="FM243" s="227"/>
      <c r="FN243" s="227"/>
      <c r="FO243" s="227"/>
      <c r="FP243" s="227"/>
      <c r="FQ243" s="227"/>
      <c r="FR243" s="227"/>
      <c r="FS243" s="227"/>
      <c r="FT243" s="227"/>
      <c r="FU243" s="227"/>
      <c r="FV243" s="227"/>
      <c r="FW243" s="227"/>
      <c r="FX243" s="227"/>
      <c r="FY243" s="227"/>
      <c r="FZ243" s="227"/>
      <c r="GA243" s="227"/>
      <c r="GB243" s="227"/>
      <c r="GC243" s="227"/>
      <c r="GD243" s="227"/>
      <c r="GE243" s="227"/>
      <c r="GF243" s="227"/>
      <c r="GG243" s="227"/>
      <c r="GH243" s="227"/>
      <c r="GI243" s="227"/>
      <c r="GJ243" s="227"/>
      <c r="GK243" s="227"/>
      <c r="GL243" s="227"/>
      <c r="GM243" s="227"/>
      <c r="GN243" s="227"/>
      <c r="GO243" s="227"/>
      <c r="GP243" s="227"/>
      <c r="GQ243" s="227"/>
      <c r="GR243" s="227"/>
      <c r="GS243" s="227"/>
      <c r="GT243" s="227"/>
      <c r="GU243" s="227"/>
      <c r="GV243" s="227"/>
      <c r="GW243" s="227"/>
      <c r="GX243" s="227"/>
      <c r="GY243" s="227"/>
      <c r="GZ243" s="227"/>
      <c r="HA243" s="227"/>
      <c r="HB243" s="227"/>
      <c r="HC243" s="227"/>
      <c r="HD243" s="227"/>
      <c r="HE243" s="227"/>
      <c r="HF243" s="227"/>
      <c r="HG243" s="227"/>
      <c r="HH243" s="227"/>
      <c r="HI243" s="227"/>
      <c r="HJ243" s="227"/>
      <c r="HK243" s="227"/>
      <c r="HL243" s="227"/>
      <c r="HM243" s="227"/>
      <c r="HN243" s="227"/>
      <c r="HO243" s="227"/>
      <c r="HP243" s="227"/>
      <c r="HQ243" s="227"/>
      <c r="HR243" s="227"/>
      <c r="HS243" s="227"/>
      <c r="HT243" s="227"/>
      <c r="HU243" s="227"/>
      <c r="HV243" s="227"/>
      <c r="HW243" s="227"/>
      <c r="HX243" s="227"/>
      <c r="HY243" s="227"/>
      <c r="HZ243" s="227"/>
      <c r="IA243" s="227"/>
      <c r="IB243" s="227"/>
      <c r="IC243" s="227"/>
      <c r="ID243" s="227"/>
      <c r="IE243" s="227"/>
      <c r="IF243" s="227"/>
      <c r="IG243" s="227"/>
      <c r="IH243" s="227"/>
      <c r="II243" s="227"/>
      <c r="IJ243" s="227"/>
      <c r="IK243" s="227"/>
      <c r="IL243" s="227"/>
      <c r="IM243" s="227"/>
      <c r="IN243" s="227"/>
      <c r="IO243" s="227"/>
      <c r="IP243" s="227"/>
      <c r="IQ243" s="227"/>
      <c r="IR243" s="227"/>
      <c r="IS243" s="227"/>
      <c r="IT243" s="227"/>
      <c r="IU243" s="227"/>
      <c r="IV243" s="227"/>
    </row>
    <row r="244" spans="1:256" s="113" customFormat="1">
      <c r="A244" s="25"/>
      <c r="B244" s="153"/>
      <c r="C244" s="155"/>
      <c r="D244" s="23"/>
      <c r="E244" s="25"/>
      <c r="F244" s="226"/>
      <c r="G244" s="24"/>
      <c r="H244" s="24"/>
      <c r="I244" s="24"/>
      <c r="J244" s="24"/>
      <c r="K244" s="24"/>
      <c r="L244" s="114"/>
      <c r="M244" s="24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  <c r="AB244" s="227"/>
      <c r="AC244" s="227"/>
      <c r="AD244" s="227"/>
      <c r="AE244" s="227"/>
      <c r="AF244" s="227"/>
      <c r="AG244" s="227"/>
      <c r="AH244" s="227"/>
      <c r="AI244" s="227"/>
      <c r="AJ244" s="227"/>
      <c r="AK244" s="227"/>
      <c r="AL244" s="227"/>
      <c r="AM244" s="227"/>
      <c r="AN244" s="227"/>
      <c r="AO244" s="227"/>
      <c r="AP244" s="227"/>
      <c r="AQ244" s="227"/>
      <c r="AR244" s="227"/>
      <c r="AS244" s="227"/>
      <c r="AT244" s="227"/>
      <c r="AU244" s="227"/>
      <c r="AV244" s="227"/>
      <c r="AW244" s="227"/>
      <c r="AX244" s="227"/>
      <c r="AY244" s="227"/>
      <c r="AZ244" s="227"/>
      <c r="BA244" s="227"/>
      <c r="BB244" s="227"/>
      <c r="BC244" s="227"/>
      <c r="BD244" s="227"/>
      <c r="BE244" s="227"/>
      <c r="BF244" s="227"/>
      <c r="BG244" s="227"/>
      <c r="BH244" s="227"/>
      <c r="BI244" s="227"/>
      <c r="BJ244" s="227"/>
      <c r="BK244" s="227"/>
      <c r="BL244" s="227"/>
      <c r="BM244" s="227"/>
      <c r="BN244" s="227"/>
      <c r="BO244" s="227"/>
      <c r="BP244" s="227"/>
      <c r="BQ244" s="227"/>
      <c r="BR244" s="227"/>
      <c r="BS244" s="227"/>
      <c r="BT244" s="227"/>
      <c r="BU244" s="227"/>
      <c r="BV244" s="227"/>
      <c r="BW244" s="227"/>
      <c r="BX244" s="227"/>
      <c r="BY244" s="227"/>
      <c r="BZ244" s="227"/>
      <c r="CA244" s="227"/>
      <c r="CB244" s="227"/>
      <c r="CC244" s="227"/>
      <c r="CD244" s="227"/>
      <c r="CE244" s="227"/>
      <c r="CF244" s="227"/>
      <c r="CG244" s="227"/>
      <c r="CH244" s="227"/>
      <c r="CI244" s="227"/>
      <c r="CJ244" s="227"/>
      <c r="CK244" s="227"/>
      <c r="CL244" s="227"/>
      <c r="CM244" s="227"/>
      <c r="CN244" s="227"/>
      <c r="CO244" s="227"/>
      <c r="CP244" s="227"/>
      <c r="CQ244" s="227"/>
      <c r="CR244" s="227"/>
      <c r="CS244" s="227"/>
      <c r="CT244" s="227"/>
      <c r="CU244" s="227"/>
      <c r="CV244" s="227"/>
      <c r="CW244" s="227"/>
      <c r="CX244" s="227"/>
      <c r="CY244" s="227"/>
      <c r="CZ244" s="227"/>
      <c r="DA244" s="227"/>
      <c r="DB244" s="227"/>
      <c r="DC244" s="227"/>
      <c r="DD244" s="227"/>
      <c r="DE244" s="227"/>
      <c r="DF244" s="227"/>
      <c r="DG244" s="227"/>
      <c r="DH244" s="227"/>
      <c r="DI244" s="227"/>
      <c r="DJ244" s="227"/>
      <c r="DK244" s="227"/>
      <c r="DL244" s="227"/>
      <c r="DM244" s="227"/>
      <c r="DN244" s="227"/>
      <c r="DO244" s="227"/>
      <c r="DP244" s="227"/>
      <c r="DQ244" s="227"/>
      <c r="DR244" s="227"/>
      <c r="DS244" s="227"/>
      <c r="DT244" s="227"/>
      <c r="DU244" s="227"/>
      <c r="DV244" s="227"/>
      <c r="DW244" s="227"/>
      <c r="DX244" s="227"/>
      <c r="DY244" s="227"/>
      <c r="DZ244" s="227"/>
      <c r="EA244" s="227"/>
      <c r="EB244" s="227"/>
      <c r="EC244" s="227"/>
      <c r="ED244" s="227"/>
      <c r="EE244" s="227"/>
      <c r="EF244" s="227"/>
      <c r="EG244" s="227"/>
      <c r="EH244" s="227"/>
      <c r="EI244" s="227"/>
      <c r="EJ244" s="227"/>
      <c r="EK244" s="227"/>
      <c r="EL244" s="227"/>
      <c r="EM244" s="227"/>
      <c r="EN244" s="227"/>
      <c r="EO244" s="227"/>
      <c r="EP244" s="227"/>
      <c r="EQ244" s="227"/>
      <c r="ER244" s="227"/>
      <c r="ES244" s="227"/>
      <c r="ET244" s="227"/>
      <c r="EU244" s="227"/>
      <c r="EV244" s="227"/>
      <c r="EW244" s="227"/>
      <c r="EX244" s="227"/>
      <c r="EY244" s="227"/>
      <c r="EZ244" s="227"/>
      <c r="FA244" s="227"/>
      <c r="FB244" s="227"/>
      <c r="FC244" s="227"/>
      <c r="FD244" s="227"/>
      <c r="FE244" s="227"/>
      <c r="FF244" s="227"/>
      <c r="FG244" s="227"/>
      <c r="FH244" s="227"/>
      <c r="FI244" s="227"/>
      <c r="FJ244" s="227"/>
      <c r="FK244" s="227"/>
      <c r="FL244" s="227"/>
      <c r="FM244" s="227"/>
      <c r="FN244" s="227"/>
      <c r="FO244" s="227"/>
      <c r="FP244" s="227"/>
      <c r="FQ244" s="227"/>
      <c r="FR244" s="227"/>
      <c r="FS244" s="227"/>
      <c r="FT244" s="227"/>
      <c r="FU244" s="227"/>
      <c r="FV244" s="227"/>
      <c r="FW244" s="227"/>
      <c r="FX244" s="227"/>
      <c r="FY244" s="227"/>
      <c r="FZ244" s="227"/>
      <c r="GA244" s="227"/>
      <c r="GB244" s="227"/>
      <c r="GC244" s="227"/>
      <c r="GD244" s="227"/>
      <c r="GE244" s="227"/>
      <c r="GF244" s="227"/>
      <c r="GG244" s="227"/>
      <c r="GH244" s="227"/>
      <c r="GI244" s="227"/>
      <c r="GJ244" s="227"/>
      <c r="GK244" s="227"/>
      <c r="GL244" s="227"/>
      <c r="GM244" s="227"/>
      <c r="GN244" s="227"/>
      <c r="GO244" s="227"/>
      <c r="GP244" s="227"/>
      <c r="GQ244" s="227"/>
      <c r="GR244" s="227"/>
      <c r="GS244" s="227"/>
      <c r="GT244" s="227"/>
      <c r="GU244" s="227"/>
      <c r="GV244" s="227"/>
      <c r="GW244" s="227"/>
      <c r="GX244" s="227"/>
      <c r="GY244" s="227"/>
      <c r="GZ244" s="227"/>
      <c r="HA244" s="227"/>
      <c r="HB244" s="227"/>
      <c r="HC244" s="227"/>
      <c r="HD244" s="227"/>
      <c r="HE244" s="227"/>
      <c r="HF244" s="227"/>
      <c r="HG244" s="227"/>
      <c r="HH244" s="227"/>
      <c r="HI244" s="227"/>
      <c r="HJ244" s="227"/>
      <c r="HK244" s="227"/>
      <c r="HL244" s="227"/>
      <c r="HM244" s="227"/>
      <c r="HN244" s="227"/>
      <c r="HO244" s="227"/>
      <c r="HP244" s="227"/>
      <c r="HQ244" s="227"/>
      <c r="HR244" s="227"/>
      <c r="HS244" s="227"/>
      <c r="HT244" s="227"/>
      <c r="HU244" s="227"/>
      <c r="HV244" s="227"/>
      <c r="HW244" s="227"/>
      <c r="HX244" s="227"/>
      <c r="HY244" s="227"/>
      <c r="HZ244" s="227"/>
      <c r="IA244" s="227"/>
      <c r="IB244" s="227"/>
      <c r="IC244" s="227"/>
      <c r="ID244" s="227"/>
      <c r="IE244" s="227"/>
      <c r="IF244" s="227"/>
      <c r="IG244" s="227"/>
      <c r="IH244" s="227"/>
      <c r="II244" s="227"/>
      <c r="IJ244" s="227"/>
      <c r="IK244" s="227"/>
      <c r="IL244" s="227"/>
      <c r="IM244" s="227"/>
      <c r="IN244" s="227"/>
      <c r="IO244" s="227"/>
      <c r="IP244" s="227"/>
      <c r="IQ244" s="227"/>
      <c r="IR244" s="227"/>
      <c r="IS244" s="227"/>
      <c r="IT244" s="227"/>
      <c r="IU244" s="227"/>
      <c r="IV244" s="227"/>
    </row>
    <row r="245" spans="1:256" s="40" customFormat="1" ht="16.5" customHeight="1">
      <c r="A245" s="210">
        <v>11</v>
      </c>
      <c r="B245" s="19" t="s">
        <v>160</v>
      </c>
      <c r="C245" s="207" t="s">
        <v>184</v>
      </c>
      <c r="D245" s="210" t="s">
        <v>95</v>
      </c>
      <c r="E245" s="24"/>
      <c r="F245" s="24">
        <v>40</v>
      </c>
      <c r="G245" s="24"/>
      <c r="H245" s="24"/>
      <c r="I245" s="24"/>
      <c r="J245" s="24"/>
      <c r="K245" s="24"/>
      <c r="L245" s="24"/>
      <c r="M245" s="24"/>
    </row>
    <row r="246" spans="1:256" s="40" customFormat="1">
      <c r="A246" s="210"/>
      <c r="B246" s="19"/>
      <c r="C246" s="151" t="s">
        <v>86</v>
      </c>
      <c r="D246" s="23" t="s">
        <v>24</v>
      </c>
      <c r="E246" s="24">
        <v>1.54</v>
      </c>
      <c r="F246" s="24">
        <f>E246*F245</f>
        <v>61.6</v>
      </c>
      <c r="G246" s="24"/>
      <c r="H246" s="24"/>
      <c r="I246" s="24"/>
      <c r="J246" s="24"/>
      <c r="K246" s="24"/>
      <c r="L246" s="24"/>
      <c r="M246" s="24"/>
    </row>
    <row r="247" spans="1:256" s="133" customFormat="1">
      <c r="A247" s="210"/>
      <c r="B247" s="208" t="s">
        <v>185</v>
      </c>
      <c r="C247" s="209" t="s">
        <v>186</v>
      </c>
      <c r="D247" s="186" t="s">
        <v>95</v>
      </c>
      <c r="E247" s="24" t="s">
        <v>96</v>
      </c>
      <c r="F247" s="24">
        <f>F245</f>
        <v>40</v>
      </c>
      <c r="G247" s="24"/>
      <c r="H247" s="24"/>
      <c r="I247" s="24"/>
      <c r="J247" s="24"/>
      <c r="K247" s="24"/>
      <c r="L247" s="24"/>
      <c r="M247" s="24"/>
    </row>
    <row r="248" spans="1:256" s="133" customFormat="1">
      <c r="A248" s="210"/>
      <c r="B248" s="208"/>
      <c r="C248" s="209"/>
      <c r="D248" s="186"/>
      <c r="E248" s="24"/>
      <c r="F248" s="24"/>
      <c r="G248" s="24"/>
      <c r="H248" s="24"/>
      <c r="I248" s="24"/>
      <c r="J248" s="24"/>
      <c r="K248" s="24"/>
      <c r="L248" s="24"/>
      <c r="M248" s="24"/>
    </row>
    <row r="249" spans="1:256" s="7" customFormat="1">
      <c r="A249" s="66"/>
      <c r="B249" s="234" t="s">
        <v>190</v>
      </c>
      <c r="C249" s="235"/>
      <c r="D249" s="68"/>
      <c r="E249" s="69"/>
      <c r="F249" s="68"/>
      <c r="G249" s="68"/>
      <c r="H249" s="67"/>
      <c r="I249" s="68"/>
      <c r="J249" s="67"/>
      <c r="K249" s="68"/>
      <c r="L249" s="67"/>
      <c r="M249" s="67"/>
    </row>
    <row r="250" spans="1:256" s="7" customFormat="1">
      <c r="A250" s="66"/>
      <c r="B250" s="195"/>
      <c r="C250" s="196"/>
      <c r="D250" s="68"/>
      <c r="E250" s="69"/>
      <c r="F250" s="68"/>
      <c r="G250" s="68"/>
      <c r="H250" s="67"/>
      <c r="I250" s="68"/>
      <c r="J250" s="67"/>
      <c r="K250" s="68"/>
      <c r="L250" s="67"/>
      <c r="M250" s="67"/>
    </row>
    <row r="251" spans="1:256" s="22" customFormat="1">
      <c r="A251" s="20">
        <v>3</v>
      </c>
      <c r="B251" s="19" t="s">
        <v>145</v>
      </c>
      <c r="C251" s="150" t="s">
        <v>146</v>
      </c>
      <c r="D251" s="20" t="s">
        <v>23</v>
      </c>
      <c r="E251" s="197"/>
      <c r="F251" s="21">
        <f>0.56/3*12</f>
        <v>2.2400000000000002</v>
      </c>
      <c r="G251" s="21"/>
      <c r="H251" s="198"/>
      <c r="I251" s="39"/>
      <c r="J251" s="39"/>
      <c r="K251" s="21"/>
      <c r="L251" s="12"/>
      <c r="M251" s="24"/>
      <c r="N251" s="135"/>
      <c r="O251" s="135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</row>
    <row r="252" spans="1:256" s="133" customFormat="1">
      <c r="A252" s="199"/>
      <c r="B252" s="200"/>
      <c r="C252" s="201"/>
      <c r="D252" s="200"/>
      <c r="E252" s="202"/>
      <c r="F252" s="202"/>
      <c r="G252" s="202"/>
      <c r="H252" s="202"/>
      <c r="I252" s="202"/>
      <c r="J252" s="202"/>
      <c r="K252" s="202"/>
      <c r="L252" s="202"/>
      <c r="M252" s="202"/>
    </row>
    <row r="253" spans="1:256" s="1" customFormat="1">
      <c r="A253" s="193"/>
      <c r="B253" s="29"/>
      <c r="C253" s="77" t="s">
        <v>52</v>
      </c>
      <c r="D253" s="23" t="s">
        <v>24</v>
      </c>
      <c r="E253" s="163">
        <v>13.5</v>
      </c>
      <c r="F253" s="24">
        <f>F251*E253</f>
        <v>30.240000000000002</v>
      </c>
      <c r="G253" s="24"/>
      <c r="H253" s="24"/>
      <c r="I253" s="24"/>
      <c r="J253" s="24"/>
      <c r="K253" s="24"/>
      <c r="L253" s="24"/>
      <c r="M253" s="24"/>
      <c r="N253" s="135"/>
      <c r="O253" s="135"/>
      <c r="P253" s="2"/>
      <c r="Q253" s="2"/>
      <c r="R253" s="2"/>
      <c r="S253" s="2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</row>
    <row r="254" spans="1:256" s="1" customFormat="1">
      <c r="A254" s="193"/>
      <c r="B254" s="26" t="s">
        <v>147</v>
      </c>
      <c r="C254" s="78" t="s">
        <v>148</v>
      </c>
      <c r="D254" s="162" t="s">
        <v>23</v>
      </c>
      <c r="E254" s="203">
        <v>1.0149999999999999</v>
      </c>
      <c r="F254" s="24">
        <f>F251*E254</f>
        <v>2.2736000000000001</v>
      </c>
      <c r="G254" s="114"/>
      <c r="H254" s="24"/>
      <c r="I254" s="24"/>
      <c r="J254" s="24"/>
      <c r="K254" s="24"/>
      <c r="L254" s="24"/>
      <c r="M254" s="24"/>
      <c r="N254" s="135"/>
      <c r="O254" s="135"/>
      <c r="P254" s="2"/>
      <c r="Q254" s="2"/>
      <c r="R254" s="2"/>
      <c r="S254" s="2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</row>
    <row r="255" spans="1:256" s="7" customFormat="1">
      <c r="A255" s="193"/>
      <c r="B255" s="26" t="s">
        <v>149</v>
      </c>
      <c r="C255" s="78" t="s">
        <v>150</v>
      </c>
      <c r="D255" s="162" t="s">
        <v>25</v>
      </c>
      <c r="E255" s="170" t="s">
        <v>96</v>
      </c>
      <c r="F255" s="169">
        <f>0.00693/3*12</f>
        <v>2.7720000000000002E-2</v>
      </c>
      <c r="G255" s="114"/>
      <c r="H255" s="24"/>
      <c r="I255" s="24"/>
      <c r="J255" s="24"/>
      <c r="K255" s="24"/>
      <c r="L255" s="24"/>
      <c r="M255" s="24"/>
      <c r="N255" s="135"/>
      <c r="O255" s="135"/>
      <c r="P255" s="2"/>
      <c r="Q255" s="2"/>
      <c r="R255" s="2"/>
      <c r="S255" s="2"/>
    </row>
    <row r="256" spans="1:256" s="7" customFormat="1">
      <c r="A256" s="193"/>
      <c r="B256" s="29" t="s">
        <v>151</v>
      </c>
      <c r="C256" s="78" t="s">
        <v>152</v>
      </c>
      <c r="D256" s="162" t="s">
        <v>25</v>
      </c>
      <c r="E256" s="170" t="s">
        <v>96</v>
      </c>
      <c r="F256" s="169">
        <f>0.02492/3*12</f>
        <v>9.9680000000000005E-2</v>
      </c>
      <c r="G256" s="114"/>
      <c r="H256" s="24"/>
      <c r="I256" s="24"/>
      <c r="J256" s="24"/>
      <c r="K256" s="24"/>
      <c r="L256" s="24"/>
      <c r="M256" s="24"/>
      <c r="N256" s="135"/>
      <c r="O256" s="135"/>
      <c r="P256" s="2"/>
      <c r="Q256" s="2"/>
      <c r="R256" s="2"/>
      <c r="S256" s="2"/>
    </row>
    <row r="257" spans="1:240" s="158" customFormat="1">
      <c r="A257" s="193"/>
      <c r="B257" s="29" t="s">
        <v>153</v>
      </c>
      <c r="C257" s="78" t="s">
        <v>154</v>
      </c>
      <c r="D257" s="162" t="s">
        <v>23</v>
      </c>
      <c r="E257" s="204">
        <v>3.78E-2</v>
      </c>
      <c r="F257" s="24">
        <f>F251*E257</f>
        <v>8.4672000000000011E-2</v>
      </c>
      <c r="G257" s="24"/>
      <c r="H257" s="24"/>
      <c r="I257" s="24"/>
      <c r="J257" s="24"/>
      <c r="K257" s="24"/>
      <c r="L257" s="24"/>
      <c r="M257" s="24"/>
      <c r="N257" s="135"/>
      <c r="O257" s="135"/>
      <c r="P257" s="2"/>
      <c r="Q257" s="2"/>
      <c r="R257" s="2"/>
      <c r="S257" s="2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</row>
    <row r="258" spans="1:240" s="158" customFormat="1">
      <c r="A258" s="193"/>
      <c r="B258" s="29" t="s">
        <v>155</v>
      </c>
      <c r="C258" s="185" t="s">
        <v>156</v>
      </c>
      <c r="D258" s="162" t="s">
        <v>31</v>
      </c>
      <c r="E258" s="163">
        <v>2.9</v>
      </c>
      <c r="F258" s="24">
        <f>F251*E258</f>
        <v>6.4960000000000004</v>
      </c>
      <c r="G258" s="114"/>
      <c r="H258" s="24"/>
      <c r="I258" s="24"/>
      <c r="J258" s="24"/>
      <c r="K258" s="24"/>
      <c r="L258" s="24"/>
      <c r="M258" s="24"/>
      <c r="N258" s="135"/>
      <c r="O258" s="135"/>
      <c r="P258" s="2"/>
      <c r="Q258" s="2"/>
      <c r="R258" s="2"/>
      <c r="S258" s="2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</row>
    <row r="259" spans="1:240" s="158" customFormat="1">
      <c r="A259" s="193"/>
      <c r="B259" s="29" t="s">
        <v>157</v>
      </c>
      <c r="C259" s="79" t="s">
        <v>158</v>
      </c>
      <c r="D259" s="162" t="s">
        <v>159</v>
      </c>
      <c r="E259" s="204">
        <v>2.3E-3</v>
      </c>
      <c r="F259" s="205">
        <f>E259*F251</f>
        <v>5.1520000000000003E-3</v>
      </c>
      <c r="G259" s="24"/>
      <c r="H259" s="169"/>
      <c r="I259" s="24"/>
      <c r="J259" s="24"/>
      <c r="K259" s="24"/>
      <c r="L259" s="24"/>
      <c r="M259" s="169"/>
      <c r="N259" s="135"/>
      <c r="O259" s="135"/>
      <c r="P259" s="2"/>
      <c r="Q259" s="2"/>
      <c r="R259" s="2"/>
      <c r="S259" s="2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</row>
    <row r="260" spans="1:240" s="158" customFormat="1">
      <c r="A260" s="193"/>
      <c r="B260" s="153"/>
      <c r="C260" s="78" t="s">
        <v>87</v>
      </c>
      <c r="D260" s="162" t="s">
        <v>0</v>
      </c>
      <c r="E260" s="163">
        <v>1.1200000000000001</v>
      </c>
      <c r="F260" s="114">
        <f>E260*F251</f>
        <v>2.5088000000000004</v>
      </c>
      <c r="G260" s="43"/>
      <c r="H260" s="43"/>
      <c r="I260" s="43"/>
      <c r="J260" s="43"/>
      <c r="K260" s="63"/>
      <c r="L260" s="164"/>
      <c r="M260" s="24"/>
      <c r="N260" s="135"/>
      <c r="O260" s="135"/>
      <c r="P260" s="2"/>
      <c r="Q260" s="2"/>
      <c r="R260" s="2"/>
      <c r="S260" s="2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</row>
    <row r="261" spans="1:240" s="158" customFormat="1">
      <c r="A261" s="193"/>
      <c r="B261" s="153"/>
      <c r="C261" s="79" t="s">
        <v>48</v>
      </c>
      <c r="D261" s="162" t="s">
        <v>0</v>
      </c>
      <c r="E261" s="163">
        <v>0.43</v>
      </c>
      <c r="F261" s="114">
        <f>E261*F251</f>
        <v>0.96320000000000006</v>
      </c>
      <c r="G261" s="43"/>
      <c r="H261" s="164"/>
      <c r="I261" s="164"/>
      <c r="J261" s="164"/>
      <c r="K261" s="164"/>
      <c r="L261" s="164"/>
      <c r="M261" s="24"/>
      <c r="N261" s="135"/>
      <c r="O261" s="135"/>
      <c r="P261" s="2"/>
      <c r="Q261" s="2"/>
      <c r="R261" s="2"/>
      <c r="S261" s="2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</row>
    <row r="262" spans="1:240" s="158" customFormat="1">
      <c r="A262" s="193"/>
      <c r="B262" s="153"/>
      <c r="C262" s="79"/>
      <c r="D262" s="162"/>
      <c r="E262" s="163"/>
      <c r="F262" s="114"/>
      <c r="G262" s="43"/>
      <c r="H262" s="164"/>
      <c r="I262" s="164"/>
      <c r="J262" s="164"/>
      <c r="K262" s="164"/>
      <c r="L262" s="164"/>
      <c r="M262" s="24"/>
      <c r="N262" s="135"/>
      <c r="O262" s="135"/>
      <c r="P262" s="2"/>
      <c r="Q262" s="2"/>
      <c r="R262" s="2"/>
      <c r="S262" s="2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</row>
    <row r="263" spans="1:240" s="40" customFormat="1">
      <c r="A263" s="193">
        <v>4</v>
      </c>
      <c r="B263" s="206" t="s">
        <v>160</v>
      </c>
      <c r="C263" s="207" t="s">
        <v>161</v>
      </c>
      <c r="D263" s="193" t="s">
        <v>95</v>
      </c>
      <c r="E263" s="24"/>
      <c r="F263" s="24">
        <v>12</v>
      </c>
      <c r="G263" s="24"/>
      <c r="H263" s="24"/>
      <c r="I263" s="24"/>
      <c r="J263" s="24"/>
      <c r="K263" s="24"/>
      <c r="L263" s="24"/>
      <c r="M263" s="24"/>
    </row>
    <row r="264" spans="1:240" s="40" customFormat="1">
      <c r="A264" s="193"/>
      <c r="B264" s="19"/>
      <c r="C264" s="151" t="s">
        <v>86</v>
      </c>
      <c r="D264" s="23" t="s">
        <v>24</v>
      </c>
      <c r="E264" s="24">
        <v>1.54</v>
      </c>
      <c r="F264" s="24">
        <f>E264*F263</f>
        <v>18.48</v>
      </c>
      <c r="G264" s="24"/>
      <c r="H264" s="24"/>
      <c r="I264" s="24"/>
      <c r="J264" s="24"/>
      <c r="K264" s="24"/>
      <c r="L264" s="24"/>
      <c r="M264" s="24"/>
    </row>
    <row r="265" spans="1:240" s="133" customFormat="1">
      <c r="A265" s="193"/>
      <c r="B265" s="208" t="s">
        <v>162</v>
      </c>
      <c r="C265" s="209" t="s">
        <v>163</v>
      </c>
      <c r="D265" s="186" t="s">
        <v>95</v>
      </c>
      <c r="E265" s="24" t="s">
        <v>96</v>
      </c>
      <c r="F265" s="24">
        <v>3</v>
      </c>
      <c r="G265" s="24"/>
      <c r="H265" s="24"/>
      <c r="I265" s="24"/>
      <c r="J265" s="24"/>
      <c r="K265" s="24"/>
      <c r="L265" s="24"/>
      <c r="M265" s="24"/>
    </row>
    <row r="266" spans="1:240" s="133" customFormat="1">
      <c r="A266" s="193"/>
      <c r="B266" s="208"/>
      <c r="C266" s="209"/>
      <c r="D266" s="186"/>
      <c r="E266" s="24"/>
      <c r="F266" s="24"/>
      <c r="G266" s="24"/>
      <c r="H266" s="24"/>
      <c r="I266" s="24"/>
      <c r="J266" s="24"/>
      <c r="K266" s="24"/>
      <c r="L266" s="24"/>
      <c r="M266" s="24"/>
    </row>
    <row r="267" spans="1:240" s="7" customFormat="1">
      <c r="A267" s="89"/>
      <c r="B267" s="83"/>
      <c r="C267" s="98"/>
      <c r="D267" s="102"/>
      <c r="E267" s="24"/>
      <c r="F267" s="43"/>
      <c r="G267" s="16"/>
      <c r="H267" s="85"/>
      <c r="I267" s="85"/>
      <c r="J267" s="85"/>
      <c r="K267" s="85"/>
      <c r="L267" s="85"/>
      <c r="M267" s="85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3"/>
      <c r="CF267" s="103"/>
      <c r="CG267" s="103"/>
      <c r="CH267" s="103"/>
      <c r="CI267" s="103"/>
      <c r="CJ267" s="103"/>
      <c r="CK267" s="103"/>
      <c r="CL267" s="103"/>
      <c r="CM267" s="103"/>
      <c r="CN267" s="103"/>
      <c r="CO267" s="103"/>
      <c r="CP267" s="103"/>
      <c r="CQ267" s="103"/>
      <c r="CR267" s="103"/>
      <c r="CS267" s="103"/>
      <c r="CT267" s="103"/>
      <c r="CU267" s="103"/>
      <c r="CV267" s="103"/>
      <c r="CW267" s="103"/>
      <c r="CX267" s="103"/>
      <c r="CY267" s="103"/>
      <c r="CZ267" s="103"/>
      <c r="DA267" s="103"/>
      <c r="DB267" s="103"/>
      <c r="DC267" s="103"/>
      <c r="DD267" s="103"/>
      <c r="DE267" s="103"/>
      <c r="DF267" s="103"/>
      <c r="DG267" s="103"/>
      <c r="DH267" s="103"/>
      <c r="DI267" s="103"/>
      <c r="DJ267" s="103"/>
      <c r="DK267" s="103"/>
      <c r="DL267" s="103"/>
      <c r="DM267" s="103"/>
      <c r="DN267" s="103"/>
      <c r="DO267" s="103"/>
      <c r="DP267" s="103"/>
      <c r="DQ267" s="103"/>
      <c r="DR267" s="103"/>
      <c r="DS267" s="103"/>
      <c r="DT267" s="103"/>
      <c r="DU267" s="103"/>
      <c r="DV267" s="103"/>
      <c r="DW267" s="103"/>
      <c r="DX267" s="103"/>
      <c r="DY267" s="103"/>
      <c r="DZ267" s="103"/>
      <c r="EA267" s="103"/>
      <c r="EB267" s="103"/>
      <c r="EC267" s="103"/>
      <c r="ED267" s="103"/>
      <c r="EE267" s="103"/>
      <c r="EF267" s="103"/>
      <c r="EG267" s="103"/>
      <c r="EH267" s="103"/>
      <c r="EI267" s="103"/>
      <c r="EJ267" s="103"/>
      <c r="EK267" s="103"/>
      <c r="EL267" s="103"/>
      <c r="EM267" s="103"/>
      <c r="EN267" s="103"/>
      <c r="EO267" s="103"/>
      <c r="EP267" s="103"/>
      <c r="EQ267" s="103"/>
      <c r="ER267" s="103"/>
      <c r="ES267" s="103"/>
      <c r="ET267" s="103"/>
      <c r="EU267" s="103"/>
      <c r="EV267" s="103"/>
      <c r="EW267" s="103"/>
      <c r="EX267" s="103"/>
      <c r="EY267" s="103"/>
      <c r="EZ267" s="103"/>
      <c r="FA267" s="103"/>
      <c r="FB267" s="103"/>
      <c r="FC267" s="103"/>
      <c r="FD267" s="103"/>
      <c r="FE267" s="103"/>
      <c r="FF267" s="103"/>
      <c r="FG267" s="103"/>
      <c r="FH267" s="103"/>
      <c r="FI267" s="103"/>
      <c r="FJ267" s="103"/>
      <c r="FK267" s="103"/>
      <c r="FL267" s="103"/>
      <c r="FM267" s="103"/>
      <c r="FN267" s="103"/>
      <c r="FO267" s="103"/>
      <c r="FP267" s="103"/>
      <c r="FQ267" s="103"/>
      <c r="FR267" s="103"/>
      <c r="FS267" s="103"/>
      <c r="FT267" s="103"/>
      <c r="FU267" s="103"/>
      <c r="FV267" s="103"/>
      <c r="FW267" s="103"/>
      <c r="FX267" s="103"/>
      <c r="FY267" s="103"/>
      <c r="FZ267" s="103"/>
      <c r="GA267" s="103"/>
      <c r="GB267" s="103"/>
      <c r="GC267" s="103"/>
      <c r="GD267" s="103"/>
      <c r="GE267" s="103"/>
      <c r="GF267" s="103"/>
      <c r="GG267" s="103"/>
      <c r="GH267" s="103"/>
      <c r="GI267" s="103"/>
      <c r="GJ267" s="103"/>
      <c r="GK267" s="103"/>
      <c r="GL267" s="103"/>
      <c r="GM267" s="103"/>
      <c r="GN267" s="103"/>
      <c r="GO267" s="103"/>
      <c r="GP267" s="103"/>
      <c r="GQ267" s="103"/>
      <c r="GR267" s="103"/>
      <c r="GS267" s="103"/>
      <c r="GT267" s="103"/>
      <c r="GU267" s="103"/>
      <c r="GV267" s="103"/>
      <c r="GW267" s="103"/>
      <c r="GX267" s="103"/>
      <c r="GY267" s="103"/>
      <c r="GZ267" s="103"/>
      <c r="HA267" s="103"/>
      <c r="HB267" s="103"/>
      <c r="HC267" s="103"/>
      <c r="HD267" s="103"/>
      <c r="HE267" s="103"/>
      <c r="HF267" s="103"/>
      <c r="HG267" s="103"/>
      <c r="HH267" s="103"/>
      <c r="HI267" s="103"/>
      <c r="HJ267" s="103"/>
      <c r="HK267" s="103"/>
      <c r="HL267" s="103"/>
      <c r="HM267" s="103"/>
      <c r="HN267" s="103"/>
      <c r="HO267" s="103"/>
      <c r="HP267" s="103"/>
      <c r="HQ267" s="103"/>
      <c r="HR267" s="103"/>
      <c r="HS267" s="103"/>
      <c r="HT267" s="103"/>
      <c r="HU267" s="103"/>
      <c r="HV267" s="103"/>
      <c r="HW267" s="103"/>
      <c r="HX267" s="103"/>
      <c r="HY267" s="103"/>
      <c r="HZ267" s="103"/>
      <c r="IA267" s="103"/>
      <c r="IB267" s="103"/>
      <c r="IC267" s="103"/>
      <c r="ID267" s="103"/>
      <c r="IE267" s="103"/>
      <c r="IF267" s="103"/>
    </row>
    <row r="268" spans="1:240" s="7" customFormat="1">
      <c r="A268" s="90"/>
      <c r="B268" s="90"/>
      <c r="C268" s="90" t="s">
        <v>10</v>
      </c>
      <c r="D268" s="90"/>
      <c r="E268" s="91"/>
      <c r="F268" s="91"/>
      <c r="G268" s="91"/>
      <c r="H268" s="91">
        <f>SUM(H12:H267)</f>
        <v>0</v>
      </c>
      <c r="I268" s="91"/>
      <c r="J268" s="91">
        <f>SUM(J12:J267)</f>
        <v>0</v>
      </c>
      <c r="K268" s="91"/>
      <c r="L268" s="91">
        <f>SUM(L12:L267)</f>
        <v>0</v>
      </c>
      <c r="M268" s="91">
        <f>SUM(M12:M267)</f>
        <v>0</v>
      </c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21"/>
      <c r="BS268" s="121"/>
      <c r="BT268" s="121"/>
      <c r="BU268" s="121"/>
      <c r="BV268" s="121"/>
      <c r="BW268" s="121"/>
      <c r="BX268" s="121"/>
      <c r="BY268" s="121"/>
      <c r="BZ268" s="121"/>
      <c r="CA268" s="121"/>
      <c r="CB268" s="121"/>
      <c r="CC268" s="121"/>
      <c r="CD268" s="121"/>
      <c r="CE268" s="121"/>
      <c r="CF268" s="121"/>
      <c r="CG268" s="121"/>
      <c r="CH268" s="121"/>
      <c r="CI268" s="121"/>
      <c r="CJ268" s="121"/>
      <c r="CK268" s="121"/>
      <c r="CL268" s="121"/>
      <c r="CM268" s="121"/>
      <c r="CN268" s="121"/>
      <c r="CO268" s="121"/>
      <c r="CP268" s="121"/>
      <c r="CQ268" s="121"/>
      <c r="CR268" s="121"/>
      <c r="CS268" s="121"/>
      <c r="CT268" s="121"/>
      <c r="CU268" s="121"/>
      <c r="CV268" s="121"/>
      <c r="CW268" s="121"/>
      <c r="CX268" s="121"/>
      <c r="CY268" s="121"/>
      <c r="CZ268" s="121"/>
      <c r="DA268" s="121"/>
      <c r="DB268" s="121"/>
      <c r="DC268" s="121"/>
      <c r="DD268" s="121"/>
      <c r="DE268" s="121"/>
      <c r="DF268" s="121"/>
      <c r="DG268" s="121"/>
      <c r="DH268" s="121"/>
      <c r="DI268" s="121"/>
      <c r="DJ268" s="121"/>
      <c r="DK268" s="121"/>
      <c r="DL268" s="121"/>
      <c r="DM268" s="121"/>
      <c r="DN268" s="121"/>
      <c r="DO268" s="121"/>
      <c r="DP268" s="121"/>
      <c r="DQ268" s="121"/>
      <c r="DR268" s="121"/>
      <c r="DS268" s="121"/>
      <c r="DT268" s="121"/>
      <c r="DU268" s="121"/>
      <c r="DV268" s="121"/>
      <c r="DW268" s="121"/>
      <c r="DX268" s="121"/>
      <c r="DY268" s="121"/>
      <c r="DZ268" s="121"/>
      <c r="EA268" s="121"/>
      <c r="EB268" s="121"/>
      <c r="EC268" s="121"/>
      <c r="ED268" s="121"/>
      <c r="EE268" s="121"/>
      <c r="EF268" s="121"/>
      <c r="EG268" s="121"/>
      <c r="EH268" s="121"/>
      <c r="EI268" s="121"/>
      <c r="EJ268" s="121"/>
      <c r="EK268" s="121"/>
      <c r="EL268" s="121"/>
      <c r="EM268" s="121"/>
      <c r="EN268" s="121"/>
      <c r="EO268" s="121"/>
      <c r="EP268" s="121"/>
      <c r="EQ268" s="121"/>
      <c r="ER268" s="121"/>
      <c r="ES268" s="121"/>
      <c r="ET268" s="121"/>
      <c r="EU268" s="121"/>
      <c r="EV268" s="121"/>
      <c r="EW268" s="121"/>
      <c r="EX268" s="121"/>
      <c r="EY268" s="121"/>
      <c r="EZ268" s="121"/>
      <c r="FA268" s="121"/>
      <c r="FB268" s="121"/>
      <c r="FC268" s="121"/>
      <c r="FD268" s="121"/>
      <c r="FE268" s="121"/>
      <c r="FF268" s="121"/>
      <c r="FG268" s="121"/>
      <c r="FH268" s="121"/>
      <c r="FI268" s="121"/>
      <c r="FJ268" s="121"/>
      <c r="FK268" s="121"/>
      <c r="FL268" s="121"/>
      <c r="FM268" s="121"/>
      <c r="FN268" s="121"/>
      <c r="FO268" s="121"/>
      <c r="FP268" s="121"/>
      <c r="FQ268" s="121"/>
      <c r="FR268" s="121"/>
      <c r="FS268" s="121"/>
      <c r="FT268" s="121"/>
      <c r="FU268" s="121"/>
      <c r="FV268" s="121"/>
      <c r="FW268" s="121"/>
      <c r="FX268" s="121"/>
      <c r="FY268" s="121"/>
      <c r="FZ268" s="121"/>
      <c r="GA268" s="121"/>
      <c r="GB268" s="121"/>
      <c r="GC268" s="121"/>
      <c r="GD268" s="121"/>
      <c r="GE268" s="121"/>
      <c r="GF268" s="121"/>
      <c r="GG268" s="121"/>
      <c r="GH268" s="121"/>
      <c r="GI268" s="121"/>
      <c r="GJ268" s="121"/>
      <c r="GK268" s="121"/>
      <c r="GL268" s="121"/>
      <c r="GM268" s="121"/>
      <c r="GN268" s="121"/>
      <c r="GO268" s="121"/>
      <c r="GP268" s="121"/>
      <c r="GQ268" s="121"/>
      <c r="GR268" s="121"/>
      <c r="GS268" s="121"/>
      <c r="GT268" s="121"/>
      <c r="GU268" s="121"/>
      <c r="GV268" s="121"/>
      <c r="GW268" s="121"/>
      <c r="GX268" s="121"/>
      <c r="GY268" s="121"/>
      <c r="GZ268" s="121"/>
      <c r="HA268" s="121"/>
      <c r="HB268" s="121"/>
      <c r="HC268" s="121"/>
      <c r="HD268" s="121"/>
      <c r="HE268" s="121"/>
      <c r="HF268" s="121"/>
      <c r="HG268" s="121"/>
      <c r="HH268" s="121"/>
      <c r="HI268" s="121"/>
      <c r="HJ268" s="121"/>
      <c r="HK268" s="121"/>
      <c r="HL268" s="121"/>
      <c r="HM268" s="121"/>
      <c r="HN268" s="121"/>
      <c r="HO268" s="121"/>
      <c r="HP268" s="121"/>
    </row>
    <row r="269" spans="1:240" s="7" customFormat="1">
      <c r="A269" s="90"/>
      <c r="B269" s="92"/>
      <c r="C269" s="93"/>
      <c r="D269" s="85"/>
      <c r="E269" s="85"/>
      <c r="F269" s="85"/>
      <c r="G269" s="85"/>
      <c r="H269" s="85"/>
      <c r="I269" s="91"/>
      <c r="J269" s="91"/>
      <c r="K269" s="91"/>
      <c r="L269" s="91"/>
      <c r="M269" s="85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  <c r="BE269" s="133"/>
      <c r="BF269" s="133"/>
      <c r="BG269" s="133"/>
      <c r="BH269" s="133"/>
      <c r="BI269" s="133"/>
      <c r="BJ269" s="133"/>
      <c r="BK269" s="133"/>
      <c r="BL269" s="133"/>
      <c r="BM269" s="133"/>
      <c r="BN269" s="133"/>
      <c r="BO269" s="133"/>
      <c r="BP269" s="133"/>
      <c r="BQ269" s="133"/>
      <c r="BR269" s="133"/>
      <c r="BS269" s="133"/>
      <c r="BT269" s="133"/>
      <c r="BU269" s="133"/>
      <c r="BV269" s="133"/>
      <c r="BW269" s="133"/>
      <c r="BX269" s="133"/>
      <c r="BY269" s="133"/>
      <c r="BZ269" s="133"/>
      <c r="CA269" s="133"/>
      <c r="CB269" s="133"/>
      <c r="CC269" s="133"/>
      <c r="CD269" s="133"/>
      <c r="CE269" s="133"/>
      <c r="CF269" s="133"/>
      <c r="CG269" s="133"/>
      <c r="CH269" s="133"/>
      <c r="CI269" s="133"/>
      <c r="CJ269" s="133"/>
      <c r="CK269" s="133"/>
      <c r="CL269" s="133"/>
      <c r="CM269" s="133"/>
      <c r="CN269" s="133"/>
      <c r="CO269" s="133"/>
      <c r="CP269" s="133"/>
      <c r="CQ269" s="133"/>
      <c r="CR269" s="133"/>
      <c r="CS269" s="133"/>
      <c r="CT269" s="133"/>
      <c r="CU269" s="133"/>
      <c r="CV269" s="133"/>
      <c r="CW269" s="133"/>
      <c r="CX269" s="133"/>
      <c r="CY269" s="133"/>
      <c r="CZ269" s="133"/>
      <c r="DA269" s="133"/>
      <c r="DB269" s="133"/>
      <c r="DC269" s="133"/>
      <c r="DD269" s="133"/>
      <c r="DE269" s="133"/>
      <c r="DF269" s="133"/>
      <c r="DG269" s="133"/>
      <c r="DH269" s="133"/>
      <c r="DI269" s="133"/>
      <c r="DJ269" s="133"/>
      <c r="DK269" s="133"/>
      <c r="DL269" s="133"/>
      <c r="DM269" s="133"/>
      <c r="DN269" s="133"/>
      <c r="DO269" s="133"/>
      <c r="DP269" s="133"/>
      <c r="DQ269" s="133"/>
      <c r="DR269" s="133"/>
      <c r="DS269" s="133"/>
      <c r="DT269" s="133"/>
      <c r="DU269" s="133"/>
      <c r="DV269" s="133"/>
      <c r="DW269" s="133"/>
      <c r="DX269" s="133"/>
      <c r="DY269" s="133"/>
      <c r="DZ269" s="133"/>
      <c r="EA269" s="133"/>
      <c r="EB269" s="133"/>
      <c r="EC269" s="133"/>
      <c r="ED269" s="133"/>
      <c r="EE269" s="133"/>
      <c r="EF269" s="133"/>
      <c r="EG269" s="133"/>
      <c r="EH269" s="133"/>
      <c r="EI269" s="133"/>
      <c r="EJ269" s="133"/>
      <c r="EK269" s="133"/>
      <c r="EL269" s="133"/>
      <c r="EM269" s="133"/>
      <c r="EN269" s="133"/>
      <c r="EO269" s="133"/>
      <c r="EP269" s="133"/>
      <c r="EQ269" s="133"/>
      <c r="ER269" s="133"/>
      <c r="ES269" s="133"/>
      <c r="ET269" s="133"/>
      <c r="EU269" s="133"/>
      <c r="EV269" s="133"/>
      <c r="EW269" s="133"/>
      <c r="EX269" s="133"/>
      <c r="EY269" s="133"/>
      <c r="EZ269" s="133"/>
      <c r="FA269" s="133"/>
      <c r="FB269" s="133"/>
      <c r="FC269" s="133"/>
      <c r="FD269" s="133"/>
      <c r="FE269" s="133"/>
      <c r="FF269" s="133"/>
      <c r="FG269" s="133"/>
      <c r="FH269" s="133"/>
      <c r="FI269" s="133"/>
      <c r="FJ269" s="133"/>
      <c r="FK269" s="133"/>
      <c r="FL269" s="133"/>
      <c r="FM269" s="133"/>
      <c r="FN269" s="133"/>
      <c r="FO269" s="133"/>
      <c r="FP269" s="133"/>
      <c r="FQ269" s="133"/>
      <c r="FR269" s="133"/>
      <c r="FS269" s="133"/>
      <c r="FT269" s="133"/>
      <c r="FU269" s="133"/>
      <c r="FV269" s="133"/>
      <c r="FW269" s="133"/>
      <c r="FX269" s="133"/>
      <c r="FY269" s="133"/>
      <c r="FZ269" s="133"/>
      <c r="GA269" s="133"/>
      <c r="GB269" s="133"/>
      <c r="GC269" s="133"/>
      <c r="GD269" s="133"/>
      <c r="GE269" s="133"/>
      <c r="GF269" s="133"/>
      <c r="GG269" s="133"/>
      <c r="GH269" s="133"/>
      <c r="GI269" s="133"/>
      <c r="GJ269" s="133"/>
      <c r="GK269" s="133"/>
      <c r="GL269" s="133"/>
      <c r="GM269" s="133"/>
      <c r="GN269" s="133"/>
      <c r="GO269" s="133"/>
      <c r="GP269" s="133"/>
      <c r="GQ269" s="133"/>
      <c r="GR269" s="133"/>
      <c r="GS269" s="133"/>
      <c r="GT269" s="133"/>
      <c r="GU269" s="133"/>
      <c r="GV269" s="133"/>
      <c r="GW269" s="133"/>
      <c r="GX269" s="133"/>
      <c r="GY269" s="133"/>
      <c r="GZ269" s="133"/>
      <c r="HA269" s="133"/>
      <c r="HB269" s="133"/>
      <c r="HC269" s="133"/>
      <c r="HD269" s="133"/>
      <c r="HE269" s="133"/>
      <c r="HF269" s="133"/>
      <c r="HG269" s="133"/>
      <c r="HH269" s="133"/>
      <c r="HI269" s="133"/>
      <c r="HJ269" s="133"/>
      <c r="HK269" s="133"/>
      <c r="HL269" s="133"/>
      <c r="HM269" s="133"/>
      <c r="HN269" s="133"/>
      <c r="HO269" s="133"/>
      <c r="HP269" s="133"/>
    </row>
    <row r="270" spans="1:240" s="1" customFormat="1">
      <c r="A270" s="92"/>
      <c r="B270" s="92"/>
      <c r="C270" s="136" t="s">
        <v>18</v>
      </c>
      <c r="D270" s="94" t="s">
        <v>192</v>
      </c>
      <c r="E270" s="85"/>
      <c r="F270" s="85"/>
      <c r="G270" s="85"/>
      <c r="H270" s="85"/>
      <c r="I270" s="85"/>
      <c r="J270" s="85"/>
      <c r="K270" s="85"/>
      <c r="L270" s="85"/>
      <c r="M270" s="85" t="e">
        <f>H268*D270</f>
        <v>#VALUE!</v>
      </c>
    </row>
    <row r="271" spans="1:240" s="133" customFormat="1">
      <c r="A271" s="92"/>
      <c r="B271" s="95"/>
      <c r="C271" s="96" t="s">
        <v>10</v>
      </c>
      <c r="D271" s="94"/>
      <c r="E271" s="85"/>
      <c r="F271" s="85"/>
      <c r="G271" s="85"/>
      <c r="H271" s="85"/>
      <c r="I271" s="85"/>
      <c r="J271" s="85"/>
      <c r="K271" s="85"/>
      <c r="L271" s="85"/>
      <c r="M271" s="85" t="e">
        <f>SUM(M268:M270)</f>
        <v>#VALUE!</v>
      </c>
    </row>
    <row r="272" spans="1:240" s="137" customFormat="1">
      <c r="A272" s="97"/>
      <c r="B272" s="95"/>
      <c r="C272" s="98" t="s">
        <v>19</v>
      </c>
      <c r="D272" s="94" t="s">
        <v>192</v>
      </c>
      <c r="E272" s="85"/>
      <c r="F272" s="85"/>
      <c r="G272" s="85"/>
      <c r="H272" s="85"/>
      <c r="I272" s="85"/>
      <c r="J272" s="85"/>
      <c r="K272" s="85"/>
      <c r="L272" s="85"/>
      <c r="M272" s="85" t="e">
        <f>M271*D272</f>
        <v>#VALUE!</v>
      </c>
    </row>
    <row r="273" spans="1:14" s="137" customFormat="1">
      <c r="A273" s="97"/>
      <c r="B273" s="92"/>
      <c r="C273" s="96" t="s">
        <v>10</v>
      </c>
      <c r="D273" s="94"/>
      <c r="E273" s="85"/>
      <c r="F273" s="85"/>
      <c r="G273" s="85"/>
      <c r="H273" s="85"/>
      <c r="I273" s="85"/>
      <c r="J273" s="85"/>
      <c r="K273" s="85"/>
      <c r="L273" s="85"/>
      <c r="M273" s="85" t="e">
        <f>SUM(M271:M272)</f>
        <v>#VALUE!</v>
      </c>
    </row>
    <row r="274" spans="1:14" s="137" customFormat="1">
      <c r="A274" s="97"/>
      <c r="B274" s="92"/>
      <c r="C274" s="98" t="s">
        <v>20</v>
      </c>
      <c r="D274" s="94" t="s">
        <v>192</v>
      </c>
      <c r="E274" s="85"/>
      <c r="F274" s="85"/>
      <c r="G274" s="85"/>
      <c r="H274" s="85"/>
      <c r="I274" s="85"/>
      <c r="J274" s="85"/>
      <c r="K274" s="85"/>
      <c r="L274" s="85"/>
      <c r="M274" s="85" t="e">
        <f>M273*D274</f>
        <v>#VALUE!</v>
      </c>
    </row>
    <row r="275" spans="1:14" s="101" customFormat="1">
      <c r="A275" s="89"/>
      <c r="B275" s="99"/>
      <c r="C275" s="96" t="s">
        <v>10</v>
      </c>
      <c r="D275" s="100"/>
      <c r="E275" s="91"/>
      <c r="F275" s="91"/>
      <c r="G275" s="91"/>
      <c r="H275" s="91"/>
      <c r="I275" s="91"/>
      <c r="J275" s="91"/>
      <c r="K275" s="91"/>
      <c r="L275" s="91"/>
      <c r="M275" s="85" t="e">
        <f>SUM(M273:M274)</f>
        <v>#VALUE!</v>
      </c>
    </row>
    <row r="276" spans="1:14" s="137" customFormat="1">
      <c r="A276" s="97"/>
      <c r="B276" s="95"/>
      <c r="C276" s="98" t="s">
        <v>21</v>
      </c>
      <c r="D276" s="94">
        <v>0.03</v>
      </c>
      <c r="E276" s="85"/>
      <c r="F276" s="85"/>
      <c r="G276" s="85"/>
      <c r="H276" s="85"/>
      <c r="I276" s="85"/>
      <c r="J276" s="85"/>
      <c r="K276" s="85"/>
      <c r="L276" s="85"/>
      <c r="M276" s="85" t="e">
        <f>M275*D276</f>
        <v>#VALUE!</v>
      </c>
    </row>
    <row r="277" spans="1:14" s="137" customFormat="1">
      <c r="A277" s="97"/>
      <c r="B277" s="92"/>
      <c r="C277" s="96" t="s">
        <v>10</v>
      </c>
      <c r="D277" s="94"/>
      <c r="E277" s="85"/>
      <c r="F277" s="85"/>
      <c r="G277" s="85"/>
      <c r="H277" s="85"/>
      <c r="I277" s="85"/>
      <c r="J277" s="85"/>
      <c r="K277" s="85"/>
      <c r="L277" s="85"/>
      <c r="M277" s="85" t="e">
        <f>SUM(M275:M276)</f>
        <v>#VALUE!</v>
      </c>
    </row>
    <row r="278" spans="1:14" s="137" customFormat="1">
      <c r="A278" s="97"/>
      <c r="B278" s="92"/>
      <c r="C278" s="145" t="s">
        <v>90</v>
      </c>
      <c r="D278" s="146">
        <v>0.02</v>
      </c>
      <c r="E278" s="85"/>
      <c r="F278" s="85"/>
      <c r="G278" s="85"/>
      <c r="H278" s="85"/>
      <c r="I278" s="85"/>
      <c r="J278" s="85"/>
      <c r="K278" s="85"/>
      <c r="L278" s="85"/>
      <c r="M278" s="85">
        <f>J268*D278</f>
        <v>0</v>
      </c>
    </row>
    <row r="279" spans="1:14" s="137" customFormat="1">
      <c r="A279" s="97"/>
      <c r="B279" s="92"/>
      <c r="C279" s="147" t="s">
        <v>10</v>
      </c>
      <c r="D279" s="148"/>
      <c r="E279" s="85"/>
      <c r="F279" s="85"/>
      <c r="G279" s="85"/>
      <c r="H279" s="85"/>
      <c r="I279" s="85"/>
      <c r="J279" s="85"/>
      <c r="K279" s="85"/>
      <c r="L279" s="85"/>
      <c r="M279" s="85" t="e">
        <f>SUM(M277:M278)</f>
        <v>#VALUE!</v>
      </c>
    </row>
    <row r="280" spans="1:14" s="137" customFormat="1">
      <c r="A280" s="97"/>
      <c r="B280" s="95"/>
      <c r="C280" s="98" t="s">
        <v>22</v>
      </c>
      <c r="D280" s="94">
        <v>0.18</v>
      </c>
      <c r="E280" s="85"/>
      <c r="F280" s="85"/>
      <c r="G280" s="85"/>
      <c r="H280" s="85"/>
      <c r="I280" s="85"/>
      <c r="J280" s="85"/>
      <c r="K280" s="85"/>
      <c r="L280" s="85"/>
      <c r="M280" s="85" t="e">
        <f>M279*D280</f>
        <v>#VALUE!</v>
      </c>
    </row>
    <row r="281" spans="1:14" s="137" customFormat="1">
      <c r="A281" s="97"/>
      <c r="B281" s="95"/>
      <c r="C281" s="98"/>
      <c r="D281" s="94"/>
      <c r="E281" s="85"/>
      <c r="F281" s="85"/>
      <c r="G281" s="85"/>
      <c r="H281" s="85"/>
      <c r="I281" s="85"/>
      <c r="J281" s="85"/>
      <c r="K281" s="85"/>
      <c r="L281" s="85"/>
      <c r="M281" s="85"/>
    </row>
    <row r="282" spans="1:14" s="137" customFormat="1">
      <c r="A282" s="97"/>
      <c r="B282" s="92"/>
      <c r="C282" s="90" t="s">
        <v>10</v>
      </c>
      <c r="D282" s="94"/>
      <c r="E282" s="85"/>
      <c r="F282" s="85"/>
      <c r="G282" s="85"/>
      <c r="H282" s="85"/>
      <c r="I282" s="85"/>
      <c r="J282" s="85"/>
      <c r="K282" s="85"/>
      <c r="L282" s="85"/>
      <c r="M282" s="91" t="e">
        <f>SUM(M279:M281)</f>
        <v>#VALUE!</v>
      </c>
    </row>
    <row r="283" spans="1:14" s="133" customFormat="1">
      <c r="A283" s="8"/>
      <c r="B283" s="135"/>
      <c r="C283" s="142"/>
      <c r="D283" s="135"/>
      <c r="E283" s="135"/>
      <c r="F283" s="135"/>
      <c r="G283" s="135"/>
      <c r="H283" s="140"/>
      <c r="I283" s="135"/>
      <c r="J283" s="140"/>
      <c r="K283" s="135"/>
      <c r="L283" s="140"/>
    </row>
    <row r="284" spans="1:14" s="133" customFormat="1">
      <c r="A284" s="8"/>
      <c r="B284" s="135"/>
      <c r="C284" s="138" t="s">
        <v>14</v>
      </c>
      <c r="D284" s="139"/>
      <c r="E284" s="9" t="s">
        <v>15</v>
      </c>
      <c r="F284" s="9"/>
      <c r="G284" s="135"/>
      <c r="H284" s="140"/>
      <c r="I284" s="135"/>
      <c r="J284" s="140"/>
      <c r="K284" s="135"/>
      <c r="L284" s="140"/>
      <c r="M284" s="149"/>
      <c r="N284" s="141"/>
    </row>
    <row r="285" spans="1:14" s="133" customFormat="1">
      <c r="A285" s="8"/>
      <c r="B285" s="135"/>
      <c r="C285" s="138"/>
      <c r="D285" s="139"/>
      <c r="E285" s="9"/>
      <c r="F285" s="9"/>
      <c r="G285" s="135"/>
      <c r="H285" s="140"/>
      <c r="I285" s="135"/>
      <c r="J285" s="140"/>
      <c r="K285" s="135"/>
      <c r="L285" s="140"/>
    </row>
    <row r="286" spans="1:14" s="133" customFormat="1">
      <c r="A286" s="8"/>
      <c r="B286" s="135"/>
      <c r="C286" s="138" t="s">
        <v>16</v>
      </c>
      <c r="D286" s="139"/>
      <c r="E286" s="9" t="s">
        <v>17</v>
      </c>
      <c r="F286" s="9"/>
      <c r="G286" s="135"/>
      <c r="H286" s="140"/>
      <c r="I286" s="135"/>
      <c r="J286" s="140"/>
      <c r="K286" s="135"/>
      <c r="L286" s="140"/>
      <c r="M286" s="149"/>
    </row>
    <row r="287" spans="1:14">
      <c r="E287" s="127"/>
      <c r="F287" s="127"/>
    </row>
    <row r="288" spans="1:14">
      <c r="E288" s="127"/>
      <c r="F288" s="127"/>
    </row>
    <row r="290" spans="1:13" s="128" customFormat="1">
      <c r="A290" s="229"/>
      <c r="B290" s="229"/>
      <c r="C290" s="229"/>
      <c r="D290" s="229"/>
      <c r="E290" s="229"/>
      <c r="F290" s="229"/>
      <c r="G290" s="229"/>
      <c r="H290" s="229"/>
      <c r="I290" s="229"/>
      <c r="J290" s="229"/>
      <c r="K290" s="229"/>
      <c r="L290" s="229"/>
      <c r="M290" s="229"/>
    </row>
    <row r="291" spans="1:13" s="128" customFormat="1">
      <c r="A291" s="230"/>
      <c r="B291" s="230"/>
      <c r="C291" s="230"/>
      <c r="D291" s="230"/>
      <c r="E291" s="230"/>
      <c r="F291" s="230"/>
      <c r="G291" s="230"/>
      <c r="H291" s="230"/>
      <c r="I291" s="230"/>
      <c r="J291" s="230"/>
      <c r="K291" s="230"/>
      <c r="L291" s="230"/>
      <c r="M291" s="230"/>
    </row>
    <row r="292" spans="1:13" s="128" customFormat="1">
      <c r="A292" s="108"/>
      <c r="B292" s="129"/>
      <c r="C292" s="130"/>
      <c r="D292" s="129"/>
      <c r="E292" s="129"/>
      <c r="F292" s="129"/>
      <c r="G292" s="129"/>
      <c r="H292" s="131"/>
      <c r="I292" s="129"/>
      <c r="J292" s="131"/>
      <c r="K292" s="129"/>
      <c r="L292" s="131"/>
      <c r="M292" s="131"/>
    </row>
    <row r="293" spans="1:13" s="128" customFormat="1" ht="12.75" customHeight="1"/>
    <row r="294" spans="1:13" s="128" customFormat="1"/>
    <row r="295" spans="1:13" s="128" customFormat="1"/>
    <row r="296" spans="1:13" s="128" customFormat="1"/>
    <row r="297" spans="1:13" s="128" customFormat="1"/>
    <row r="298" spans="1:13" s="128" customFormat="1"/>
    <row r="299" spans="1:13" s="128" customFormat="1"/>
    <row r="300" spans="1:13" s="128" customFormat="1"/>
    <row r="301" spans="1:13" s="74" customFormat="1"/>
    <row r="302" spans="1:13" s="128" customFormat="1"/>
    <row r="303" spans="1:13" s="128" customFormat="1"/>
    <row r="304" spans="1:13" s="128" customFormat="1"/>
    <row r="305" s="74" customFormat="1"/>
    <row r="306" s="128" customFormat="1"/>
    <row r="307" s="128" customFormat="1"/>
    <row r="308" s="128" customFormat="1"/>
    <row r="309" s="75" customFormat="1"/>
    <row r="310" s="128" customFormat="1"/>
    <row r="311" s="128" customFormat="1"/>
    <row r="312" s="128" customFormat="1"/>
    <row r="313" s="128" customFormat="1"/>
    <row r="314" s="128" customFormat="1"/>
    <row r="315" s="128" customFormat="1"/>
    <row r="316" s="128" customFormat="1"/>
    <row r="317" s="128" customFormat="1"/>
    <row r="318" s="128" customFormat="1"/>
    <row r="319" s="75" customFormat="1"/>
    <row r="320" s="128" customFormat="1"/>
    <row r="321" spans="1:13" s="128" customFormat="1"/>
    <row r="322" spans="1:13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</row>
    <row r="323" spans="1:13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</row>
  </sheetData>
  <protectedRanges>
    <protectedRange sqref="E23:E25" name="Range1_1_1_2_1_1_1_1"/>
    <protectedRange sqref="E267" name="Range1_1_1_2_4_1"/>
    <protectedRange sqref="E151:E152 N151:N152 N163:N168" name="Range1_1_1_2_4_2"/>
    <protectedRange sqref="E163:E164" name="Range1_1_1_2_2_1_1_3_1_2_1_1"/>
    <protectedRange sqref="E159" name="Range1_1_1_2_1_1_1_1_1_1"/>
    <protectedRange sqref="E160:E162" name="Range1_1_1_2_1_1_2_1"/>
    <protectedRange sqref="E41" name="Range1_1_1_2_1_1_1_2"/>
    <protectedRange sqref="E38" name="Range1_1_1_2_1_1_1_1_1_1_1"/>
    <protectedRange sqref="E39:E40" name="Range1_1_1_2_1_1_2_1_1"/>
    <protectedRange sqref="E215:E218 E225:E236" name="Range1_1_1_2_1"/>
    <protectedRange sqref="E224" name="Range1_1_1_2_1_1_2_1_1_1_1_1"/>
    <protectedRange sqref="E223" name="Range1_1_1_2_1_1_1_1_1_2_1_1"/>
    <protectedRange sqref="E237" name="Range1_1_1_2_2_1_1"/>
    <protectedRange sqref="N239:N244" name="Range1_1_1_2_2_3_1_1"/>
    <protectedRange sqref="N239:N244 E239:E244" name="Range1_1_1_2_2_1_2_1_1_1"/>
  </protectedRanges>
  <autoFilter ref="A1:M95"/>
  <mergeCells count="17">
    <mergeCell ref="N20:O20"/>
    <mergeCell ref="A3:M3"/>
    <mergeCell ref="K5:L5"/>
    <mergeCell ref="G7:H7"/>
    <mergeCell ref="I7:J7"/>
    <mergeCell ref="B7:B8"/>
    <mergeCell ref="A7:A8"/>
    <mergeCell ref="M7:M8"/>
    <mergeCell ref="C7:C8"/>
    <mergeCell ref="D7:D8"/>
    <mergeCell ref="E7:F7"/>
    <mergeCell ref="K7:L7"/>
    <mergeCell ref="A2:M2"/>
    <mergeCell ref="A290:M290"/>
    <mergeCell ref="A291:M291"/>
    <mergeCell ref="A151:D151"/>
    <mergeCell ref="B249:C249"/>
  </mergeCells>
  <pageMargins left="0.25" right="0.25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ინსპ</vt:lpstr>
      <vt:lpstr>ინსპ!Print_Area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2021-01-13T08:36:42Z</dcterms:modified>
</cp:coreProperties>
</file>