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ganmartebiti" sheetId="1" state="hidden" r:id="rId1"/>
    <sheet name="Nakrebi" sheetId="2" r:id="rId2"/>
    <sheet name="Smeta" sheetId="3" r:id="rId3"/>
  </sheets>
  <definedNames>
    <definedName name="_xlnm.Print_Area" localSheetId="0">'ganmartebiti'!$A$1:$A$9</definedName>
    <definedName name="_xlnm.Print_Area" localSheetId="1">'Nakrebi'!$A$1:$H$19</definedName>
    <definedName name="_xlnm.Print_Area" localSheetId="2">'Smeta'!$A$1:$M$170</definedName>
    <definedName name="_xlnm.Print_Titles" localSheetId="2">'Smeta'!$7:$7</definedName>
    <definedName name="Summary">#N/A</definedName>
  </definedNames>
  <calcPr fullCalcOnLoad="1"/>
</workbook>
</file>

<file path=xl/sharedStrings.xml><?xml version="1.0" encoding="utf-8"?>
<sst xmlns="http://schemas.openxmlformats.org/spreadsheetml/2006/main" count="385" uniqueCount="154">
  <si>
    <t>lari</t>
  </si>
  <si>
    <t>%</t>
  </si>
  <si>
    <t>N</t>
  </si>
  <si>
    <t>kac/sT</t>
  </si>
  <si>
    <t>Sromis danaxarji</t>
  </si>
  <si>
    <t>materialuri resursebi</t>
  </si>
  <si>
    <t>wyali</t>
  </si>
  <si>
    <t>sxva manqanebi</t>
  </si>
  <si>
    <t>sxva masalebi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</si>
  <si>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</si>
  <si>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</si>
  <si>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</si>
  <si>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</si>
  <si>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</si>
  <si>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</si>
  <si>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</si>
  <si>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</si>
  <si>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</si>
  <si>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</si>
  <si>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</si>
  <si>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</si>
  <si>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თავი I</t>
  </si>
  <si>
    <t>ტერიტორიის ათვისება და მოსამზადებელი სამუშაოები</t>
  </si>
  <si>
    <t>კაც/სთ</t>
  </si>
  <si>
    <t>კვლევა-ძიების კრებული გვ. 557     ცხრ-17</t>
  </si>
  <si>
    <t>სულ თავი 1-ის მიხედვით</t>
  </si>
  <si>
    <t>თავი 2. მიწის ვაკისი</t>
  </si>
  <si>
    <t>სულ თავი 2-ის მიხედვით</t>
  </si>
  <si>
    <t>ლარი</t>
  </si>
  <si>
    <t>სულ თავი 3-ის მიხედვით</t>
  </si>
  <si>
    <t>qviSa-xreSovani narevi</t>
  </si>
  <si>
    <t>სულ თავი 4-ის მიხედვით</t>
  </si>
  <si>
    <t>ზედნადები ხარჯები</t>
  </si>
  <si>
    <t>სახარჯთაღრიცხვო მოგება</t>
  </si>
  <si>
    <t>tn</t>
  </si>
  <si>
    <t>m3</t>
  </si>
  <si>
    <t>m2</t>
  </si>
  <si>
    <t>k/sT</t>
  </si>
  <si>
    <t>_Sromis danaxarji</t>
  </si>
  <si>
    <t>_</t>
  </si>
  <si>
    <t>m-sT</t>
  </si>
  <si>
    <t xml:space="preserve">1-80-3      </t>
  </si>
  <si>
    <t xml:space="preserve">Sromis danaxarjebi </t>
  </si>
  <si>
    <t>avtogreideri saSualo 108 cx.Z.</t>
  </si>
  <si>
    <t>manq/sT</t>
  </si>
  <si>
    <t>mosarwyav-mosarecxi manqana 6000l</t>
  </si>
  <si>
    <t>TviTmavali satkepni 5t-mde</t>
  </si>
  <si>
    <t>TviTmavali satkepni 10t-mde</t>
  </si>
  <si>
    <t xml:space="preserve">qvis namtvrevebis manawilebeli </t>
  </si>
  <si>
    <t>nakrebi saxarjTaRricxvo gaangariSeba</t>
  </si>
  <si>
    <t xml:space="preserve"> aT. lari</t>
  </si>
  <si>
    <t xml:space="preserve">mSeneblobis Rirebulebis nakrebi saxarjTaRricxvo angariSi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</si>
  <si>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</si>
  <si>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</si>
  <si>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</si>
  <si>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</si>
  <si>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</si>
  <si>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</si>
  <si>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 aveji, inventari 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</si>
  <si>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</si>
  <si>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</si>
  <si>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</si>
  <si>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</si>
  <si>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</si>
  <si>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</si>
  <si>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jami</t>
  </si>
  <si>
    <t>damatebiTi Rirebulebis gadasaxadi 18 %</t>
  </si>
  <si>
    <t>sul krebsiTi saxarjTaRricxvo Rirebuleba</t>
  </si>
  <si>
    <t>buldozeri 108 cx. Z</t>
  </si>
  <si>
    <t>avtogreideri 108 cx. Z</t>
  </si>
  <si>
    <t>27-7-2</t>
  </si>
  <si>
    <t>TviTmavali satkepni 18t-mde</t>
  </si>
  <si>
    <t>1-29-3        1-29-10</t>
  </si>
  <si>
    <t>_eqskavatori 0.25m3</t>
  </si>
  <si>
    <t>თავი 3. საგზაო სამოსი</t>
  </si>
  <si>
    <t>ტიპი I</t>
  </si>
  <si>
    <t>saCxeris municipaliteti</t>
  </si>
  <si>
    <t>trasis aRdgena da damagreba</t>
  </si>
  <si>
    <t>planireba greideriT</t>
  </si>
  <si>
    <t>27-11-2</t>
  </si>
  <si>
    <t>27-24-17,18</t>
  </si>
  <si>
    <t>Sromis danaxarji                      (0.405-0.00464X4=0.386)</t>
  </si>
  <si>
    <t>kg</t>
  </si>
  <si>
    <t>Txevadi parafini</t>
  </si>
  <si>
    <t>ganmartebiTi baraTi</t>
  </si>
  <si>
    <t xml:space="preserve">  saxarjTaRricxvo dokumentacia sabazro urTierTobebis pirobebSi gansazRvravs mSeneblobis winaswar Rirebulebas da ar warmoadgens damkveTsa da moijares Soris gadaxdis saSualebas. maT Soris angariSsworeba xdeba faqtiuri danaxarjebis mixedviT saTanado dokumentaciis wardgeniT.</t>
  </si>
  <si>
    <t xml:space="preserve">  gauTvaliswinebeli xarjebi mTlianad damkveTis gankargulebaSia da misi xarjva xdeba Sesabamisi aqtebis gaformebis Semdeg, damkveTis xelmoweriT.</t>
  </si>
  <si>
    <t>buldozeri 80 cx. Z 0.0191+0.0144*2</t>
  </si>
  <si>
    <t>_sxva manqanebi</t>
  </si>
  <si>
    <t>gruntis datvirTva xeliT a/TviTmclelze</t>
  </si>
  <si>
    <t xml:space="preserve">gruntis gatana nayarSi 3 km-ze </t>
  </si>
  <si>
    <t>ყველა თავების ჯამი</t>
  </si>
  <si>
    <t>1-116-2 miy.</t>
  </si>
  <si>
    <t>RorRi fr. 0-40mm (0.189-0.0126*3=0.1512)</t>
  </si>
  <si>
    <t>yalibis fari (0.0117-0.00059*4)</t>
  </si>
  <si>
    <t>sxva masala (0.0064-0.00019*4)</t>
  </si>
  <si>
    <t>zedapiris damuSaveba Txevadi parafiniT 2-jer (0.4kg/m2)</t>
  </si>
  <si>
    <t xml:space="preserve">nayarSi muSaoba </t>
  </si>
  <si>
    <t xml:space="preserve">SromiTi  danaxarjebi </t>
  </si>
  <si>
    <t>srf 14,142</t>
  </si>
  <si>
    <t>buldozeri 79 kvt</t>
  </si>
  <si>
    <t>8-4-3 miy.</t>
  </si>
  <si>
    <t>maT Soris: damatebiTi Rirebulebis gadasaxadi</t>
  </si>
  <si>
    <t>lokaluri xarjTaRricxva #2-1</t>
  </si>
  <si>
    <r>
      <t>datvirTva eqskavatoriT 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 a/TviTmclelebze </t>
    </r>
  </si>
  <si>
    <r>
      <t>safuZveli- fraqciuli RorRiT fraqciiT (0-40) mm.KsisqiT- 12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SemdgomSi misi satkepniT Semkvriveba</t>
    </r>
  </si>
  <si>
    <r>
      <t xml:space="preserve">betoni </t>
    </r>
    <r>
      <rPr>
        <sz val="12"/>
        <rFont val="Arial"/>
        <family val="2"/>
      </rPr>
      <t>B-25 (0.204-0.0102X4)</t>
    </r>
  </si>
  <si>
    <r>
      <t xml:space="preserve">armatura </t>
    </r>
    <r>
      <rPr>
        <sz val="12"/>
        <rFont val="Arial"/>
        <family val="2"/>
      </rPr>
      <t>A-I, d=6</t>
    </r>
  </si>
  <si>
    <t>srf</t>
  </si>
  <si>
    <t>m/sT</t>
  </si>
  <si>
    <t>gaTixianebuli xreSovani da teqnogenuri savali nawilis zeda fenis, gverdulebze arsebuli gruntis da samSeneblo nagvis moxsna buldozeriT, Segroveba 30m (dasaxlebuli monakveTebi)</t>
  </si>
  <si>
    <t>igive, gruntis damuSaveba xeliT meqanizmebisTvis miudgomel adgilebSi (dasaxlebuli monakveTebi)</t>
  </si>
  <si>
    <t>1-25-2</t>
  </si>
  <si>
    <t>RorRi</t>
  </si>
  <si>
    <t>adg. masala</t>
  </si>
  <si>
    <t xml:space="preserve">parafinis transportireba 160km-dan </t>
  </si>
  <si>
    <t xml:space="preserve">bitumis transportireba 160km-dan </t>
  </si>
  <si>
    <t xml:space="preserve">vzer 88 1-3 </t>
  </si>
  <si>
    <t>km</t>
  </si>
  <si>
    <t>bitum-polimedruli narevi</t>
  </si>
  <si>
    <t>1_23_5</t>
  </si>
  <si>
    <t>Sps ,,jeo roud" is direqtori</t>
  </si>
  <si>
    <t>v. samxaraZe</t>
  </si>
  <si>
    <r>
      <t>Sedgenilia:  2020 wlis II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</si>
  <si>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lokalur-resursuli xarjTaRricxva #2-1</t>
  </si>
  <si>
    <t>Sedgenilia 2020 w. II kv. fasebSi</t>
  </si>
  <si>
    <t xml:space="preserve">qviSa-xreSovani narevis transportireba 3km-dan </t>
  </si>
  <si>
    <t xml:space="preserve">RorRis transportireba 3km-dan </t>
  </si>
  <si>
    <t xml:space="preserve">betonis transportireba 3km-dan </t>
  </si>
  <si>
    <t>armaturis transportireba 3km-dan</t>
  </si>
  <si>
    <t>ГЭСНр-2017          68-37-4miy.</t>
  </si>
  <si>
    <t>c</t>
  </si>
  <si>
    <r>
      <t xml:space="preserve">betoni </t>
    </r>
    <r>
      <rPr>
        <sz val="12"/>
        <rFont val="Arial"/>
        <family val="2"/>
      </rPr>
      <t>B-20</t>
    </r>
  </si>
  <si>
    <t>misayreli gverdulebis mowyoba qviSa-xreSovani nareviT saS. sisqiT 25sm (fraqciiT 0-70 mm-mde) SemdgomSi misi satkepniT Semkvriveba.</t>
  </si>
  <si>
    <t xml:space="preserve">  q. saCxereSi, akaki wereTlis quCidan guram kesarelis saxlisken da konstituciis quCis mimarTulebiT gzaze rk/betonis safaris mowyobis samuSaoebis saxarjTaRricxvo dokumentacia Sedgenilia Sps `jeoroud~-is mier 2020 w II kv. fasebSi, lokalur-resursuli meTodiT. kac/sT-ebis, samSeneblo manqana - meqanizmebis manq/sT-ebisa da ZiriTadi masalebis fasebi aRebulia mSeneblobis SemfasebelTa kavSiris 2020 w II kv `samSeneblo resursebis fasebis~ krebulidan. inertul masalebze aRebulia adgilobrivi municipalitetis mier mowodebuli fasebi.  </t>
  </si>
  <si>
    <t xml:space="preserve"> q. saCxereSi, akaki wereTlis quCidan guram kesarelis saxlisken da konstituciis quCis mimarTulebiT gzaze rk/betonis safaris mowyoba</t>
  </si>
  <si>
    <t xml:space="preserve">  q. saCxereSi, akaki wereTlis quCidan guram kesarelis saxlisken da konstituciis quCis mimarTulebiT gzaze rk/betonis safaris mowyoba</t>
  </si>
  <si>
    <t>saTvalTvalo Webis saTavisis moyvana saproeqto niSnulis doneze.</t>
  </si>
  <si>
    <t>grZivi da ganivi mikroprofilis gasworebis mizniT calkeuli ormoebis da daweuli adgilebis Sevseba qviSa-xreSovani nareviT (fraqciiT 0-70 mm-mde) SemdgomSi misi satkepniT Semkvriveba.</t>
  </si>
  <si>
    <t>მიერთება</t>
  </si>
  <si>
    <t>gaTixianebuli xreSovani da teqnogenuri savali nawilis zeda fenis, gverdulebze arsebuli gruntis da samSeneblo nagvis moxsna buldozeriT</t>
  </si>
  <si>
    <t xml:space="preserve">buldozeri 80 cx. Z </t>
  </si>
  <si>
    <r>
      <t>datvirTva eqskavatoriT 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a/TviTmclelebze </t>
    </r>
  </si>
  <si>
    <t>Semasworebeli fenis mowyoba qviSa-xreSovani nareviT (fraqciiT 0-70 mm-mde) SemdgomSi misi satkepniT Semkvriveba</t>
  </si>
  <si>
    <r>
      <t>safuZveli- fraqciuli RorRiT fraqciiT (0-40) mm.KsisqiT- 12sm.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SemdgomSi misi satkepniT Semkvriveba</t>
    </r>
  </si>
  <si>
    <t>bitum-polimeruli narevi</t>
  </si>
  <si>
    <t>თავი 4. გზის კუთვნილება და კეთილმოწყობა</t>
  </si>
  <si>
    <t>8-3-2miy.</t>
  </si>
  <si>
    <t>savali nawilis nawibursa da Robes Soris (monakveTebi, sadac vakisissiviwrovis gamo gverduli ar eteva) sicarielisSevseba qviSa-xreSovani nareviT siganiT 15-25 sm saS. sisq. 25sm (fraqciiT 0-70 mm-mde) SemdgomSi misi satkepniT Semkvriveba. 60X0.17X0.25</t>
  </si>
  <si>
    <t xml:space="preserve"> calkeuli samuSaoebis Rirebulebis gansazRvrisaTvis gamoyenebulia 1984ww saxarjTaRricxvo sn da w Sesabamisi cxrilebi. zednadebi xarjebia -  10%,  mogeba - 8%, gauTvaliswinebeli xarjebi - 10%. sareabilitacio samuSaoebis mTliani Rirebuleba dRg-s CaTvliT Seadgens - 136,097.32 lars.</t>
  </si>
  <si>
    <t>proeqtis mT. inJineri                    s. burjaliani</t>
  </si>
  <si>
    <r>
      <t xml:space="preserve">betonis safaris mowyoba saval nawilze sisqiT 16 sm armirebiT, temperaturuli nakerebis mowyoba gzis  ganivad yovel 4m-Si da nakerebis Sevseba bitum-polimeruli nareviT </t>
    </r>
    <r>
      <rPr>
        <sz val="12"/>
        <rFont val="Arial"/>
        <family val="2"/>
      </rPr>
      <t xml:space="preserve">B-25 </t>
    </r>
  </si>
  <si>
    <r>
      <t xml:space="preserve">betonis safaris mowyoba saval nawilze sisqiT 16 sm armirebiT, temperaturuli nakerebis mowyoba gzis   ganivad yovel 4m-Si da nakerebis Sevseba bitum-polimeruli nareviT </t>
    </r>
    <r>
      <rPr>
        <sz val="12"/>
        <rFont val="Arial"/>
        <family val="2"/>
      </rPr>
      <t xml:space="preserve">B-25 </t>
    </r>
  </si>
  <si>
    <t>gauTvaliswinebeli xarjebi 3%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</si>
</sst>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[$-409]dddd\,\ mmmm\ d\,\ yyyy"/>
    <numFmt numFmtId="204" formatCode="[$-409]h:mm:ss\ AM/PM"/>
  </numFmts>
  <fonts count="80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2"/>
      <name val="AcadMtavr"/>
      <family val="0"/>
    </font>
    <font>
      <sz val="12"/>
      <name val="AcadMtavr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3"/>
      <name val="AcadMtavr"/>
      <family val="0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sz val="10"/>
      <name val="AcadNusx"/>
      <family val="0"/>
    </font>
    <font>
      <sz val="16"/>
      <color indexed="8"/>
      <name val="AcadNusx"/>
      <family val="0"/>
    </font>
    <font>
      <sz val="12"/>
      <color indexed="8"/>
      <name val="AcadNusx"/>
      <family val="0"/>
    </font>
    <font>
      <sz val="12"/>
      <color indexed="8"/>
      <name val="Arial"/>
      <family val="2"/>
    </font>
    <font>
      <b/>
      <sz val="12"/>
      <color indexed="8"/>
      <name val="AcadNusx"/>
      <family val="0"/>
    </font>
    <font>
      <b/>
      <sz val="12"/>
      <name val="Arial"/>
      <family val="2"/>
    </font>
    <font>
      <vertAlign val="superscript"/>
      <sz val="12"/>
      <color indexed="8"/>
      <name val="AcadNusx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Sylfaen"/>
      <family val="1"/>
    </font>
    <font>
      <b/>
      <sz val="12"/>
      <color indexed="8"/>
      <name val="AcadMtavr"/>
      <family val="0"/>
    </font>
    <font>
      <sz val="12"/>
      <color indexed="8"/>
      <name val="AcadMtavr"/>
      <family val="0"/>
    </font>
    <font>
      <b/>
      <sz val="14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Mtavr"/>
      <family val="0"/>
    </font>
    <font>
      <sz val="12"/>
      <color theme="1"/>
      <name val="AcadNusx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>
      <alignment/>
      <protection/>
    </xf>
    <xf numFmtId="0" fontId="17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</cellStyleXfs>
  <cellXfs count="259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wrapText="1"/>
      <protection/>
    </xf>
    <xf numFmtId="0" fontId="4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49" fontId="2" fillId="32" borderId="0" xfId="71" applyNumberFormat="1" applyFont="1" applyFill="1" applyBorder="1" applyAlignment="1">
      <alignment horizontal="left" vertical="top"/>
      <protection/>
    </xf>
    <xf numFmtId="0" fontId="1" fillId="32" borderId="0" xfId="71" applyFont="1" applyFill="1" applyAlignment="1">
      <alignment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1" fillId="32" borderId="0" xfId="71" applyFont="1" applyFill="1" applyAlignment="1">
      <alignment horizontal="center" vertical="center"/>
      <protection/>
    </xf>
    <xf numFmtId="0" fontId="10" fillId="0" borderId="0" xfId="71" applyFont="1" applyBorder="1" applyAlignment="1">
      <alignment horizontal="center" vertical="top"/>
      <protection/>
    </xf>
    <xf numFmtId="0" fontId="7" fillId="0" borderId="0" xfId="71" applyFont="1" applyBorder="1" applyAlignment="1">
      <alignment horizontal="center" vertical="top"/>
      <protection/>
    </xf>
    <xf numFmtId="49" fontId="4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vertic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4" fillId="0" borderId="0" xfId="71" applyFont="1" applyBorder="1">
      <alignment/>
      <protection/>
    </xf>
    <xf numFmtId="0" fontId="4" fillId="0" borderId="0" xfId="71" applyFont="1" applyBorder="1" applyAlignment="1">
      <alignment vertical="center"/>
      <protection/>
    </xf>
    <xf numFmtId="0" fontId="11" fillId="0" borderId="0" xfId="77">
      <alignment/>
      <protection/>
    </xf>
    <xf numFmtId="196" fontId="10" fillId="0" borderId="0" xfId="77" applyNumberFormat="1" applyFont="1" applyAlignment="1">
      <alignment/>
      <protection/>
    </xf>
    <xf numFmtId="0" fontId="20" fillId="0" borderId="0" xfId="77" applyFont="1" applyAlignment="1">
      <alignment/>
      <protection/>
    </xf>
    <xf numFmtId="0" fontId="24" fillId="0" borderId="10" xfId="77" applyNumberFormat="1" applyFont="1" applyBorder="1" applyAlignment="1">
      <alignment horizontal="center" vertical="center" wrapText="1"/>
      <protection/>
    </xf>
    <xf numFmtId="0" fontId="24" fillId="0" borderId="11" xfId="77" applyNumberFormat="1" applyFont="1" applyBorder="1" applyAlignment="1">
      <alignment horizontal="center" vertical="center" wrapText="1"/>
      <protection/>
    </xf>
    <xf numFmtId="0" fontId="24" fillId="0" borderId="12" xfId="77" applyNumberFormat="1" applyFont="1" applyBorder="1" applyAlignment="1">
      <alignment horizontal="center" vertical="center" wrapText="1"/>
      <protection/>
    </xf>
    <xf numFmtId="0" fontId="7" fillId="0" borderId="13" xfId="77" applyNumberFormat="1" applyFont="1" applyBorder="1" applyAlignment="1">
      <alignment horizontal="center" vertical="center" wrapText="1"/>
      <protection/>
    </xf>
    <xf numFmtId="0" fontId="7" fillId="0" borderId="14" xfId="77" applyNumberFormat="1" applyFont="1" applyBorder="1" applyAlignment="1">
      <alignment horizontal="center" vertical="center" wrapText="1"/>
      <protection/>
    </xf>
    <xf numFmtId="0" fontId="7" fillId="0" borderId="15" xfId="77" applyNumberFormat="1" applyFont="1" applyBorder="1" applyAlignment="1">
      <alignment horizontal="center" vertical="center" wrapText="1"/>
      <protection/>
    </xf>
    <xf numFmtId="0" fontId="8" fillId="0" borderId="16" xfId="77" applyNumberFormat="1" applyFont="1" applyBorder="1" applyAlignment="1">
      <alignment horizontal="center" vertical="center" wrapText="1"/>
      <protection/>
    </xf>
    <xf numFmtId="2" fontId="26" fillId="0" borderId="17" xfId="77" applyNumberFormat="1" applyFont="1" applyBorder="1" applyAlignment="1">
      <alignment horizontal="center" vertical="center" wrapText="1"/>
      <protection/>
    </xf>
    <xf numFmtId="0" fontId="21" fillId="0" borderId="17" xfId="77" applyNumberFormat="1" applyFont="1" applyBorder="1" applyAlignment="1">
      <alignment horizontal="center" vertical="center" wrapText="1"/>
      <protection/>
    </xf>
    <xf numFmtId="2" fontId="24" fillId="0" borderId="17" xfId="77" applyNumberFormat="1" applyFont="1" applyBorder="1" applyAlignment="1">
      <alignment horizontal="center" vertical="center" wrapText="1"/>
      <protection/>
    </xf>
    <xf numFmtId="2" fontId="24" fillId="0" borderId="18" xfId="77" applyNumberFormat="1" applyFont="1" applyBorder="1" applyAlignment="1">
      <alignment horizontal="center" vertical="center" wrapText="1"/>
      <protection/>
    </xf>
    <xf numFmtId="0" fontId="8" fillId="0" borderId="19" xfId="77" applyNumberFormat="1" applyFont="1" applyBorder="1" applyAlignment="1">
      <alignment horizontal="center" vertical="center" wrapText="1"/>
      <protection/>
    </xf>
    <xf numFmtId="2" fontId="26" fillId="0" borderId="20" xfId="77" applyNumberFormat="1" applyFont="1" applyBorder="1" applyAlignment="1">
      <alignment horizontal="center" vertical="center" wrapText="1"/>
      <protection/>
    </xf>
    <xf numFmtId="2" fontId="21" fillId="0" borderId="20" xfId="77" applyNumberFormat="1" applyFont="1" applyBorder="1" applyAlignment="1">
      <alignment horizontal="center" vertical="center" wrapText="1"/>
      <protection/>
    </xf>
    <xf numFmtId="2" fontId="24" fillId="0" borderId="20" xfId="77" applyNumberFormat="1" applyFont="1" applyBorder="1" applyAlignment="1">
      <alignment horizontal="center" vertical="center" wrapText="1"/>
      <protection/>
    </xf>
    <xf numFmtId="2" fontId="24" fillId="0" borderId="21" xfId="77" applyNumberFormat="1" applyFont="1" applyBorder="1" applyAlignment="1">
      <alignment horizontal="center" vertical="center" wrapText="1"/>
      <protection/>
    </xf>
    <xf numFmtId="2" fontId="24" fillId="0" borderId="11" xfId="77" applyNumberFormat="1" applyFont="1" applyBorder="1" applyAlignment="1">
      <alignment horizontal="center" vertical="center" wrapText="1"/>
      <protection/>
    </xf>
    <xf numFmtId="2" fontId="20" fillId="0" borderId="20" xfId="77" applyNumberFormat="1" applyFont="1" applyBorder="1" applyAlignment="1">
      <alignment horizontal="center" vertical="center" wrapText="1"/>
      <protection/>
    </xf>
    <xf numFmtId="2" fontId="7" fillId="32" borderId="11" xfId="94" applyNumberFormat="1" applyFont="1" applyFill="1" applyBorder="1" applyAlignment="1">
      <alignment horizontal="center" vertical="center"/>
      <protection/>
    </xf>
    <xf numFmtId="0" fontId="8" fillId="32" borderId="11" xfId="94" applyFont="1" applyFill="1" applyBorder="1" applyAlignment="1">
      <alignment horizontal="center"/>
      <protection/>
    </xf>
    <xf numFmtId="0" fontId="27" fillId="32" borderId="0" xfId="94" applyFont="1" applyFill="1" applyBorder="1" applyAlignment="1">
      <alignment/>
      <protection/>
    </xf>
    <xf numFmtId="2" fontId="21" fillId="0" borderId="17" xfId="77" applyNumberFormat="1" applyFont="1" applyBorder="1" applyAlignment="1">
      <alignment horizontal="center" vertical="center" wrapText="1"/>
      <protection/>
    </xf>
    <xf numFmtId="2" fontId="7" fillId="0" borderId="17" xfId="77" applyNumberFormat="1" applyFont="1" applyBorder="1" applyAlignment="1">
      <alignment horizontal="center" vertical="center" wrapText="1"/>
      <protection/>
    </xf>
    <xf numFmtId="196" fontId="7" fillId="0" borderId="17" xfId="77" applyNumberFormat="1" applyFont="1" applyBorder="1" applyAlignment="1">
      <alignment horizontal="center" vertical="center" wrapText="1"/>
      <protection/>
    </xf>
    <xf numFmtId="201" fontId="7" fillId="0" borderId="17" xfId="77" applyNumberFormat="1" applyFont="1" applyBorder="1" applyAlignment="1">
      <alignment horizontal="center" vertical="center" wrapText="1"/>
      <protection/>
    </xf>
    <xf numFmtId="2" fontId="8" fillId="0" borderId="18" xfId="77" applyNumberFormat="1" applyFont="1" applyBorder="1" applyAlignment="1">
      <alignment horizontal="center" vertical="center" wrapText="1"/>
      <protection/>
    </xf>
    <xf numFmtId="0" fontId="28" fillId="0" borderId="0" xfId="77" applyFont="1" applyBorder="1">
      <alignment/>
      <protection/>
    </xf>
    <xf numFmtId="0" fontId="28" fillId="0" borderId="0" xfId="77" applyFont="1">
      <alignment/>
      <protection/>
    </xf>
    <xf numFmtId="0" fontId="26" fillId="0" borderId="19" xfId="77" applyNumberFormat="1" applyFont="1" applyBorder="1" applyAlignment="1">
      <alignment horizontal="center" vertical="center" wrapText="1"/>
      <protection/>
    </xf>
    <xf numFmtId="2" fontId="7" fillId="0" borderId="20" xfId="77" applyNumberFormat="1" applyFont="1" applyBorder="1" applyAlignment="1">
      <alignment horizontal="center" vertical="center" wrapText="1"/>
      <protection/>
    </xf>
    <xf numFmtId="2" fontId="7" fillId="0" borderId="21" xfId="77" applyNumberFormat="1" applyFont="1" applyBorder="1" applyAlignment="1">
      <alignment horizontal="center" vertical="center" wrapText="1"/>
      <protection/>
    </xf>
    <xf numFmtId="2" fontId="21" fillId="0" borderId="20" xfId="77" applyNumberFormat="1" applyFont="1" applyBorder="1" applyAlignment="1">
      <alignment horizontal="center" vertical="center" wrapText="1"/>
      <protection/>
    </xf>
    <xf numFmtId="201" fontId="8" fillId="0" borderId="20" xfId="77" applyNumberFormat="1" applyFont="1" applyBorder="1" applyAlignment="1">
      <alignment horizontal="center" vertical="center" wrapText="1"/>
      <protection/>
    </xf>
    <xf numFmtId="2" fontId="8" fillId="0" borderId="20" xfId="77" applyNumberFormat="1" applyFont="1" applyBorder="1" applyAlignment="1">
      <alignment horizontal="center" vertical="center" wrapText="1"/>
      <protection/>
    </xf>
    <xf numFmtId="2" fontId="24" fillId="0" borderId="11" xfId="77" applyNumberFormat="1" applyFont="1" applyBorder="1" applyAlignment="1">
      <alignment horizontal="center" vertical="center" wrapText="1"/>
      <protection/>
    </xf>
    <xf numFmtId="2" fontId="21" fillId="0" borderId="11" xfId="77" applyNumberFormat="1" applyFont="1" applyBorder="1" applyAlignment="1">
      <alignment horizontal="center" vertical="center" wrapText="1"/>
      <protection/>
    </xf>
    <xf numFmtId="2" fontId="8" fillId="0" borderId="11" xfId="77" applyNumberFormat="1" applyFont="1" applyBorder="1" applyAlignment="1">
      <alignment horizontal="center" vertical="center" wrapText="1"/>
      <protection/>
    </xf>
    <xf numFmtId="2" fontId="8" fillId="0" borderId="12" xfId="77" applyNumberFormat="1" applyFont="1" applyBorder="1" applyAlignment="1">
      <alignment horizontal="center" vertical="center" wrapText="1"/>
      <protection/>
    </xf>
    <xf numFmtId="0" fontId="29" fillId="0" borderId="0" xfId="71" applyFont="1" applyAlignment="1">
      <alignment horizontal="left" vertical="center"/>
      <protection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 wrapText="1"/>
    </xf>
    <xf numFmtId="0" fontId="30" fillId="0" borderId="0" xfId="74" applyFont="1" applyAlignment="1">
      <alignment horizontal="center" vertical="center"/>
      <protection/>
    </xf>
    <xf numFmtId="0" fontId="12" fillId="0" borderId="0" xfId="74" applyFont="1">
      <alignment/>
      <protection/>
    </xf>
    <xf numFmtId="0" fontId="31" fillId="0" borderId="0" xfId="74" applyFont="1">
      <alignment/>
      <protection/>
    </xf>
    <xf numFmtId="0" fontId="1" fillId="32" borderId="0" xfId="74" applyFont="1" applyFill="1" applyAlignment="1">
      <alignment horizontal="left" vertical="top" wrapText="1"/>
      <protection/>
    </xf>
    <xf numFmtId="0" fontId="1" fillId="32" borderId="0" xfId="74" applyFont="1" applyFill="1" applyAlignment="1">
      <alignment vertical="top" wrapText="1"/>
      <protection/>
    </xf>
    <xf numFmtId="0" fontId="12" fillId="0" borderId="0" xfId="74" applyFont="1" applyAlignment="1">
      <alignment horizontal="left" vertical="top" wrapText="1"/>
      <protection/>
    </xf>
    <xf numFmtId="2" fontId="8" fillId="0" borderId="21" xfId="77" applyNumberFormat="1" applyFont="1" applyBorder="1" applyAlignment="1">
      <alignment horizontal="center" vertical="center" wrapText="1"/>
      <protection/>
    </xf>
    <xf numFmtId="49" fontId="1" fillId="33" borderId="20" xfId="95" applyNumberFormat="1" applyFont="1" applyFill="1" applyBorder="1" applyAlignment="1">
      <alignment horizontal="center" vertical="center" wrapText="1"/>
      <protection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2" fillId="0" borderId="0" xfId="71" applyFont="1" applyBorder="1" applyAlignment="1">
      <alignment horizontal="center" vertical="center"/>
      <protection/>
    </xf>
    <xf numFmtId="0" fontId="2" fillId="0" borderId="0" xfId="71" applyFont="1" applyBorder="1" applyAlignment="1">
      <alignment vertical="center"/>
      <protection/>
    </xf>
    <xf numFmtId="2" fontId="10" fillId="0" borderId="0" xfId="77" applyNumberFormat="1" applyFont="1" applyAlignment="1">
      <alignment/>
      <protection/>
    </xf>
    <xf numFmtId="49" fontId="7" fillId="0" borderId="10" xfId="77" applyNumberFormat="1" applyFont="1" applyBorder="1" applyAlignment="1">
      <alignment horizontal="center" vertical="center" wrapText="1"/>
      <protection/>
    </xf>
    <xf numFmtId="0" fontId="10" fillId="32" borderId="22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/>
    </xf>
    <xf numFmtId="1" fontId="10" fillId="32" borderId="23" xfId="0" applyNumberFormat="1" applyFont="1" applyFill="1" applyBorder="1" applyAlignment="1">
      <alignment horizontal="center" vertical="center"/>
    </xf>
    <xf numFmtId="0" fontId="10" fillId="32" borderId="24" xfId="0" applyFont="1" applyFill="1" applyBorder="1" applyAlignment="1">
      <alignment horizontal="center" vertical="center"/>
    </xf>
    <xf numFmtId="0" fontId="10" fillId="0" borderId="16" xfId="71" applyFont="1" applyBorder="1" applyAlignment="1">
      <alignment horizontal="center" vertical="top"/>
      <protection/>
    </xf>
    <xf numFmtId="49" fontId="1" fillId="0" borderId="17" xfId="71" applyNumberFormat="1" applyFont="1" applyBorder="1" applyAlignment="1">
      <alignment horizontal="center" vertical="top" wrapText="1"/>
      <protection/>
    </xf>
    <xf numFmtId="0" fontId="2" fillId="0" borderId="17" xfId="71" applyFont="1" applyBorder="1" applyAlignment="1">
      <alignment horizontal="center" vertical="center" wrapText="1"/>
      <protection/>
    </xf>
    <xf numFmtId="192" fontId="32" fillId="0" borderId="17" xfId="71" applyNumberFormat="1" applyFont="1" applyFill="1" applyBorder="1" applyAlignment="1">
      <alignment horizontal="center" vertical="center" wrapText="1"/>
      <protection/>
    </xf>
    <xf numFmtId="192" fontId="32" fillId="0" borderId="18" xfId="71" applyNumberFormat="1" applyFont="1" applyFill="1" applyBorder="1" applyAlignment="1">
      <alignment horizontal="center" vertical="center" wrapText="1"/>
      <protection/>
    </xf>
    <xf numFmtId="0" fontId="10" fillId="0" borderId="19" xfId="71" applyFont="1" applyBorder="1" applyAlignment="1">
      <alignment horizontal="center" vertical="top"/>
      <protection/>
    </xf>
    <xf numFmtId="49" fontId="1" fillId="0" borderId="20" xfId="71" applyNumberFormat="1" applyFont="1" applyBorder="1" applyAlignment="1">
      <alignment horizontal="center" vertical="top" wrapText="1"/>
      <protection/>
    </xf>
    <xf numFmtId="0" fontId="33" fillId="0" borderId="20" xfId="0" applyFont="1" applyBorder="1" applyAlignment="1">
      <alignment horizontal="center" vertical="top" wrapText="1"/>
    </xf>
    <xf numFmtId="192" fontId="32" fillId="0" borderId="20" xfId="71" applyNumberFormat="1" applyFont="1" applyFill="1" applyBorder="1" applyAlignment="1">
      <alignment horizontal="center" vertical="center" wrapText="1"/>
      <protection/>
    </xf>
    <xf numFmtId="192" fontId="32" fillId="0" borderId="21" xfId="71" applyNumberFormat="1" applyFont="1" applyFill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196" fontId="10" fillId="0" borderId="20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vertical="center" wrapText="1"/>
    </xf>
    <xf numFmtId="0" fontId="1" fillId="32" borderId="20" xfId="0" applyFont="1" applyFill="1" applyBorder="1" applyAlignment="1">
      <alignment horizontal="center" vertical="center"/>
    </xf>
    <xf numFmtId="2" fontId="10" fillId="32" borderId="20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2" fontId="10" fillId="32" borderId="21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196" fontId="10" fillId="33" borderId="20" xfId="0" applyNumberFormat="1" applyFont="1" applyFill="1" applyBorder="1" applyAlignment="1">
      <alignment horizontal="center" vertical="center" wrapText="1"/>
    </xf>
    <xf numFmtId="2" fontId="10" fillId="34" borderId="20" xfId="0" applyNumberFormat="1" applyFont="1" applyFill="1" applyBorder="1" applyAlignment="1">
      <alignment horizontal="center" vertical="center" wrapText="1"/>
    </xf>
    <xf numFmtId="2" fontId="10" fillId="33" borderId="2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vertical="center" wrapText="1"/>
    </xf>
    <xf numFmtId="2" fontId="10" fillId="33" borderId="20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201" fontId="10" fillId="33" borderId="20" xfId="0" applyNumberFormat="1" applyFont="1" applyFill="1" applyBorder="1" applyAlignment="1">
      <alignment horizontal="center" vertical="center"/>
    </xf>
    <xf numFmtId="2" fontId="10" fillId="33" borderId="21" xfId="0" applyNumberFormat="1" applyFont="1" applyFill="1" applyBorder="1" applyAlignment="1">
      <alignment horizontal="center" vertical="center"/>
    </xf>
    <xf numFmtId="196" fontId="10" fillId="33" borderId="20" xfId="0" applyNumberFormat="1" applyFont="1" applyFill="1" applyBorder="1" applyAlignment="1">
      <alignment horizontal="center" vertical="center"/>
    </xf>
    <xf numFmtId="197" fontId="10" fillId="33" borderId="20" xfId="0" applyNumberFormat="1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2" fontId="1" fillId="32" borderId="20" xfId="0" applyNumberFormat="1" applyFont="1" applyFill="1" applyBorder="1" applyAlignment="1">
      <alignment horizontal="center" vertical="center"/>
    </xf>
    <xf numFmtId="2" fontId="1" fillId="32" borderId="21" xfId="0" applyNumberFormat="1" applyFont="1" applyFill="1" applyBorder="1" applyAlignment="1">
      <alignment horizontal="center" vertical="center"/>
    </xf>
    <xf numFmtId="200" fontId="10" fillId="32" borderId="20" xfId="0" applyNumberFormat="1" applyFont="1" applyFill="1" applyBorder="1" applyAlignment="1">
      <alignment horizontal="center" vertical="center"/>
    </xf>
    <xf numFmtId="0" fontId="1" fillId="32" borderId="20" xfId="95" applyFont="1" applyFill="1" applyBorder="1" applyAlignment="1">
      <alignment horizontal="left" vertical="center" wrapText="1"/>
      <protection/>
    </xf>
    <xf numFmtId="0" fontId="1" fillId="32" borderId="20" xfId="95" applyNumberFormat="1" applyFont="1" applyFill="1" applyBorder="1" applyAlignment="1">
      <alignment horizontal="center" vertical="center"/>
      <protection/>
    </xf>
    <xf numFmtId="0" fontId="2" fillId="0" borderId="20" xfId="71" applyFont="1" applyBorder="1" applyAlignment="1">
      <alignment vertical="center" wrapText="1"/>
      <protection/>
    </xf>
    <xf numFmtId="0" fontId="2" fillId="0" borderId="20" xfId="71" applyFont="1" applyBorder="1" applyAlignment="1">
      <alignment horizontal="center" vertical="center"/>
      <protection/>
    </xf>
    <xf numFmtId="0" fontId="34" fillId="0" borderId="20" xfId="71" applyFont="1" applyBorder="1" applyAlignment="1">
      <alignment horizontal="center" vertical="center"/>
      <protection/>
    </xf>
    <xf numFmtId="2" fontId="34" fillId="0" borderId="20" xfId="0" applyNumberFormat="1" applyFont="1" applyBorder="1" applyAlignment="1">
      <alignment horizontal="center" vertical="center" wrapText="1"/>
    </xf>
    <xf numFmtId="2" fontId="34" fillId="0" borderId="21" xfId="0" applyNumberFormat="1" applyFont="1" applyBorder="1" applyAlignment="1">
      <alignment horizontal="center" vertical="center" wrapText="1"/>
    </xf>
    <xf numFmtId="49" fontId="1" fillId="32" borderId="20" xfId="0" applyNumberFormat="1" applyFont="1" applyFill="1" applyBorder="1" applyAlignment="1">
      <alignment horizontal="center" vertical="center" wrapText="1"/>
    </xf>
    <xf numFmtId="0" fontId="1" fillId="32" borderId="20" xfId="95" applyFont="1" applyFill="1" applyBorder="1" applyAlignment="1">
      <alignment horizontal="center" vertical="center" wrapText="1"/>
      <protection/>
    </xf>
    <xf numFmtId="0" fontId="1" fillId="0" borderId="20" xfId="95" applyFont="1" applyBorder="1" applyAlignment="1">
      <alignment horizontal="center" vertical="center" wrapText="1"/>
      <protection/>
    </xf>
    <xf numFmtId="2" fontId="1" fillId="0" borderId="20" xfId="95" applyNumberFormat="1" applyFont="1" applyBorder="1" applyAlignment="1">
      <alignment horizontal="center" vertical="center" wrapText="1"/>
      <protection/>
    </xf>
    <xf numFmtId="2" fontId="1" fillId="32" borderId="20" xfId="95" applyNumberFormat="1" applyFont="1" applyFill="1" applyBorder="1" applyAlignment="1">
      <alignment horizontal="center" vertical="center" wrapText="1"/>
      <protection/>
    </xf>
    <xf numFmtId="1" fontId="1" fillId="32" borderId="20" xfId="95" applyNumberFormat="1" applyFont="1" applyFill="1" applyBorder="1" applyAlignment="1">
      <alignment horizontal="center" vertical="center" wrapText="1"/>
      <protection/>
    </xf>
    <xf numFmtId="2" fontId="1" fillId="0" borderId="21" xfId="95" applyNumberFormat="1" applyFont="1" applyBorder="1" applyAlignment="1">
      <alignment horizontal="center" vertical="center" wrapText="1"/>
      <protection/>
    </xf>
    <xf numFmtId="0" fontId="1" fillId="0" borderId="19" xfId="95" applyFont="1" applyBorder="1" applyAlignment="1">
      <alignment horizontal="center" vertical="center" wrapText="1"/>
      <protection/>
    </xf>
    <xf numFmtId="0" fontId="10" fillId="32" borderId="20" xfId="95" applyNumberFormat="1" applyFont="1" applyFill="1" applyBorder="1" applyAlignment="1">
      <alignment horizontal="center" vertical="center"/>
      <protection/>
    </xf>
    <xf numFmtId="1" fontId="10" fillId="32" borderId="20" xfId="0" applyNumberFormat="1" applyFont="1" applyFill="1" applyBorder="1" applyAlignment="1">
      <alignment horizontal="center" vertical="center"/>
    </xf>
    <xf numFmtId="3" fontId="34" fillId="32" borderId="21" xfId="0" applyNumberFormat="1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left" vertical="center" wrapText="1"/>
    </xf>
    <xf numFmtId="0" fontId="76" fillId="0" borderId="20" xfId="0" applyFont="1" applyFill="1" applyBorder="1" applyAlignment="1">
      <alignment/>
    </xf>
    <xf numFmtId="0" fontId="31" fillId="0" borderId="20" xfId="0" applyFont="1" applyBorder="1" applyAlignment="1">
      <alignment horizontal="left" vertical="top" wrapText="1"/>
    </xf>
    <xf numFmtId="2" fontId="77" fillId="0" borderId="20" xfId="0" applyNumberFormat="1" applyFont="1" applyFill="1" applyBorder="1" applyAlignment="1">
      <alignment horizontal="center" vertical="center"/>
    </xf>
    <xf numFmtId="2" fontId="77" fillId="0" borderId="20" xfId="0" applyNumberFormat="1" applyFont="1" applyFill="1" applyBorder="1" applyAlignment="1">
      <alignment horizontal="left" vertical="center" wrapText="1"/>
    </xf>
    <xf numFmtId="0" fontId="77" fillId="0" borderId="20" xfId="0" applyFont="1" applyFill="1" applyBorder="1" applyAlignment="1">
      <alignment horizontal="left"/>
    </xf>
    <xf numFmtId="0" fontId="77" fillId="0" borderId="20" xfId="0" applyFont="1" applyFill="1" applyBorder="1" applyAlignment="1">
      <alignment/>
    </xf>
    <xf numFmtId="49" fontId="1" fillId="33" borderId="20" xfId="0" applyNumberFormat="1" applyFont="1" applyFill="1" applyBorder="1" applyAlignment="1">
      <alignment horizontal="center" vertical="center" wrapText="1"/>
    </xf>
    <xf numFmtId="0" fontId="1" fillId="0" borderId="19" xfId="71" applyFont="1" applyBorder="1" applyAlignment="1">
      <alignment horizontal="center" vertical="top"/>
      <protection/>
    </xf>
    <xf numFmtId="0" fontId="2" fillId="0" borderId="20" xfId="71" applyFont="1" applyBorder="1" applyAlignment="1">
      <alignment horizontal="left" vertical="center" wrapText="1"/>
      <protection/>
    </xf>
    <xf numFmtId="0" fontId="1" fillId="0" borderId="20" xfId="71" applyFont="1" applyBorder="1" applyAlignment="1">
      <alignment horizontal="center" vertical="center" wrapText="1"/>
      <protection/>
    </xf>
    <xf numFmtId="0" fontId="10" fillId="0" borderId="20" xfId="71" applyFont="1" applyBorder="1" applyAlignment="1">
      <alignment horizontal="center" vertical="center"/>
      <protection/>
    </xf>
    <xf numFmtId="192" fontId="32" fillId="0" borderId="20" xfId="71" applyNumberFormat="1" applyFont="1" applyFill="1" applyBorder="1" applyAlignment="1">
      <alignment horizontal="center" vertical="center" wrapText="1"/>
      <protection/>
    </xf>
    <xf numFmtId="0" fontId="10" fillId="0" borderId="21" xfId="71" applyFont="1" applyBorder="1">
      <alignment/>
      <protection/>
    </xf>
    <xf numFmtId="0" fontId="2" fillId="0" borderId="20" xfId="71" applyFont="1" applyBorder="1" applyAlignment="1">
      <alignment horizontal="center" vertical="center" wrapText="1"/>
      <protection/>
    </xf>
    <xf numFmtId="0" fontId="36" fillId="0" borderId="20" xfId="0" applyFont="1" applyBorder="1" applyAlignment="1" quotePrefix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2" fontId="1" fillId="0" borderId="2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2" fontId="1" fillId="0" borderId="21" xfId="0" applyNumberFormat="1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37" fillId="0" borderId="20" xfId="0" applyFont="1" applyBorder="1" applyAlignment="1" quotePrefix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43" fontId="10" fillId="33" borderId="20" xfId="42" applyFont="1" applyFill="1" applyBorder="1" applyAlignment="1">
      <alignment horizontal="center" vertical="center"/>
    </xf>
    <xf numFmtId="200" fontId="10" fillId="33" borderId="20" xfId="0" applyNumberFormat="1" applyFont="1" applyFill="1" applyBorder="1" applyAlignment="1">
      <alignment horizontal="center" vertical="center"/>
    </xf>
    <xf numFmtId="0" fontId="39" fillId="32" borderId="20" xfId="0" applyFont="1" applyFill="1" applyBorder="1" applyAlignment="1">
      <alignment horizontal="center" vertical="center"/>
    </xf>
    <xf numFmtId="4" fontId="39" fillId="32" borderId="20" xfId="0" applyNumberFormat="1" applyFont="1" applyFill="1" applyBorder="1" applyAlignment="1">
      <alignment horizontal="center" vertical="center"/>
    </xf>
    <xf numFmtId="4" fontId="39" fillId="32" borderId="21" xfId="0" applyNumberFormat="1" applyFont="1" applyFill="1" applyBorder="1" applyAlignment="1">
      <alignment horizontal="center" vertical="center"/>
    </xf>
    <xf numFmtId="0" fontId="40" fillId="32" borderId="19" xfId="0" applyFont="1" applyFill="1" applyBorder="1" applyAlignment="1">
      <alignment horizontal="center" vertical="center"/>
    </xf>
    <xf numFmtId="0" fontId="40" fillId="32" borderId="20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vertical="center" wrapText="1"/>
    </xf>
    <xf numFmtId="2" fontId="10" fillId="34" borderId="20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0" fontId="1" fillId="34" borderId="20" xfId="0" applyNumberFormat="1" applyFont="1" applyFill="1" applyBorder="1" applyAlignment="1">
      <alignment horizontal="left" vertical="center" wrapText="1"/>
    </xf>
    <xf numFmtId="196" fontId="10" fillId="34" borderId="20" xfId="0" applyNumberFormat="1" applyFont="1" applyFill="1" applyBorder="1" applyAlignment="1">
      <alignment horizontal="center" vertical="center" wrapText="1"/>
    </xf>
    <xf numFmtId="0" fontId="34" fillId="0" borderId="19" xfId="71" applyFont="1" applyBorder="1" applyAlignment="1">
      <alignment horizontal="center" vertical="top"/>
      <protection/>
    </xf>
    <xf numFmtId="49" fontId="2" fillId="0" borderId="20" xfId="71" applyNumberFormat="1" applyFont="1" applyBorder="1" applyAlignment="1">
      <alignment horizontal="center" vertical="top" wrapText="1"/>
      <protection/>
    </xf>
    <xf numFmtId="0" fontId="1" fillId="0" borderId="20" xfId="71" applyFont="1" applyBorder="1" applyAlignment="1">
      <alignment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0" xfId="71" applyFont="1" applyBorder="1" applyAlignment="1">
      <alignment horizontal="center" vertical="center"/>
      <protection/>
    </xf>
    <xf numFmtId="0" fontId="2" fillId="0" borderId="20" xfId="71" applyFont="1" applyBorder="1" applyAlignment="1">
      <alignment vertical="center"/>
      <protection/>
    </xf>
    <xf numFmtId="0" fontId="34" fillId="0" borderId="10" xfId="71" applyFont="1" applyBorder="1" applyAlignment="1">
      <alignment horizontal="center" vertical="top"/>
      <protection/>
    </xf>
    <xf numFmtId="49" fontId="2" fillId="0" borderId="11" xfId="71" applyNumberFormat="1" applyFont="1" applyBorder="1" applyAlignment="1">
      <alignment horizontal="center" vertical="top" wrapText="1"/>
      <protection/>
    </xf>
    <xf numFmtId="0" fontId="2" fillId="0" borderId="11" xfId="0" applyFont="1" applyBorder="1" applyAlignment="1">
      <alignment vertical="center" wrapText="1"/>
    </xf>
    <xf numFmtId="0" fontId="2" fillId="0" borderId="11" xfId="71" applyFont="1" applyBorder="1" applyAlignment="1">
      <alignment horizontal="center" vertical="center"/>
      <protection/>
    </xf>
    <xf numFmtId="2" fontId="34" fillId="0" borderId="11" xfId="0" applyNumberFormat="1" applyFont="1" applyBorder="1" applyAlignment="1">
      <alignment horizontal="center" vertical="center" wrapText="1"/>
    </xf>
    <xf numFmtId="2" fontId="34" fillId="0" borderId="12" xfId="0" applyNumberFormat="1" applyFont="1" applyBorder="1" applyAlignment="1">
      <alignment horizontal="center" vertical="center" wrapText="1"/>
    </xf>
    <xf numFmtId="0" fontId="76" fillId="33" borderId="20" xfId="0" applyNumberFormat="1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/>
    </xf>
    <xf numFmtId="0" fontId="79" fillId="0" borderId="20" xfId="0" applyFont="1" applyFill="1" applyBorder="1" applyAlignment="1">
      <alignment/>
    </xf>
    <xf numFmtId="1" fontId="79" fillId="0" borderId="20" xfId="0" applyNumberFormat="1" applyFont="1" applyFill="1" applyBorder="1" applyAlignment="1">
      <alignment/>
    </xf>
    <xf numFmtId="197" fontId="79" fillId="0" borderId="20" xfId="0" applyNumberFormat="1" applyFont="1" applyFill="1" applyBorder="1" applyAlignment="1">
      <alignment horizontal="center" vertical="center"/>
    </xf>
    <xf numFmtId="2" fontId="79" fillId="0" borderId="20" xfId="0" applyNumberFormat="1" applyFont="1" applyFill="1" applyBorder="1" applyAlignment="1">
      <alignment horizontal="center" vertical="center"/>
    </xf>
    <xf numFmtId="2" fontId="79" fillId="0" borderId="20" xfId="0" applyNumberFormat="1" applyFont="1" applyFill="1" applyBorder="1" applyAlignment="1">
      <alignment horizontal="center"/>
    </xf>
    <xf numFmtId="0" fontId="79" fillId="0" borderId="20" xfId="0" applyFont="1" applyFill="1" applyBorder="1" applyAlignment="1">
      <alignment horizontal="center"/>
    </xf>
    <xf numFmtId="200" fontId="79" fillId="0" borderId="20" xfId="0" applyNumberFormat="1" applyFont="1" applyFill="1" applyBorder="1" applyAlignment="1">
      <alignment horizontal="center" vertical="center"/>
    </xf>
    <xf numFmtId="196" fontId="79" fillId="0" borderId="20" xfId="0" applyNumberFormat="1" applyFont="1" applyFill="1" applyBorder="1" applyAlignment="1">
      <alignment horizontal="center" vertical="center"/>
    </xf>
    <xf numFmtId="196" fontId="79" fillId="0" borderId="20" xfId="0" applyNumberFormat="1" applyFont="1" applyFill="1" applyBorder="1" applyAlignment="1">
      <alignment horizontal="center"/>
    </xf>
    <xf numFmtId="0" fontId="77" fillId="0" borderId="20" xfId="0" applyFont="1" applyFill="1" applyBorder="1" applyAlignment="1">
      <alignment horizontal="center"/>
    </xf>
    <xf numFmtId="0" fontId="79" fillId="0" borderId="21" xfId="0" applyFont="1" applyFill="1" applyBorder="1" applyAlignment="1">
      <alignment/>
    </xf>
    <xf numFmtId="2" fontId="79" fillId="0" borderId="21" xfId="0" applyNumberFormat="1" applyFont="1" applyFill="1" applyBorder="1" applyAlignment="1">
      <alignment horizontal="center"/>
    </xf>
    <xf numFmtId="2" fontId="79" fillId="0" borderId="21" xfId="0" applyNumberFormat="1" applyFont="1" applyFill="1" applyBorder="1" applyAlignment="1">
      <alignment horizontal="center" vertical="center"/>
    </xf>
    <xf numFmtId="197" fontId="10" fillId="34" borderId="20" xfId="0" applyNumberFormat="1" applyFont="1" applyFill="1" applyBorder="1" applyAlignment="1">
      <alignment horizontal="center" vertical="center" wrapText="1"/>
    </xf>
    <xf numFmtId="197" fontId="10" fillId="33" borderId="20" xfId="0" applyNumberFormat="1" applyFont="1" applyFill="1" applyBorder="1" applyAlignment="1">
      <alignment horizontal="center" vertical="center" wrapText="1"/>
    </xf>
    <xf numFmtId="2" fontId="8" fillId="0" borderId="17" xfId="77" applyNumberFormat="1" applyFont="1" applyBorder="1" applyAlignment="1">
      <alignment horizontal="center" vertical="center" wrapText="1"/>
      <protection/>
    </xf>
    <xf numFmtId="14" fontId="1" fillId="33" borderId="20" xfId="0" applyNumberFormat="1" applyFont="1" applyFill="1" applyBorder="1" applyAlignment="1">
      <alignment horizontal="center" vertical="center" wrapText="1"/>
    </xf>
    <xf numFmtId="2" fontId="7" fillId="32" borderId="12" xfId="94" applyNumberFormat="1" applyFont="1" applyFill="1" applyBorder="1" applyAlignment="1">
      <alignment horizontal="center" vertical="center"/>
      <protection/>
    </xf>
    <xf numFmtId="199" fontId="10" fillId="34" borderId="20" xfId="0" applyNumberFormat="1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 wrapText="1"/>
    </xf>
    <xf numFmtId="0" fontId="2" fillId="0" borderId="17" xfId="71" applyFont="1" applyBorder="1" applyAlignment="1">
      <alignment vertical="center" wrapText="1"/>
      <protection/>
    </xf>
    <xf numFmtId="0" fontId="2" fillId="0" borderId="17" xfId="0" applyFont="1" applyBorder="1" applyAlignment="1">
      <alignment horizontal="center" vertical="center"/>
    </xf>
    <xf numFmtId="2" fontId="34" fillId="0" borderId="17" xfId="0" applyNumberFormat="1" applyFont="1" applyBorder="1" applyAlignment="1">
      <alignment horizontal="center" vertical="center" wrapText="1"/>
    </xf>
    <xf numFmtId="2" fontId="34" fillId="0" borderId="18" xfId="0" applyNumberFormat="1" applyFont="1" applyBorder="1" applyAlignment="1">
      <alignment horizontal="center" vertical="center" wrapText="1"/>
    </xf>
    <xf numFmtId="196" fontId="79" fillId="0" borderId="21" xfId="0" applyNumberFormat="1" applyFont="1" applyFill="1" applyBorder="1" applyAlignment="1">
      <alignment horizontal="center"/>
    </xf>
    <xf numFmtId="200" fontId="10" fillId="34" borderId="2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71" applyFont="1" applyBorder="1" applyAlignment="1">
      <alignment vertical="center" wrapText="1"/>
      <protection/>
    </xf>
    <xf numFmtId="0" fontId="34" fillId="0" borderId="11" xfId="71" applyFont="1" applyBorder="1" applyAlignment="1">
      <alignment horizontal="center" vertical="center"/>
      <protection/>
    </xf>
    <xf numFmtId="0" fontId="7" fillId="0" borderId="0" xfId="71" applyFont="1" applyAlignment="1">
      <alignment horizontal="center" vertical="top"/>
      <protection/>
    </xf>
    <xf numFmtId="49" fontId="4" fillId="0" borderId="0" xfId="71" applyNumberFormat="1" applyFont="1" applyAlignment="1">
      <alignment horizontal="center" vertical="top" wrapText="1"/>
      <protection/>
    </xf>
    <xf numFmtId="197" fontId="10" fillId="34" borderId="20" xfId="0" applyNumberFormat="1" applyFont="1" applyFill="1" applyBorder="1" applyAlignment="1">
      <alignment horizontal="center" vertical="center"/>
    </xf>
    <xf numFmtId="197" fontId="10" fillId="0" borderId="20" xfId="0" applyNumberFormat="1" applyFont="1" applyBorder="1" applyAlignment="1">
      <alignment horizontal="center" vertical="center" wrapText="1"/>
    </xf>
    <xf numFmtId="0" fontId="22" fillId="0" borderId="0" xfId="77" applyFont="1" applyAlignment="1">
      <alignment horizontal="center"/>
      <protection/>
    </xf>
    <xf numFmtId="49" fontId="22" fillId="0" borderId="0" xfId="77" applyNumberFormat="1" applyFont="1" applyAlignment="1">
      <alignment horizontal="center" vertical="center" wrapText="1"/>
      <protection/>
    </xf>
    <xf numFmtId="0" fontId="23" fillId="0" borderId="0" xfId="77" applyFont="1" applyAlignment="1">
      <alignment horizontal="center"/>
      <protection/>
    </xf>
    <xf numFmtId="0" fontId="18" fillId="32" borderId="0" xfId="77" applyFont="1" applyFill="1" applyAlignment="1">
      <alignment horizontal="center"/>
      <protection/>
    </xf>
    <xf numFmtId="0" fontId="20" fillId="0" borderId="0" xfId="77" applyFont="1" applyAlignment="1">
      <alignment horizontal="center"/>
      <protection/>
    </xf>
    <xf numFmtId="0" fontId="24" fillId="0" borderId="0" xfId="77" applyFont="1" applyBorder="1" applyAlignment="1">
      <alignment horizontal="left"/>
      <protection/>
    </xf>
    <xf numFmtId="0" fontId="24" fillId="0" borderId="16" xfId="77" applyNumberFormat="1" applyFont="1" applyBorder="1" applyAlignment="1">
      <alignment horizontal="center" vertical="center" wrapText="1"/>
      <protection/>
    </xf>
    <xf numFmtId="0" fontId="24" fillId="0" borderId="10" xfId="77" applyNumberFormat="1" applyFont="1" applyBorder="1" applyAlignment="1">
      <alignment horizontal="center" vertical="center" wrapText="1"/>
      <protection/>
    </xf>
    <xf numFmtId="0" fontId="24" fillId="0" borderId="17" xfId="77" applyNumberFormat="1" applyFont="1" applyBorder="1" applyAlignment="1">
      <alignment horizontal="center" vertical="center" wrapText="1"/>
      <protection/>
    </xf>
    <xf numFmtId="0" fontId="24" fillId="0" borderId="11" xfId="77" applyNumberFormat="1" applyFont="1" applyBorder="1" applyAlignment="1">
      <alignment horizontal="center" vertical="center" wrapText="1"/>
      <protection/>
    </xf>
    <xf numFmtId="0" fontId="24" fillId="0" borderId="18" xfId="77" applyNumberFormat="1" applyFont="1" applyBorder="1" applyAlignment="1">
      <alignment horizontal="center" vertical="center" wrapText="1"/>
      <protection/>
    </xf>
    <xf numFmtId="0" fontId="19" fillId="0" borderId="0" xfId="77" applyFont="1" applyBorder="1" applyAlignment="1">
      <alignment horizontal="center" vertical="center" wrapText="1"/>
      <protection/>
    </xf>
    <xf numFmtId="0" fontId="41" fillId="0" borderId="0" xfId="71" applyFont="1" applyBorder="1" applyAlignment="1">
      <alignment horizontal="center" vertical="top" wrapText="1"/>
      <protection/>
    </xf>
    <xf numFmtId="49" fontId="41" fillId="0" borderId="0" xfId="71" applyNumberFormat="1" applyFont="1" applyBorder="1" applyAlignment="1">
      <alignment horizontal="center" vertical="top" wrapText="1"/>
      <protection/>
    </xf>
    <xf numFmtId="0" fontId="10" fillId="32" borderId="22" xfId="0" applyFont="1" applyFill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4" fillId="0" borderId="0" xfId="71" applyFont="1" applyAlignment="1">
      <alignment horizontal="center" vertical="center"/>
      <protection/>
    </xf>
    <xf numFmtId="0" fontId="1" fillId="32" borderId="17" xfId="0" applyFont="1" applyFill="1" applyBorder="1" applyAlignment="1">
      <alignment horizontal="center" vertical="center"/>
    </xf>
    <xf numFmtId="0" fontId="13" fillId="0" borderId="27" xfId="71" applyFont="1" applyBorder="1" applyAlignment="1">
      <alignment horizontal="center" vertical="center"/>
      <protection/>
    </xf>
    <xf numFmtId="0" fontId="2" fillId="0" borderId="0" xfId="71" applyFont="1" applyBorder="1" applyAlignment="1">
      <alignment horizontal="center" vertical="center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46 10" xfId="78"/>
    <cellStyle name="Normal 5" xfId="79"/>
    <cellStyle name="Normal 6" xfId="80"/>
    <cellStyle name="Normal 8" xfId="81"/>
    <cellStyle name="Note" xfId="82"/>
    <cellStyle name="Output" xfId="83"/>
    <cellStyle name="Percent" xfId="84"/>
    <cellStyle name="Percent 2" xfId="85"/>
    <cellStyle name="silfain" xfId="86"/>
    <cellStyle name="Style 1" xfId="87"/>
    <cellStyle name="Title" xfId="88"/>
    <cellStyle name="Total" xfId="89"/>
    <cellStyle name="Warning Text" xfId="90"/>
    <cellStyle name="Обычный 2" xfId="91"/>
    <cellStyle name="Обычный 5" xfId="92"/>
    <cellStyle name="Обычный 6" xfId="93"/>
    <cellStyle name="Обычный_Лист1" xfId="94"/>
    <cellStyle name="Обычный_დემონტაჟი" xfId="95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91.421875" style="67" customWidth="1"/>
    <col min="2" max="2" width="9.28125" style="67" bestFit="1" customWidth="1"/>
    <col min="3" max="16384" width="9.140625" style="67" customWidth="1"/>
  </cols>
  <sheetData>
    <row r="1" ht="22.5">
      <c r="A1" s="66" t="s">
        <v>84</v>
      </c>
    </row>
    <row r="2" ht="16.5">
      <c r="A2" s="68"/>
    </row>
    <row r="3" ht="151.5" customHeight="1">
      <c r="A3" s="69" t="s">
        <v>134</v>
      </c>
    </row>
    <row r="4" ht="85.5" customHeight="1">
      <c r="A4" s="69" t="s">
        <v>149</v>
      </c>
    </row>
    <row r="5" spans="1:14" ht="82.5">
      <c r="A5" s="70" t="s">
        <v>85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49.5">
      <c r="A6" s="69" t="s">
        <v>86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ht="15.75">
      <c r="A7" s="71"/>
    </row>
    <row r="9" ht="15.75">
      <c r="A9" s="67" t="s">
        <v>150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93" zoomScalePageLayoutView="0" workbookViewId="0" topLeftCell="A1">
      <selection activeCell="F16" sqref="F16"/>
    </sheetView>
  </sheetViews>
  <sheetFormatPr defaultColWidth="9.140625" defaultRowHeight="15"/>
  <cols>
    <col min="1" max="1" width="4.7109375" style="22" customWidth="1"/>
    <col min="2" max="2" width="15.57421875" style="22" customWidth="1"/>
    <col min="3" max="3" width="48.7109375" style="22" customWidth="1"/>
    <col min="4" max="4" width="13.28125" style="22" customWidth="1"/>
    <col min="5" max="5" width="12.140625" style="22" customWidth="1"/>
    <col min="6" max="6" width="12.8515625" style="22" customWidth="1"/>
    <col min="7" max="7" width="11.140625" style="22" customWidth="1"/>
    <col min="8" max="8" width="17.8515625" style="22" customWidth="1"/>
    <col min="9" max="9" width="10.57421875" style="22" bestFit="1" customWidth="1"/>
    <col min="10" max="10" width="9.421875" style="22" bestFit="1" customWidth="1"/>
    <col min="11" max="16384" width="9.140625" style="22" customWidth="1"/>
  </cols>
  <sheetData>
    <row r="1" spans="1:8" ht="25.5" customHeight="1">
      <c r="A1" s="238" t="s">
        <v>76</v>
      </c>
      <c r="B1" s="238"/>
      <c r="C1" s="238"/>
      <c r="D1" s="238"/>
      <c r="E1" s="238"/>
      <c r="F1" s="238"/>
      <c r="G1" s="238"/>
      <c r="H1" s="238"/>
    </row>
    <row r="2" spans="1:8" ht="16.5">
      <c r="A2" s="239" t="s">
        <v>49</v>
      </c>
      <c r="B2" s="239"/>
      <c r="C2" s="239"/>
      <c r="D2" s="239"/>
      <c r="E2" s="23">
        <f>H17/1000</f>
        <v>0</v>
      </c>
      <c r="F2" s="24" t="s">
        <v>50</v>
      </c>
      <c r="G2" s="24"/>
      <c r="H2" s="24"/>
    </row>
    <row r="3" spans="1:8" ht="18.75" customHeight="1">
      <c r="A3" s="239" t="s">
        <v>102</v>
      </c>
      <c r="B3" s="239"/>
      <c r="C3" s="239"/>
      <c r="D3" s="239"/>
      <c r="E3" s="78">
        <f>H16/1000</f>
        <v>0</v>
      </c>
      <c r="F3" s="24" t="s">
        <v>50</v>
      </c>
      <c r="G3" s="24"/>
      <c r="H3" s="24"/>
    </row>
    <row r="4" spans="1:8" ht="18">
      <c r="A4" s="235" t="s">
        <v>51</v>
      </c>
      <c r="B4" s="235"/>
      <c r="C4" s="235"/>
      <c r="D4" s="235"/>
      <c r="E4" s="235"/>
      <c r="F4" s="235"/>
      <c r="G4" s="235"/>
      <c r="H4" s="235"/>
    </row>
    <row r="5" spans="1:10" ht="39.75" customHeight="1">
      <c r="A5" s="236" t="s">
        <v>135</v>
      </c>
      <c r="B5" s="236"/>
      <c r="C5" s="236"/>
      <c r="D5" s="236"/>
      <c r="E5" s="236"/>
      <c r="F5" s="236"/>
      <c r="G5" s="236"/>
      <c r="H5" s="236"/>
      <c r="I5" s="237"/>
      <c r="J5" s="237"/>
    </row>
    <row r="6" spans="1:8" ht="21.75" customHeight="1" thickBot="1">
      <c r="A6" s="240" t="s">
        <v>123</v>
      </c>
      <c r="B6" s="240"/>
      <c r="C6" s="240"/>
      <c r="D6" s="240"/>
      <c r="E6" s="240"/>
      <c r="F6" s="240"/>
      <c r="G6" s="240"/>
      <c r="H6" s="240"/>
    </row>
    <row r="7" spans="1:8" ht="24.75" customHeight="1">
      <c r="A7" s="241" t="s">
        <v>52</v>
      </c>
      <c r="B7" s="243" t="s">
        <v>53</v>
      </c>
      <c r="C7" s="243" t="s">
        <v>54</v>
      </c>
      <c r="D7" s="243" t="s">
        <v>55</v>
      </c>
      <c r="E7" s="243"/>
      <c r="F7" s="243"/>
      <c r="G7" s="243"/>
      <c r="H7" s="245"/>
    </row>
    <row r="8" spans="1:8" ht="55.5" customHeight="1" thickBot="1">
      <c r="A8" s="242"/>
      <c r="B8" s="244"/>
      <c r="C8" s="244"/>
      <c r="D8" s="26" t="s">
        <v>56</v>
      </c>
      <c r="E8" s="26" t="s">
        <v>57</v>
      </c>
      <c r="F8" s="26" t="s">
        <v>58</v>
      </c>
      <c r="G8" s="26" t="s">
        <v>59</v>
      </c>
      <c r="H8" s="27" t="s">
        <v>60</v>
      </c>
    </row>
    <row r="9" spans="1:8" ht="15.75" customHeight="1" thickBot="1">
      <c r="A9" s="28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30">
        <v>8</v>
      </c>
    </row>
    <row r="10" spans="1:8" ht="15" customHeight="1">
      <c r="A10" s="31"/>
      <c r="B10" s="32"/>
      <c r="C10" s="33" t="s">
        <v>61</v>
      </c>
      <c r="D10" s="34"/>
      <c r="E10" s="34"/>
      <c r="F10" s="34"/>
      <c r="G10" s="34"/>
      <c r="H10" s="35"/>
    </row>
    <row r="11" spans="1:8" ht="15" customHeight="1">
      <c r="A11" s="36">
        <v>2</v>
      </c>
      <c r="B11" s="37"/>
      <c r="C11" s="38" t="s">
        <v>62</v>
      </c>
      <c r="D11" s="39"/>
      <c r="E11" s="39"/>
      <c r="F11" s="39"/>
      <c r="G11" s="39"/>
      <c r="H11" s="40"/>
    </row>
    <row r="12" spans="1:10" ht="49.5" customHeight="1" thickBot="1">
      <c r="A12" s="79" t="s">
        <v>63</v>
      </c>
      <c r="B12" s="41" t="s">
        <v>103</v>
      </c>
      <c r="C12" s="42" t="s">
        <v>56</v>
      </c>
      <c r="D12" s="43">
        <f>Smeta!M161</f>
        <v>0</v>
      </c>
      <c r="E12" s="44"/>
      <c r="F12" s="44"/>
      <c r="G12" s="44"/>
      <c r="H12" s="215">
        <f>D12</f>
        <v>0</v>
      </c>
      <c r="I12" s="45"/>
      <c r="J12" s="45"/>
    </row>
    <row r="13" spans="1:13" s="52" customFormat="1" ht="15" customHeight="1">
      <c r="A13" s="31"/>
      <c r="B13" s="32"/>
      <c r="C13" s="46" t="s">
        <v>64</v>
      </c>
      <c r="D13" s="213">
        <f>D12</f>
        <v>0</v>
      </c>
      <c r="E13" s="47"/>
      <c r="F13" s="48"/>
      <c r="G13" s="49"/>
      <c r="H13" s="50">
        <f>SUM(H12:H12)</f>
        <v>0</v>
      </c>
      <c r="I13" s="51"/>
      <c r="J13" s="51"/>
      <c r="K13" s="51"/>
      <c r="L13" s="51"/>
      <c r="M13" s="51"/>
    </row>
    <row r="14" spans="1:8" ht="18.75" customHeight="1">
      <c r="A14" s="53"/>
      <c r="B14" s="37"/>
      <c r="C14" s="42" t="s">
        <v>153</v>
      </c>
      <c r="D14" s="54"/>
      <c r="E14" s="54"/>
      <c r="F14" s="54"/>
      <c r="G14" s="54"/>
      <c r="H14" s="55">
        <f>H13*3%</f>
        <v>0</v>
      </c>
    </row>
    <row r="15" spans="1:8" ht="15" customHeight="1">
      <c r="A15" s="53"/>
      <c r="B15" s="37"/>
      <c r="C15" s="56" t="s">
        <v>65</v>
      </c>
      <c r="D15" s="57"/>
      <c r="E15" s="58"/>
      <c r="F15" s="58"/>
      <c r="G15" s="58"/>
      <c r="H15" s="72">
        <f>H13+H14</f>
        <v>0</v>
      </c>
    </row>
    <row r="16" spans="1:8" ht="21" customHeight="1">
      <c r="A16" s="53"/>
      <c r="B16" s="37"/>
      <c r="C16" s="42" t="s">
        <v>66</v>
      </c>
      <c r="D16" s="54"/>
      <c r="E16" s="54">
        <v>0</v>
      </c>
      <c r="F16" s="54"/>
      <c r="G16" s="54"/>
      <c r="H16" s="55">
        <f>H15*0.18</f>
        <v>0</v>
      </c>
    </row>
    <row r="17" spans="1:8" ht="42" customHeight="1" thickBot="1">
      <c r="A17" s="25"/>
      <c r="B17" s="59"/>
      <c r="C17" s="60" t="s">
        <v>67</v>
      </c>
      <c r="D17" s="61"/>
      <c r="E17" s="61"/>
      <c r="F17" s="61"/>
      <c r="G17" s="61"/>
      <c r="H17" s="62">
        <f>H15+H16</f>
        <v>0</v>
      </c>
    </row>
    <row r="18" spans="1:8" ht="15" customHeight="1">
      <c r="A18" s="246"/>
      <c r="B18" s="246"/>
      <c r="C18" s="246"/>
      <c r="D18" s="246"/>
      <c r="E18" s="246"/>
      <c r="F18" s="246"/>
      <c r="G18" s="246"/>
      <c r="H18" s="246"/>
    </row>
    <row r="19" spans="1:12" s="7" customFormat="1" ht="15.75">
      <c r="A19" s="231"/>
      <c r="B19" s="232"/>
      <c r="C19" s="17" t="s">
        <v>121</v>
      </c>
      <c r="D19" s="19"/>
      <c r="E19" s="19" t="s">
        <v>122</v>
      </c>
      <c r="F19" s="19"/>
      <c r="G19" s="19"/>
      <c r="H19" s="19"/>
      <c r="I19" s="19"/>
      <c r="J19" s="19"/>
      <c r="K19" s="19"/>
      <c r="L19" s="19"/>
    </row>
    <row r="22" spans="1:12" s="7" customFormat="1" ht="15.75">
      <c r="A22" s="231"/>
      <c r="B22" s="232"/>
      <c r="C22" s="17"/>
      <c r="D22" s="19"/>
      <c r="E22" s="19"/>
      <c r="F22" s="19"/>
      <c r="G22" s="19"/>
      <c r="H22" s="19"/>
      <c r="I22" s="19"/>
      <c r="J22" s="19"/>
      <c r="K22" s="19"/>
      <c r="L22" s="19"/>
    </row>
  </sheetData>
  <sheetProtection/>
  <mergeCells count="12">
    <mergeCell ref="A6:H6"/>
    <mergeCell ref="A7:A8"/>
    <mergeCell ref="B7:B8"/>
    <mergeCell ref="C7:C8"/>
    <mergeCell ref="D7:H7"/>
    <mergeCell ref="A18:H18"/>
    <mergeCell ref="A4:H4"/>
    <mergeCell ref="A5:H5"/>
    <mergeCell ref="I5:J5"/>
    <mergeCell ref="A1:H1"/>
    <mergeCell ref="A2:D2"/>
    <mergeCell ref="A3:D3"/>
  </mergeCells>
  <printOptions/>
  <pageMargins left="0.7480314960629921" right="0.35433070866141736" top="0.5905511811023623" bottom="0.5905511811023623" header="0.3937007874015748" footer="0.5118110236220472"/>
  <pageSetup horizontalDpi="600" verticalDpi="600" orientation="landscape" paperSize="9" scale="98" r:id="rId1"/>
  <ignoredErrors>
    <ignoredError sqref="A12" numberStoredAsText="1"/>
    <ignoredError sqref="H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523"/>
  <sheetViews>
    <sheetView zoomScale="86" zoomScaleNormal="86" zoomScaleSheetLayoutView="90" workbookViewId="0" topLeftCell="B139">
      <selection activeCell="E158" sqref="E158:E162"/>
    </sheetView>
  </sheetViews>
  <sheetFormatPr defaultColWidth="9.140625" defaultRowHeight="15"/>
  <cols>
    <col min="1" max="1" width="4.421875" style="14" customWidth="1"/>
    <col min="2" max="2" width="11.00390625" style="5" customWidth="1"/>
    <col min="3" max="3" width="52.8515625" style="2" customWidth="1"/>
    <col min="4" max="4" width="9.28125" style="3" bestFit="1" customWidth="1"/>
    <col min="5" max="5" width="10.7109375" style="4" customWidth="1"/>
    <col min="6" max="6" width="13.28125" style="4" customWidth="1"/>
    <col min="7" max="7" width="13.00390625" style="4" customWidth="1"/>
    <col min="8" max="8" width="14.57421875" style="4" customWidth="1"/>
    <col min="9" max="9" width="12.28125" style="4" customWidth="1"/>
    <col min="10" max="10" width="13.8515625" style="4" customWidth="1"/>
    <col min="11" max="11" width="12.28125" style="4" customWidth="1"/>
    <col min="12" max="12" width="16.00390625" style="4" customWidth="1"/>
    <col min="13" max="13" width="16.7109375" style="1" customWidth="1"/>
    <col min="14" max="16" width="9.140625" style="1" customWidth="1"/>
    <col min="17" max="17" width="12.00390625" style="1" customWidth="1"/>
    <col min="18" max="16384" width="9.140625" style="1" customWidth="1"/>
  </cols>
  <sheetData>
    <row r="1" spans="1:13" ht="21">
      <c r="A1" s="247" t="s">
        <v>124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36.75" customHeight="1">
      <c r="A2" s="248" t="s">
        <v>136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2:13" ht="16.5">
      <c r="B3" s="10"/>
      <c r="C3" s="11"/>
      <c r="D3" s="12"/>
      <c r="E3" s="13"/>
      <c r="I3" s="63"/>
      <c r="K3" s="255" t="s">
        <v>125</v>
      </c>
      <c r="L3" s="255"/>
      <c r="M3" s="255"/>
    </row>
    <row r="4" spans="1:13" s="7" customFormat="1" ht="0.75" customHeight="1" thickBot="1">
      <c r="A4" s="15"/>
      <c r="B4" s="16"/>
      <c r="C4" s="17"/>
      <c r="D4" s="18"/>
      <c r="E4" s="19"/>
      <c r="F4" s="19"/>
      <c r="G4" s="19"/>
      <c r="H4" s="257"/>
      <c r="I4" s="257"/>
      <c r="J4" s="257"/>
      <c r="K4" s="257"/>
      <c r="L4" s="257"/>
      <c r="M4" s="257"/>
    </row>
    <row r="5" spans="1:15" s="7" customFormat="1" ht="15.75" customHeight="1">
      <c r="A5" s="249" t="s">
        <v>2</v>
      </c>
      <c r="B5" s="251" t="s">
        <v>9</v>
      </c>
      <c r="C5" s="253" t="s">
        <v>10</v>
      </c>
      <c r="D5" s="253" t="s">
        <v>11</v>
      </c>
      <c r="E5" s="253" t="s">
        <v>12</v>
      </c>
      <c r="F5" s="253" t="s">
        <v>13</v>
      </c>
      <c r="G5" s="256" t="s">
        <v>14</v>
      </c>
      <c r="H5" s="256"/>
      <c r="I5" s="256" t="s">
        <v>17</v>
      </c>
      <c r="J5" s="256"/>
      <c r="K5" s="253" t="s">
        <v>18</v>
      </c>
      <c r="L5" s="253"/>
      <c r="M5" s="81" t="s">
        <v>19</v>
      </c>
      <c r="N5" s="6"/>
      <c r="O5" s="6"/>
    </row>
    <row r="6" spans="1:13" s="7" customFormat="1" ht="26.25" customHeight="1" thickBot="1">
      <c r="A6" s="250"/>
      <c r="B6" s="252"/>
      <c r="C6" s="254"/>
      <c r="D6" s="254"/>
      <c r="E6" s="254"/>
      <c r="F6" s="254"/>
      <c r="G6" s="82" t="s">
        <v>15</v>
      </c>
      <c r="H6" s="83" t="s">
        <v>16</v>
      </c>
      <c r="I6" s="82" t="s">
        <v>15</v>
      </c>
      <c r="J6" s="83" t="s">
        <v>16</v>
      </c>
      <c r="K6" s="82" t="s">
        <v>15</v>
      </c>
      <c r="L6" s="83" t="s">
        <v>16</v>
      </c>
      <c r="M6" s="84" t="s">
        <v>20</v>
      </c>
    </row>
    <row r="7" spans="1:13" s="7" customFormat="1" ht="16.5" thickBot="1">
      <c r="A7" s="80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6">
        <v>7</v>
      </c>
      <c r="H7" s="87">
        <v>8</v>
      </c>
      <c r="I7" s="86">
        <v>9</v>
      </c>
      <c r="J7" s="87">
        <v>10</v>
      </c>
      <c r="K7" s="86">
        <v>11</v>
      </c>
      <c r="L7" s="87">
        <v>12</v>
      </c>
      <c r="M7" s="88">
        <v>13</v>
      </c>
    </row>
    <row r="8" spans="1:13" s="7" customFormat="1" ht="22.5" customHeight="1">
      <c r="A8" s="89"/>
      <c r="B8" s="90"/>
      <c r="C8" s="91" t="s">
        <v>21</v>
      </c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1:13" s="7" customFormat="1" ht="42.75" customHeight="1">
      <c r="A9" s="94"/>
      <c r="B9" s="95"/>
      <c r="C9" s="96" t="s">
        <v>22</v>
      </c>
      <c r="D9" s="97"/>
      <c r="E9" s="97"/>
      <c r="F9" s="97"/>
      <c r="G9" s="97"/>
      <c r="H9" s="97"/>
      <c r="I9" s="97"/>
      <c r="J9" s="97"/>
      <c r="K9" s="97"/>
      <c r="L9" s="97"/>
      <c r="M9" s="98"/>
    </row>
    <row r="10" spans="1:13" s="7" customFormat="1" ht="82.5">
      <c r="A10" s="99">
        <v>1</v>
      </c>
      <c r="B10" s="100" t="s">
        <v>24</v>
      </c>
      <c r="C10" s="178" t="s">
        <v>77</v>
      </c>
      <c r="D10" s="100" t="s">
        <v>118</v>
      </c>
      <c r="E10" s="101"/>
      <c r="F10" s="183">
        <v>0.459</v>
      </c>
      <c r="G10" s="102"/>
      <c r="H10" s="102"/>
      <c r="I10" s="102"/>
      <c r="J10" s="102"/>
      <c r="K10" s="102"/>
      <c r="L10" s="102"/>
      <c r="M10" s="103"/>
    </row>
    <row r="11" spans="1:13" s="7" customFormat="1" ht="16.5">
      <c r="A11" s="104"/>
      <c r="B11" s="65"/>
      <c r="C11" s="105" t="s">
        <v>4</v>
      </c>
      <c r="D11" s="112" t="s">
        <v>3</v>
      </c>
      <c r="E11" s="107">
        <v>93.22</v>
      </c>
      <c r="F11" s="122">
        <f>F10*E11</f>
        <v>42.787980000000005</v>
      </c>
      <c r="G11" s="108"/>
      <c r="H11" s="107"/>
      <c r="I11" s="107"/>
      <c r="J11" s="107"/>
      <c r="K11" s="108"/>
      <c r="L11" s="107"/>
      <c r="M11" s="109"/>
    </row>
    <row r="12" spans="1:13" s="7" customFormat="1" ht="66">
      <c r="A12" s="110">
        <v>2</v>
      </c>
      <c r="B12" s="111" t="s">
        <v>130</v>
      </c>
      <c r="C12" s="178" t="s">
        <v>137</v>
      </c>
      <c r="D12" s="112" t="s">
        <v>131</v>
      </c>
      <c r="E12" s="113"/>
      <c r="F12" s="114">
        <v>5</v>
      </c>
      <c r="G12" s="115"/>
      <c r="H12" s="102"/>
      <c r="I12" s="102"/>
      <c r="J12" s="102"/>
      <c r="K12" s="115"/>
      <c r="L12" s="102"/>
      <c r="M12" s="103"/>
    </row>
    <row r="13" spans="1:13" s="7" customFormat="1" ht="16.5">
      <c r="A13" s="217"/>
      <c r="B13" s="218"/>
      <c r="C13" s="116" t="s">
        <v>4</v>
      </c>
      <c r="D13" s="112" t="s">
        <v>3</v>
      </c>
      <c r="E13" s="117">
        <v>2.2</v>
      </c>
      <c r="F13" s="122">
        <f>F12*E13</f>
        <v>11</v>
      </c>
      <c r="G13" s="118"/>
      <c r="H13" s="117"/>
      <c r="I13" s="117"/>
      <c r="J13" s="117"/>
      <c r="K13" s="118"/>
      <c r="L13" s="117"/>
      <c r="M13" s="120"/>
    </row>
    <row r="14" spans="1:13" s="7" customFormat="1" ht="16.5">
      <c r="A14" s="217"/>
      <c r="B14" s="111"/>
      <c r="C14" s="75" t="s">
        <v>5</v>
      </c>
      <c r="D14" s="112"/>
      <c r="E14" s="121"/>
      <c r="F14" s="122"/>
      <c r="G14" s="118"/>
      <c r="H14" s="117"/>
      <c r="I14" s="118"/>
      <c r="J14" s="117"/>
      <c r="K14" s="118"/>
      <c r="L14" s="117"/>
      <c r="M14" s="120"/>
    </row>
    <row r="15" spans="1:13" s="7" customFormat="1" ht="16.5">
      <c r="A15" s="217"/>
      <c r="B15" s="111"/>
      <c r="C15" s="116" t="s">
        <v>132</v>
      </c>
      <c r="D15" s="123" t="s">
        <v>35</v>
      </c>
      <c r="E15" s="122">
        <v>0.0942</v>
      </c>
      <c r="F15" s="122">
        <f>F12*E15</f>
        <v>0.47100000000000003</v>
      </c>
      <c r="G15" s="119"/>
      <c r="H15" s="117"/>
      <c r="I15" s="118"/>
      <c r="J15" s="117"/>
      <c r="K15" s="118"/>
      <c r="L15" s="117"/>
      <c r="M15" s="120"/>
    </row>
    <row r="16" spans="1:13" s="7" customFormat="1" ht="21.75" customHeight="1">
      <c r="A16" s="104"/>
      <c r="B16" s="65" t="s">
        <v>108</v>
      </c>
      <c r="C16" s="182" t="s">
        <v>128</v>
      </c>
      <c r="D16" s="123" t="s">
        <v>34</v>
      </c>
      <c r="E16" s="102">
        <v>2.4</v>
      </c>
      <c r="F16" s="211">
        <f>F15*2.4</f>
        <v>1.1304</v>
      </c>
      <c r="G16" s="102"/>
      <c r="H16" s="102"/>
      <c r="I16" s="102"/>
      <c r="J16" s="102"/>
      <c r="K16" s="102"/>
      <c r="L16" s="102"/>
      <c r="M16" s="103"/>
    </row>
    <row r="17" spans="1:13" s="7" customFormat="1" ht="16.5">
      <c r="A17" s="104"/>
      <c r="B17" s="7">
        <f>F11*G11</f>
        <v>0</v>
      </c>
      <c r="C17" s="129" t="s">
        <v>25</v>
      </c>
      <c r="D17" s="130" t="s">
        <v>28</v>
      </c>
      <c r="E17" s="131"/>
      <c r="F17" s="131"/>
      <c r="G17" s="132"/>
      <c r="H17" s="132"/>
      <c r="I17" s="132"/>
      <c r="J17" s="132"/>
      <c r="K17" s="132"/>
      <c r="L17" s="132"/>
      <c r="M17" s="133"/>
    </row>
    <row r="18" spans="1:13" s="7" customFormat="1" ht="16.5">
      <c r="A18" s="104"/>
      <c r="B18" s="65"/>
      <c r="C18" s="129" t="s">
        <v>26</v>
      </c>
      <c r="D18" s="130"/>
      <c r="E18" s="131"/>
      <c r="F18" s="131"/>
      <c r="G18" s="132"/>
      <c r="H18" s="132"/>
      <c r="I18" s="132"/>
      <c r="J18" s="132"/>
      <c r="K18" s="132"/>
      <c r="L18" s="132"/>
      <c r="M18" s="133"/>
    </row>
    <row r="19" spans="1:13" s="7" customFormat="1" ht="84" customHeight="1">
      <c r="A19" s="104">
        <v>1</v>
      </c>
      <c r="B19" s="134" t="s">
        <v>72</v>
      </c>
      <c r="C19" s="178" t="s">
        <v>110</v>
      </c>
      <c r="D19" s="123" t="s">
        <v>35</v>
      </c>
      <c r="E19" s="135"/>
      <c r="F19" s="114">
        <v>100</v>
      </c>
      <c r="G19" s="136"/>
      <c r="H19" s="137"/>
      <c r="I19" s="135"/>
      <c r="J19" s="138"/>
      <c r="K19" s="135"/>
      <c r="L19" s="139"/>
      <c r="M19" s="140"/>
    </row>
    <row r="20" spans="1:13" s="7" customFormat="1" ht="16.5">
      <c r="A20" s="141"/>
      <c r="B20" s="135"/>
      <c r="C20" s="127" t="s">
        <v>87</v>
      </c>
      <c r="D20" s="128" t="s">
        <v>109</v>
      </c>
      <c r="E20" s="142">
        <v>0.0479</v>
      </c>
      <c r="F20" s="122">
        <f>F19*E20</f>
        <v>4.79</v>
      </c>
      <c r="G20" s="107"/>
      <c r="H20" s="107"/>
      <c r="I20" s="107"/>
      <c r="J20" s="107"/>
      <c r="K20" s="107"/>
      <c r="L20" s="107"/>
      <c r="M20" s="109"/>
    </row>
    <row r="21" spans="1:13" s="7" customFormat="1" ht="32.25" customHeight="1">
      <c r="A21" s="104">
        <v>2</v>
      </c>
      <c r="B21" s="214" t="s">
        <v>120</v>
      </c>
      <c r="C21" s="178" t="s">
        <v>104</v>
      </c>
      <c r="D21" s="106" t="s">
        <v>35</v>
      </c>
      <c r="E21" s="108" t="s">
        <v>39</v>
      </c>
      <c r="F21" s="114">
        <f>F19</f>
        <v>100</v>
      </c>
      <c r="G21" s="107"/>
      <c r="H21" s="143"/>
      <c r="I21" s="107"/>
      <c r="J21" s="143"/>
      <c r="K21" s="108"/>
      <c r="L21" s="143"/>
      <c r="M21" s="144"/>
    </row>
    <row r="22" spans="1:13" s="7" customFormat="1" ht="16.5">
      <c r="A22" s="104"/>
      <c r="B22" s="106"/>
      <c r="C22" s="145" t="s">
        <v>38</v>
      </c>
      <c r="D22" s="106" t="s">
        <v>37</v>
      </c>
      <c r="E22" s="121">
        <v>0.034</v>
      </c>
      <c r="F22" s="122">
        <f>E22*F21</f>
        <v>3.4000000000000004</v>
      </c>
      <c r="G22" s="107"/>
      <c r="H22" s="107"/>
      <c r="I22" s="107"/>
      <c r="J22" s="107"/>
      <c r="K22" s="107"/>
      <c r="L22" s="107"/>
      <c r="M22" s="109"/>
    </row>
    <row r="23" spans="1:13" s="7" customFormat="1" ht="16.5">
      <c r="A23" s="104"/>
      <c r="B23" s="106"/>
      <c r="C23" s="145" t="s">
        <v>73</v>
      </c>
      <c r="D23" s="106" t="s">
        <v>40</v>
      </c>
      <c r="E23" s="118">
        <v>0.0803</v>
      </c>
      <c r="F23" s="122">
        <f>E23*F21</f>
        <v>8.03</v>
      </c>
      <c r="G23" s="107"/>
      <c r="H23" s="107"/>
      <c r="I23" s="107"/>
      <c r="J23" s="107"/>
      <c r="K23" s="107"/>
      <c r="L23" s="107"/>
      <c r="M23" s="109"/>
    </row>
    <row r="24" spans="1:13" s="7" customFormat="1" ht="16.5">
      <c r="A24" s="104"/>
      <c r="B24" s="65"/>
      <c r="C24" s="145" t="s">
        <v>88</v>
      </c>
      <c r="D24" s="106" t="s">
        <v>0</v>
      </c>
      <c r="E24" s="122">
        <v>0.0056</v>
      </c>
      <c r="F24" s="122">
        <f>F21*E24</f>
        <v>0.5599999999999999</v>
      </c>
      <c r="G24" s="107"/>
      <c r="H24" s="107"/>
      <c r="I24" s="107"/>
      <c r="J24" s="107"/>
      <c r="K24" s="107"/>
      <c r="L24" s="107"/>
      <c r="M24" s="109"/>
    </row>
    <row r="25" spans="1:13" s="7" customFormat="1" ht="49.5" customHeight="1">
      <c r="A25" s="104">
        <v>3</v>
      </c>
      <c r="B25" s="134" t="s">
        <v>41</v>
      </c>
      <c r="C25" s="182" t="s">
        <v>111</v>
      </c>
      <c r="D25" s="123" t="s">
        <v>35</v>
      </c>
      <c r="E25" s="106"/>
      <c r="F25" s="179">
        <v>7</v>
      </c>
      <c r="G25" s="106"/>
      <c r="H25" s="124"/>
      <c r="I25" s="106"/>
      <c r="J25" s="124"/>
      <c r="K25" s="106"/>
      <c r="L25" s="124"/>
      <c r="M25" s="125"/>
    </row>
    <row r="26" spans="1:13" s="7" customFormat="1" ht="16.5">
      <c r="A26" s="64"/>
      <c r="B26" s="65"/>
      <c r="C26" s="105" t="s">
        <v>4</v>
      </c>
      <c r="D26" s="112" t="s">
        <v>3</v>
      </c>
      <c r="E26" s="107">
        <v>2.06</v>
      </c>
      <c r="F26" s="107">
        <f>F25*E26</f>
        <v>14.42</v>
      </c>
      <c r="G26" s="107"/>
      <c r="H26" s="107"/>
      <c r="I26" s="107"/>
      <c r="J26" s="107"/>
      <c r="K26" s="107"/>
      <c r="L26" s="107"/>
      <c r="M26" s="109"/>
    </row>
    <row r="27" spans="1:13" s="7" customFormat="1" ht="33">
      <c r="A27" s="104">
        <v>4</v>
      </c>
      <c r="B27" s="152" t="s">
        <v>117</v>
      </c>
      <c r="C27" s="182" t="s">
        <v>89</v>
      </c>
      <c r="D27" s="106" t="s">
        <v>35</v>
      </c>
      <c r="E27" s="106"/>
      <c r="F27" s="179">
        <f>F25</f>
        <v>7</v>
      </c>
      <c r="G27" s="106"/>
      <c r="H27" s="124"/>
      <c r="I27" s="106"/>
      <c r="J27" s="124"/>
      <c r="K27" s="106"/>
      <c r="L27" s="124"/>
      <c r="M27" s="125"/>
    </row>
    <row r="28" spans="1:13" s="7" customFormat="1" ht="16.5">
      <c r="A28" s="64"/>
      <c r="B28" s="65"/>
      <c r="C28" s="105" t="s">
        <v>4</v>
      </c>
      <c r="D28" s="106" t="s">
        <v>37</v>
      </c>
      <c r="E28" s="107">
        <v>0.87</v>
      </c>
      <c r="F28" s="107">
        <f>F27*E28</f>
        <v>6.09</v>
      </c>
      <c r="G28" s="107"/>
      <c r="H28" s="107"/>
      <c r="I28" s="107"/>
      <c r="J28" s="107"/>
      <c r="K28" s="107"/>
      <c r="L28" s="107"/>
      <c r="M28" s="109"/>
    </row>
    <row r="29" spans="1:13" s="7" customFormat="1" ht="16.5">
      <c r="A29" s="104">
        <v>5</v>
      </c>
      <c r="B29" s="100" t="s">
        <v>108</v>
      </c>
      <c r="C29" s="182" t="s">
        <v>90</v>
      </c>
      <c r="D29" s="100" t="s">
        <v>34</v>
      </c>
      <c r="E29" s="102">
        <v>1.9</v>
      </c>
      <c r="F29" s="233">
        <f>(F21+F27)*1.9</f>
        <v>203.29999999999998</v>
      </c>
      <c r="G29" s="102"/>
      <c r="H29" s="102"/>
      <c r="I29" s="102"/>
      <c r="J29" s="102"/>
      <c r="K29" s="115"/>
      <c r="L29" s="102"/>
      <c r="M29" s="103"/>
    </row>
    <row r="30" spans="1:13" s="7" customFormat="1" ht="16.5">
      <c r="A30" s="104">
        <v>6</v>
      </c>
      <c r="B30" s="196" t="s">
        <v>112</v>
      </c>
      <c r="C30" s="182" t="s">
        <v>97</v>
      </c>
      <c r="D30" s="148" t="s">
        <v>35</v>
      </c>
      <c r="E30" s="197"/>
      <c r="F30" s="233">
        <f>F21+F27</f>
        <v>107</v>
      </c>
      <c r="G30" s="198"/>
      <c r="H30" s="198"/>
      <c r="I30" s="198"/>
      <c r="J30" s="199"/>
      <c r="K30" s="198"/>
      <c r="L30" s="198"/>
      <c r="M30" s="208"/>
    </row>
    <row r="31" spans="1:13" s="7" customFormat="1" ht="16.5">
      <c r="A31" s="104"/>
      <c r="B31" s="146"/>
      <c r="C31" s="147" t="s">
        <v>98</v>
      </c>
      <c r="D31" s="148" t="s">
        <v>3</v>
      </c>
      <c r="E31" s="200">
        <v>0.00323</v>
      </c>
      <c r="F31" s="200">
        <f>E31*F30</f>
        <v>0.34561</v>
      </c>
      <c r="G31" s="202"/>
      <c r="H31" s="202"/>
      <c r="I31" s="202"/>
      <c r="J31" s="202"/>
      <c r="K31" s="203"/>
      <c r="L31" s="203"/>
      <c r="M31" s="209"/>
    </row>
    <row r="32" spans="1:13" s="7" customFormat="1" ht="33">
      <c r="A32" s="104"/>
      <c r="B32" s="152" t="s">
        <v>99</v>
      </c>
      <c r="C32" s="149" t="s">
        <v>100</v>
      </c>
      <c r="D32" s="148" t="s">
        <v>44</v>
      </c>
      <c r="E32" s="200">
        <v>0.00362</v>
      </c>
      <c r="F32" s="200">
        <f>E32*F30</f>
        <v>0.38734</v>
      </c>
      <c r="G32" s="201"/>
      <c r="H32" s="201"/>
      <c r="I32" s="201"/>
      <c r="J32" s="201"/>
      <c r="K32" s="201"/>
      <c r="L32" s="201"/>
      <c r="M32" s="210"/>
    </row>
    <row r="33" spans="1:13" s="7" customFormat="1" ht="16.5">
      <c r="A33" s="104"/>
      <c r="B33" s="146"/>
      <c r="C33" s="150" t="s">
        <v>7</v>
      </c>
      <c r="D33" s="151" t="s">
        <v>0</v>
      </c>
      <c r="E33" s="204">
        <v>0.00018</v>
      </c>
      <c r="F33" s="200">
        <f>E33*F30</f>
        <v>0.019260000000000003</v>
      </c>
      <c r="G33" s="198"/>
      <c r="H33" s="198"/>
      <c r="I33" s="198"/>
      <c r="J33" s="199"/>
      <c r="K33" s="202"/>
      <c r="L33" s="201"/>
      <c r="M33" s="209"/>
    </row>
    <row r="34" spans="1:13" s="7" customFormat="1" ht="16.5">
      <c r="A34" s="104"/>
      <c r="B34" s="146"/>
      <c r="C34" s="150" t="s">
        <v>113</v>
      </c>
      <c r="D34" s="207" t="s">
        <v>35</v>
      </c>
      <c r="E34" s="204">
        <v>4E-05</v>
      </c>
      <c r="F34" s="205">
        <f>F30*E34</f>
        <v>0.00428</v>
      </c>
      <c r="G34" s="201"/>
      <c r="H34" s="206"/>
      <c r="I34" s="198"/>
      <c r="J34" s="199"/>
      <c r="K34" s="202"/>
      <c r="L34" s="201"/>
      <c r="M34" s="209"/>
    </row>
    <row r="35" spans="1:13" s="7" customFormat="1" ht="20.25" customHeight="1">
      <c r="A35" s="104"/>
      <c r="B35" s="146"/>
      <c r="C35" s="182" t="s">
        <v>127</v>
      </c>
      <c r="D35" s="100" t="s">
        <v>34</v>
      </c>
      <c r="E35" s="102">
        <v>1.6</v>
      </c>
      <c r="F35" s="216">
        <f>F34*1.6</f>
        <v>0.006848</v>
      </c>
      <c r="G35" s="102"/>
      <c r="H35" s="102"/>
      <c r="I35" s="102"/>
      <c r="J35" s="102"/>
      <c r="K35" s="115"/>
      <c r="L35" s="102"/>
      <c r="M35" s="103"/>
    </row>
    <row r="36" spans="1:13" s="7" customFormat="1" ht="33">
      <c r="A36" s="104">
        <v>7</v>
      </c>
      <c r="B36" s="152" t="s">
        <v>92</v>
      </c>
      <c r="C36" s="182" t="s">
        <v>78</v>
      </c>
      <c r="D36" s="106" t="s">
        <v>36</v>
      </c>
      <c r="E36" s="108"/>
      <c r="F36" s="114">
        <v>1643</v>
      </c>
      <c r="G36" s="108"/>
      <c r="H36" s="107"/>
      <c r="I36" s="108"/>
      <c r="J36" s="107"/>
      <c r="K36" s="108"/>
      <c r="L36" s="107"/>
      <c r="M36" s="109"/>
    </row>
    <row r="37" spans="1:13" s="7" customFormat="1" ht="16.5">
      <c r="A37" s="64"/>
      <c r="B37" s="65"/>
      <c r="C37" s="127" t="s">
        <v>68</v>
      </c>
      <c r="D37" s="106" t="s">
        <v>40</v>
      </c>
      <c r="E37" s="126">
        <v>0.00067</v>
      </c>
      <c r="F37" s="122">
        <f>F36*E37</f>
        <v>1.10081</v>
      </c>
      <c r="G37" s="108"/>
      <c r="H37" s="107"/>
      <c r="I37" s="108"/>
      <c r="J37" s="107"/>
      <c r="K37" s="107"/>
      <c r="L37" s="107"/>
      <c r="M37" s="109"/>
    </row>
    <row r="38" spans="1:13" s="7" customFormat="1" ht="16.5">
      <c r="A38" s="153"/>
      <c r="B38" s="95"/>
      <c r="C38" s="127" t="s">
        <v>69</v>
      </c>
      <c r="D38" s="106" t="s">
        <v>40</v>
      </c>
      <c r="E38" s="126">
        <v>0.00039</v>
      </c>
      <c r="F38" s="122">
        <f>F36*E38</f>
        <v>0.64077</v>
      </c>
      <c r="G38" s="108"/>
      <c r="H38" s="107"/>
      <c r="I38" s="108"/>
      <c r="J38" s="107"/>
      <c r="K38" s="108"/>
      <c r="L38" s="107"/>
      <c r="M38" s="109"/>
    </row>
    <row r="39" spans="1:13" s="7" customFormat="1" ht="16.5">
      <c r="A39" s="104"/>
      <c r="B39" s="65"/>
      <c r="C39" s="129" t="s">
        <v>27</v>
      </c>
      <c r="D39" s="130" t="s">
        <v>28</v>
      </c>
      <c r="E39" s="131"/>
      <c r="F39" s="131"/>
      <c r="G39" s="132"/>
      <c r="H39" s="132"/>
      <c r="I39" s="132"/>
      <c r="J39" s="132"/>
      <c r="K39" s="132"/>
      <c r="L39" s="132"/>
      <c r="M39" s="133"/>
    </row>
    <row r="40" spans="1:13" s="7" customFormat="1" ht="16.5">
      <c r="A40" s="104"/>
      <c r="B40" s="65"/>
      <c r="C40" s="154" t="s">
        <v>74</v>
      </c>
      <c r="D40" s="155"/>
      <c r="E40" s="156"/>
      <c r="F40" s="157"/>
      <c r="G40" s="157"/>
      <c r="H40" s="156"/>
      <c r="I40" s="156"/>
      <c r="J40" s="157"/>
      <c r="K40" s="157"/>
      <c r="L40" s="156"/>
      <c r="M40" s="158"/>
    </row>
    <row r="41" spans="1:13" s="7" customFormat="1" ht="16.5">
      <c r="A41" s="104"/>
      <c r="B41" s="65"/>
      <c r="C41" s="159" t="s">
        <v>75</v>
      </c>
      <c r="D41" s="155"/>
      <c r="E41" s="156"/>
      <c r="F41" s="157"/>
      <c r="G41" s="157"/>
      <c r="H41" s="156"/>
      <c r="I41" s="156"/>
      <c r="J41" s="157"/>
      <c r="K41" s="157"/>
      <c r="L41" s="156"/>
      <c r="M41" s="158"/>
    </row>
    <row r="42" spans="1:13" s="7" customFormat="1" ht="87" customHeight="1">
      <c r="A42" s="104">
        <v>1</v>
      </c>
      <c r="B42" s="160" t="s">
        <v>70</v>
      </c>
      <c r="C42" s="182" t="s">
        <v>138</v>
      </c>
      <c r="D42" s="65" t="s">
        <v>35</v>
      </c>
      <c r="E42" s="161"/>
      <c r="F42" s="179">
        <v>157</v>
      </c>
      <c r="G42" s="161"/>
      <c r="H42" s="162"/>
      <c r="I42" s="163"/>
      <c r="J42" s="162"/>
      <c r="K42" s="163"/>
      <c r="L42" s="162"/>
      <c r="M42" s="164"/>
    </row>
    <row r="43" spans="1:13" s="7" customFormat="1" ht="16.5">
      <c r="A43" s="165"/>
      <c r="B43" s="166"/>
      <c r="C43" s="167" t="s">
        <v>42</v>
      </c>
      <c r="D43" s="168" t="s">
        <v>3</v>
      </c>
      <c r="E43" s="121">
        <v>0.15</v>
      </c>
      <c r="F43" s="122">
        <f>F42*E43</f>
        <v>23.55</v>
      </c>
      <c r="G43" s="107"/>
      <c r="H43" s="107"/>
      <c r="I43" s="107"/>
      <c r="J43" s="107"/>
      <c r="K43" s="107"/>
      <c r="L43" s="107"/>
      <c r="M43" s="109"/>
    </row>
    <row r="44" spans="1:13" s="7" customFormat="1" ht="18" customHeight="1">
      <c r="A44" s="165"/>
      <c r="B44" s="166"/>
      <c r="C44" s="167" t="s">
        <v>43</v>
      </c>
      <c r="D44" s="168" t="s">
        <v>44</v>
      </c>
      <c r="E44" s="122">
        <v>0.0216</v>
      </c>
      <c r="F44" s="122">
        <f>F42*E44</f>
        <v>3.3912</v>
      </c>
      <c r="G44" s="107"/>
      <c r="H44" s="107"/>
      <c r="I44" s="107"/>
      <c r="J44" s="107"/>
      <c r="K44" s="117"/>
      <c r="L44" s="107"/>
      <c r="M44" s="109"/>
    </row>
    <row r="45" spans="1:13" s="7" customFormat="1" ht="16.5">
      <c r="A45" s="165"/>
      <c r="B45" s="166"/>
      <c r="C45" s="167" t="s">
        <v>71</v>
      </c>
      <c r="D45" s="168" t="s">
        <v>44</v>
      </c>
      <c r="E45" s="122">
        <v>0.0273</v>
      </c>
      <c r="F45" s="122">
        <f>F42*E45</f>
        <v>4.2861</v>
      </c>
      <c r="G45" s="107"/>
      <c r="H45" s="107"/>
      <c r="I45" s="107"/>
      <c r="J45" s="107"/>
      <c r="K45" s="117"/>
      <c r="L45" s="107"/>
      <c r="M45" s="109"/>
    </row>
    <row r="46" spans="1:13" s="7" customFormat="1" ht="20.25" customHeight="1">
      <c r="A46" s="165"/>
      <c r="B46" s="166"/>
      <c r="C46" s="169" t="s">
        <v>45</v>
      </c>
      <c r="D46" s="170" t="s">
        <v>44</v>
      </c>
      <c r="E46" s="122">
        <v>0.0097</v>
      </c>
      <c r="F46" s="122">
        <f>F42*E46</f>
        <v>1.5229000000000001</v>
      </c>
      <c r="G46" s="107"/>
      <c r="H46" s="107"/>
      <c r="I46" s="107"/>
      <c r="J46" s="107"/>
      <c r="K46" s="117"/>
      <c r="L46" s="107"/>
      <c r="M46" s="109"/>
    </row>
    <row r="47" spans="1:13" s="7" customFormat="1" ht="16.5">
      <c r="A47" s="165"/>
      <c r="B47" s="166"/>
      <c r="C47" s="65" t="s">
        <v>5</v>
      </c>
      <c r="D47" s="168"/>
      <c r="E47" s="122"/>
      <c r="F47" s="122"/>
      <c r="G47" s="107"/>
      <c r="H47" s="107"/>
      <c r="I47" s="107"/>
      <c r="J47" s="107"/>
      <c r="K47" s="107"/>
      <c r="L47" s="107"/>
      <c r="M47" s="109"/>
    </row>
    <row r="48" spans="1:13" s="7" customFormat="1" ht="33">
      <c r="A48" s="165"/>
      <c r="B48" s="152" t="s">
        <v>114</v>
      </c>
      <c r="C48" s="169" t="s">
        <v>30</v>
      </c>
      <c r="D48" s="168" t="s">
        <v>35</v>
      </c>
      <c r="E48" s="107">
        <v>1.22</v>
      </c>
      <c r="F48" s="122">
        <f>F42*E48</f>
        <v>191.54</v>
      </c>
      <c r="G48" s="107"/>
      <c r="H48" s="107"/>
      <c r="I48" s="107"/>
      <c r="J48" s="107"/>
      <c r="K48" s="107"/>
      <c r="L48" s="107"/>
      <c r="M48" s="109"/>
    </row>
    <row r="49" spans="1:13" s="7" customFormat="1" ht="16.5">
      <c r="A49" s="165"/>
      <c r="B49" s="166"/>
      <c r="C49" s="167" t="s">
        <v>6</v>
      </c>
      <c r="D49" s="168" t="s">
        <v>35</v>
      </c>
      <c r="E49" s="121">
        <v>0.07</v>
      </c>
      <c r="F49" s="122">
        <f>F42*E49</f>
        <v>10.99</v>
      </c>
      <c r="G49" s="117"/>
      <c r="H49" s="107"/>
      <c r="I49" s="107"/>
      <c r="J49" s="107"/>
      <c r="K49" s="107"/>
      <c r="L49" s="107"/>
      <c r="M49" s="109"/>
    </row>
    <row r="50" spans="1:13" s="7" customFormat="1" ht="33">
      <c r="A50" s="165"/>
      <c r="B50" s="100" t="s">
        <v>108</v>
      </c>
      <c r="C50" s="182" t="s">
        <v>126</v>
      </c>
      <c r="D50" s="100" t="s">
        <v>34</v>
      </c>
      <c r="E50" s="101"/>
      <c r="F50" s="233">
        <f>F48*1.6</f>
        <v>306.464</v>
      </c>
      <c r="G50" s="102"/>
      <c r="H50" s="102"/>
      <c r="I50" s="102"/>
      <c r="J50" s="102"/>
      <c r="K50" s="115"/>
      <c r="L50" s="102"/>
      <c r="M50" s="103"/>
    </row>
    <row r="51" spans="1:13" s="7" customFormat="1" ht="50.25" customHeight="1">
      <c r="A51" s="104">
        <v>2</v>
      </c>
      <c r="B51" s="160" t="s">
        <v>79</v>
      </c>
      <c r="C51" s="182" t="s">
        <v>105</v>
      </c>
      <c r="D51" s="65" t="s">
        <v>36</v>
      </c>
      <c r="E51" s="161"/>
      <c r="F51" s="179">
        <v>1531</v>
      </c>
      <c r="G51" s="161"/>
      <c r="H51" s="162"/>
      <c r="I51" s="163"/>
      <c r="J51" s="162"/>
      <c r="K51" s="163"/>
      <c r="L51" s="162"/>
      <c r="M51" s="164"/>
    </row>
    <row r="52" spans="1:13" s="7" customFormat="1" ht="16.5">
      <c r="A52" s="165"/>
      <c r="B52" s="166"/>
      <c r="C52" s="167" t="s">
        <v>42</v>
      </c>
      <c r="D52" s="168" t="s">
        <v>3</v>
      </c>
      <c r="E52" s="121">
        <v>0.033</v>
      </c>
      <c r="F52" s="122">
        <f>F51*E52</f>
        <v>50.523</v>
      </c>
      <c r="G52" s="107"/>
      <c r="H52" s="107"/>
      <c r="I52" s="107"/>
      <c r="J52" s="107"/>
      <c r="K52" s="107"/>
      <c r="L52" s="107"/>
      <c r="M52" s="109"/>
    </row>
    <row r="53" spans="1:13" s="7" customFormat="1" ht="18" customHeight="1">
      <c r="A53" s="165"/>
      <c r="B53" s="166"/>
      <c r="C53" s="167" t="s">
        <v>43</v>
      </c>
      <c r="D53" s="168" t="s">
        <v>44</v>
      </c>
      <c r="E53" s="122">
        <v>0.00191</v>
      </c>
      <c r="F53" s="122">
        <f>F51*E53</f>
        <v>2.92421</v>
      </c>
      <c r="G53" s="107"/>
      <c r="H53" s="107"/>
      <c r="I53" s="107"/>
      <c r="J53" s="107"/>
      <c r="K53" s="171"/>
      <c r="L53" s="107"/>
      <c r="M53" s="109"/>
    </row>
    <row r="54" spans="1:13" s="7" customFormat="1" ht="16.5">
      <c r="A54" s="165"/>
      <c r="B54" s="166"/>
      <c r="C54" s="167" t="s">
        <v>46</v>
      </c>
      <c r="D54" s="168" t="s">
        <v>44</v>
      </c>
      <c r="E54" s="122">
        <v>0.0112</v>
      </c>
      <c r="F54" s="122">
        <f>F51*E54</f>
        <v>17.1472</v>
      </c>
      <c r="G54" s="107"/>
      <c r="H54" s="107"/>
      <c r="I54" s="107"/>
      <c r="J54" s="107"/>
      <c r="K54" s="171"/>
      <c r="L54" s="107"/>
      <c r="M54" s="109"/>
    </row>
    <row r="55" spans="1:13" s="7" customFormat="1" ht="16.5">
      <c r="A55" s="165"/>
      <c r="B55" s="166"/>
      <c r="C55" s="167" t="s">
        <v>47</v>
      </c>
      <c r="D55" s="168" t="s">
        <v>44</v>
      </c>
      <c r="E55" s="122">
        <v>0.0248</v>
      </c>
      <c r="F55" s="122">
        <f>F51*E55</f>
        <v>37.9688</v>
      </c>
      <c r="G55" s="107"/>
      <c r="H55" s="107"/>
      <c r="I55" s="107"/>
      <c r="J55" s="107"/>
      <c r="K55" s="171"/>
      <c r="L55" s="107"/>
      <c r="M55" s="109"/>
    </row>
    <row r="56" spans="1:13" s="7" customFormat="1" ht="20.25" customHeight="1">
      <c r="A56" s="165"/>
      <c r="B56" s="166"/>
      <c r="C56" s="167" t="s">
        <v>45</v>
      </c>
      <c r="D56" s="168" t="s">
        <v>44</v>
      </c>
      <c r="E56" s="122">
        <v>0.00414</v>
      </c>
      <c r="F56" s="122">
        <f>F51*E56</f>
        <v>6.33834</v>
      </c>
      <c r="G56" s="107"/>
      <c r="H56" s="107"/>
      <c r="I56" s="107"/>
      <c r="J56" s="107"/>
      <c r="K56" s="171"/>
      <c r="L56" s="107"/>
      <c r="M56" s="109"/>
    </row>
    <row r="57" spans="1:13" s="7" customFormat="1" ht="21" customHeight="1">
      <c r="A57" s="165"/>
      <c r="B57" s="166"/>
      <c r="C57" s="167" t="s">
        <v>48</v>
      </c>
      <c r="D57" s="168" t="s">
        <v>44</v>
      </c>
      <c r="E57" s="122">
        <v>0.00053</v>
      </c>
      <c r="F57" s="122">
        <f>F51*E57</f>
        <v>0.81143</v>
      </c>
      <c r="G57" s="107"/>
      <c r="H57" s="107"/>
      <c r="I57" s="107"/>
      <c r="J57" s="107"/>
      <c r="K57" s="171"/>
      <c r="L57" s="107"/>
      <c r="M57" s="109"/>
    </row>
    <row r="58" spans="1:13" s="7" customFormat="1" ht="16.5">
      <c r="A58" s="165"/>
      <c r="B58" s="166"/>
      <c r="C58" s="65" t="s">
        <v>5</v>
      </c>
      <c r="D58" s="168"/>
      <c r="E58" s="122"/>
      <c r="F58" s="122"/>
      <c r="G58" s="107"/>
      <c r="H58" s="107"/>
      <c r="I58" s="107"/>
      <c r="J58" s="107"/>
      <c r="K58" s="107"/>
      <c r="L58" s="107"/>
      <c r="M58" s="109"/>
    </row>
    <row r="59" spans="1:13" s="7" customFormat="1" ht="33">
      <c r="A59" s="165"/>
      <c r="B59" s="152" t="s">
        <v>114</v>
      </c>
      <c r="C59" s="167" t="s">
        <v>93</v>
      </c>
      <c r="D59" s="170" t="s">
        <v>35</v>
      </c>
      <c r="E59" s="122">
        <v>0.1512</v>
      </c>
      <c r="F59" s="122">
        <f>F51*E59</f>
        <v>231.4872</v>
      </c>
      <c r="G59" s="117"/>
      <c r="H59" s="107"/>
      <c r="I59" s="107"/>
      <c r="J59" s="107"/>
      <c r="K59" s="107"/>
      <c r="L59" s="107"/>
      <c r="M59" s="109"/>
    </row>
    <row r="60" spans="1:13" s="7" customFormat="1" ht="16.5">
      <c r="A60" s="165"/>
      <c r="B60" s="166"/>
      <c r="C60" s="167" t="s">
        <v>6</v>
      </c>
      <c r="D60" s="168" t="s">
        <v>35</v>
      </c>
      <c r="E60" s="122">
        <v>0.03</v>
      </c>
      <c r="F60" s="122">
        <f>F51*E60</f>
        <v>45.93</v>
      </c>
      <c r="G60" s="117"/>
      <c r="H60" s="107"/>
      <c r="I60" s="107"/>
      <c r="J60" s="107"/>
      <c r="K60" s="107"/>
      <c r="L60" s="107"/>
      <c r="M60" s="109"/>
    </row>
    <row r="61" spans="1:13" s="7" customFormat="1" ht="21.75" customHeight="1">
      <c r="A61" s="165"/>
      <c r="B61" s="100"/>
      <c r="C61" s="182" t="s">
        <v>127</v>
      </c>
      <c r="D61" s="100" t="s">
        <v>34</v>
      </c>
      <c r="E61" s="101"/>
      <c r="F61" s="233">
        <f>F59*1.6</f>
        <v>370.37952</v>
      </c>
      <c r="G61" s="102"/>
      <c r="H61" s="102"/>
      <c r="I61" s="102"/>
      <c r="J61" s="102"/>
      <c r="K61" s="115"/>
      <c r="L61" s="102"/>
      <c r="M61" s="103"/>
    </row>
    <row r="62" spans="1:13" s="7" customFormat="1" ht="83.25" customHeight="1">
      <c r="A62" s="104">
        <v>3</v>
      </c>
      <c r="B62" s="134" t="s">
        <v>80</v>
      </c>
      <c r="C62" s="182" t="s">
        <v>151</v>
      </c>
      <c r="D62" s="65" t="s">
        <v>36</v>
      </c>
      <c r="E62" s="107"/>
      <c r="F62" s="179">
        <v>1384</v>
      </c>
      <c r="G62" s="108"/>
      <c r="H62" s="107"/>
      <c r="I62" s="108"/>
      <c r="J62" s="107"/>
      <c r="K62" s="108"/>
      <c r="L62" s="107"/>
      <c r="M62" s="109"/>
    </row>
    <row r="63" spans="1:13" s="7" customFormat="1" ht="33">
      <c r="A63" s="104"/>
      <c r="B63" s="65"/>
      <c r="C63" s="105" t="s">
        <v>81</v>
      </c>
      <c r="D63" s="106" t="s">
        <v>23</v>
      </c>
      <c r="E63" s="121">
        <v>0.386</v>
      </c>
      <c r="F63" s="122">
        <f>F62*E63</f>
        <v>534.224</v>
      </c>
      <c r="G63" s="108"/>
      <c r="H63" s="107"/>
      <c r="I63" s="107"/>
      <c r="J63" s="107"/>
      <c r="K63" s="108"/>
      <c r="L63" s="107"/>
      <c r="M63" s="109"/>
    </row>
    <row r="64" spans="1:13" s="7" customFormat="1" ht="16.5">
      <c r="A64" s="104"/>
      <c r="B64" s="65"/>
      <c r="C64" s="105" t="s">
        <v>7</v>
      </c>
      <c r="D64" s="106" t="s">
        <v>28</v>
      </c>
      <c r="E64" s="122">
        <v>0.0131</v>
      </c>
      <c r="F64" s="122">
        <f>E64*F62</f>
        <v>18.1304</v>
      </c>
      <c r="G64" s="108"/>
      <c r="H64" s="107"/>
      <c r="I64" s="108"/>
      <c r="J64" s="107"/>
      <c r="K64" s="107"/>
      <c r="L64" s="107"/>
      <c r="M64" s="109"/>
    </row>
    <row r="65" spans="1:13" s="7" customFormat="1" ht="16.5">
      <c r="A65" s="104"/>
      <c r="B65" s="65"/>
      <c r="C65" s="65" t="s">
        <v>5</v>
      </c>
      <c r="D65" s="106"/>
      <c r="E65" s="107"/>
      <c r="F65" s="122"/>
      <c r="G65" s="108"/>
      <c r="H65" s="107"/>
      <c r="I65" s="108"/>
      <c r="J65" s="107"/>
      <c r="K65" s="108"/>
      <c r="L65" s="107"/>
      <c r="M65" s="109"/>
    </row>
    <row r="66" spans="1:13" s="7" customFormat="1" ht="16.5">
      <c r="A66" s="104"/>
      <c r="B66" s="100"/>
      <c r="C66" s="105" t="s">
        <v>106</v>
      </c>
      <c r="D66" s="123" t="s">
        <v>35</v>
      </c>
      <c r="E66" s="122">
        <v>0.1632</v>
      </c>
      <c r="F66" s="122">
        <f>F62*0.16*1.02</f>
        <v>225.8688</v>
      </c>
      <c r="G66" s="119"/>
      <c r="H66" s="107"/>
      <c r="I66" s="108"/>
      <c r="J66" s="107"/>
      <c r="K66" s="108"/>
      <c r="L66" s="107"/>
      <c r="M66" s="109"/>
    </row>
    <row r="67" spans="1:13" s="7" customFormat="1" ht="16.5">
      <c r="A67" s="104"/>
      <c r="B67" s="100"/>
      <c r="C67" s="116" t="s">
        <v>107</v>
      </c>
      <c r="D67" s="123" t="s">
        <v>34</v>
      </c>
      <c r="E67" s="117"/>
      <c r="F67" s="122">
        <v>3.07</v>
      </c>
      <c r="G67" s="119"/>
      <c r="H67" s="117"/>
      <c r="I67" s="118"/>
      <c r="J67" s="117"/>
      <c r="K67" s="118"/>
      <c r="L67" s="117"/>
      <c r="M67" s="120"/>
    </row>
    <row r="68" spans="1:13" s="7" customFormat="1" ht="16.5">
      <c r="A68" s="104"/>
      <c r="B68" s="100"/>
      <c r="C68" s="116" t="s">
        <v>119</v>
      </c>
      <c r="D68" s="123" t="s">
        <v>34</v>
      </c>
      <c r="E68" s="172"/>
      <c r="F68" s="122">
        <v>0.1</v>
      </c>
      <c r="G68" s="119"/>
      <c r="H68" s="117"/>
      <c r="I68" s="118"/>
      <c r="J68" s="117"/>
      <c r="K68" s="118"/>
      <c r="L68" s="117"/>
      <c r="M68" s="120"/>
    </row>
    <row r="69" spans="1:13" s="7" customFormat="1" ht="16.5">
      <c r="A69" s="165"/>
      <c r="B69" s="166"/>
      <c r="C69" s="116" t="s">
        <v>94</v>
      </c>
      <c r="D69" s="123" t="s">
        <v>36</v>
      </c>
      <c r="E69" s="172">
        <v>0.00934</v>
      </c>
      <c r="F69" s="172">
        <f>F62*E69</f>
        <v>12.926559999999998</v>
      </c>
      <c r="G69" s="119"/>
      <c r="H69" s="117"/>
      <c r="I69" s="118"/>
      <c r="J69" s="117"/>
      <c r="K69" s="118"/>
      <c r="L69" s="117"/>
      <c r="M69" s="120"/>
    </row>
    <row r="70" spans="1:13" s="7" customFormat="1" ht="16.5">
      <c r="A70" s="165"/>
      <c r="B70" s="166"/>
      <c r="C70" s="167" t="s">
        <v>95</v>
      </c>
      <c r="D70" s="168" t="s">
        <v>0</v>
      </c>
      <c r="E70" s="172">
        <v>0.00564</v>
      </c>
      <c r="F70" s="122">
        <f>F62*E70</f>
        <v>7.80576</v>
      </c>
      <c r="G70" s="117"/>
      <c r="H70" s="117"/>
      <c r="I70" s="117"/>
      <c r="J70" s="117"/>
      <c r="K70" s="117"/>
      <c r="L70" s="117"/>
      <c r="M70" s="120"/>
    </row>
    <row r="71" spans="1:13" s="7" customFormat="1" ht="17.25" customHeight="1">
      <c r="A71" s="165"/>
      <c r="B71" s="100"/>
      <c r="C71" s="182" t="s">
        <v>128</v>
      </c>
      <c r="D71" s="123" t="s">
        <v>34</v>
      </c>
      <c r="E71" s="101"/>
      <c r="F71" s="211">
        <f>F66*2.4</f>
        <v>542.08512</v>
      </c>
      <c r="G71" s="102"/>
      <c r="H71" s="102"/>
      <c r="I71" s="102"/>
      <c r="J71" s="102"/>
      <c r="K71" s="102"/>
      <c r="L71" s="102"/>
      <c r="M71" s="103"/>
    </row>
    <row r="72" spans="1:13" s="7" customFormat="1" ht="21" customHeight="1">
      <c r="A72" s="165"/>
      <c r="B72" s="100"/>
      <c r="C72" s="182" t="s">
        <v>129</v>
      </c>
      <c r="D72" s="123" t="s">
        <v>34</v>
      </c>
      <c r="E72" s="101"/>
      <c r="F72" s="211">
        <f>F67</f>
        <v>3.07</v>
      </c>
      <c r="G72" s="102"/>
      <c r="H72" s="102"/>
      <c r="I72" s="102"/>
      <c r="J72" s="102"/>
      <c r="K72" s="102"/>
      <c r="L72" s="102"/>
      <c r="M72" s="103"/>
    </row>
    <row r="73" spans="1:13" s="7" customFormat="1" ht="21" customHeight="1">
      <c r="A73" s="165"/>
      <c r="B73" s="100"/>
      <c r="C73" s="182" t="s">
        <v>116</v>
      </c>
      <c r="D73" s="123" t="s">
        <v>34</v>
      </c>
      <c r="E73" s="101"/>
      <c r="F73" s="211">
        <f>F68</f>
        <v>0.1</v>
      </c>
      <c r="G73" s="102"/>
      <c r="H73" s="102"/>
      <c r="I73" s="102"/>
      <c r="J73" s="102"/>
      <c r="K73" s="102"/>
      <c r="L73" s="102"/>
      <c r="M73" s="103"/>
    </row>
    <row r="74" spans="1:13" s="7" customFormat="1" ht="33">
      <c r="A74" s="104">
        <v>4</v>
      </c>
      <c r="B74" s="111" t="s">
        <v>101</v>
      </c>
      <c r="C74" s="182" t="s">
        <v>96</v>
      </c>
      <c r="D74" s="123" t="s">
        <v>36</v>
      </c>
      <c r="E74" s="173"/>
      <c r="F74" s="114">
        <f>F62</f>
        <v>1384</v>
      </c>
      <c r="G74" s="173"/>
      <c r="H74" s="174"/>
      <c r="I74" s="173"/>
      <c r="J74" s="174"/>
      <c r="K74" s="173"/>
      <c r="L74" s="174"/>
      <c r="M74" s="175"/>
    </row>
    <row r="75" spans="1:13" s="7" customFormat="1" ht="16.5">
      <c r="A75" s="176"/>
      <c r="B75" s="177"/>
      <c r="C75" s="105" t="s">
        <v>4</v>
      </c>
      <c r="D75" s="168" t="s">
        <v>3</v>
      </c>
      <c r="E75" s="113">
        <v>0.197</v>
      </c>
      <c r="F75" s="234">
        <f>E75*F74</f>
        <v>272.648</v>
      </c>
      <c r="G75" s="102"/>
      <c r="H75" s="102"/>
      <c r="I75" s="102"/>
      <c r="J75" s="102"/>
      <c r="K75" s="102"/>
      <c r="L75" s="102"/>
      <c r="M75" s="103"/>
    </row>
    <row r="76" spans="1:13" s="7" customFormat="1" ht="16.5">
      <c r="A76" s="176"/>
      <c r="B76" s="177"/>
      <c r="C76" s="105" t="s">
        <v>7</v>
      </c>
      <c r="D76" s="168" t="s">
        <v>0</v>
      </c>
      <c r="E76" s="113">
        <v>0.0437</v>
      </c>
      <c r="F76" s="234">
        <f>E76*F74</f>
        <v>60.4808</v>
      </c>
      <c r="G76" s="102"/>
      <c r="H76" s="102"/>
      <c r="I76" s="102"/>
      <c r="J76" s="102"/>
      <c r="K76" s="102"/>
      <c r="L76" s="102"/>
      <c r="M76" s="103"/>
    </row>
    <row r="77" spans="1:13" s="7" customFormat="1" ht="16.5">
      <c r="A77" s="176"/>
      <c r="B77" s="177"/>
      <c r="C77" s="65" t="s">
        <v>5</v>
      </c>
      <c r="D77" s="168"/>
      <c r="E77" s="115"/>
      <c r="F77" s="234"/>
      <c r="G77" s="102"/>
      <c r="H77" s="102"/>
      <c r="I77" s="102"/>
      <c r="J77" s="102"/>
      <c r="K77" s="102"/>
      <c r="L77" s="102"/>
      <c r="M77" s="103"/>
    </row>
    <row r="78" spans="1:13" s="7" customFormat="1" ht="16.5">
      <c r="A78" s="176"/>
      <c r="B78" s="177"/>
      <c r="C78" s="105" t="s">
        <v>83</v>
      </c>
      <c r="D78" s="168" t="s">
        <v>82</v>
      </c>
      <c r="E78" s="115">
        <v>0.4</v>
      </c>
      <c r="F78" s="234">
        <f>E78*F74</f>
        <v>553.6</v>
      </c>
      <c r="G78" s="102"/>
      <c r="H78" s="102"/>
      <c r="I78" s="102"/>
      <c r="J78" s="102"/>
      <c r="K78" s="102"/>
      <c r="L78" s="102"/>
      <c r="M78" s="103"/>
    </row>
    <row r="79" spans="1:13" s="7" customFormat="1" ht="16.5">
      <c r="A79" s="176"/>
      <c r="B79" s="177"/>
      <c r="C79" s="105" t="s">
        <v>8</v>
      </c>
      <c r="D79" s="168" t="s">
        <v>0</v>
      </c>
      <c r="E79" s="212">
        <v>0.072</v>
      </c>
      <c r="F79" s="234">
        <f>E79*F74</f>
        <v>99.648</v>
      </c>
      <c r="G79" s="102"/>
      <c r="H79" s="102"/>
      <c r="I79" s="102"/>
      <c r="J79" s="102"/>
      <c r="K79" s="102"/>
      <c r="L79" s="102"/>
      <c r="M79" s="103"/>
    </row>
    <row r="80" spans="1:13" s="7" customFormat="1" ht="21.75" customHeight="1">
      <c r="A80" s="165"/>
      <c r="B80" s="100"/>
      <c r="C80" s="182" t="s">
        <v>115</v>
      </c>
      <c r="D80" s="123" t="s">
        <v>34</v>
      </c>
      <c r="E80" s="101"/>
      <c r="F80" s="211">
        <f>F78/1000</f>
        <v>0.5536</v>
      </c>
      <c r="G80" s="102"/>
      <c r="H80" s="102"/>
      <c r="I80" s="102"/>
      <c r="J80" s="102"/>
      <c r="K80" s="102"/>
      <c r="L80" s="102"/>
      <c r="M80" s="103"/>
    </row>
    <row r="81" spans="1:13" s="7" customFormat="1" ht="65.25" customHeight="1">
      <c r="A81" s="104">
        <v>5</v>
      </c>
      <c r="B81" s="160" t="s">
        <v>70</v>
      </c>
      <c r="C81" s="182" t="s">
        <v>133</v>
      </c>
      <c r="D81" s="65" t="s">
        <v>35</v>
      </c>
      <c r="E81" s="161"/>
      <c r="F81" s="179">
        <v>115</v>
      </c>
      <c r="G81" s="161"/>
      <c r="H81" s="162"/>
      <c r="I81" s="163"/>
      <c r="J81" s="162"/>
      <c r="K81" s="163"/>
      <c r="L81" s="162"/>
      <c r="M81" s="164"/>
    </row>
    <row r="82" spans="1:13" s="7" customFormat="1" ht="16.5">
      <c r="A82" s="165"/>
      <c r="B82" s="166"/>
      <c r="C82" s="167" t="s">
        <v>42</v>
      </c>
      <c r="D82" s="168" t="s">
        <v>3</v>
      </c>
      <c r="E82" s="121">
        <v>0.15</v>
      </c>
      <c r="F82" s="122">
        <f>F81*E82</f>
        <v>17.25</v>
      </c>
      <c r="G82" s="107"/>
      <c r="H82" s="107"/>
      <c r="I82" s="107"/>
      <c r="J82" s="107"/>
      <c r="K82" s="107"/>
      <c r="L82" s="107"/>
      <c r="M82" s="109"/>
    </row>
    <row r="83" spans="1:13" s="7" customFormat="1" ht="18.75" customHeight="1">
      <c r="A83" s="165"/>
      <c r="B83" s="166"/>
      <c r="C83" s="167" t="s">
        <v>43</v>
      </c>
      <c r="D83" s="168" t="s">
        <v>44</v>
      </c>
      <c r="E83" s="122">
        <v>0.0216</v>
      </c>
      <c r="F83" s="122">
        <f>F81*E83</f>
        <v>2.484</v>
      </c>
      <c r="G83" s="107"/>
      <c r="H83" s="107"/>
      <c r="I83" s="107"/>
      <c r="J83" s="107"/>
      <c r="K83" s="117"/>
      <c r="L83" s="107"/>
      <c r="M83" s="109"/>
    </row>
    <row r="84" spans="1:13" s="7" customFormat="1" ht="16.5">
      <c r="A84" s="165"/>
      <c r="B84" s="166"/>
      <c r="C84" s="167" t="s">
        <v>71</v>
      </c>
      <c r="D84" s="168" t="s">
        <v>44</v>
      </c>
      <c r="E84" s="122">
        <v>0.0273</v>
      </c>
      <c r="F84" s="122">
        <f>F81*E84</f>
        <v>3.1395</v>
      </c>
      <c r="G84" s="107"/>
      <c r="H84" s="107"/>
      <c r="I84" s="107"/>
      <c r="J84" s="107"/>
      <c r="K84" s="117"/>
      <c r="L84" s="107"/>
      <c r="M84" s="109"/>
    </row>
    <row r="85" spans="1:13" s="7" customFormat="1" ht="24" customHeight="1">
      <c r="A85" s="165"/>
      <c r="B85" s="166"/>
      <c r="C85" s="169" t="s">
        <v>45</v>
      </c>
      <c r="D85" s="170" t="s">
        <v>44</v>
      </c>
      <c r="E85" s="122">
        <v>0.0097</v>
      </c>
      <c r="F85" s="122">
        <f>F81*E85</f>
        <v>1.1155</v>
      </c>
      <c r="G85" s="107"/>
      <c r="H85" s="107"/>
      <c r="I85" s="107"/>
      <c r="J85" s="107"/>
      <c r="K85" s="117"/>
      <c r="L85" s="107"/>
      <c r="M85" s="109"/>
    </row>
    <row r="86" spans="1:13" s="7" customFormat="1" ht="16.5">
      <c r="A86" s="165"/>
      <c r="B86" s="166"/>
      <c r="C86" s="65" t="s">
        <v>5</v>
      </c>
      <c r="D86" s="168"/>
      <c r="E86" s="122"/>
      <c r="F86" s="122"/>
      <c r="G86" s="107"/>
      <c r="H86" s="107"/>
      <c r="I86" s="107"/>
      <c r="J86" s="107"/>
      <c r="K86" s="107"/>
      <c r="L86" s="107"/>
      <c r="M86" s="109"/>
    </row>
    <row r="87" spans="1:13" s="7" customFormat="1" ht="33">
      <c r="A87" s="165"/>
      <c r="B87" s="152" t="s">
        <v>114</v>
      </c>
      <c r="C87" s="169" t="s">
        <v>30</v>
      </c>
      <c r="D87" s="168" t="s">
        <v>35</v>
      </c>
      <c r="E87" s="107">
        <v>1.22</v>
      </c>
      <c r="F87" s="122">
        <f>F81*E87</f>
        <v>140.29999999999998</v>
      </c>
      <c r="G87" s="107"/>
      <c r="H87" s="107"/>
      <c r="I87" s="107"/>
      <c r="J87" s="107"/>
      <c r="K87" s="107"/>
      <c r="L87" s="107"/>
      <c r="M87" s="109"/>
    </row>
    <row r="88" spans="1:13" s="7" customFormat="1" ht="16.5">
      <c r="A88" s="165"/>
      <c r="B88" s="166"/>
      <c r="C88" s="167" t="s">
        <v>6</v>
      </c>
      <c r="D88" s="168" t="s">
        <v>35</v>
      </c>
      <c r="E88" s="121">
        <v>0.07</v>
      </c>
      <c r="F88" s="122">
        <f>F81*E88</f>
        <v>8.05</v>
      </c>
      <c r="G88" s="117"/>
      <c r="H88" s="107"/>
      <c r="I88" s="107"/>
      <c r="J88" s="107"/>
      <c r="K88" s="107"/>
      <c r="L88" s="107"/>
      <c r="M88" s="109"/>
    </row>
    <row r="89" spans="1:13" s="7" customFormat="1" ht="33">
      <c r="A89" s="165"/>
      <c r="B89" s="100" t="s">
        <v>108</v>
      </c>
      <c r="C89" s="182" t="s">
        <v>126</v>
      </c>
      <c r="D89" s="100" t="s">
        <v>34</v>
      </c>
      <c r="E89" s="101"/>
      <c r="F89" s="233">
        <f>F87*1.6</f>
        <v>224.48</v>
      </c>
      <c r="G89" s="102"/>
      <c r="H89" s="102"/>
      <c r="I89" s="102"/>
      <c r="J89" s="102"/>
      <c r="K89" s="115"/>
      <c r="L89" s="102"/>
      <c r="M89" s="103"/>
    </row>
    <row r="90" spans="1:13" s="7" customFormat="1" ht="16.5">
      <c r="A90" s="165"/>
      <c r="B90" s="100"/>
      <c r="C90" s="129" t="s">
        <v>29</v>
      </c>
      <c r="D90" s="130" t="s">
        <v>28</v>
      </c>
      <c r="E90" s="131"/>
      <c r="F90" s="131"/>
      <c r="G90" s="132"/>
      <c r="H90" s="132"/>
      <c r="I90" s="132"/>
      <c r="J90" s="132"/>
      <c r="K90" s="132"/>
      <c r="L90" s="132"/>
      <c r="M90" s="133"/>
    </row>
    <row r="91" spans="1:13" s="7" customFormat="1" ht="33">
      <c r="A91" s="165"/>
      <c r="B91" s="166"/>
      <c r="C91" s="159" t="s">
        <v>146</v>
      </c>
      <c r="D91" s="168"/>
      <c r="E91" s="122"/>
      <c r="F91" s="107"/>
      <c r="G91" s="107"/>
      <c r="H91" s="107"/>
      <c r="I91" s="107"/>
      <c r="J91" s="107"/>
      <c r="K91" s="107"/>
      <c r="L91" s="107"/>
      <c r="M91" s="109"/>
    </row>
    <row r="92" spans="1:13" s="7" customFormat="1" ht="16.5">
      <c r="A92" s="165"/>
      <c r="B92" s="166"/>
      <c r="C92" s="159" t="s">
        <v>139</v>
      </c>
      <c r="D92" s="168"/>
      <c r="E92" s="122"/>
      <c r="F92" s="107"/>
      <c r="G92" s="107"/>
      <c r="H92" s="107"/>
      <c r="I92" s="107"/>
      <c r="J92" s="107"/>
      <c r="K92" s="107"/>
      <c r="L92" s="107"/>
      <c r="M92" s="109"/>
    </row>
    <row r="93" spans="1:13" s="7" customFormat="1" ht="70.5" customHeight="1">
      <c r="A93" s="104">
        <v>1</v>
      </c>
      <c r="B93" s="134" t="s">
        <v>72</v>
      </c>
      <c r="C93" s="178" t="s">
        <v>140</v>
      </c>
      <c r="D93" s="123" t="s">
        <v>35</v>
      </c>
      <c r="E93" s="135"/>
      <c r="F93" s="114">
        <v>55</v>
      </c>
      <c r="G93" s="136"/>
      <c r="H93" s="137"/>
      <c r="I93" s="135"/>
      <c r="J93" s="138"/>
      <c r="K93" s="135"/>
      <c r="L93" s="139"/>
      <c r="M93" s="140"/>
    </row>
    <row r="94" spans="1:13" s="7" customFormat="1" ht="16.5">
      <c r="A94" s="141"/>
      <c r="B94" s="135"/>
      <c r="C94" s="127" t="s">
        <v>141</v>
      </c>
      <c r="D94" s="128" t="s">
        <v>109</v>
      </c>
      <c r="E94" s="142">
        <v>0.0191</v>
      </c>
      <c r="F94" s="122">
        <f>F93*E94</f>
        <v>1.0505</v>
      </c>
      <c r="G94" s="107"/>
      <c r="H94" s="107"/>
      <c r="I94" s="107"/>
      <c r="J94" s="107"/>
      <c r="K94" s="107"/>
      <c r="L94" s="107"/>
      <c r="M94" s="109"/>
    </row>
    <row r="95" spans="1:13" s="7" customFormat="1" ht="30" customHeight="1">
      <c r="A95" s="104">
        <v>2</v>
      </c>
      <c r="B95" s="214" t="s">
        <v>120</v>
      </c>
      <c r="C95" s="178" t="s">
        <v>142</v>
      </c>
      <c r="D95" s="106" t="s">
        <v>35</v>
      </c>
      <c r="E95" s="108" t="s">
        <v>39</v>
      </c>
      <c r="F95" s="114">
        <f>F93</f>
        <v>55</v>
      </c>
      <c r="G95" s="107"/>
      <c r="H95" s="143"/>
      <c r="I95" s="107"/>
      <c r="J95" s="143"/>
      <c r="K95" s="108"/>
      <c r="L95" s="143"/>
      <c r="M95" s="144"/>
    </row>
    <row r="96" spans="1:13" s="7" customFormat="1" ht="16.5">
      <c r="A96" s="104"/>
      <c r="B96" s="106"/>
      <c r="C96" s="145" t="s">
        <v>38</v>
      </c>
      <c r="D96" s="106" t="s">
        <v>37</v>
      </c>
      <c r="E96" s="121">
        <v>0.034</v>
      </c>
      <c r="F96" s="122">
        <f>E96*F95</f>
        <v>1.87</v>
      </c>
      <c r="G96" s="107"/>
      <c r="H96" s="107"/>
      <c r="I96" s="107"/>
      <c r="J96" s="107"/>
      <c r="K96" s="107"/>
      <c r="L96" s="107"/>
      <c r="M96" s="109"/>
    </row>
    <row r="97" spans="1:13" s="7" customFormat="1" ht="16.5">
      <c r="A97" s="104"/>
      <c r="B97" s="106"/>
      <c r="C97" s="145" t="s">
        <v>73</v>
      </c>
      <c r="D97" s="106" t="s">
        <v>40</v>
      </c>
      <c r="E97" s="118">
        <v>0.0803</v>
      </c>
      <c r="F97" s="122">
        <f>E97*F95</f>
        <v>4.4165</v>
      </c>
      <c r="G97" s="107"/>
      <c r="H97" s="107"/>
      <c r="I97" s="107"/>
      <c r="J97" s="107"/>
      <c r="K97" s="107"/>
      <c r="L97" s="107"/>
      <c r="M97" s="109"/>
    </row>
    <row r="98" spans="1:13" s="7" customFormat="1" ht="16.5">
      <c r="A98" s="104"/>
      <c r="B98" s="65"/>
      <c r="C98" s="145" t="s">
        <v>88</v>
      </c>
      <c r="D98" s="106" t="s">
        <v>0</v>
      </c>
      <c r="E98" s="122">
        <v>0.0056</v>
      </c>
      <c r="F98" s="122">
        <f>F95*E98</f>
        <v>0.308</v>
      </c>
      <c r="G98" s="107"/>
      <c r="H98" s="107"/>
      <c r="I98" s="107"/>
      <c r="J98" s="107"/>
      <c r="K98" s="107"/>
      <c r="L98" s="107"/>
      <c r="M98" s="109"/>
    </row>
    <row r="99" spans="1:13" s="7" customFormat="1" ht="51" customHeight="1">
      <c r="A99" s="104">
        <v>3</v>
      </c>
      <c r="B99" s="134" t="s">
        <v>41</v>
      </c>
      <c r="C99" s="182" t="s">
        <v>111</v>
      </c>
      <c r="D99" s="123" t="s">
        <v>35</v>
      </c>
      <c r="E99" s="106"/>
      <c r="F99" s="179">
        <v>5</v>
      </c>
      <c r="G99" s="106"/>
      <c r="H99" s="124"/>
      <c r="I99" s="106"/>
      <c r="J99" s="124"/>
      <c r="K99" s="106"/>
      <c r="L99" s="124"/>
      <c r="M99" s="125"/>
    </row>
    <row r="100" spans="1:13" s="7" customFormat="1" ht="16.5">
      <c r="A100" s="64"/>
      <c r="B100" s="65"/>
      <c r="C100" s="105" t="s">
        <v>4</v>
      </c>
      <c r="D100" s="112" t="s">
        <v>3</v>
      </c>
      <c r="E100" s="107">
        <v>2.06</v>
      </c>
      <c r="F100" s="107">
        <f>F99*E100</f>
        <v>10.3</v>
      </c>
      <c r="G100" s="107"/>
      <c r="H100" s="107"/>
      <c r="I100" s="107"/>
      <c r="J100" s="107"/>
      <c r="K100" s="107"/>
      <c r="L100" s="107"/>
      <c r="M100" s="109"/>
    </row>
    <row r="101" spans="1:13" s="7" customFormat="1" ht="33">
      <c r="A101" s="104">
        <v>4</v>
      </c>
      <c r="B101" s="152" t="s">
        <v>117</v>
      </c>
      <c r="C101" s="182" t="s">
        <v>89</v>
      </c>
      <c r="D101" s="106" t="s">
        <v>35</v>
      </c>
      <c r="E101" s="106"/>
      <c r="F101" s="179">
        <f>F99</f>
        <v>5</v>
      </c>
      <c r="G101" s="106"/>
      <c r="H101" s="124"/>
      <c r="I101" s="106"/>
      <c r="J101" s="124"/>
      <c r="K101" s="106"/>
      <c r="L101" s="124"/>
      <c r="M101" s="125"/>
    </row>
    <row r="102" spans="1:13" s="7" customFormat="1" ht="16.5">
      <c r="A102" s="64"/>
      <c r="B102" s="65"/>
      <c r="C102" s="105" t="s">
        <v>4</v>
      </c>
      <c r="D102" s="106" t="s">
        <v>37</v>
      </c>
      <c r="E102" s="107">
        <v>0.87</v>
      </c>
      <c r="F102" s="107">
        <f>F101*E102</f>
        <v>4.35</v>
      </c>
      <c r="G102" s="107"/>
      <c r="H102" s="107"/>
      <c r="I102" s="107"/>
      <c r="J102" s="107"/>
      <c r="K102" s="107"/>
      <c r="L102" s="107"/>
      <c r="M102" s="109"/>
    </row>
    <row r="103" spans="1:13" s="7" customFormat="1" ht="16.5">
      <c r="A103" s="104">
        <v>5</v>
      </c>
      <c r="B103" s="100" t="s">
        <v>108</v>
      </c>
      <c r="C103" s="182" t="s">
        <v>90</v>
      </c>
      <c r="D103" s="100" t="s">
        <v>34</v>
      </c>
      <c r="E103" s="101"/>
      <c r="F103" s="233">
        <f>(F95+F101)*1.9</f>
        <v>114</v>
      </c>
      <c r="G103" s="102"/>
      <c r="H103" s="102"/>
      <c r="I103" s="102"/>
      <c r="J103" s="102"/>
      <c r="K103" s="115"/>
      <c r="L103" s="102"/>
      <c r="M103" s="103"/>
    </row>
    <row r="104" spans="1:13" s="7" customFormat="1" ht="16.5">
      <c r="A104" s="104">
        <v>6</v>
      </c>
      <c r="B104" s="196" t="s">
        <v>112</v>
      </c>
      <c r="C104" s="182" t="s">
        <v>97</v>
      </c>
      <c r="D104" s="148" t="s">
        <v>35</v>
      </c>
      <c r="E104" s="197"/>
      <c r="F104" s="233">
        <f>F95+F101</f>
        <v>60</v>
      </c>
      <c r="G104" s="198"/>
      <c r="H104" s="198"/>
      <c r="I104" s="198"/>
      <c r="J104" s="199"/>
      <c r="K104" s="198"/>
      <c r="L104" s="198"/>
      <c r="M104" s="208"/>
    </row>
    <row r="105" spans="1:13" s="7" customFormat="1" ht="16.5">
      <c r="A105" s="104"/>
      <c r="B105" s="146"/>
      <c r="C105" s="147" t="s">
        <v>98</v>
      </c>
      <c r="D105" s="148" t="s">
        <v>3</v>
      </c>
      <c r="E105" s="200">
        <v>0.00323</v>
      </c>
      <c r="F105" s="200">
        <f>E105*F104</f>
        <v>0.1938</v>
      </c>
      <c r="G105" s="202"/>
      <c r="H105" s="202"/>
      <c r="I105" s="202"/>
      <c r="J105" s="202"/>
      <c r="K105" s="203"/>
      <c r="L105" s="203"/>
      <c r="M105" s="209"/>
    </row>
    <row r="106" spans="1:13" s="7" customFormat="1" ht="33">
      <c r="A106" s="104"/>
      <c r="B106" s="152" t="s">
        <v>99</v>
      </c>
      <c r="C106" s="149" t="s">
        <v>100</v>
      </c>
      <c r="D106" s="148" t="s">
        <v>44</v>
      </c>
      <c r="E106" s="200">
        <v>0.00362</v>
      </c>
      <c r="F106" s="200">
        <f>E106*F104</f>
        <v>0.2172</v>
      </c>
      <c r="G106" s="201"/>
      <c r="H106" s="201"/>
      <c r="I106" s="201"/>
      <c r="J106" s="201"/>
      <c r="K106" s="201"/>
      <c r="L106" s="201"/>
      <c r="M106" s="210"/>
    </row>
    <row r="107" spans="1:13" s="7" customFormat="1" ht="16.5">
      <c r="A107" s="104"/>
      <c r="B107" s="146"/>
      <c r="C107" s="150" t="s">
        <v>7</v>
      </c>
      <c r="D107" s="151" t="s">
        <v>0</v>
      </c>
      <c r="E107" s="204">
        <v>0.00018</v>
      </c>
      <c r="F107" s="200">
        <f>E107*F104</f>
        <v>0.0108</v>
      </c>
      <c r="G107" s="198"/>
      <c r="H107" s="198"/>
      <c r="I107" s="198"/>
      <c r="J107" s="199"/>
      <c r="K107" s="202"/>
      <c r="L107" s="201"/>
      <c r="M107" s="225"/>
    </row>
    <row r="108" spans="1:13" s="7" customFormat="1" ht="16.5">
      <c r="A108" s="104"/>
      <c r="B108" s="146"/>
      <c r="C108" s="150" t="s">
        <v>113</v>
      </c>
      <c r="D108" s="207" t="s">
        <v>35</v>
      </c>
      <c r="E108" s="204">
        <v>4E-05</v>
      </c>
      <c r="F108" s="200">
        <f>F104*E108</f>
        <v>0.0024000000000000002</v>
      </c>
      <c r="G108" s="201"/>
      <c r="H108" s="206"/>
      <c r="I108" s="198"/>
      <c r="J108" s="199"/>
      <c r="K108" s="202"/>
      <c r="L108" s="201"/>
      <c r="M108" s="225"/>
    </row>
    <row r="109" spans="1:13" s="7" customFormat="1" ht="22.5" customHeight="1">
      <c r="A109" s="104"/>
      <c r="B109" s="100" t="s">
        <v>108</v>
      </c>
      <c r="C109" s="182" t="s">
        <v>127</v>
      </c>
      <c r="D109" s="100" t="s">
        <v>34</v>
      </c>
      <c r="E109" s="102">
        <v>1.6</v>
      </c>
      <c r="F109" s="226">
        <f>F108*1.6</f>
        <v>0.0038400000000000005</v>
      </c>
      <c r="G109" s="102"/>
      <c r="H109" s="102"/>
      <c r="I109" s="102"/>
      <c r="J109" s="102"/>
      <c r="K109" s="115"/>
      <c r="L109" s="102"/>
      <c r="M109" s="103"/>
    </row>
    <row r="110" spans="1:13" s="7" customFormat="1" ht="51.75" customHeight="1">
      <c r="A110" s="104">
        <v>7</v>
      </c>
      <c r="B110" s="160" t="s">
        <v>70</v>
      </c>
      <c r="C110" s="178" t="s">
        <v>143</v>
      </c>
      <c r="D110" s="65" t="s">
        <v>35</v>
      </c>
      <c r="E110" s="161"/>
      <c r="F110" s="179">
        <v>88</v>
      </c>
      <c r="G110" s="161"/>
      <c r="H110" s="162"/>
      <c r="I110" s="163"/>
      <c r="J110" s="162"/>
      <c r="K110" s="163"/>
      <c r="L110" s="162"/>
      <c r="M110" s="164"/>
    </row>
    <row r="111" spans="1:13" s="7" customFormat="1" ht="16.5">
      <c r="A111" s="165"/>
      <c r="B111" s="166"/>
      <c r="C111" s="167" t="s">
        <v>42</v>
      </c>
      <c r="D111" s="168" t="s">
        <v>3</v>
      </c>
      <c r="E111" s="121">
        <v>0.15</v>
      </c>
      <c r="F111" s="122">
        <f>F110*E111</f>
        <v>13.2</v>
      </c>
      <c r="G111" s="107"/>
      <c r="H111" s="107"/>
      <c r="I111" s="107"/>
      <c r="J111" s="107"/>
      <c r="K111" s="107"/>
      <c r="L111" s="107"/>
      <c r="M111" s="109"/>
    </row>
    <row r="112" spans="1:13" s="7" customFormat="1" ht="15" customHeight="1">
      <c r="A112" s="165"/>
      <c r="B112" s="166"/>
      <c r="C112" s="167" t="s">
        <v>43</v>
      </c>
      <c r="D112" s="168" t="s">
        <v>44</v>
      </c>
      <c r="E112" s="122">
        <v>0.0216</v>
      </c>
      <c r="F112" s="122">
        <f>F110*E112</f>
        <v>1.9008</v>
      </c>
      <c r="G112" s="107"/>
      <c r="H112" s="107"/>
      <c r="I112" s="107"/>
      <c r="J112" s="107"/>
      <c r="K112" s="117"/>
      <c r="L112" s="107"/>
      <c r="M112" s="109"/>
    </row>
    <row r="113" spans="1:13" s="7" customFormat="1" ht="16.5">
      <c r="A113" s="165"/>
      <c r="B113" s="166"/>
      <c r="C113" s="167" t="s">
        <v>71</v>
      </c>
      <c r="D113" s="168" t="s">
        <v>44</v>
      </c>
      <c r="E113" s="122">
        <v>0.0273</v>
      </c>
      <c r="F113" s="122">
        <f>F110*E113</f>
        <v>2.4024</v>
      </c>
      <c r="G113" s="107"/>
      <c r="H113" s="107"/>
      <c r="I113" s="107"/>
      <c r="J113" s="107"/>
      <c r="K113" s="117"/>
      <c r="L113" s="107"/>
      <c r="M113" s="109"/>
    </row>
    <row r="114" spans="1:13" s="7" customFormat="1" ht="21" customHeight="1">
      <c r="A114" s="165"/>
      <c r="B114" s="166"/>
      <c r="C114" s="169" t="s">
        <v>45</v>
      </c>
      <c r="D114" s="170" t="s">
        <v>44</v>
      </c>
      <c r="E114" s="122">
        <v>0.0097</v>
      </c>
      <c r="F114" s="122">
        <f>F110*E114</f>
        <v>0.8536</v>
      </c>
      <c r="G114" s="107"/>
      <c r="H114" s="107"/>
      <c r="I114" s="107"/>
      <c r="J114" s="107"/>
      <c r="K114" s="117"/>
      <c r="L114" s="107"/>
      <c r="M114" s="109"/>
    </row>
    <row r="115" spans="1:13" s="7" customFormat="1" ht="16.5">
      <c r="A115" s="165"/>
      <c r="B115" s="166"/>
      <c r="C115" s="65" t="s">
        <v>5</v>
      </c>
      <c r="D115" s="168"/>
      <c r="E115" s="122"/>
      <c r="F115" s="122"/>
      <c r="G115" s="107"/>
      <c r="H115" s="107"/>
      <c r="I115" s="107"/>
      <c r="J115" s="107"/>
      <c r="K115" s="107"/>
      <c r="L115" s="107"/>
      <c r="M115" s="109"/>
    </row>
    <row r="116" spans="1:13" s="7" customFormat="1" ht="33">
      <c r="A116" s="165"/>
      <c r="B116" s="152" t="s">
        <v>114</v>
      </c>
      <c r="C116" s="169" t="s">
        <v>30</v>
      </c>
      <c r="D116" s="168" t="s">
        <v>35</v>
      </c>
      <c r="E116" s="107">
        <v>1.22</v>
      </c>
      <c r="F116" s="122">
        <f>F110*E116</f>
        <v>107.36</v>
      </c>
      <c r="G116" s="107"/>
      <c r="H116" s="107"/>
      <c r="I116" s="107"/>
      <c r="J116" s="107"/>
      <c r="K116" s="107"/>
      <c r="L116" s="107"/>
      <c r="M116" s="109"/>
    </row>
    <row r="117" spans="1:13" s="7" customFormat="1" ht="16.5">
      <c r="A117" s="165"/>
      <c r="B117" s="166"/>
      <c r="C117" s="167" t="s">
        <v>6</v>
      </c>
      <c r="D117" s="168" t="s">
        <v>35</v>
      </c>
      <c r="E117" s="121">
        <v>0.07</v>
      </c>
      <c r="F117" s="122">
        <f>F110*E117</f>
        <v>6.16</v>
      </c>
      <c r="G117" s="117"/>
      <c r="H117" s="107"/>
      <c r="I117" s="107"/>
      <c r="J117" s="107"/>
      <c r="K117" s="107"/>
      <c r="L117" s="107"/>
      <c r="M117" s="109"/>
    </row>
    <row r="118" spans="1:13" s="7" customFormat="1" ht="30.75" customHeight="1">
      <c r="A118" s="165"/>
      <c r="B118" s="100"/>
      <c r="C118" s="182" t="s">
        <v>126</v>
      </c>
      <c r="D118" s="100" t="s">
        <v>34</v>
      </c>
      <c r="E118" s="101"/>
      <c r="F118" s="233">
        <f>F116*1.6</f>
        <v>171.776</v>
      </c>
      <c r="G118" s="102"/>
      <c r="H118" s="102"/>
      <c r="I118" s="102"/>
      <c r="J118" s="102"/>
      <c r="K118" s="115"/>
      <c r="L118" s="102"/>
      <c r="M118" s="103"/>
    </row>
    <row r="119" spans="1:13" s="7" customFormat="1" ht="55.5" customHeight="1">
      <c r="A119" s="104">
        <v>8</v>
      </c>
      <c r="B119" s="160" t="s">
        <v>79</v>
      </c>
      <c r="C119" s="182" t="s">
        <v>144</v>
      </c>
      <c r="D119" s="65" t="s">
        <v>36</v>
      </c>
      <c r="E119" s="161"/>
      <c r="F119" s="179">
        <v>947</v>
      </c>
      <c r="G119" s="161"/>
      <c r="H119" s="162"/>
      <c r="I119" s="163"/>
      <c r="J119" s="162"/>
      <c r="K119" s="163"/>
      <c r="L119" s="162"/>
      <c r="M119" s="164"/>
    </row>
    <row r="120" spans="1:13" s="7" customFormat="1" ht="16.5">
      <c r="A120" s="165"/>
      <c r="B120" s="166"/>
      <c r="C120" s="167" t="s">
        <v>42</v>
      </c>
      <c r="D120" s="168" t="s">
        <v>3</v>
      </c>
      <c r="E120" s="121">
        <v>0.033</v>
      </c>
      <c r="F120" s="122">
        <f>F119*E120</f>
        <v>31.251</v>
      </c>
      <c r="G120" s="107"/>
      <c r="H120" s="107"/>
      <c r="I120" s="107"/>
      <c r="J120" s="107"/>
      <c r="K120" s="107"/>
      <c r="L120" s="107"/>
      <c r="M120" s="109"/>
    </row>
    <row r="121" spans="1:13" s="7" customFormat="1" ht="17.25" customHeight="1">
      <c r="A121" s="165"/>
      <c r="B121" s="166"/>
      <c r="C121" s="167" t="s">
        <v>43</v>
      </c>
      <c r="D121" s="168" t="s">
        <v>44</v>
      </c>
      <c r="E121" s="122">
        <v>0.00191</v>
      </c>
      <c r="F121" s="122">
        <f>F119*E121</f>
        <v>1.80877</v>
      </c>
      <c r="G121" s="107"/>
      <c r="H121" s="107"/>
      <c r="I121" s="107"/>
      <c r="J121" s="107"/>
      <c r="K121" s="171"/>
      <c r="L121" s="107"/>
      <c r="M121" s="109"/>
    </row>
    <row r="122" spans="1:13" s="7" customFormat="1" ht="16.5">
      <c r="A122" s="165"/>
      <c r="B122" s="166"/>
      <c r="C122" s="167" t="s">
        <v>46</v>
      </c>
      <c r="D122" s="168" t="s">
        <v>44</v>
      </c>
      <c r="E122" s="122">
        <v>0.0112</v>
      </c>
      <c r="F122" s="122">
        <f>F119*E122</f>
        <v>10.6064</v>
      </c>
      <c r="G122" s="107"/>
      <c r="H122" s="107"/>
      <c r="I122" s="107"/>
      <c r="J122" s="107"/>
      <c r="K122" s="171"/>
      <c r="L122" s="107"/>
      <c r="M122" s="109"/>
    </row>
    <row r="123" spans="1:13" s="7" customFormat="1" ht="16.5">
      <c r="A123" s="165"/>
      <c r="B123" s="166"/>
      <c r="C123" s="167" t="s">
        <v>47</v>
      </c>
      <c r="D123" s="168" t="s">
        <v>44</v>
      </c>
      <c r="E123" s="122">
        <v>0.0248</v>
      </c>
      <c r="F123" s="122">
        <f>F119*E123</f>
        <v>23.485599999999998</v>
      </c>
      <c r="G123" s="107"/>
      <c r="H123" s="107"/>
      <c r="I123" s="107"/>
      <c r="J123" s="107"/>
      <c r="K123" s="171"/>
      <c r="L123" s="107"/>
      <c r="M123" s="109"/>
    </row>
    <row r="124" spans="1:13" s="7" customFormat="1" ht="16.5" customHeight="1">
      <c r="A124" s="165"/>
      <c r="B124" s="166"/>
      <c r="C124" s="167" t="s">
        <v>45</v>
      </c>
      <c r="D124" s="168" t="s">
        <v>44</v>
      </c>
      <c r="E124" s="122">
        <v>0.00414</v>
      </c>
      <c r="F124" s="122">
        <f>F119*E124</f>
        <v>3.9205799999999997</v>
      </c>
      <c r="G124" s="107"/>
      <c r="H124" s="107"/>
      <c r="I124" s="107"/>
      <c r="J124" s="107"/>
      <c r="K124" s="171"/>
      <c r="L124" s="107"/>
      <c r="M124" s="109"/>
    </row>
    <row r="125" spans="1:13" s="7" customFormat="1" ht="21.75" customHeight="1">
      <c r="A125" s="165"/>
      <c r="B125" s="166"/>
      <c r="C125" s="167" t="s">
        <v>48</v>
      </c>
      <c r="D125" s="168" t="s">
        <v>44</v>
      </c>
      <c r="E125" s="122">
        <v>0.00053</v>
      </c>
      <c r="F125" s="122">
        <f>F119*E125</f>
        <v>0.50191</v>
      </c>
      <c r="G125" s="107"/>
      <c r="H125" s="107"/>
      <c r="I125" s="107"/>
      <c r="J125" s="107"/>
      <c r="K125" s="171"/>
      <c r="L125" s="107"/>
      <c r="M125" s="109"/>
    </row>
    <row r="126" spans="1:13" s="7" customFormat="1" ht="16.5">
      <c r="A126" s="165"/>
      <c r="B126" s="166"/>
      <c r="C126" s="65" t="s">
        <v>5</v>
      </c>
      <c r="D126" s="168"/>
      <c r="E126" s="122"/>
      <c r="F126" s="122"/>
      <c r="G126" s="107"/>
      <c r="H126" s="107"/>
      <c r="I126" s="107"/>
      <c r="J126" s="107"/>
      <c r="K126" s="107"/>
      <c r="L126" s="107"/>
      <c r="M126" s="109"/>
    </row>
    <row r="127" spans="1:13" s="7" customFormat="1" ht="33">
      <c r="A127" s="165"/>
      <c r="B127" s="152" t="s">
        <v>114</v>
      </c>
      <c r="C127" s="167" t="s">
        <v>93</v>
      </c>
      <c r="D127" s="170" t="s">
        <v>35</v>
      </c>
      <c r="E127" s="122">
        <v>0.1512</v>
      </c>
      <c r="F127" s="122">
        <f>F119*E127</f>
        <v>143.1864</v>
      </c>
      <c r="G127" s="117"/>
      <c r="H127" s="107"/>
      <c r="I127" s="107"/>
      <c r="J127" s="107"/>
      <c r="K127" s="107"/>
      <c r="L127" s="107"/>
      <c r="M127" s="109"/>
    </row>
    <row r="128" spans="1:13" s="7" customFormat="1" ht="16.5">
      <c r="A128" s="165"/>
      <c r="B128" s="166"/>
      <c r="C128" s="167" t="s">
        <v>6</v>
      </c>
      <c r="D128" s="168" t="s">
        <v>35</v>
      </c>
      <c r="E128" s="122">
        <v>0.03</v>
      </c>
      <c r="F128" s="122">
        <f>F119*E128</f>
        <v>28.41</v>
      </c>
      <c r="G128" s="117"/>
      <c r="H128" s="107"/>
      <c r="I128" s="107"/>
      <c r="J128" s="107"/>
      <c r="K128" s="107"/>
      <c r="L128" s="107"/>
      <c r="M128" s="109"/>
    </row>
    <row r="129" spans="1:13" s="7" customFormat="1" ht="16.5">
      <c r="A129" s="165"/>
      <c r="B129" s="100"/>
      <c r="C129" s="182" t="s">
        <v>127</v>
      </c>
      <c r="D129" s="100" t="s">
        <v>34</v>
      </c>
      <c r="E129" s="101"/>
      <c r="F129" s="233">
        <f>F127*1.6</f>
        <v>229.09824</v>
      </c>
      <c r="G129" s="102"/>
      <c r="H129" s="102"/>
      <c r="I129" s="102"/>
      <c r="J129" s="102"/>
      <c r="K129" s="115"/>
      <c r="L129" s="102"/>
      <c r="M129" s="103"/>
    </row>
    <row r="130" spans="1:13" s="7" customFormat="1" ht="92.25" customHeight="1">
      <c r="A130" s="104">
        <v>9</v>
      </c>
      <c r="B130" s="134" t="s">
        <v>80</v>
      </c>
      <c r="C130" s="182" t="s">
        <v>152</v>
      </c>
      <c r="D130" s="65" t="s">
        <v>36</v>
      </c>
      <c r="E130" s="107"/>
      <c r="F130" s="179">
        <v>917</v>
      </c>
      <c r="G130" s="108"/>
      <c r="H130" s="107"/>
      <c r="I130" s="108"/>
      <c r="J130" s="107"/>
      <c r="K130" s="108"/>
      <c r="L130" s="107"/>
      <c r="M130" s="109"/>
    </row>
    <row r="131" spans="1:13" s="7" customFormat="1" ht="33">
      <c r="A131" s="104"/>
      <c r="B131" s="65"/>
      <c r="C131" s="105" t="s">
        <v>81</v>
      </c>
      <c r="D131" s="106" t="s">
        <v>23</v>
      </c>
      <c r="E131" s="121">
        <v>0.386</v>
      </c>
      <c r="F131" s="122">
        <f>F130*E131</f>
        <v>353.962</v>
      </c>
      <c r="G131" s="108"/>
      <c r="H131" s="107"/>
      <c r="I131" s="107"/>
      <c r="J131" s="107"/>
      <c r="K131" s="108"/>
      <c r="L131" s="107"/>
      <c r="M131" s="109"/>
    </row>
    <row r="132" spans="1:13" s="7" customFormat="1" ht="16.5">
      <c r="A132" s="104"/>
      <c r="B132" s="65"/>
      <c r="C132" s="105" t="s">
        <v>7</v>
      </c>
      <c r="D132" s="106" t="s">
        <v>28</v>
      </c>
      <c r="E132" s="122">
        <v>0.0131</v>
      </c>
      <c r="F132" s="122">
        <f>E132*F130</f>
        <v>12.0127</v>
      </c>
      <c r="G132" s="108"/>
      <c r="H132" s="107"/>
      <c r="I132" s="108"/>
      <c r="J132" s="107"/>
      <c r="K132" s="107"/>
      <c r="L132" s="107"/>
      <c r="M132" s="109"/>
    </row>
    <row r="133" spans="1:13" s="7" customFormat="1" ht="16.5">
      <c r="A133" s="104"/>
      <c r="B133" s="65"/>
      <c r="C133" s="65" t="s">
        <v>5</v>
      </c>
      <c r="D133" s="106"/>
      <c r="E133" s="107"/>
      <c r="F133" s="122"/>
      <c r="G133" s="108"/>
      <c r="H133" s="107"/>
      <c r="I133" s="108"/>
      <c r="J133" s="107"/>
      <c r="K133" s="108"/>
      <c r="L133" s="107"/>
      <c r="M133" s="109"/>
    </row>
    <row r="134" spans="1:13" s="7" customFormat="1" ht="16.5">
      <c r="A134" s="104"/>
      <c r="B134" s="100"/>
      <c r="C134" s="105" t="s">
        <v>106</v>
      </c>
      <c r="D134" s="123" t="s">
        <v>35</v>
      </c>
      <c r="E134" s="122">
        <v>0.1632</v>
      </c>
      <c r="F134" s="122">
        <f>F130*0.16*1.02</f>
        <v>149.6544</v>
      </c>
      <c r="G134" s="119"/>
      <c r="H134" s="107"/>
      <c r="I134" s="108"/>
      <c r="J134" s="107"/>
      <c r="K134" s="108"/>
      <c r="L134" s="107"/>
      <c r="M134" s="109"/>
    </row>
    <row r="135" spans="1:13" s="7" customFormat="1" ht="16.5">
      <c r="A135" s="104"/>
      <c r="B135" s="100"/>
      <c r="C135" s="116" t="s">
        <v>107</v>
      </c>
      <c r="D135" s="123" t="s">
        <v>34</v>
      </c>
      <c r="E135" s="117"/>
      <c r="F135" s="122">
        <v>2.04</v>
      </c>
      <c r="G135" s="119"/>
      <c r="H135" s="117"/>
      <c r="I135" s="118"/>
      <c r="J135" s="117"/>
      <c r="K135" s="118"/>
      <c r="L135" s="117"/>
      <c r="M135" s="120"/>
    </row>
    <row r="136" spans="1:13" s="7" customFormat="1" ht="16.5">
      <c r="A136" s="104"/>
      <c r="B136" s="100"/>
      <c r="C136" s="116" t="s">
        <v>145</v>
      </c>
      <c r="D136" s="123" t="s">
        <v>34</v>
      </c>
      <c r="E136" s="172"/>
      <c r="F136" s="122">
        <v>0.06</v>
      </c>
      <c r="G136" s="119"/>
      <c r="H136" s="117"/>
      <c r="I136" s="118"/>
      <c r="J136" s="117"/>
      <c r="K136" s="118"/>
      <c r="L136" s="117"/>
      <c r="M136" s="120"/>
    </row>
    <row r="137" spans="1:13" s="7" customFormat="1" ht="16.5">
      <c r="A137" s="165"/>
      <c r="B137" s="166"/>
      <c r="C137" s="116" t="s">
        <v>94</v>
      </c>
      <c r="D137" s="123" t="s">
        <v>36</v>
      </c>
      <c r="E137" s="172">
        <v>0.00934</v>
      </c>
      <c r="F137" s="172">
        <f>F130*E137</f>
        <v>8.564779999999999</v>
      </c>
      <c r="G137" s="119"/>
      <c r="H137" s="117"/>
      <c r="I137" s="118"/>
      <c r="J137" s="117"/>
      <c r="K137" s="118"/>
      <c r="L137" s="117"/>
      <c r="M137" s="120"/>
    </row>
    <row r="138" spans="1:13" s="7" customFormat="1" ht="16.5">
      <c r="A138" s="165"/>
      <c r="B138" s="166"/>
      <c r="C138" s="167" t="s">
        <v>95</v>
      </c>
      <c r="D138" s="168" t="s">
        <v>0</v>
      </c>
      <c r="E138" s="172">
        <v>0.00564</v>
      </c>
      <c r="F138" s="122">
        <f>F130*E138</f>
        <v>5.17188</v>
      </c>
      <c r="G138" s="117"/>
      <c r="H138" s="117"/>
      <c r="I138" s="117"/>
      <c r="J138" s="117"/>
      <c r="K138" s="117"/>
      <c r="L138" s="117"/>
      <c r="M138" s="120"/>
    </row>
    <row r="139" spans="1:13" s="7" customFormat="1" ht="17.25" customHeight="1">
      <c r="A139" s="165"/>
      <c r="B139" s="100"/>
      <c r="C139" s="182" t="s">
        <v>128</v>
      </c>
      <c r="D139" s="123" t="s">
        <v>34</v>
      </c>
      <c r="E139" s="101"/>
      <c r="F139" s="211">
        <f>F134*2.4</f>
        <v>359.17056</v>
      </c>
      <c r="G139" s="102"/>
      <c r="H139" s="102"/>
      <c r="I139" s="102"/>
      <c r="J139" s="102"/>
      <c r="K139" s="102"/>
      <c r="L139" s="102"/>
      <c r="M139" s="103"/>
    </row>
    <row r="140" spans="1:13" s="7" customFormat="1" ht="17.25" customHeight="1">
      <c r="A140" s="165"/>
      <c r="B140" s="100"/>
      <c r="C140" s="182" t="s">
        <v>129</v>
      </c>
      <c r="D140" s="123" t="s">
        <v>34</v>
      </c>
      <c r="E140" s="101"/>
      <c r="F140" s="211">
        <f>F135</f>
        <v>2.04</v>
      </c>
      <c r="G140" s="102"/>
      <c r="H140" s="102"/>
      <c r="I140" s="102"/>
      <c r="J140" s="102"/>
      <c r="K140" s="102"/>
      <c r="L140" s="102"/>
      <c r="M140" s="103"/>
    </row>
    <row r="141" spans="1:13" s="7" customFormat="1" ht="22.5" customHeight="1">
      <c r="A141" s="165"/>
      <c r="B141" s="100"/>
      <c r="C141" s="182" t="s">
        <v>116</v>
      </c>
      <c r="D141" s="123" t="s">
        <v>34</v>
      </c>
      <c r="E141" s="101"/>
      <c r="F141" s="211">
        <f>F136</f>
        <v>0.06</v>
      </c>
      <c r="G141" s="102"/>
      <c r="H141" s="102"/>
      <c r="I141" s="102"/>
      <c r="J141" s="102"/>
      <c r="K141" s="102"/>
      <c r="L141" s="102"/>
      <c r="M141" s="103"/>
    </row>
    <row r="142" spans="1:13" s="7" customFormat="1" ht="33">
      <c r="A142" s="104">
        <v>10</v>
      </c>
      <c r="B142" s="111" t="s">
        <v>101</v>
      </c>
      <c r="C142" s="182" t="s">
        <v>96</v>
      </c>
      <c r="D142" s="123" t="s">
        <v>36</v>
      </c>
      <c r="E142" s="173"/>
      <c r="F142" s="211">
        <f>F130</f>
        <v>917</v>
      </c>
      <c r="G142" s="173"/>
      <c r="H142" s="174"/>
      <c r="I142" s="173"/>
      <c r="J142" s="174"/>
      <c r="K142" s="173"/>
      <c r="L142" s="174"/>
      <c r="M142" s="175"/>
    </row>
    <row r="143" spans="1:13" s="7" customFormat="1" ht="16.5">
      <c r="A143" s="176"/>
      <c r="B143" s="177"/>
      <c r="C143" s="105" t="s">
        <v>4</v>
      </c>
      <c r="D143" s="168" t="s">
        <v>3</v>
      </c>
      <c r="E143" s="113">
        <v>0.197</v>
      </c>
      <c r="F143" s="234">
        <f>E143*F142</f>
        <v>180.649</v>
      </c>
      <c r="G143" s="102"/>
      <c r="H143" s="102"/>
      <c r="I143" s="102"/>
      <c r="J143" s="102"/>
      <c r="K143" s="102"/>
      <c r="L143" s="102"/>
      <c r="M143" s="103"/>
    </row>
    <row r="144" spans="1:13" s="7" customFormat="1" ht="16.5">
      <c r="A144" s="176"/>
      <c r="B144" s="177"/>
      <c r="C144" s="105" t="s">
        <v>7</v>
      </c>
      <c r="D144" s="168" t="s">
        <v>0</v>
      </c>
      <c r="E144" s="113">
        <v>0.0437</v>
      </c>
      <c r="F144" s="234">
        <f>E144*F142</f>
        <v>40.072900000000004</v>
      </c>
      <c r="G144" s="102"/>
      <c r="H144" s="102"/>
      <c r="I144" s="102"/>
      <c r="J144" s="102"/>
      <c r="K144" s="102"/>
      <c r="L144" s="102"/>
      <c r="M144" s="103"/>
    </row>
    <row r="145" spans="1:13" s="7" customFormat="1" ht="16.5">
      <c r="A145" s="176"/>
      <c r="B145" s="177"/>
      <c r="C145" s="65" t="s">
        <v>5</v>
      </c>
      <c r="D145" s="168"/>
      <c r="E145" s="115"/>
      <c r="F145" s="234"/>
      <c r="G145" s="102"/>
      <c r="H145" s="102"/>
      <c r="I145" s="102"/>
      <c r="J145" s="102"/>
      <c r="K145" s="102"/>
      <c r="L145" s="102"/>
      <c r="M145" s="103"/>
    </row>
    <row r="146" spans="1:13" s="7" customFormat="1" ht="16.5">
      <c r="A146" s="176"/>
      <c r="B146" s="177"/>
      <c r="C146" s="105" t="s">
        <v>83</v>
      </c>
      <c r="D146" s="168" t="s">
        <v>82</v>
      </c>
      <c r="E146" s="115">
        <v>0.4</v>
      </c>
      <c r="F146" s="234">
        <f>E146*F142</f>
        <v>366.8</v>
      </c>
      <c r="G146" s="102"/>
      <c r="H146" s="102"/>
      <c r="I146" s="102"/>
      <c r="J146" s="102"/>
      <c r="K146" s="102"/>
      <c r="L146" s="102"/>
      <c r="M146" s="103"/>
    </row>
    <row r="147" spans="1:13" s="7" customFormat="1" ht="16.5">
      <c r="A147" s="176"/>
      <c r="B147" s="177"/>
      <c r="C147" s="105" t="s">
        <v>8</v>
      </c>
      <c r="D147" s="168" t="s">
        <v>0</v>
      </c>
      <c r="E147" s="212">
        <v>0.072</v>
      </c>
      <c r="F147" s="234">
        <f>E147*F142</f>
        <v>66.024</v>
      </c>
      <c r="G147" s="102"/>
      <c r="H147" s="102"/>
      <c r="I147" s="102"/>
      <c r="J147" s="102"/>
      <c r="K147" s="102"/>
      <c r="L147" s="102"/>
      <c r="M147" s="103"/>
    </row>
    <row r="148" spans="1:13" s="7" customFormat="1" ht="24" customHeight="1">
      <c r="A148" s="165"/>
      <c r="B148" s="100"/>
      <c r="C148" s="182" t="s">
        <v>115</v>
      </c>
      <c r="D148" s="123" t="s">
        <v>34</v>
      </c>
      <c r="E148" s="101"/>
      <c r="F148" s="211">
        <f>F146/1000</f>
        <v>0.3668</v>
      </c>
      <c r="G148" s="102"/>
      <c r="H148" s="102"/>
      <c r="I148" s="102"/>
      <c r="J148" s="102"/>
      <c r="K148" s="102"/>
      <c r="L148" s="102"/>
      <c r="M148" s="103"/>
    </row>
    <row r="149" spans="1:13" s="7" customFormat="1" ht="124.5" customHeight="1">
      <c r="A149" s="110">
        <v>11</v>
      </c>
      <c r="B149" s="73" t="s">
        <v>147</v>
      </c>
      <c r="C149" s="182" t="s">
        <v>148</v>
      </c>
      <c r="D149" s="123" t="s">
        <v>35</v>
      </c>
      <c r="E149" s="112"/>
      <c r="F149" s="114">
        <v>26</v>
      </c>
      <c r="G149" s="112"/>
      <c r="H149" s="180"/>
      <c r="I149" s="112"/>
      <c r="J149" s="180"/>
      <c r="K149" s="112"/>
      <c r="L149" s="180"/>
      <c r="M149" s="181"/>
    </row>
    <row r="150" spans="1:13" s="7" customFormat="1" ht="16.5">
      <c r="A150" s="74"/>
      <c r="B150" s="75"/>
      <c r="C150" s="116" t="s">
        <v>4</v>
      </c>
      <c r="D150" s="112" t="s">
        <v>3</v>
      </c>
      <c r="E150" s="118">
        <v>0.89</v>
      </c>
      <c r="F150" s="102">
        <f>F149*E150</f>
        <v>23.14</v>
      </c>
      <c r="G150" s="102"/>
      <c r="H150" s="102"/>
      <c r="I150" s="102"/>
      <c r="J150" s="102"/>
      <c r="K150" s="102"/>
      <c r="L150" s="102"/>
      <c r="M150" s="103"/>
    </row>
    <row r="151" spans="1:13" s="7" customFormat="1" ht="16.5">
      <c r="A151" s="74"/>
      <c r="B151" s="75"/>
      <c r="C151" s="116" t="s">
        <v>7</v>
      </c>
      <c r="D151" s="112" t="s">
        <v>0</v>
      </c>
      <c r="E151" s="117">
        <v>0.37</v>
      </c>
      <c r="F151" s="102">
        <f>F149*E151</f>
        <v>9.62</v>
      </c>
      <c r="G151" s="102"/>
      <c r="H151" s="102"/>
      <c r="I151" s="102"/>
      <c r="J151" s="102"/>
      <c r="K151" s="102"/>
      <c r="L151" s="102"/>
      <c r="M151" s="103"/>
    </row>
    <row r="152" spans="1:13" s="7" customFormat="1" ht="16.5">
      <c r="A152" s="74"/>
      <c r="B152" s="75"/>
      <c r="C152" s="75" t="s">
        <v>5</v>
      </c>
      <c r="D152" s="112"/>
      <c r="E152" s="102"/>
      <c r="F152" s="102"/>
      <c r="G152" s="102"/>
      <c r="H152" s="102"/>
      <c r="I152" s="102"/>
      <c r="J152" s="102"/>
      <c r="K152" s="102"/>
      <c r="L152" s="102"/>
      <c r="M152" s="103"/>
    </row>
    <row r="153" spans="1:13" s="7" customFormat="1" ht="16.5">
      <c r="A153" s="74"/>
      <c r="B153" s="75"/>
      <c r="C153" s="116" t="s">
        <v>30</v>
      </c>
      <c r="D153" s="112" t="s">
        <v>35</v>
      </c>
      <c r="E153" s="102">
        <v>1.15</v>
      </c>
      <c r="F153" s="102">
        <f>F149*E153</f>
        <v>29.9</v>
      </c>
      <c r="G153" s="102"/>
      <c r="H153" s="102"/>
      <c r="I153" s="102"/>
      <c r="J153" s="102"/>
      <c r="K153" s="102"/>
      <c r="L153" s="102"/>
      <c r="M153" s="103"/>
    </row>
    <row r="154" spans="1:13" s="7" customFormat="1" ht="16.5">
      <c r="A154" s="74"/>
      <c r="B154" s="75"/>
      <c r="C154" s="116" t="s">
        <v>8</v>
      </c>
      <c r="D154" s="112" t="s">
        <v>0</v>
      </c>
      <c r="E154" s="102">
        <v>0.04</v>
      </c>
      <c r="F154" s="102">
        <f>F149*E154</f>
        <v>1.04</v>
      </c>
      <c r="G154" s="102"/>
      <c r="H154" s="102"/>
      <c r="I154" s="102"/>
      <c r="J154" s="102"/>
      <c r="K154" s="102"/>
      <c r="L154" s="102"/>
      <c r="M154" s="103"/>
    </row>
    <row r="155" spans="1:13" s="7" customFormat="1" ht="33">
      <c r="A155" s="165"/>
      <c r="B155" s="100" t="s">
        <v>108</v>
      </c>
      <c r="C155" s="182" t="s">
        <v>126</v>
      </c>
      <c r="D155" s="100" t="s">
        <v>34</v>
      </c>
      <c r="E155" s="102">
        <v>1.6</v>
      </c>
      <c r="F155" s="179">
        <f>F153*1.6</f>
        <v>47.84</v>
      </c>
      <c r="G155" s="102"/>
      <c r="H155" s="102"/>
      <c r="I155" s="102"/>
      <c r="J155" s="102"/>
      <c r="K155" s="115"/>
      <c r="L155" s="102"/>
      <c r="M155" s="103"/>
    </row>
    <row r="156" spans="1:13" s="7" customFormat="1" ht="17.25" thickBot="1">
      <c r="A156" s="227"/>
      <c r="B156" s="228"/>
      <c r="C156" s="229" t="s">
        <v>31</v>
      </c>
      <c r="D156" s="193" t="s">
        <v>28</v>
      </c>
      <c r="E156" s="230"/>
      <c r="F156" s="230"/>
      <c r="G156" s="194"/>
      <c r="H156" s="194"/>
      <c r="I156" s="194"/>
      <c r="J156" s="194"/>
      <c r="K156" s="194"/>
      <c r="L156" s="194"/>
      <c r="M156" s="195"/>
    </row>
    <row r="157" spans="1:13" s="8" customFormat="1" ht="17.25" customHeight="1">
      <c r="A157" s="219"/>
      <c r="B157" s="220"/>
      <c r="C157" s="221" t="s">
        <v>91</v>
      </c>
      <c r="D157" s="222" t="s">
        <v>28</v>
      </c>
      <c r="E157" s="222"/>
      <c r="F157" s="222"/>
      <c r="G157" s="223"/>
      <c r="H157" s="223"/>
      <c r="I157" s="223"/>
      <c r="J157" s="223"/>
      <c r="K157" s="223"/>
      <c r="L157" s="223"/>
      <c r="M157" s="224"/>
    </row>
    <row r="158" spans="1:13" s="8" customFormat="1" ht="17.25" customHeight="1">
      <c r="A158" s="184"/>
      <c r="B158" s="185"/>
      <c r="C158" s="186" t="s">
        <v>32</v>
      </c>
      <c r="D158" s="187" t="s">
        <v>1</v>
      </c>
      <c r="E158" s="102"/>
      <c r="F158" s="188"/>
      <c r="G158" s="188"/>
      <c r="H158" s="188"/>
      <c r="I158" s="188"/>
      <c r="J158" s="188"/>
      <c r="K158" s="188"/>
      <c r="L158" s="102"/>
      <c r="M158" s="103"/>
    </row>
    <row r="159" spans="1:13" s="8" customFormat="1" ht="15" customHeight="1">
      <c r="A159" s="184"/>
      <c r="B159" s="185"/>
      <c r="C159" s="189" t="s">
        <v>16</v>
      </c>
      <c r="D159" s="130" t="s">
        <v>28</v>
      </c>
      <c r="E159" s="102"/>
      <c r="F159" s="130"/>
      <c r="G159" s="130"/>
      <c r="H159" s="130"/>
      <c r="I159" s="130"/>
      <c r="J159" s="130"/>
      <c r="K159" s="130"/>
      <c r="L159" s="132"/>
      <c r="M159" s="133"/>
    </row>
    <row r="160" spans="1:13" s="8" customFormat="1" ht="15" customHeight="1">
      <c r="A160" s="184"/>
      <c r="B160" s="185"/>
      <c r="C160" s="186" t="s">
        <v>33</v>
      </c>
      <c r="D160" s="187" t="s">
        <v>1</v>
      </c>
      <c r="E160" s="102"/>
      <c r="F160" s="188"/>
      <c r="G160" s="188"/>
      <c r="H160" s="188"/>
      <c r="I160" s="188"/>
      <c r="J160" s="188"/>
      <c r="K160" s="188"/>
      <c r="L160" s="102"/>
      <c r="M160" s="103"/>
    </row>
    <row r="161" spans="1:13" s="8" customFormat="1" ht="15" customHeight="1" thickBot="1">
      <c r="A161" s="190"/>
      <c r="B161" s="191"/>
      <c r="C161" s="192" t="s">
        <v>16</v>
      </c>
      <c r="D161" s="193" t="s">
        <v>28</v>
      </c>
      <c r="E161" s="193"/>
      <c r="F161" s="193"/>
      <c r="G161" s="193"/>
      <c r="H161" s="193"/>
      <c r="I161" s="193"/>
      <c r="J161" s="193"/>
      <c r="K161" s="193"/>
      <c r="L161" s="194"/>
      <c r="M161" s="195"/>
    </row>
    <row r="162" spans="1:13" s="8" customFormat="1" ht="16.5">
      <c r="A162" s="15"/>
      <c r="B162" s="16"/>
      <c r="C162" s="21"/>
      <c r="D162" s="18"/>
      <c r="E162" s="18"/>
      <c r="F162" s="18"/>
      <c r="G162" s="18"/>
      <c r="H162" s="18"/>
      <c r="I162" s="18"/>
      <c r="J162" s="18"/>
      <c r="K162" s="18"/>
      <c r="L162" s="18"/>
      <c r="M162" s="20"/>
    </row>
    <row r="163" spans="1:12" s="8" customFormat="1" ht="16.5">
      <c r="A163" s="14"/>
      <c r="B163" s="5"/>
      <c r="C163" s="258"/>
      <c r="D163" s="258"/>
      <c r="E163" s="258"/>
      <c r="F163" s="258"/>
      <c r="G163" s="258"/>
      <c r="H163" s="258"/>
      <c r="I163" s="258"/>
      <c r="J163" s="258"/>
      <c r="K163" s="258"/>
      <c r="L163" s="258"/>
    </row>
    <row r="164" s="67" customFormat="1" ht="15.75">
      <c r="A164" s="67" t="s">
        <v>150</v>
      </c>
    </row>
    <row r="165" spans="1:12" s="8" customFormat="1" ht="16.5">
      <c r="A165" s="14"/>
      <c r="B165" s="5"/>
      <c r="C165" s="77"/>
      <c r="D165" s="76"/>
      <c r="E165" s="76"/>
      <c r="F165" s="76"/>
      <c r="G165" s="76"/>
      <c r="H165" s="76"/>
      <c r="I165" s="76"/>
      <c r="J165" s="76"/>
      <c r="K165" s="76"/>
      <c r="L165" s="76"/>
    </row>
    <row r="166" spans="1:12" s="8" customFormat="1" ht="16.5">
      <c r="A166" s="14"/>
      <c r="B166" s="5"/>
      <c r="C166" s="258"/>
      <c r="D166" s="258"/>
      <c r="E166" s="258"/>
      <c r="F166" s="258"/>
      <c r="G166" s="258"/>
      <c r="H166" s="258"/>
      <c r="I166" s="258"/>
      <c r="J166" s="258"/>
      <c r="K166" s="258"/>
      <c r="L166" s="258"/>
    </row>
    <row r="167" spans="1:12" s="8" customFormat="1" ht="16.5">
      <c r="A167" s="14"/>
      <c r="B167" s="5"/>
      <c r="C167" s="258"/>
      <c r="D167" s="258"/>
      <c r="E167" s="258"/>
      <c r="F167" s="258"/>
      <c r="G167" s="258"/>
      <c r="H167" s="258"/>
      <c r="I167" s="258"/>
      <c r="J167" s="258"/>
      <c r="K167" s="258"/>
      <c r="L167" s="258"/>
    </row>
    <row r="168" spans="1:12" s="8" customFormat="1" ht="16.5">
      <c r="A168" s="14"/>
      <c r="B168" s="5"/>
      <c r="C168" s="9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8" customFormat="1" ht="16.5">
      <c r="A169" s="14"/>
      <c r="B169" s="5"/>
      <c r="C169" s="9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8" customFormat="1" ht="16.5">
      <c r="A170" s="14"/>
      <c r="B170" s="5"/>
      <c r="C170" s="9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8" customFormat="1" ht="16.5">
      <c r="A171" s="14"/>
      <c r="B171" s="5"/>
      <c r="C171" s="9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8" customFormat="1" ht="16.5">
      <c r="A172" s="14"/>
      <c r="B172" s="5"/>
      <c r="C172" s="9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8" customFormat="1" ht="16.5">
      <c r="A173" s="14"/>
      <c r="B173" s="5"/>
      <c r="C173" s="9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8" customFormat="1" ht="16.5">
      <c r="A174" s="14"/>
      <c r="B174" s="5"/>
      <c r="C174" s="9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8" customFormat="1" ht="16.5">
      <c r="A175" s="14"/>
      <c r="B175" s="5"/>
      <c r="C175" s="9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8" customFormat="1" ht="16.5">
      <c r="A176" s="14"/>
      <c r="B176" s="5"/>
      <c r="C176" s="9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8" customFormat="1" ht="16.5">
      <c r="A177" s="14"/>
      <c r="B177" s="5"/>
      <c r="C177" s="9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8" customFormat="1" ht="16.5">
      <c r="A178" s="14"/>
      <c r="B178" s="5"/>
      <c r="C178" s="9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8" customFormat="1" ht="16.5">
      <c r="A179" s="14"/>
      <c r="B179" s="5"/>
      <c r="C179" s="9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8" customFormat="1" ht="16.5">
      <c r="A180" s="14"/>
      <c r="B180" s="5"/>
      <c r="C180" s="9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8" customFormat="1" ht="16.5">
      <c r="A181" s="14"/>
      <c r="B181" s="5"/>
      <c r="C181" s="9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8" customFormat="1" ht="16.5">
      <c r="A182" s="14"/>
      <c r="B182" s="5"/>
      <c r="C182" s="9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8" customFormat="1" ht="16.5">
      <c r="A183" s="14"/>
      <c r="B183" s="5"/>
      <c r="C183" s="9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8" customFormat="1" ht="16.5">
      <c r="A184" s="14"/>
      <c r="B184" s="5"/>
      <c r="C184" s="9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8" customFormat="1" ht="16.5">
      <c r="A185" s="14"/>
      <c r="B185" s="5"/>
      <c r="C185" s="9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8" customFormat="1" ht="16.5">
      <c r="A186" s="14"/>
      <c r="B186" s="5"/>
      <c r="C186" s="9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8" customFormat="1" ht="16.5">
      <c r="A187" s="14"/>
      <c r="B187" s="5"/>
      <c r="C187" s="9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8" customFormat="1" ht="16.5">
      <c r="A188" s="14"/>
      <c r="B188" s="5"/>
      <c r="C188" s="9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8" customFormat="1" ht="16.5">
      <c r="A189" s="14"/>
      <c r="B189" s="5"/>
      <c r="C189" s="9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8" customFormat="1" ht="16.5">
      <c r="A190" s="14"/>
      <c r="B190" s="5"/>
      <c r="C190" s="9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8" customFormat="1" ht="16.5">
      <c r="A191" s="14"/>
      <c r="B191" s="5"/>
      <c r="C191" s="9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8" customFormat="1" ht="16.5">
      <c r="A192" s="14"/>
      <c r="B192" s="5"/>
      <c r="C192" s="9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8" customFormat="1" ht="16.5">
      <c r="A193" s="14"/>
      <c r="B193" s="5"/>
      <c r="C193" s="9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8" customFormat="1" ht="16.5">
      <c r="A194" s="14"/>
      <c r="B194" s="5"/>
      <c r="C194" s="9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8" customFormat="1" ht="16.5">
      <c r="A195" s="14"/>
      <c r="B195" s="5"/>
      <c r="C195" s="9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8" customFormat="1" ht="16.5">
      <c r="A196" s="14"/>
      <c r="B196" s="5"/>
      <c r="C196" s="9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8" customFormat="1" ht="16.5">
      <c r="A197" s="14"/>
      <c r="B197" s="5"/>
      <c r="C197" s="9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8" customFormat="1" ht="16.5">
      <c r="A198" s="14"/>
      <c r="B198" s="5"/>
      <c r="C198" s="9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8" customFormat="1" ht="16.5">
      <c r="A199" s="14"/>
      <c r="B199" s="5"/>
      <c r="C199" s="9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8" customFormat="1" ht="16.5">
      <c r="A200" s="14"/>
      <c r="B200" s="5"/>
      <c r="C200" s="9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8" customFormat="1" ht="16.5">
      <c r="A201" s="14"/>
      <c r="B201" s="5"/>
      <c r="C201" s="9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8" customFormat="1" ht="16.5">
      <c r="A202" s="14"/>
      <c r="B202" s="5"/>
      <c r="C202" s="9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8" customFormat="1" ht="16.5">
      <c r="A203" s="14"/>
      <c r="B203" s="5"/>
      <c r="C203" s="9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8" customFormat="1" ht="16.5">
      <c r="A204" s="14"/>
      <c r="B204" s="5"/>
      <c r="C204" s="9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8" customFormat="1" ht="16.5">
      <c r="A205" s="14"/>
      <c r="B205" s="5"/>
      <c r="C205" s="9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8" customFormat="1" ht="16.5">
      <c r="A206" s="14"/>
      <c r="B206" s="5"/>
      <c r="C206" s="9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8" customFormat="1" ht="16.5">
      <c r="A207" s="14"/>
      <c r="B207" s="5"/>
      <c r="C207" s="9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8" customFormat="1" ht="16.5">
      <c r="A208" s="14"/>
      <c r="B208" s="5"/>
      <c r="C208" s="9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8" customFormat="1" ht="16.5">
      <c r="A209" s="14"/>
      <c r="B209" s="5"/>
      <c r="C209" s="9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8" customFormat="1" ht="16.5">
      <c r="A210" s="14"/>
      <c r="B210" s="5"/>
      <c r="C210" s="9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8" customFormat="1" ht="16.5">
      <c r="A211" s="14"/>
      <c r="B211" s="5"/>
      <c r="C211" s="9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8" customFormat="1" ht="16.5">
      <c r="A212" s="14"/>
      <c r="B212" s="5"/>
      <c r="C212" s="9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8" customFormat="1" ht="16.5">
      <c r="A213" s="14"/>
      <c r="B213" s="5"/>
      <c r="C213" s="9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8" customFormat="1" ht="16.5">
      <c r="A214" s="14"/>
      <c r="B214" s="5"/>
      <c r="C214" s="9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8" customFormat="1" ht="16.5">
      <c r="A215" s="14"/>
      <c r="B215" s="5"/>
      <c r="C215" s="9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8" customFormat="1" ht="16.5">
      <c r="A216" s="14"/>
      <c r="B216" s="5"/>
      <c r="C216" s="9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8" customFormat="1" ht="16.5">
      <c r="A217" s="14"/>
      <c r="B217" s="5"/>
      <c r="C217" s="9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8" customFormat="1" ht="16.5">
      <c r="A218" s="14"/>
      <c r="B218" s="5"/>
      <c r="C218" s="9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8" customFormat="1" ht="16.5">
      <c r="A219" s="14"/>
      <c r="B219" s="5"/>
      <c r="C219" s="9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8" customFormat="1" ht="16.5">
      <c r="A220" s="14"/>
      <c r="B220" s="5"/>
      <c r="C220" s="9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8" customFormat="1" ht="16.5">
      <c r="A221" s="14"/>
      <c r="B221" s="5"/>
      <c r="C221" s="9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8" customFormat="1" ht="16.5">
      <c r="A222" s="14"/>
      <c r="B222" s="5"/>
      <c r="C222" s="9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8" customFormat="1" ht="16.5">
      <c r="A223" s="14"/>
      <c r="B223" s="5"/>
      <c r="C223" s="9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8" customFormat="1" ht="16.5">
      <c r="A224" s="14"/>
      <c r="B224" s="5"/>
      <c r="C224" s="9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8" customFormat="1" ht="16.5">
      <c r="A225" s="14"/>
      <c r="B225" s="5"/>
      <c r="C225" s="9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8" customFormat="1" ht="16.5">
      <c r="A226" s="14"/>
      <c r="B226" s="5"/>
      <c r="C226" s="9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8" customFormat="1" ht="16.5">
      <c r="A227" s="14"/>
      <c r="B227" s="5"/>
      <c r="C227" s="9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8" customFormat="1" ht="16.5">
      <c r="A228" s="14"/>
      <c r="B228" s="5"/>
      <c r="C228" s="9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8" customFormat="1" ht="16.5">
      <c r="A229" s="14"/>
      <c r="B229" s="5"/>
      <c r="C229" s="9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8" customFormat="1" ht="16.5">
      <c r="A230" s="14"/>
      <c r="B230" s="5"/>
      <c r="C230" s="9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8" customFormat="1" ht="16.5">
      <c r="A231" s="14"/>
      <c r="B231" s="5"/>
      <c r="C231" s="9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8" customFormat="1" ht="16.5">
      <c r="A232" s="14"/>
      <c r="B232" s="5"/>
      <c r="C232" s="9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8" customFormat="1" ht="16.5">
      <c r="A233" s="14"/>
      <c r="B233" s="5"/>
      <c r="C233" s="9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8" customFormat="1" ht="16.5">
      <c r="A234" s="14"/>
      <c r="B234" s="5"/>
      <c r="C234" s="9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8" customFormat="1" ht="16.5">
      <c r="A235" s="14"/>
      <c r="B235" s="5"/>
      <c r="C235" s="9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8" customFormat="1" ht="16.5">
      <c r="A236" s="14"/>
      <c r="B236" s="5"/>
      <c r="C236" s="9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8" customFormat="1" ht="16.5">
      <c r="A237" s="14"/>
      <c r="B237" s="5"/>
      <c r="C237" s="9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8" customFormat="1" ht="16.5">
      <c r="A238" s="14"/>
      <c r="B238" s="5"/>
      <c r="C238" s="9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8" customFormat="1" ht="16.5">
      <c r="A239" s="14"/>
      <c r="B239" s="5"/>
      <c r="C239" s="9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8" customFormat="1" ht="16.5">
      <c r="A240" s="14"/>
      <c r="B240" s="5"/>
      <c r="C240" s="9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8" customFormat="1" ht="16.5">
      <c r="A241" s="14"/>
      <c r="B241" s="5"/>
      <c r="C241" s="9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8" customFormat="1" ht="16.5">
      <c r="A242" s="14"/>
      <c r="B242" s="5"/>
      <c r="C242" s="9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8" customFormat="1" ht="16.5">
      <c r="A243" s="14"/>
      <c r="B243" s="5"/>
      <c r="C243" s="9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8" customFormat="1" ht="16.5">
      <c r="A244" s="14"/>
      <c r="B244" s="5"/>
      <c r="C244" s="9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8" customFormat="1" ht="16.5">
      <c r="A245" s="14"/>
      <c r="B245" s="5"/>
      <c r="C245" s="9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8" customFormat="1" ht="16.5">
      <c r="A246" s="14"/>
      <c r="B246" s="5"/>
      <c r="C246" s="9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8" customFormat="1" ht="16.5">
      <c r="A247" s="14"/>
      <c r="B247" s="5"/>
      <c r="C247" s="9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8" customFormat="1" ht="16.5">
      <c r="A248" s="14"/>
      <c r="B248" s="5"/>
      <c r="C248" s="9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8" customFormat="1" ht="16.5">
      <c r="A249" s="14"/>
      <c r="B249" s="5"/>
      <c r="C249" s="9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8" customFormat="1" ht="16.5">
      <c r="A250" s="14"/>
      <c r="B250" s="5"/>
      <c r="C250" s="9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8" customFormat="1" ht="16.5">
      <c r="A251" s="14"/>
      <c r="B251" s="5"/>
      <c r="C251" s="9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8" customFormat="1" ht="16.5">
      <c r="A252" s="14"/>
      <c r="B252" s="5"/>
      <c r="C252" s="9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8" customFormat="1" ht="16.5">
      <c r="A253" s="14"/>
      <c r="B253" s="5"/>
      <c r="C253" s="9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8" customFormat="1" ht="16.5">
      <c r="A254" s="14"/>
      <c r="B254" s="5"/>
      <c r="C254" s="9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8" customFormat="1" ht="16.5">
      <c r="A255" s="14"/>
      <c r="B255" s="5"/>
      <c r="C255" s="9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8" customFormat="1" ht="16.5">
      <c r="A256" s="14"/>
      <c r="B256" s="5"/>
      <c r="C256" s="9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8" customFormat="1" ht="16.5">
      <c r="A257" s="14"/>
      <c r="B257" s="5"/>
      <c r="C257" s="9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8" customFormat="1" ht="16.5">
      <c r="A258" s="14"/>
      <c r="B258" s="5"/>
      <c r="C258" s="9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8" customFormat="1" ht="16.5">
      <c r="A259" s="14"/>
      <c r="B259" s="5"/>
      <c r="C259" s="9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8" customFormat="1" ht="16.5">
      <c r="A260" s="14"/>
      <c r="B260" s="5"/>
      <c r="C260" s="9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8" customFormat="1" ht="16.5">
      <c r="A261" s="14"/>
      <c r="B261" s="5"/>
      <c r="C261" s="9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8" customFormat="1" ht="16.5">
      <c r="A262" s="14"/>
      <c r="B262" s="5"/>
      <c r="C262" s="9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8" customFormat="1" ht="16.5">
      <c r="A263" s="14"/>
      <c r="B263" s="5"/>
      <c r="C263" s="9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8" customFormat="1" ht="16.5">
      <c r="A264" s="14"/>
      <c r="B264" s="5"/>
      <c r="C264" s="9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8" customFormat="1" ht="16.5">
      <c r="A265" s="14"/>
      <c r="B265" s="5"/>
      <c r="C265" s="9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8" customFormat="1" ht="16.5">
      <c r="A266" s="14"/>
      <c r="B266" s="5"/>
      <c r="C266" s="9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8" customFormat="1" ht="16.5">
      <c r="A267" s="14"/>
      <c r="B267" s="5"/>
      <c r="C267" s="9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8" customFormat="1" ht="16.5">
      <c r="A268" s="14"/>
      <c r="B268" s="5"/>
      <c r="C268" s="9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8" customFormat="1" ht="16.5">
      <c r="A269" s="14"/>
      <c r="B269" s="5"/>
      <c r="C269" s="9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8" customFormat="1" ht="16.5">
      <c r="A270" s="14"/>
      <c r="B270" s="5"/>
      <c r="C270" s="9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8" customFormat="1" ht="16.5">
      <c r="A271" s="14"/>
      <c r="B271" s="5"/>
      <c r="C271" s="9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8" customFormat="1" ht="16.5">
      <c r="A272" s="14"/>
      <c r="B272" s="5"/>
      <c r="C272" s="9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8" customFormat="1" ht="16.5">
      <c r="A273" s="14"/>
      <c r="B273" s="5"/>
      <c r="C273" s="9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8" customFormat="1" ht="16.5">
      <c r="A274" s="14"/>
      <c r="B274" s="5"/>
      <c r="C274" s="9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8" customFormat="1" ht="16.5">
      <c r="A275" s="14"/>
      <c r="B275" s="5"/>
      <c r="C275" s="9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8" customFormat="1" ht="16.5">
      <c r="A276" s="14"/>
      <c r="B276" s="5"/>
      <c r="C276" s="9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8" customFormat="1" ht="16.5">
      <c r="A277" s="14"/>
      <c r="B277" s="5"/>
      <c r="C277" s="9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8" customFormat="1" ht="16.5">
      <c r="A278" s="14"/>
      <c r="B278" s="5"/>
      <c r="C278" s="9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8" customFormat="1" ht="16.5">
      <c r="A279" s="14"/>
      <c r="B279" s="5"/>
      <c r="C279" s="9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8" customFormat="1" ht="16.5">
      <c r="A280" s="14"/>
      <c r="B280" s="5"/>
      <c r="C280" s="9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8" customFormat="1" ht="16.5">
      <c r="A281" s="14"/>
      <c r="B281" s="5"/>
      <c r="C281" s="9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8" customFormat="1" ht="16.5">
      <c r="A282" s="14"/>
      <c r="B282" s="5"/>
      <c r="C282" s="9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8" customFormat="1" ht="16.5">
      <c r="A283" s="14"/>
      <c r="B283" s="5"/>
      <c r="C283" s="9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8" customFormat="1" ht="16.5">
      <c r="A284" s="14"/>
      <c r="B284" s="5"/>
      <c r="C284" s="9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8" customFormat="1" ht="16.5">
      <c r="A285" s="14"/>
      <c r="B285" s="5"/>
      <c r="C285" s="9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8" customFormat="1" ht="16.5">
      <c r="A286" s="14"/>
      <c r="B286" s="5"/>
      <c r="C286" s="9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8" customFormat="1" ht="16.5">
      <c r="A287" s="14"/>
      <c r="B287" s="5"/>
      <c r="C287" s="9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8" customFormat="1" ht="16.5">
      <c r="A288" s="14"/>
      <c r="B288" s="5"/>
      <c r="C288" s="9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8" customFormat="1" ht="16.5">
      <c r="A289" s="14"/>
      <c r="B289" s="5"/>
      <c r="C289" s="9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8" customFormat="1" ht="16.5">
      <c r="A290" s="14"/>
      <c r="B290" s="5"/>
      <c r="C290" s="9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8" customFormat="1" ht="16.5">
      <c r="A291" s="14"/>
      <c r="B291" s="5"/>
      <c r="C291" s="9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8" customFormat="1" ht="16.5">
      <c r="A292" s="14"/>
      <c r="B292" s="5"/>
      <c r="C292" s="9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8" customFormat="1" ht="16.5">
      <c r="A293" s="14"/>
      <c r="B293" s="5"/>
      <c r="C293" s="9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8" customFormat="1" ht="16.5">
      <c r="A294" s="14"/>
      <c r="B294" s="5"/>
      <c r="C294" s="9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8" customFormat="1" ht="16.5">
      <c r="A295" s="14"/>
      <c r="B295" s="5"/>
      <c r="C295" s="9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8" customFormat="1" ht="16.5">
      <c r="A296" s="14"/>
      <c r="B296" s="5"/>
      <c r="C296" s="9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8" customFormat="1" ht="16.5">
      <c r="A297" s="14"/>
      <c r="B297" s="5"/>
      <c r="C297" s="9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8" customFormat="1" ht="16.5">
      <c r="A298" s="14"/>
      <c r="B298" s="5"/>
      <c r="C298" s="9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8" customFormat="1" ht="16.5">
      <c r="A299" s="14"/>
      <c r="B299" s="5"/>
      <c r="C299" s="9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8" customFormat="1" ht="16.5">
      <c r="A300" s="14"/>
      <c r="B300" s="5"/>
      <c r="C300" s="9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8" customFormat="1" ht="16.5">
      <c r="A301" s="14"/>
      <c r="B301" s="5"/>
      <c r="C301" s="9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8" customFormat="1" ht="16.5">
      <c r="A302" s="14"/>
      <c r="B302" s="5"/>
      <c r="C302" s="9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8" customFormat="1" ht="16.5">
      <c r="A303" s="14"/>
      <c r="B303" s="5"/>
      <c r="C303" s="9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8" customFormat="1" ht="16.5">
      <c r="A304" s="14"/>
      <c r="B304" s="5"/>
      <c r="C304" s="9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8" customFormat="1" ht="16.5">
      <c r="A305" s="14"/>
      <c r="B305" s="5"/>
      <c r="C305" s="9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8" customFormat="1" ht="16.5">
      <c r="A306" s="14"/>
      <c r="B306" s="5"/>
      <c r="C306" s="9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8" customFormat="1" ht="16.5">
      <c r="A307" s="14"/>
      <c r="B307" s="5"/>
      <c r="C307" s="9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8" customFormat="1" ht="16.5">
      <c r="A308" s="14"/>
      <c r="B308" s="5"/>
      <c r="C308" s="9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8" customFormat="1" ht="16.5">
      <c r="A309" s="14"/>
      <c r="B309" s="5"/>
      <c r="C309" s="9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8" customFormat="1" ht="16.5">
      <c r="A310" s="14"/>
      <c r="B310" s="5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8" customFormat="1" ht="16.5">
      <c r="A311" s="14"/>
      <c r="B311" s="5"/>
      <c r="C311" s="9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8" customFormat="1" ht="16.5">
      <c r="A312" s="14"/>
      <c r="B312" s="5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8" customFormat="1" ht="16.5">
      <c r="A313" s="14"/>
      <c r="B313" s="5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8" customFormat="1" ht="16.5">
      <c r="A314" s="14"/>
      <c r="B314" s="5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8" customFormat="1" ht="16.5">
      <c r="A315" s="14"/>
      <c r="B315" s="5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8" customFormat="1" ht="16.5">
      <c r="A316" s="14"/>
      <c r="B316" s="5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8" customFormat="1" ht="16.5">
      <c r="A317" s="14"/>
      <c r="B317" s="5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8" customFormat="1" ht="16.5">
      <c r="A318" s="14"/>
      <c r="B318" s="5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8" customFormat="1" ht="16.5">
      <c r="A319" s="14"/>
      <c r="B319" s="5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8" customFormat="1" ht="16.5">
      <c r="A320" s="14"/>
      <c r="B320" s="5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8" customFormat="1" ht="16.5">
      <c r="A321" s="14"/>
      <c r="B321" s="5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8" customFormat="1" ht="16.5">
      <c r="A322" s="14"/>
      <c r="B322" s="5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8" customFormat="1" ht="16.5">
      <c r="A323" s="14"/>
      <c r="B323" s="5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8" customFormat="1" ht="16.5">
      <c r="A324" s="14"/>
      <c r="B324" s="5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8" customFormat="1" ht="16.5">
      <c r="A325" s="14"/>
      <c r="B325" s="5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8" customFormat="1" ht="16.5">
      <c r="A326" s="14"/>
      <c r="B326" s="5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8" customFormat="1" ht="16.5">
      <c r="A327" s="14"/>
      <c r="B327" s="5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8" customFormat="1" ht="16.5">
      <c r="A328" s="14"/>
      <c r="B328" s="5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8" customFormat="1" ht="16.5">
      <c r="A329" s="14"/>
      <c r="B329" s="5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8" customFormat="1" ht="16.5">
      <c r="A330" s="14"/>
      <c r="B330" s="5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8" customFormat="1" ht="16.5">
      <c r="A331" s="14"/>
      <c r="B331" s="5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8" customFormat="1" ht="16.5">
      <c r="A332" s="14"/>
      <c r="B332" s="5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8" customFormat="1" ht="16.5">
      <c r="A333" s="14"/>
      <c r="B333" s="5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8" customFormat="1" ht="16.5">
      <c r="A334" s="14"/>
      <c r="B334" s="5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8" customFormat="1" ht="16.5">
      <c r="A335" s="14"/>
      <c r="B335" s="5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8" customFormat="1" ht="16.5">
      <c r="A336" s="14"/>
      <c r="B336" s="5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8" customFormat="1" ht="16.5">
      <c r="A337" s="14"/>
      <c r="B337" s="5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8" customFormat="1" ht="16.5">
      <c r="A338" s="14"/>
      <c r="B338" s="5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8" customFormat="1" ht="16.5">
      <c r="A339" s="14"/>
      <c r="B339" s="5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8" customFormat="1" ht="16.5">
      <c r="A340" s="14"/>
      <c r="B340" s="5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8" customFormat="1" ht="16.5">
      <c r="A341" s="14"/>
      <c r="B341" s="5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8" customFormat="1" ht="16.5">
      <c r="A342" s="14"/>
      <c r="B342" s="5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8" customFormat="1" ht="16.5">
      <c r="A343" s="14"/>
      <c r="B343" s="5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8" customFormat="1" ht="16.5">
      <c r="A344" s="14"/>
      <c r="B344" s="5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8" customFormat="1" ht="16.5">
      <c r="A345" s="14"/>
      <c r="B345" s="5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8" customFormat="1" ht="16.5">
      <c r="A346" s="14"/>
      <c r="B346" s="5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8" customFormat="1" ht="16.5">
      <c r="A347" s="14"/>
      <c r="B347" s="5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8" customFormat="1" ht="16.5">
      <c r="A348" s="14"/>
      <c r="B348" s="5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8" customFormat="1" ht="16.5">
      <c r="A349" s="14"/>
      <c r="B349" s="5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8" customFormat="1" ht="16.5">
      <c r="A350" s="14"/>
      <c r="B350" s="5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8" customFormat="1" ht="16.5">
      <c r="A351" s="14"/>
      <c r="B351" s="5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8" customFormat="1" ht="16.5">
      <c r="A352" s="14"/>
      <c r="B352" s="5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8" customFormat="1" ht="16.5">
      <c r="A353" s="14"/>
      <c r="B353" s="5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8" customFormat="1" ht="16.5">
      <c r="A354" s="14"/>
      <c r="B354" s="5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8" customFormat="1" ht="16.5">
      <c r="A355" s="14"/>
      <c r="B355" s="5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8" customFormat="1" ht="16.5">
      <c r="A356" s="14"/>
      <c r="B356" s="5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8" customFormat="1" ht="16.5">
      <c r="A357" s="14"/>
      <c r="B357" s="5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8" customFormat="1" ht="16.5">
      <c r="A358" s="14"/>
      <c r="B358" s="5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8" customFormat="1" ht="16.5">
      <c r="A359" s="14"/>
      <c r="B359" s="5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8" customFormat="1" ht="16.5">
      <c r="A360" s="14"/>
      <c r="B360" s="5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8" customFormat="1" ht="16.5">
      <c r="A361" s="14"/>
      <c r="B361" s="5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8" customFormat="1" ht="16.5">
      <c r="A362" s="14"/>
      <c r="B362" s="5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8" customFormat="1" ht="16.5">
      <c r="A363" s="14"/>
      <c r="B363" s="5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8" customFormat="1" ht="16.5">
      <c r="A364" s="14"/>
      <c r="B364" s="5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8" customFormat="1" ht="16.5">
      <c r="A365" s="14"/>
      <c r="B365" s="5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14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14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14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14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14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14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14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14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14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14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14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14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14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14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14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14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14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14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14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14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14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14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14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14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14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14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14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14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14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14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14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14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14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14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14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14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14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14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14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14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14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14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14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14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14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14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14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14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14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14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14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14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14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14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14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14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14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14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14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14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14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14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14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14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14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14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14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8" customFormat="1" ht="16.5">
      <c r="A433" s="14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8" customFormat="1" ht="16.5">
      <c r="A434" s="14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8" customFormat="1" ht="16.5">
      <c r="A435" s="14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8" customFormat="1" ht="16.5">
      <c r="A436" s="14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8" customFormat="1" ht="16.5">
      <c r="A437" s="14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8" customFormat="1" ht="16.5">
      <c r="A438" s="14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8" customFormat="1" ht="16.5">
      <c r="A439" s="14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8" customFormat="1" ht="16.5">
      <c r="A440" s="14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8" customFormat="1" ht="16.5">
      <c r="A441" s="14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8" customFormat="1" ht="16.5">
      <c r="A442" s="14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8" customFormat="1" ht="16.5">
      <c r="A443" s="14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8" customFormat="1" ht="16.5">
      <c r="A444" s="14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8" customFormat="1" ht="16.5">
      <c r="A445" s="14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8" customFormat="1" ht="16.5">
      <c r="A446" s="14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8" customFormat="1" ht="16.5">
      <c r="A447" s="14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8" customFormat="1" ht="16.5">
      <c r="A448" s="14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8" customFormat="1" ht="16.5">
      <c r="A449" s="14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8" customFormat="1" ht="16.5">
      <c r="A450" s="14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8" customFormat="1" ht="16.5">
      <c r="A451" s="14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8" customFormat="1" ht="16.5">
      <c r="A452" s="14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8" customFormat="1" ht="16.5">
      <c r="A453" s="14"/>
      <c r="B453" s="5"/>
      <c r="C453" s="9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8" customFormat="1" ht="16.5">
      <c r="A454" s="14"/>
      <c r="B454" s="5"/>
      <c r="C454" s="9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8" customFormat="1" ht="16.5">
      <c r="A455" s="14"/>
      <c r="B455" s="5"/>
      <c r="C455" s="9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8" customFormat="1" ht="16.5">
      <c r="A456" s="14"/>
      <c r="B456" s="5"/>
      <c r="C456" s="9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8" customFormat="1" ht="16.5">
      <c r="A457" s="14"/>
      <c r="B457" s="5"/>
      <c r="C457" s="9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8" customFormat="1" ht="16.5">
      <c r="A458" s="14"/>
      <c r="B458" s="5"/>
      <c r="C458" s="9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8" customFormat="1" ht="16.5">
      <c r="A459" s="14"/>
      <c r="B459" s="5"/>
      <c r="C459" s="9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8" customFormat="1" ht="16.5">
      <c r="A460" s="14"/>
      <c r="B460" s="5"/>
      <c r="C460" s="9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8" customFormat="1" ht="16.5">
      <c r="A461" s="14"/>
      <c r="B461" s="5"/>
      <c r="C461" s="9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8" customFormat="1" ht="16.5">
      <c r="A462" s="14"/>
      <c r="B462" s="5"/>
      <c r="C462" s="9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8" customFormat="1" ht="16.5">
      <c r="A463" s="14"/>
      <c r="B463" s="5"/>
      <c r="C463" s="9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8" customFormat="1" ht="16.5">
      <c r="A464" s="14"/>
      <c r="B464" s="5"/>
      <c r="C464" s="9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8" customFormat="1" ht="16.5">
      <c r="A465" s="14"/>
      <c r="B465" s="5"/>
      <c r="C465" s="9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8" customFormat="1" ht="16.5">
      <c r="A466" s="14"/>
      <c r="B466" s="5"/>
      <c r="C466" s="9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8" customFormat="1" ht="16.5">
      <c r="A467" s="14"/>
      <c r="B467" s="5"/>
      <c r="C467" s="9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8" customFormat="1" ht="16.5">
      <c r="A468" s="14"/>
      <c r="B468" s="5"/>
      <c r="C468" s="9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8" customFormat="1" ht="16.5">
      <c r="A469" s="14"/>
      <c r="B469" s="5"/>
      <c r="C469" s="9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8" customFormat="1" ht="16.5">
      <c r="A470" s="14"/>
      <c r="B470" s="5"/>
      <c r="C470" s="9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8" customFormat="1" ht="16.5">
      <c r="A471" s="14"/>
      <c r="B471" s="5"/>
      <c r="C471" s="9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8" customFormat="1" ht="16.5">
      <c r="A472" s="14"/>
      <c r="B472" s="5"/>
      <c r="C472" s="9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8" customFormat="1" ht="16.5">
      <c r="A473" s="14"/>
      <c r="B473" s="5"/>
      <c r="C473" s="9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8" customFormat="1" ht="16.5">
      <c r="A474" s="14"/>
      <c r="B474" s="5"/>
      <c r="C474" s="9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8" customFormat="1" ht="16.5">
      <c r="A475" s="14"/>
      <c r="B475" s="5"/>
      <c r="C475" s="9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8" customFormat="1" ht="16.5">
      <c r="A476" s="14"/>
      <c r="B476" s="5"/>
      <c r="C476" s="9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8" customFormat="1" ht="16.5">
      <c r="A477" s="14"/>
      <c r="B477" s="5"/>
      <c r="C477" s="9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8" customFormat="1" ht="16.5">
      <c r="A478" s="14"/>
      <c r="B478" s="5"/>
      <c r="C478" s="9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8" customFormat="1" ht="16.5">
      <c r="A479" s="14"/>
      <c r="B479" s="5"/>
      <c r="C479" s="9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8" customFormat="1" ht="16.5">
      <c r="A480" s="14"/>
      <c r="B480" s="5"/>
      <c r="C480" s="9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8" customFormat="1" ht="16.5">
      <c r="A481" s="14"/>
      <c r="B481" s="5"/>
      <c r="C481" s="9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8" customFormat="1" ht="16.5">
      <c r="A482" s="14"/>
      <c r="B482" s="5"/>
      <c r="C482" s="9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8" customFormat="1" ht="16.5">
      <c r="A483" s="14"/>
      <c r="B483" s="5"/>
      <c r="C483" s="9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8" customFormat="1" ht="16.5">
      <c r="A484" s="14"/>
      <c r="B484" s="5"/>
      <c r="C484" s="9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8" customFormat="1" ht="16.5">
      <c r="A485" s="14"/>
      <c r="B485" s="5"/>
      <c r="C485" s="9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8" customFormat="1" ht="16.5">
      <c r="A486" s="14"/>
      <c r="B486" s="5"/>
      <c r="C486" s="9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8" customFormat="1" ht="16.5">
      <c r="A487" s="14"/>
      <c r="B487" s="5"/>
      <c r="C487" s="9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8" customFormat="1" ht="16.5">
      <c r="A488" s="14"/>
      <c r="B488" s="5"/>
      <c r="C488" s="9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8" customFormat="1" ht="16.5">
      <c r="A489" s="14"/>
      <c r="B489" s="5"/>
      <c r="C489" s="9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8" customFormat="1" ht="16.5">
      <c r="A490" s="14"/>
      <c r="B490" s="5"/>
      <c r="C490" s="9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8" customFormat="1" ht="16.5">
      <c r="A491" s="14"/>
      <c r="B491" s="5"/>
      <c r="C491" s="9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8" customFormat="1" ht="16.5">
      <c r="A492" s="14"/>
      <c r="B492" s="5"/>
      <c r="C492" s="9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8" customFormat="1" ht="16.5">
      <c r="A493" s="14"/>
      <c r="B493" s="5"/>
      <c r="C493" s="9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8" customFormat="1" ht="16.5">
      <c r="A494" s="14"/>
      <c r="B494" s="5"/>
      <c r="C494" s="9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8" customFormat="1" ht="16.5">
      <c r="A495" s="14"/>
      <c r="B495" s="5"/>
      <c r="C495" s="9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8" customFormat="1" ht="16.5">
      <c r="A496" s="14"/>
      <c r="B496" s="5"/>
      <c r="C496" s="9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8" customFormat="1" ht="16.5">
      <c r="A497" s="14"/>
      <c r="B497" s="5"/>
      <c r="C497" s="9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8" customFormat="1" ht="16.5">
      <c r="A498" s="14"/>
      <c r="B498" s="5"/>
      <c r="C498" s="9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8" customFormat="1" ht="16.5">
      <c r="A499" s="14"/>
      <c r="B499" s="5"/>
      <c r="C499" s="9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8" customFormat="1" ht="16.5">
      <c r="A500" s="14"/>
      <c r="B500" s="5"/>
      <c r="C500" s="9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8" customFormat="1" ht="16.5">
      <c r="A501" s="14"/>
      <c r="B501" s="5"/>
      <c r="C501" s="9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8" customFormat="1" ht="16.5">
      <c r="A502" s="14"/>
      <c r="B502" s="5"/>
      <c r="C502" s="9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8" customFormat="1" ht="16.5">
      <c r="A503" s="14"/>
      <c r="B503" s="5"/>
      <c r="C503" s="9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8" customFormat="1" ht="16.5">
      <c r="A504" s="14"/>
      <c r="B504" s="5"/>
      <c r="C504" s="9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8" customFormat="1" ht="16.5">
      <c r="A505" s="14"/>
      <c r="B505" s="5"/>
      <c r="C505" s="9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8" customFormat="1" ht="16.5">
      <c r="A506" s="14"/>
      <c r="B506" s="5"/>
      <c r="C506" s="9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8" customFormat="1" ht="16.5">
      <c r="A507" s="14"/>
      <c r="B507" s="5"/>
      <c r="C507" s="9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8" customFormat="1" ht="16.5">
      <c r="A508" s="14"/>
      <c r="B508" s="5"/>
      <c r="C508" s="9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8" customFormat="1" ht="16.5">
      <c r="A509" s="14"/>
      <c r="B509" s="5"/>
      <c r="C509" s="9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8" customFormat="1" ht="16.5">
      <c r="A510" s="14"/>
      <c r="B510" s="5"/>
      <c r="C510" s="9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8" customFormat="1" ht="16.5">
      <c r="A511" s="14"/>
      <c r="B511" s="5"/>
      <c r="C511" s="9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8" customFormat="1" ht="16.5">
      <c r="A512" s="14"/>
      <c r="B512" s="5"/>
      <c r="C512" s="9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8" customFormat="1" ht="16.5">
      <c r="A513" s="14"/>
      <c r="B513" s="5"/>
      <c r="C513" s="9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8" customFormat="1" ht="16.5">
      <c r="A514" s="14"/>
      <c r="B514" s="5"/>
      <c r="C514" s="9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8" customFormat="1" ht="16.5">
      <c r="A515" s="14"/>
      <c r="B515" s="5"/>
      <c r="C515" s="9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8" customFormat="1" ht="16.5">
      <c r="A516" s="14"/>
      <c r="B516" s="5"/>
      <c r="C516" s="9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8" customFormat="1" ht="16.5">
      <c r="A517" s="14"/>
      <c r="B517" s="5"/>
      <c r="C517" s="9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8" customFormat="1" ht="16.5">
      <c r="A518" s="14"/>
      <c r="B518" s="5"/>
      <c r="C518" s="9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8" customFormat="1" ht="16.5">
      <c r="A519" s="14"/>
      <c r="B519" s="5"/>
      <c r="C519" s="9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8" customFormat="1" ht="16.5">
      <c r="A520" s="14"/>
      <c r="B520" s="5"/>
      <c r="C520" s="9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8" customFormat="1" ht="16.5">
      <c r="A521" s="14"/>
      <c r="B521" s="5"/>
      <c r="C521" s="9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8" customFormat="1" ht="16.5">
      <c r="A522" s="14"/>
      <c r="B522" s="5"/>
      <c r="C522" s="9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8" customFormat="1" ht="16.5">
      <c r="A523" s="14"/>
      <c r="B523" s="5"/>
      <c r="C523" s="9"/>
      <c r="D523" s="3"/>
      <c r="E523" s="3"/>
      <c r="F523" s="3"/>
      <c r="G523" s="3"/>
      <c r="H523" s="3"/>
      <c r="I523" s="3"/>
      <c r="J523" s="3"/>
      <c r="K523" s="3"/>
      <c r="L523" s="3"/>
    </row>
  </sheetData>
  <sheetProtection/>
  <mergeCells count="16">
    <mergeCell ref="H4:M4"/>
    <mergeCell ref="K5:L5"/>
    <mergeCell ref="E5:E6"/>
    <mergeCell ref="C167:L167"/>
    <mergeCell ref="C166:L166"/>
    <mergeCell ref="C163:L163"/>
    <mergeCell ref="A1:M1"/>
    <mergeCell ref="A2:M2"/>
    <mergeCell ref="A5:A6"/>
    <mergeCell ref="B5:B6"/>
    <mergeCell ref="C5:C6"/>
    <mergeCell ref="D5:D6"/>
    <mergeCell ref="F5:F6"/>
    <mergeCell ref="K3:M3"/>
    <mergeCell ref="G5:H5"/>
    <mergeCell ref="I5:J5"/>
  </mergeCells>
  <conditionalFormatting sqref="D74:F74 C75:C79 D42:E49 F43:F49 E75:F79 D51:E60 F52:F60 C63:F70 F36 D37:D38 D71:D89 D27:D34 C29:F33 F19 D21:F21 C22:F24 D16 C15:F15 D12:F12 D80:F89 C95:C130 D91:F130 C131:F155">
    <cfRule type="cellIs" priority="331" dxfId="2" operator="equal" stopIfTrue="1">
      <formula>0</formula>
    </cfRule>
  </conditionalFormatting>
  <conditionalFormatting sqref="D104:D108 D30:D34">
    <cfRule type="cellIs" priority="81" dxfId="3" operator="equal" stopIfTrue="1">
      <formula>8223.307275</formula>
    </cfRule>
  </conditionalFormatting>
  <printOptions/>
  <pageMargins left="0.11811023622047245" right="0.11811023622047245" top="0.7874015748031497" bottom="0.7480314960629921" header="0.5118110236220472" footer="0.5118110236220472"/>
  <pageSetup fitToHeight="20" horizontalDpi="600" verticalDpi="600" orientation="landscape" scale="70" r:id="rId1"/>
  <ignoredErrors>
    <ignoredError sqref="F27:F28 F101" formula="1"/>
    <ignoredError sqref="B42 B51 B30 B10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Mamuka Chighladze</cp:lastModifiedBy>
  <cp:lastPrinted>2020-08-04T16:11:58Z</cp:lastPrinted>
  <dcterms:created xsi:type="dcterms:W3CDTF">2011-10-05T13:08:43Z</dcterms:created>
  <dcterms:modified xsi:type="dcterms:W3CDTF">2021-01-08T12:39:10Z</dcterms:modified>
  <cp:category/>
  <cp:version/>
  <cp:contentType/>
  <cp:contentStatus/>
</cp:coreProperties>
</file>