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ira.kakriashvili\Desktop\გზები ახალიიიი\ახალსოფელი სართიჭალა\"/>
    </mc:Choice>
  </mc:AlternateContent>
  <bookViews>
    <workbookView xWindow="0" yWindow="0" windowWidth="28800" windowHeight="12330"/>
  </bookViews>
  <sheets>
    <sheet name="N8 ქუჩა" sheetId="1" r:id="rId1"/>
  </sheets>
  <definedNames>
    <definedName name="_xlnm.Print_Area" localSheetId="0">'N8 ქუჩა'!$A$1:$L$250</definedName>
    <definedName name="_xlnm.Print_Titles" localSheetId="0">'N8 ქუჩა'!$4:$4</definedName>
  </definedNames>
  <calcPr calcId="162913"/>
</workbook>
</file>

<file path=xl/calcChain.xml><?xml version="1.0" encoding="utf-8"?>
<calcChain xmlns="http://schemas.openxmlformats.org/spreadsheetml/2006/main">
  <c r="E230" i="1" l="1"/>
  <c r="E194" i="1"/>
  <c r="E171" i="1"/>
  <c r="E135" i="1"/>
  <c r="E126" i="1"/>
  <c r="E118" i="1"/>
  <c r="E96" i="1"/>
  <c r="E89" i="1"/>
  <c r="E39" i="1"/>
  <c r="E11" i="1"/>
  <c r="E130" i="1" l="1"/>
  <c r="E131" i="1" s="1"/>
  <c r="E127" i="1"/>
  <c r="E128" i="1"/>
  <c r="E123" i="1"/>
  <c r="E121" i="1"/>
  <c r="E119" i="1"/>
  <c r="E124" i="1"/>
  <c r="E125" i="1" s="1"/>
  <c r="E117" i="1"/>
  <c r="D116" i="1"/>
  <c r="E115" i="1"/>
  <c r="D112" i="1"/>
  <c r="D107" i="1"/>
  <c r="E107" i="1" s="1"/>
  <c r="D106" i="1"/>
  <c r="D105" i="1"/>
  <c r="E105" i="1" s="1"/>
  <c r="D104" i="1"/>
  <c r="D103" i="1"/>
  <c r="D102" i="1"/>
  <c r="D100" i="1"/>
  <c r="D99" i="1"/>
  <c r="D98" i="1"/>
  <c r="D97" i="1"/>
  <c r="E94" i="1"/>
  <c r="E95" i="1" s="1"/>
  <c r="D92" i="1"/>
  <c r="E92" i="1" s="1"/>
  <c r="D91" i="1"/>
  <c r="E91" i="1" s="1"/>
  <c r="D90" i="1"/>
  <c r="D87" i="1"/>
  <c r="D86" i="1"/>
  <c r="D85" i="1"/>
  <c r="D83" i="1"/>
  <c r="D81" i="1"/>
  <c r="D80" i="1"/>
  <c r="D79" i="1"/>
  <c r="D74" i="1"/>
  <c r="D73" i="1"/>
  <c r="E72" i="1"/>
  <c r="E70" i="1"/>
  <c r="E69" i="1"/>
  <c r="E67" i="1"/>
  <c r="E66" i="1"/>
  <c r="D61" i="1"/>
  <c r="D60" i="1"/>
  <c r="E60" i="1" s="1"/>
  <c r="D59" i="1"/>
  <c r="E58" i="1"/>
  <c r="E63" i="1" s="1"/>
  <c r="D56" i="1"/>
  <c r="D55" i="1"/>
  <c r="D54" i="1"/>
  <c r="D52" i="1"/>
  <c r="D50" i="1"/>
  <c r="D49" i="1"/>
  <c r="D48" i="1"/>
  <c r="E47" i="1"/>
  <c r="D44" i="1"/>
  <c r="E61" i="1" l="1"/>
  <c r="E50" i="1"/>
  <c r="E74" i="1"/>
  <c r="E48" i="1"/>
  <c r="E49" i="1"/>
  <c r="E76" i="1"/>
  <c r="E51" i="1"/>
  <c r="E52" i="1" s="1"/>
  <c r="E59" i="1"/>
  <c r="E45" i="1"/>
  <c r="E40" i="1"/>
  <c r="E42" i="1"/>
  <c r="E71" i="1"/>
  <c r="E112" i="1"/>
  <c r="E113" i="1"/>
  <c r="E41" i="1"/>
  <c r="E64" i="1"/>
  <c r="E116" i="1"/>
  <c r="E57" i="1"/>
  <c r="E82" i="1"/>
  <c r="E84" i="1" s="1"/>
  <c r="E81" i="1"/>
  <c r="E80" i="1"/>
  <c r="E79" i="1"/>
  <c r="E90" i="1"/>
  <c r="E73" i="1"/>
  <c r="E97" i="1"/>
  <c r="E98" i="1"/>
  <c r="E99" i="1"/>
  <c r="E100" i="1"/>
  <c r="E102" i="1"/>
  <c r="E103" i="1"/>
  <c r="E104" i="1"/>
  <c r="E106" i="1"/>
  <c r="E120" i="1"/>
  <c r="E122" i="1"/>
  <c r="E53" i="1" l="1"/>
  <c r="E56" i="1" s="1"/>
  <c r="E77" i="1"/>
  <c r="E108" i="1"/>
  <c r="E55" i="1"/>
  <c r="E54" i="1"/>
  <c r="E109" i="1"/>
  <c r="E43" i="1"/>
  <c r="E46" i="1"/>
  <c r="E44" i="1"/>
  <c r="E87" i="1"/>
  <c r="E85" i="1"/>
  <c r="E86" i="1"/>
  <c r="E83" i="1"/>
  <c r="E88" i="1"/>
  <c r="E110" i="1"/>
  <c r="D18" i="1" l="1"/>
  <c r="D17" i="1"/>
  <c r="D16" i="1"/>
  <c r="E15" i="1"/>
  <c r="E19" i="1" s="1"/>
  <c r="D14" i="1"/>
  <c r="E14" i="1" s="1"/>
  <c r="D13" i="1"/>
  <c r="D12" i="1"/>
  <c r="E18" i="1" l="1"/>
  <c r="E16" i="1"/>
  <c r="E17" i="1"/>
  <c r="E12" i="1"/>
  <c r="E13" i="1"/>
  <c r="D228" i="1" l="1"/>
  <c r="D225" i="1"/>
  <c r="D224" i="1"/>
  <c r="D223" i="1"/>
  <c r="D222" i="1"/>
  <c r="D221" i="1"/>
  <c r="D169" i="1"/>
  <c r="D162" i="1"/>
  <c r="E215" i="1"/>
  <c r="E156" i="1"/>
  <c r="E153" i="1" l="1"/>
  <c r="E212" i="1"/>
  <c r="E22" i="1" l="1"/>
  <c r="E27" i="1" s="1"/>
  <c r="E214" i="1" l="1"/>
  <c r="E155" i="1"/>
  <c r="E201" i="1" l="1"/>
  <c r="D234" i="1"/>
  <c r="D233" i="1"/>
  <c r="D232" i="1"/>
  <c r="D231" i="1"/>
  <c r="E228" i="1"/>
  <c r="E216" i="1"/>
  <c r="D213" i="1"/>
  <c r="E213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198" i="1"/>
  <c r="D197" i="1"/>
  <c r="E197" i="1" s="1"/>
  <c r="D196" i="1"/>
  <c r="D195" i="1"/>
  <c r="D187" i="1"/>
  <c r="D186" i="1"/>
  <c r="D185" i="1"/>
  <c r="D183" i="1"/>
  <c r="E182" i="1"/>
  <c r="E184" i="1" s="1"/>
  <c r="E188" i="1" s="1"/>
  <c r="E227" i="1" l="1"/>
  <c r="E223" i="1"/>
  <c r="E225" i="1"/>
  <c r="E200" i="1"/>
  <c r="E221" i="1"/>
  <c r="E234" i="1"/>
  <c r="E222" i="1"/>
  <c r="E233" i="1"/>
  <c r="E218" i="1"/>
  <c r="E224" i="1"/>
  <c r="E196" i="1"/>
  <c r="E198" i="1"/>
  <c r="E195" i="1"/>
  <c r="E189" i="1"/>
  <c r="E186" i="1"/>
  <c r="E185" i="1"/>
  <c r="E187" i="1"/>
  <c r="E237" i="1"/>
  <c r="E183" i="1"/>
  <c r="E236" i="1"/>
  <c r="E238" i="1" s="1"/>
  <c r="E231" i="1"/>
  <c r="E232" i="1"/>
  <c r="E229" i="1" l="1"/>
  <c r="E202" i="1"/>
  <c r="E219" i="1"/>
  <c r="E191" i="1"/>
  <c r="E193" i="1"/>
  <c r="E192" i="1"/>
  <c r="E190" i="1"/>
  <c r="E177" i="1" l="1"/>
  <c r="E179" i="1" s="1"/>
  <c r="E141" i="1"/>
  <c r="E143" i="1" s="1"/>
  <c r="D175" i="1"/>
  <c r="D174" i="1"/>
  <c r="D173" i="1"/>
  <c r="D172" i="1"/>
  <c r="D166" i="1"/>
  <c r="D165" i="1"/>
  <c r="D164" i="1"/>
  <c r="D163" i="1"/>
  <c r="E157" i="1"/>
  <c r="D154" i="1"/>
  <c r="E154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39" i="1"/>
  <c r="D138" i="1"/>
  <c r="D137" i="1"/>
  <c r="E137" i="1" s="1"/>
  <c r="D136" i="1"/>
  <c r="E142" i="1" l="1"/>
  <c r="E166" i="1"/>
  <c r="E138" i="1"/>
  <c r="E136" i="1"/>
  <c r="E162" i="1"/>
  <c r="E175" i="1"/>
  <c r="E172" i="1"/>
  <c r="E174" i="1"/>
  <c r="E173" i="1"/>
  <c r="E165" i="1"/>
  <c r="E178" i="1"/>
  <c r="E164" i="1"/>
  <c r="E168" i="1"/>
  <c r="E170" i="1" s="1"/>
  <c r="E163" i="1"/>
  <c r="E139" i="1"/>
  <c r="E159" i="1"/>
  <c r="E160" i="1" s="1"/>
  <c r="E169" i="1"/>
  <c r="D34" i="1" l="1"/>
  <c r="D33" i="1"/>
  <c r="D25" i="1"/>
  <c r="D24" i="1"/>
  <c r="D23" i="1"/>
  <c r="E21" i="1"/>
  <c r="E7" i="1"/>
  <c r="E25" i="1" l="1"/>
  <c r="E33" i="1"/>
  <c r="E34" i="1"/>
  <c r="E24" i="1"/>
  <c r="E23" i="1"/>
  <c r="E26" i="1"/>
  <c r="E31" i="1" l="1"/>
  <c r="E29" i="1"/>
  <c r="E28" i="1"/>
  <c r="E30" i="1"/>
</calcChain>
</file>

<file path=xl/sharedStrings.xml><?xml version="1.0" encoding="utf-8"?>
<sst xmlns="http://schemas.openxmlformats.org/spreadsheetml/2006/main" count="480" uniqueCount="136">
  <si>
    <t>N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</si>
  <si>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</si>
  <si>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</si>
  <si>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</si>
  <si>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</si>
  <si>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</si>
  <si>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</si>
  <si>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</si>
  <si>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</si>
  <si>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</si>
  <si>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</si>
  <si>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</si>
  <si>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</si>
  <si>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</si>
  <si>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</si>
  <si>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</si>
  <si>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</si>
  <si>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</si>
  <si>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</si>
  <si>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</si>
  <si>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</si>
  <si>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</si>
  <si>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</si>
  <si>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</si>
  <si>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</si>
  <si>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</si>
  <si>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</si>
  <si>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 xml:space="preserve">გზის მოშანდაკება გრეიდერით 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</si>
  <si>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</si>
  <si>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</si>
  <si>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</si>
  <si>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</si>
  <si>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</si>
  <si>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</si>
  <si>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</si>
  <si>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</si>
  <si>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</si>
  <si>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</si>
  <si>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</si>
  <si>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</si>
  <si>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</si>
  <si>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ზედნადები ხარჯები</t>
  </si>
  <si>
    <t>%</t>
  </si>
  <si>
    <t>გეგმიური მოგება</t>
  </si>
  <si>
    <t>გაუთვალისწინებელი ხარჯები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</si>
  <si>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</si>
  <si>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</si>
  <si>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</si>
  <si>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ტრაქტორი 79კვტ.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</si>
  <si>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</si>
  <si>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სატკეპნი საგზაო გლუვი 18ტ.</t>
  </si>
  <si>
    <t>პროექტით</t>
  </si>
  <si>
    <t>ტნ.</t>
  </si>
  <si>
    <t>სამუშაოები ნაყარში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</si>
  <si>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</si>
  <si>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>ბულდოზერი 108 ცხ. ძ.</t>
  </si>
  <si>
    <t>მ/სთ</t>
  </si>
  <si>
    <t>ღორღი ფრ (0-40 მმ)</t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</si>
  <si>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</si>
  <si>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</si>
  <si>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t>ბიტუმის ემულსია</t>
  </si>
  <si>
    <t>ქვიშა ხრეში (ტკეპნის კოეფიციენტის 
გათვალისწინებით K=1,22)</t>
  </si>
  <si>
    <r>
      <t>m</t>
    </r>
    <r>
      <rPr>
        <b/>
        <vertAlign val="superscript"/>
        <sz val="12"/>
        <rFont val="AcadNusx"/>
      </rPr>
      <t>2</t>
    </r>
  </si>
  <si>
    <r>
      <t>საფუძვლის ზედა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</si>
  <si>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ავტოგუდრონატორი 3500ლ.</t>
  </si>
  <si>
    <t>სატკეპნი საგზაო 10ტნ.</t>
  </si>
  <si>
    <t>ასფალტის დამგები</t>
  </si>
  <si>
    <t>ასფალტობეტონი</t>
  </si>
  <si>
    <t>მისაყრელი გერდულების მოწყობა ქვიშა ხრეშით  (ტკეპნის კოეფიციენტის გათვალისწინებით K=1,22)</t>
  </si>
  <si>
    <t>ექსკავატორი ჩამჩის მოცულობით 0,5მ3</t>
  </si>
  <si>
    <t>მიერთებებზე 
საგზაო სამოსი მოწყობა</t>
  </si>
  <si>
    <r>
      <t>m</t>
    </r>
    <r>
      <rPr>
        <vertAlign val="superscript"/>
        <sz val="12"/>
        <rFont val="AcadNusx"/>
      </rPr>
      <t>3</t>
    </r>
  </si>
  <si>
    <t>ქვიშა ხრეშის ტრანსპორტირება 
15კმ-დან k=1.6</t>
  </si>
  <si>
    <t>ღორღის ტრანსპორტირება 15კმ-დან
k=1.6</t>
  </si>
  <si>
    <t>ბიტუმის ტრანსპორტირება 15კმ-დან</t>
  </si>
  <si>
    <t>ასფალტის ტრანსპორტირება 
15კმ-დან</t>
  </si>
  <si>
    <t>საფუძვლიs zედა ფენის მოწყობა  ღორღით ფრაქციით 0-40მმ  სისქით 12სმ</t>
  </si>
  <si>
    <t>დაზიანებული ა/ბეტონის საფარის დემონტაჟი</t>
  </si>
  <si>
    <t xml:space="preserve">გრეიდერი 108ცხ. ძ. </t>
  </si>
  <si>
    <t>სანგრევი ჩაქუცები</t>
  </si>
  <si>
    <t xml:space="preserve">ა/ბეტონის დატვირთვა ექსკავატორის საშუალებით </t>
  </si>
  <si>
    <t>ა/ბეტონის გატანა ნაყარში 5კმ-ზე</t>
  </si>
  <si>
    <t>საფუძვლის შემასწორებელი ფენის მოწყობა  ქვიშა ხრეშოვანი ნარევით საშ. სისქით  h 12სმ (ტკეპნის კოეფიციენტის გათვალისწინებით K-1,22)</t>
  </si>
  <si>
    <t>საფარის ზედა ფენის მოწყობა წვრილმარცვლოვანი მკვრივი, ა/ბეტონის ცხელი ნარევით სისქით 5 სმ</t>
  </si>
  <si>
    <t>თავი 3. ხელოვნური ნაგებობები</t>
  </si>
  <si>
    <t>თავი 4, საგზაო სამოსი</t>
  </si>
  <si>
    <r>
      <t xml:space="preserve">გზის გადამკვეთი ლითონის მილის </t>
    </r>
    <r>
      <rPr>
        <b/>
        <sz val="12"/>
        <rFont val="Arial"/>
        <family val="2"/>
      </rPr>
      <t>d=1000 მმ</t>
    </r>
  </si>
  <si>
    <t>არსებული ამორტიზირებული რკ. ბეტონის მილის დაშლა სანგრევი ჩაქუჩებით,</t>
  </si>
  <si>
    <t>სამშენებლო ნაგვის დატვირთვა ავტო თვითმცლელზე</t>
  </si>
  <si>
    <t>ექსკავატორი  0,5მ3</t>
  </si>
  <si>
    <t>ნარჩენების გატანა ნაყარში 5კმ-ზე</t>
  </si>
  <si>
    <t xml:space="preserve">მილისთვის ქვაბულის დამუშავება ექსკავატორით ჩამჩის მოცულობით 0,25 მ3  </t>
  </si>
  <si>
    <r>
      <t>ექსკავატორი ჩამჩის 
მოცულობით 0,25მ</t>
    </r>
    <r>
      <rPr>
        <vertAlign val="superscript"/>
        <sz val="12"/>
        <rFont val="Sylfaen"/>
        <family val="1"/>
        <charset val="204"/>
      </rPr>
      <t>3</t>
    </r>
  </si>
  <si>
    <t>გრუნტის დამუშავება ხელით 
მექანიზიმის მიუდგომელ ადგილებში</t>
  </si>
  <si>
    <t xml:space="preserve">ზედმეტი გრუნტის დატვირთვა 
ექსკავატორის საშუალებით </t>
  </si>
  <si>
    <t>ზედმეტი გრუნტის გატანა ნაყარში 5კმ-ზე</t>
  </si>
  <si>
    <r>
      <t xml:space="preserve">ქვესაგები ფენის მოწყობა ქვიშა–ხრეშiთ სისქით 30 სმ (ტკეპნის კოეფიციენტის გათვალისწინებით </t>
    </r>
    <r>
      <rPr>
        <b/>
        <sz val="12"/>
        <rFont val="Arial"/>
        <family val="2"/>
        <charset val="204"/>
      </rPr>
      <t>K</t>
    </r>
    <r>
      <rPr>
        <b/>
        <sz val="12"/>
        <rFont val="AcadNusx"/>
      </rPr>
      <t>=1,1)</t>
    </r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</si>
  <si>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</si>
  <si>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ამწე 16ტ</t>
  </si>
  <si>
    <r>
      <t xml:space="preserve">ქვიშა ხრეშოვანი ნარევი (ტკეპნის კოეფიციენტის გათვალისწინებით </t>
    </r>
    <r>
      <rPr>
        <sz val="12"/>
        <rFont val="Arial"/>
        <family val="2"/>
        <charset val="204"/>
      </rPr>
      <t>K=1,1)</t>
    </r>
  </si>
  <si>
    <r>
      <t xml:space="preserve">ლითონის მილის </t>
    </r>
    <r>
      <rPr>
        <b/>
        <sz val="12"/>
        <rFont val="Arial"/>
        <family val="2"/>
      </rPr>
      <t>d</t>
    </r>
    <r>
      <rPr>
        <b/>
        <sz val="12"/>
        <rFont val="AcadNusx"/>
      </rPr>
      <t>-1000 მმ. კედლის სისქით 6,0მმ. ჩადება ტრანშეაში</t>
    </r>
  </si>
  <si>
    <t>გრძ/მ</t>
  </si>
  <si>
    <t>ლითონის მილი დ 1000 მმ.</t>
  </si>
  <si>
    <t>ლითონის მილის ტრანსპორტირება 15 კმ. მანძილიდან</t>
  </si>
  <si>
    <r>
      <t>ტრანშეის შევსება ქვიშა–ხრეშით (ტკეპნის კოეფიციენტის გათვალისწინებით</t>
    </r>
    <r>
      <rPr>
        <b/>
        <sz val="12"/>
        <rFont val="Arial"/>
        <family val="2"/>
        <charset val="204"/>
      </rPr>
      <t xml:space="preserve"> K</t>
    </r>
    <r>
      <rPr>
        <b/>
        <sz val="12"/>
        <rFont val="AcadNusx"/>
      </rPr>
      <t>=1,1)</t>
    </r>
  </si>
  <si>
    <t xml:space="preserve">გრუნტის დამუშავება ხელით 
მექანიზიმის მიუდგომელ ადგილებში </t>
  </si>
  <si>
    <t xml:space="preserve">ზედმეტი გრუნტის დატვირთვა ექსკავატორის საშუალებით </t>
  </si>
  <si>
    <r>
      <t xml:space="preserve">ქვესაგები ფენის მოწყობა ქვიშა–ხრეშiთ სისქით 10 სმ (ტკეპნის კოეფიციენტის გათვალისწინებით </t>
    </r>
    <r>
      <rPr>
        <b/>
        <sz val="12"/>
        <rFont val="Arial"/>
        <family val="2"/>
        <charset val="204"/>
      </rPr>
      <t>K</t>
    </r>
    <r>
      <rPr>
        <b/>
        <sz val="12"/>
        <rFont val="AcadNusx"/>
      </rPr>
      <t>=1,1)</t>
    </r>
  </si>
  <si>
    <r>
      <t xml:space="preserve">(ფუნდამენტი, ტანი, პარაპეტი)  მოწყობა </t>
    </r>
    <r>
      <rPr>
        <b/>
        <sz val="12"/>
        <color indexed="8"/>
        <rFont val="Arial"/>
        <family val="2"/>
        <charset val="204"/>
      </rPr>
      <t xml:space="preserve">B-22,5 F200 W6 </t>
    </r>
    <r>
      <rPr>
        <b/>
        <sz val="12"/>
        <color indexed="8"/>
        <rFont val="AcadNusx"/>
      </rPr>
      <t xml:space="preserve">კლასის მონოლითური ბეტონით </t>
    </r>
  </si>
  <si>
    <t>ამწე მუხლუხა სვლაზე 10ტ</t>
  </si>
  <si>
    <t>სამშენებლო ქანჩი</t>
  </si>
  <si>
    <t>კგ</t>
  </si>
  <si>
    <r>
      <t xml:space="preserve">ბეტონი </t>
    </r>
    <r>
      <rPr>
        <sz val="12"/>
        <rFont val="Arial"/>
        <family val="2"/>
      </rPr>
      <t>B-22.5 F200 W6</t>
    </r>
  </si>
  <si>
    <t>ცემენტის ხსნარი</t>
  </si>
  <si>
    <t>ხის ფარი</t>
  </si>
  <si>
    <r>
      <t>მ</t>
    </r>
    <r>
      <rPr>
        <vertAlign val="superscript"/>
        <sz val="12"/>
        <color indexed="8"/>
        <rFont val="Sylfaen"/>
        <family val="1"/>
        <charset val="204"/>
      </rPr>
      <t>2</t>
    </r>
  </si>
  <si>
    <t>ხის ძელაკი</t>
  </si>
  <si>
    <t>ხის მასალა</t>
  </si>
  <si>
    <t>ცემენტის ტრანსპორტირება ტრანსპორტირება15 კმ-დან k=2.2</t>
  </si>
  <si>
    <t>ბეტონის ტრანსპორტირება 15 კმ. მანძილიდან კ=2.4</t>
  </si>
  <si>
    <t>ხის მასალის ტრანსპორტირება 15 კმ. მანძილიდან კ=0.6</t>
  </si>
  <si>
    <t>წასაცხები ჰიდროიზოლაციის მოწყობა (2 ჯერადი)</t>
  </si>
  <si>
    <r>
      <t>მ</t>
    </r>
    <r>
      <rPr>
        <b/>
        <vertAlign val="superscript"/>
        <sz val="12"/>
        <color indexed="8"/>
        <rFont val="Sylfaen"/>
        <family val="1"/>
      </rPr>
      <t>2</t>
    </r>
  </si>
  <si>
    <t>მანქანები</t>
  </si>
  <si>
    <t>ხსნარი მ-150</t>
  </si>
  <si>
    <t xml:space="preserve">პორტალური კედლების უბეების შევსება ქვიშა–ხრეშით </t>
  </si>
  <si>
    <t>ავტოგრეიდერი  79 კვტ</t>
  </si>
  <si>
    <t>სატკეპნი 18 ტ</t>
  </si>
  <si>
    <t>სარწყავი მანქანა  6000</t>
  </si>
  <si>
    <t>რისბერმის მოწყობა ქვით, ზომით არანაკლებ 30სმ</t>
  </si>
  <si>
    <t>ქვა ზომით არანაკლებ 30სმ</t>
  </si>
  <si>
    <t>ქვის ტრანსპორტირება 
15კმ-დან k=2.4</t>
  </si>
  <si>
    <t>მონოლითური ბეტონის პორტალური კედლების მოსაწყობად ქვაბულის დამუშავება ექსკავატორით</t>
  </si>
  <si>
    <t>სულ თავი 4-ის მიხედვით</t>
  </si>
  <si>
    <t>სულ თავი 1-4-ის მიხედვით</t>
  </si>
  <si>
    <t xml:space="preserve">გარდაბნის მუნიციპალიტეტი, სოფ. სართიჭალაში N8 ქუჩის გზის რეაბილიტაციის სამუშაოების 
საპროექტო-სახარჯთაღრიცხვო დოკუმენტაცია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</si>
</sst>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#,##0.0000_ ;[Red]\-#,##0.0000\ "/>
    <numFmt numFmtId="170" formatCode="#,##0.000_);[Red]\(#,##0.000\)"/>
    <numFmt numFmtId="171" formatCode="0.0000"/>
    <numFmt numFmtId="172" formatCode="#,##0.000_ ;[Red]\-#,##0.000\ "/>
    <numFmt numFmtId="173" formatCode="_-* #,##0.00\ _₽_-;\-* #,##0.00\ _₽_-;_-* &quot;-&quot;??\ _₽_-;_-@_-"/>
  </numFmts>
  <fonts count="31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color indexed="8"/>
      <name val="AcadNusx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sz val="12"/>
      <name val="AcadNusx"/>
    </font>
    <font>
      <b/>
      <sz val="12"/>
      <name val="Sylfaen"/>
      <family val="1"/>
    </font>
    <font>
      <vertAlign val="superscript"/>
      <sz val="12"/>
      <color indexed="8"/>
      <name val="Sylfaen"/>
      <family val="1"/>
      <charset val="204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sz val="12"/>
      <name val="Arial"/>
      <family val="2"/>
      <charset val="204"/>
    </font>
    <font>
      <b/>
      <vertAlign val="superscript"/>
      <sz val="12"/>
      <name val="AcadNusx"/>
    </font>
    <font>
      <b/>
      <vertAlign val="superscript"/>
      <sz val="12"/>
      <color indexed="8"/>
      <name val="Arial"/>
      <family val="2"/>
      <charset val="204"/>
    </font>
    <font>
      <vertAlign val="superscript"/>
      <sz val="12"/>
      <name val="AcadNusx"/>
    </font>
    <font>
      <sz val="11"/>
      <color indexed="8"/>
      <name val="Calibri"/>
    </font>
    <font>
      <b/>
      <vertAlign val="superscript"/>
      <sz val="12"/>
      <name val="Sylfaen"/>
      <family val="1"/>
      <charset val="204"/>
    </font>
    <font>
      <sz val="12"/>
      <color indexed="8"/>
      <name val="Sylfaen"/>
      <family val="1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7" fillId="0" borderId="1"/>
    <xf numFmtId="0" fontId="9" fillId="0" borderId="1"/>
    <xf numFmtId="0" fontId="15" fillId="0" borderId="1"/>
    <xf numFmtId="0" fontId="15" fillId="0" borderId="1"/>
    <xf numFmtId="0" fontId="15" fillId="0" borderId="1"/>
    <xf numFmtId="43" fontId="26" fillId="0" borderId="0" applyFont="0" applyFill="0" applyBorder="0" applyAlignment="0" applyProtection="0"/>
  </cellStyleXfs>
  <cellXfs count="170">
    <xf numFmtId="0" fontId="0" fillId="0" borderId="0" xfId="0" applyFont="1" applyAlignment="1"/>
    <xf numFmtId="164" fontId="2" fillId="0" borderId="5" xfId="0" applyNumberFormat="1" applyFont="1" applyFill="1" applyBorder="1" applyAlignment="1">
      <alignment horizontal="right" vertical="center"/>
    </xf>
    <xf numFmtId="168" fontId="9" fillId="0" borderId="3" xfId="2" applyNumberForma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67" fontId="9" fillId="0" borderId="3" xfId="2" applyNumberForma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0" borderId="3" xfId="2" applyFill="1" applyBorder="1" applyAlignment="1">
      <alignment vertical="center" wrapText="1"/>
    </xf>
    <xf numFmtId="0" fontId="9" fillId="0" borderId="3" xfId="2" applyFill="1" applyBorder="1"/>
    <xf numFmtId="0" fontId="9" fillId="0" borderId="3" xfId="2" applyFill="1" applyBorder="1" applyAlignment="1">
      <alignment wrapText="1"/>
    </xf>
    <xf numFmtId="0" fontId="9" fillId="0" borderId="3" xfId="2" applyFill="1" applyBorder="1" applyAlignment="1">
      <alignment vertical="center"/>
    </xf>
    <xf numFmtId="49" fontId="19" fillId="0" borderId="4" xfId="0" applyNumberFormat="1" applyFont="1" applyFill="1" applyBorder="1" applyAlignment="1">
      <alignment vertical="center"/>
    </xf>
    <xf numFmtId="0" fontId="17" fillId="0" borderId="8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 wrapText="1"/>
    </xf>
    <xf numFmtId="168" fontId="17" fillId="0" borderId="3" xfId="2" applyNumberFormat="1" applyFont="1" applyFill="1" applyBorder="1" applyAlignment="1">
      <alignment horizontal="right" vertical="center"/>
    </xf>
    <xf numFmtId="0" fontId="17" fillId="0" borderId="3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3" xfId="0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40" fontId="9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40" fontId="9" fillId="0" borderId="3" xfId="4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0" fillId="0" borderId="3" xfId="2" applyFont="1" applyFill="1" applyBorder="1" applyAlignment="1">
      <alignment horizontal="center" vertical="center" wrapText="1"/>
    </xf>
    <xf numFmtId="168" fontId="10" fillId="0" borderId="3" xfId="2" applyNumberFormat="1" applyFont="1" applyFill="1" applyBorder="1" applyAlignment="1">
      <alignment horizontal="right" vertical="center"/>
    </xf>
    <xf numFmtId="0" fontId="16" fillId="0" borderId="1" xfId="1" applyFont="1" applyFill="1"/>
    <xf numFmtId="169" fontId="9" fillId="0" borderId="3" xfId="2" applyNumberForma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vertical="center" wrapText="1"/>
    </xf>
    <xf numFmtId="164" fontId="19" fillId="0" borderId="5" xfId="0" applyNumberFormat="1" applyFont="1" applyFill="1" applyBorder="1" applyAlignment="1">
      <alignment horizontal="right" vertical="center"/>
    </xf>
    <xf numFmtId="167" fontId="17" fillId="0" borderId="3" xfId="2" applyNumberFormat="1" applyFont="1" applyFill="1" applyBorder="1" applyAlignment="1">
      <alignment horizontal="center" vertical="center"/>
    </xf>
    <xf numFmtId="0" fontId="16" fillId="0" borderId="3" xfId="3" applyNumberFormat="1" applyFont="1" applyFill="1" applyBorder="1" applyAlignment="1">
      <alignment horizontal="center" vertical="center"/>
    </xf>
    <xf numFmtId="40" fontId="10" fillId="0" borderId="3" xfId="4" applyNumberFormat="1" applyFont="1" applyFill="1" applyBorder="1" applyAlignment="1">
      <alignment horizontal="right" vertical="center"/>
    </xf>
    <xf numFmtId="0" fontId="14" fillId="0" borderId="3" xfId="3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/>
    </xf>
    <xf numFmtId="166" fontId="19" fillId="0" borderId="5" xfId="0" applyNumberFormat="1" applyFont="1" applyFill="1" applyBorder="1" applyAlignment="1">
      <alignment horizontal="right" vertical="center"/>
    </xf>
    <xf numFmtId="49" fontId="22" fillId="0" borderId="2" xfId="0" applyNumberFormat="1" applyFont="1" applyFill="1" applyBorder="1" applyAlignment="1">
      <alignment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49" fontId="22" fillId="0" borderId="3" xfId="0" applyNumberFormat="1" applyFont="1" applyFill="1" applyBorder="1" applyAlignment="1">
      <alignment vertical="center"/>
    </xf>
    <xf numFmtId="49" fontId="22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10" fillId="0" borderId="3" xfId="0" applyNumberFormat="1" applyFont="1" applyFill="1" applyBorder="1" applyAlignment="1">
      <alignment horizontal="right" vertical="center"/>
    </xf>
    <xf numFmtId="49" fontId="11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8" fontId="9" fillId="0" borderId="3" xfId="2" applyNumberFormat="1" applyFill="1" applyBorder="1" applyAlignment="1">
      <alignment horizontal="center" vertical="center"/>
    </xf>
    <xf numFmtId="170" fontId="9" fillId="0" borderId="3" xfId="4" applyNumberFormat="1" applyFont="1" applyFill="1" applyBorder="1" applyAlignment="1">
      <alignment horizontal="right" vertical="center"/>
    </xf>
    <xf numFmtId="171" fontId="9" fillId="0" borderId="3" xfId="2" applyNumberFormat="1" applyFill="1" applyBorder="1" applyAlignment="1">
      <alignment horizontal="center" vertical="center"/>
    </xf>
    <xf numFmtId="0" fontId="9" fillId="0" borderId="1" xfId="2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 wrapText="1"/>
    </xf>
    <xf numFmtId="169" fontId="9" fillId="0" borderId="12" xfId="2" applyNumberFormat="1" applyFill="1" applyBorder="1" applyAlignment="1">
      <alignment horizontal="center" vertical="center"/>
    </xf>
    <xf numFmtId="168" fontId="9" fillId="0" borderId="3" xfId="2" applyNumberFormat="1" applyFill="1" applyBorder="1" applyAlignment="1">
      <alignment vertical="center"/>
    </xf>
    <xf numFmtId="0" fontId="9" fillId="0" borderId="8" xfId="2" applyFill="1" applyBorder="1"/>
    <xf numFmtId="172" fontId="9" fillId="0" borderId="12" xfId="2" applyNumberFormat="1" applyFill="1" applyBorder="1" applyAlignment="1">
      <alignment horizontal="center" vertical="center"/>
    </xf>
    <xf numFmtId="0" fontId="17" fillId="0" borderId="8" xfId="2" applyFont="1" applyFill="1" applyBorder="1" applyAlignment="1">
      <alignment wrapText="1"/>
    </xf>
    <xf numFmtId="168" fontId="17" fillId="0" borderId="3" xfId="2" applyNumberFormat="1" applyFont="1" applyFill="1" applyBorder="1" applyAlignment="1">
      <alignment vertical="center"/>
    </xf>
    <xf numFmtId="169" fontId="9" fillId="0" borderId="3" xfId="2" applyNumberForma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171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vertical="center"/>
    </xf>
    <xf numFmtId="0" fontId="17" fillId="0" borderId="13" xfId="2" applyFont="1" applyFill="1" applyBorder="1" applyAlignment="1">
      <alignment vertical="center" wrapText="1"/>
    </xf>
    <xf numFmtId="0" fontId="17" fillId="0" borderId="1" xfId="2" applyFont="1" applyFill="1" applyAlignment="1">
      <alignment vertical="center" wrapText="1"/>
    </xf>
    <xf numFmtId="0" fontId="9" fillId="0" borderId="1" xfId="2" applyFill="1"/>
    <xf numFmtId="0" fontId="22" fillId="0" borderId="3" xfId="0" applyFont="1" applyFill="1" applyBorder="1" applyAlignment="1">
      <alignment vertical="center" wrapText="1"/>
    </xf>
    <xf numFmtId="173" fontId="9" fillId="0" borderId="3" xfId="6" applyNumberFormat="1" applyFont="1" applyFill="1" applyBorder="1" applyAlignment="1">
      <alignment horizontal="right" vertical="center"/>
    </xf>
    <xf numFmtId="164" fontId="28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66" fontId="28" fillId="0" borderId="3" xfId="0" applyNumberFormat="1" applyFont="1" applyFill="1" applyBorder="1" applyAlignment="1">
      <alignment horizontal="right" vertical="center"/>
    </xf>
    <xf numFmtId="172" fontId="9" fillId="0" borderId="3" xfId="2" applyNumberForma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right" vertical="center"/>
    </xf>
    <xf numFmtId="164" fontId="19" fillId="0" borderId="3" xfId="0" applyNumberFormat="1" applyFont="1" applyFill="1" applyBorder="1" applyAlignment="1">
      <alignment horizontal="right" vertical="center"/>
    </xf>
    <xf numFmtId="0" fontId="16" fillId="0" borderId="1" xfId="1" applyFont="1" applyFill="1" applyAlignment="1">
      <alignment horizontal="center" vertical="center"/>
    </xf>
    <xf numFmtId="172" fontId="9" fillId="0" borderId="3" xfId="2" applyNumberFormat="1" applyFill="1" applyBorder="1" applyAlignment="1">
      <alignment horizontal="center" vertical="center"/>
    </xf>
    <xf numFmtId="0" fontId="29" fillId="0" borderId="3" xfId="2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vertical="center" wrapText="1"/>
    </xf>
    <xf numFmtId="0" fontId="30" fillId="0" borderId="3" xfId="2" applyFont="1" applyFill="1" applyBorder="1" applyAlignment="1">
      <alignment wrapText="1"/>
    </xf>
    <xf numFmtId="0" fontId="30" fillId="0" borderId="3" xfId="2" applyFont="1" applyFill="1" applyBorder="1" applyAlignment="1">
      <alignment horizontal="center" vertical="center"/>
    </xf>
    <xf numFmtId="169" fontId="29" fillId="0" borderId="3" xfId="2" applyNumberFormat="1" applyFont="1" applyFill="1" applyBorder="1" applyAlignment="1">
      <alignment horizontal="center" vertical="center"/>
    </xf>
    <xf numFmtId="168" fontId="29" fillId="0" borderId="3" xfId="2" applyNumberFormat="1" applyFont="1" applyFill="1" applyBorder="1" applyAlignment="1">
      <alignment vertical="center"/>
    </xf>
    <xf numFmtId="172" fontId="29" fillId="0" borderId="3" xfId="2" applyNumberFormat="1" applyFont="1" applyFill="1" applyBorder="1" applyAlignment="1">
      <alignment vertical="center"/>
    </xf>
    <xf numFmtId="0" fontId="29" fillId="0" borderId="3" xfId="2" applyFont="1" applyFill="1" applyBorder="1"/>
    <xf numFmtId="0" fontId="29" fillId="0" borderId="3" xfId="2" applyFont="1" applyFill="1" applyBorder="1" applyAlignment="1">
      <alignment vertical="center"/>
    </xf>
    <xf numFmtId="168" fontId="9" fillId="0" borderId="3" xfId="2" applyNumberFormat="1" applyFont="1" applyFill="1" applyBorder="1" applyAlignment="1">
      <alignment horizontal="right" vertical="center"/>
    </xf>
    <xf numFmtId="168" fontId="10" fillId="0" borderId="3" xfId="2" applyNumberFormat="1" applyFont="1" applyFill="1" applyBorder="1" applyAlignment="1">
      <alignment horizontal="center" vertical="center"/>
    </xf>
    <xf numFmtId="172" fontId="9" fillId="0" borderId="1" xfId="2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vertical="center"/>
    </xf>
    <xf numFmtId="0" fontId="9" fillId="0" borderId="1" xfId="2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Normal 2" xfId="1"/>
    <cellStyle name="Normal 4" xfId="5"/>
    <cellStyle name="silfain" xfId="2"/>
    <cellStyle name="Обычный_Лист1" xfId="4"/>
    <cellStyle name="Обычный_დემონტაჟი" xfId="3"/>
  </cellStyles>
  <dxfs count="8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19400" y="96297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61812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19400" y="1274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19400" y="241458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19400" y="262223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19400" y="15849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19400" y="8458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19400" y="18249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819400" y="598074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6622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95567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50628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42638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21081" y="35309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4501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571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68243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2821081" y="7030570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6025402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526900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240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62629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86050" y="4434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86050" y="417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86050" y="28965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86050" y="43091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86050" y="41109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86050" y="27670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86050" y="26984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86050" y="61579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86050" y="59026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86050" y="60321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86050" y="583406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821081" y="58920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821081" y="56388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821081" y="57676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821081" y="55715647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8179173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527241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85332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89198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821081" y="108103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821081" y="11891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821081" y="111520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2821081" y="982531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821081" y="114804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03217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168549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0675844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106244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31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98622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847975" y="65646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47975" y="64960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49815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924175" y="4295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842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177310676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847975" y="10243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847975" y="117995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57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58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2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2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6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7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8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79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0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1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2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3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4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6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0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1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5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1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19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3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0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2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0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4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5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6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7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8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59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0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1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2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3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4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5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6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7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8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69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0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1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2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3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4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5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6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7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8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79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0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1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2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185535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3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4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5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6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7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8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89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0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1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2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3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4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5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6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7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8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099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0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1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2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3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4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5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6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7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8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09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0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1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2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3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4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5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6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7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8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19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0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1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2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3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4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5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6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7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8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1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2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3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6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39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0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1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2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3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4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6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5943559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4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1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3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5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7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59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1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3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5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7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69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1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3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7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79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1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3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4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7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19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0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821081" y="1793501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1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2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3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4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5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6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7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8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19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0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1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2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3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5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6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7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8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29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0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1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2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3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4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5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6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7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8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39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0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1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2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3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5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6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7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0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1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59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1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4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0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3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5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8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0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1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5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7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0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6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59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2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6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59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5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1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4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7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0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3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5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6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8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1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4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7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0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3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6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8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79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4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5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7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8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89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0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1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2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3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4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5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6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7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8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6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7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1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5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8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5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6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7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8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39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0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1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2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3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4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5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6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7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8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49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0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1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2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3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4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5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6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7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8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59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0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1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2" name="Text Box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3" name="Text Box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4" name="Text Box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5" name="Text Box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6" name="Text Box 1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7" name="Text Box 1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8" name="Text Box 1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69" name="Text Box 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0" name="Text Box 1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2" name="Text Box 1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5" name="Text Box 1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4" name="Text Box 1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7" name="Text Box 1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3" name="Text Box 1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6" name="Text Box 1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899" name="Text Box 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2" name="Text Box 1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5" name="Text Box 1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8" name="Text Box 1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1" name="Text Box 1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4" name="Text Box 1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7" name="Text Box 1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0" name="Text Box 1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3" name="Text Box 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6" name="Text Box 1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29" name="Text Box 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2" name="Text Box 1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5" name="Text Box 1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8" name="Text Box 1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1" name="Text Box 1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4" name="Text Box 1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7" name="Text Box 1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0" name="Text Box 1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3" name="Text Box 1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5" name="Text Box 1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7" name="Text Box 1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1" name="Text Box 1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2" name="Text Box 1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3" name="Text Box 1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5" name="Text Box 1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69" name="Text Box 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0" name="Text Box 1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1" name="Text Box 1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5" name="Text Box 1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6" name="Text Box 1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7" name="Text Box 1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8" name="Text Box 1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89" name="Text Box 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0" name="Text Box 1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1" name="Text Box 1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2" name="Text Box 1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3" name="Text Box 1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4" name="Text Box 1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5" name="Text Box 1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6" name="Text Box 1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7" name="Text Box 1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8" name="Text Box 1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6999" name="Text Box 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0" name="Text Box 1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1" name="Text Box 1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2" name="Text Box 1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3" name="Text Box 1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4" name="Text Box 1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5" name="Text Box 1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6" name="Text Box 1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7" name="Text Box 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8" name="Text Box 1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09" name="Text Box 1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0" name="Text Box 1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2" name="Text Box 1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3" name="Text Box 1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4" name="Text Box 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5" name="Text Box 1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6" name="Text Box 1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7" name="Text Box 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8" name="Text Box 1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19" name="Text Box 1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0" name="Text Box 1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1" name="Text Box 1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2" name="Text Box 1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3" name="Text Box 1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4" name="Text Box 1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6" name="Text Box 1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7" name="Text Box 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8" name="Text Box 1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3" name="Text Box 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4" name="Text Box 1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7" name="Text Box 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39" name="Text Box 1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0" name="Text Box 1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1" name="Text Box 1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2" name="Text Box 1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3" name="Text Box 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4" name="Text Box 1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5" name="Text Box 1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6" name="Text Box 1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7" name="Text Box 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8" name="Text Box 1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49" name="Text Box 1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0" name="Text Box 1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1" name="Text Box 1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2" name="Text Box 1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3" name="Text Box 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4" name="Text Box 1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5" name="Text Box 1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6" name="Text Box 1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7" name="Text Box 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8" name="Text Box 1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59" name="Text Box 1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0" name="Text Box 1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1" name="Text Box 1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2" name="Text Box 1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3" name="Text Box 1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4" name="Text Box 1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5" name="Text Box 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6" name="Text Box 1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7" name="Text Box 1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8" name="Text Box 1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69" name="Text Box 1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0" name="Text Box 1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1" name="Text Box 1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2" name="Text Box 1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3" name="Text Box 1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4" name="Text Box 1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5" name="Text Box 1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6" name="Text Box 1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7" name="Text Box 1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8" name="Text Box 1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79" name="Text Box 1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0" name="Text Box 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1" name="Text Box 1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2" name="Text Box 1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3" name="Text Box 1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4" name="Text Box 1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5" name="Text Box 1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6" name="Text Box 1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7" name="Text Box 1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8" name="Text Box 1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89" name="Text Box 1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0" name="Text Box 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1" name="Text Box 1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2" name="Text Box 1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3" name="Text Box 1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4" name="Text Box 1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5" name="Text Box 1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6" name="Text Box 1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7" name="Text Box 1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8" name="Text Box 1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099" name="Text Box 1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0" name="Text Box 1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1" name="Text Box 1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2" name="Text Box 1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3" name="Text Box 1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4" name="Text Box 1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5" name="Text Box 1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6" name="Text Box 1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7" name="Text Box 1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8" name="Text Box 1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09" name="Text Box 1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0" name="Text Box 1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1" name="Text Box 1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2" name="Text Box 1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3" name="Text Box 1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4" name="Text Box 1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5" name="Text Box 1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6" name="Text Box 1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7" name="Text Box 1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8" name="Text Box 1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19" name="Text Box 1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0" name="Text Box 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1" name="Text Box 1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2" name="Text Box 1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3" name="Text Box 1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4" name="Text Box 1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5" name="Text Box 1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6" name="Text Box 1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7" name="Text Box 1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8" name="Text Box 1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29" name="Text Box 1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0" name="Text Box 1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1" name="Text Box 1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2" name="Text Box 1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3" name="Text Box 1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4" name="Text Box 1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5" name="Text Box 1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6" name="Text Box 1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7" name="Text Box 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8" name="Text Box 1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39" name="Text Box 1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0" name="Text Box 1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1" name="Text Box 1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2" name="Text Box 1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3" name="Text Box 1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4" name="Text Box 1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5" name="Text Box 1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6" name="Text Box 1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7" name="Text Box 1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8" name="Text Box 1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49" name="Text Box 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0" name="Text Box 1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1" name="Text Box 1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2" name="Text Box 1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3" name="Text Box 1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4" name="Text Box 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5" name="Text Box 1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6" name="Text Box 1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7" name="Text Box 1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8" name="Text Box 1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59" name="Text Box 1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0" name="Text Box 1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1" name="Text Box 1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2" name="Text Box 1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3" name="Text Box 1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4" name="Text Box 1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5" name="Text Box 1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6" name="Text Box 1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7" name="Text Box 1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8" name="Text Box 1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0" name="Text Box 1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1" name="Text Box 1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2" name="Text Box 1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3" name="Text Box 1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4" name="Text Box 1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5" name="Text Box 1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6" name="Text Box 1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7" name="Text Box 1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8" name="Text Box 1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79" name="Text Box 1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0" name="Text Box 1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1" name="Text Box 1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2" name="Text Box 1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3" name="Text Box 1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4" name="Text Box 1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6" name="Text Box 1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1" name="Text Box 1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199" name="Text Box 1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1" name="Text Box 1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6" name="Text Box 1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6" name="Text Box 1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4" name="Text Box 1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3" name="Text Box 1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1" name="Text Box 1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4" name="Text Box 1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8" name="Text Box 1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2" name="Text Box 1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6" name="Text Box 1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0" name="Text Box 1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1" name="Text Box 1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2" name="Text Box 1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3" name="Text Box 1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4" name="Text Box 1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5" name="Text Box 1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6" name="Text Box 1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7" name="Text Box 1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8" name="Text Box 1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79" name="Text Box 1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0" name="Text Box 1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1" name="Text Box 1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2" name="Text Box 1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3" name="Text Box 1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4" name="Text Box 1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5" name="Text Box 1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6" name="Text Box 1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7" name="Text Box 1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8" name="Text Box 1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89" name="Text Box 1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0" name="Text Box 1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1" name="Text Box 1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5" name="Text Box 1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7" name="Text Box 1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8" name="Text Box 1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1" name="Text Box 1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3" name="Text Box 1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6" name="Text Box 1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7" name="Text Box 1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8" name="Text Box 1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09" name="Text Box 1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0" name="Text Box 1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1" name="Text Box 1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2" name="Text Box 1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3" name="Text Box 1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4" name="Text Box 1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5" name="Text Box 1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6" name="Text Box 1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7" name="Text Box 1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8" name="Text Box 1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19" name="Text Box 1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0" name="Text Box 1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1" name="Text Box 1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2" name="Text Box 1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4" name="Text Box 1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5" name="Text Box 1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8" name="Text Box 1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0" name="Text Box 1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4" name="Text Box 1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5" name="Text Box 1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7" name="Text Box 1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1" name="Text Box 1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2" name="Text Box 1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7" name="Text Box 1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1" name="Text Box 1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6" name="Text Box 1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1" name="Text Box 1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6" name="Text Box 1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4" name="Text Box 1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89" name="Text Box 1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4" name="Text Box 1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0" name="Text Box 1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4" name="Text Box 1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5" name="Text Box 1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6" name="Text Box 1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7" name="Text Box 1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8" name="Text Box 1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19" name="Text Box 1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0" name="Text Box 1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1" name="Text Box 1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A00-0000B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A00-0000B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A00-0000B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A00-0000B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A00-0000B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A00-0000B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A00-0000B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A00-0000B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A00-0000B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A00-0000B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A00-0000B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A00-0000B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A00-0000C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A00-0000C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A00-0000C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A00-0000C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A00-0000C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A00-0000C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A00-0000C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A00-0000C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A00-0000C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A00-0000C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A00-0000C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A00-0000C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A00-0000C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A00-0000C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A00-0000C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A00-0000C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A00-0000D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00000000-0008-0000-0A00-0000D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00000000-0008-0000-0A00-0000D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00000000-0008-0000-0A00-0000D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00000000-0008-0000-0A00-0000D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0000000-0008-0000-0A00-0000D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00000000-0008-0000-0A00-0000D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00000000-0008-0000-0A00-0000D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00000000-0008-0000-0A00-0000D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00000000-0008-0000-0A00-0000D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00000000-0008-0000-0A00-0000D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6" name="Text Box 1">
          <a:extLst>
            <a:ext uri="{FF2B5EF4-FFF2-40B4-BE49-F238E27FC236}">
              <a16:creationId xmlns:a16="http://schemas.microsoft.com/office/drawing/2014/main" id="{00000000-0008-0000-0A00-0000D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00000000-0008-0000-0A00-0000D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00000000-0008-0000-0A00-0000D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00000000-0008-0000-0A00-0000D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00000000-0008-0000-0A00-0000D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1" name="Text Box 1">
          <a:extLst>
            <a:ext uri="{FF2B5EF4-FFF2-40B4-BE49-F238E27FC236}">
              <a16:creationId xmlns:a16="http://schemas.microsoft.com/office/drawing/2014/main" id="{00000000-0008-0000-0A00-0000E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00000000-0008-0000-0A00-0000E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00000000-0008-0000-0A00-0000E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00000000-0008-0000-0A00-0000E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5" name="Text Box 1">
          <a:extLst>
            <a:ext uri="{FF2B5EF4-FFF2-40B4-BE49-F238E27FC236}">
              <a16:creationId xmlns:a16="http://schemas.microsoft.com/office/drawing/2014/main" id="{00000000-0008-0000-0A00-0000E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00000000-0008-0000-0A00-0000E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7" name="Text Box 1">
          <a:extLst>
            <a:ext uri="{FF2B5EF4-FFF2-40B4-BE49-F238E27FC236}">
              <a16:creationId xmlns:a16="http://schemas.microsoft.com/office/drawing/2014/main" id="{00000000-0008-0000-0A00-0000E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00000000-0008-0000-0A00-0000E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00000000-0008-0000-0A00-0000E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0000000-0008-0000-0A00-0000E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1" name="Text Box 1">
          <a:extLst>
            <a:ext uri="{FF2B5EF4-FFF2-40B4-BE49-F238E27FC236}">
              <a16:creationId xmlns:a16="http://schemas.microsoft.com/office/drawing/2014/main" id="{00000000-0008-0000-0A00-0000E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2" name="Text Box 1">
          <a:extLst>
            <a:ext uri="{FF2B5EF4-FFF2-40B4-BE49-F238E27FC236}">
              <a16:creationId xmlns:a16="http://schemas.microsoft.com/office/drawing/2014/main" id="{00000000-0008-0000-0A00-0000E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00000000-0008-0000-0A00-0000E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4" name="Text Box 1">
          <a:extLst>
            <a:ext uri="{FF2B5EF4-FFF2-40B4-BE49-F238E27FC236}">
              <a16:creationId xmlns:a16="http://schemas.microsoft.com/office/drawing/2014/main" id="{00000000-0008-0000-0A00-0000E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00000000-0008-0000-0A00-0000E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0000000-0008-0000-0A00-0000E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00000000-0008-0000-0A00-0000F0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8" name="Text Box 1">
          <a:extLst>
            <a:ext uri="{FF2B5EF4-FFF2-40B4-BE49-F238E27FC236}">
              <a16:creationId xmlns:a16="http://schemas.microsoft.com/office/drawing/2014/main" id="{00000000-0008-0000-0A00-0000F1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19" name="Text Box 1">
          <a:extLst>
            <a:ext uri="{FF2B5EF4-FFF2-40B4-BE49-F238E27FC236}">
              <a16:creationId xmlns:a16="http://schemas.microsoft.com/office/drawing/2014/main" id="{00000000-0008-0000-0A00-0000F2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00000000-0008-0000-0A00-0000F3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00000000-0008-0000-0A00-0000F4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00000000-0008-0000-0A00-0000F5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00000000-0008-0000-0A00-0000F6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00000000-0008-0000-0A00-0000F7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0000000-0008-0000-0A00-0000F8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00000000-0008-0000-0A00-0000F9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00000000-0008-0000-0A00-0000FA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00000000-0008-0000-0A00-0000FB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00000000-0008-0000-0A00-0000FC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00000000-0008-0000-0A00-0000FD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00000000-0008-0000-0A00-0000FE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00000000-0008-0000-0A00-0000FF03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00000000-0008-0000-0A00-00000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5" name="Text Box 1">
          <a:extLst>
            <a:ext uri="{FF2B5EF4-FFF2-40B4-BE49-F238E27FC236}">
              <a16:creationId xmlns:a16="http://schemas.microsoft.com/office/drawing/2014/main" id="{00000000-0008-0000-0A00-00000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00000000-0008-0000-0A00-00000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00000000-0008-0000-0A00-00000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00000000-0008-0000-0A00-00000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00000000-0008-0000-0A00-00000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00000000-0008-0000-0A00-00000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00000000-0008-0000-0A00-00000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00000000-0008-0000-0A00-00000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00000000-0008-0000-0A00-00000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00000000-0008-0000-0A00-00000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00000000-0008-0000-0A00-00000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00000000-0008-0000-0A00-00000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7" name="Text Box 1">
          <a:extLst>
            <a:ext uri="{FF2B5EF4-FFF2-40B4-BE49-F238E27FC236}">
              <a16:creationId xmlns:a16="http://schemas.microsoft.com/office/drawing/2014/main" id="{00000000-0008-0000-0A00-00000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00000000-0008-0000-0A00-00000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00000000-0008-0000-0A00-00001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00000000-0008-0000-0A00-00001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00000000-0008-0000-0A00-00001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00000000-0008-0000-0A00-00001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00000000-0008-0000-0A00-00001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00000000-0008-0000-0A00-00001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00000000-0008-0000-0A00-00001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00000000-0008-0000-0A00-00001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00000000-0008-0000-0A00-00001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00000000-0008-0000-0A00-00001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00000000-0008-0000-0A00-00001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0" name="Text Box 1">
          <a:extLst>
            <a:ext uri="{FF2B5EF4-FFF2-40B4-BE49-F238E27FC236}">
              <a16:creationId xmlns:a16="http://schemas.microsoft.com/office/drawing/2014/main" id="{00000000-0008-0000-0A00-00001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00000000-0008-0000-0A00-00001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00000000-0008-0000-0A00-00001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00000000-0008-0000-0A00-00001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00000000-0008-0000-0A00-00001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00000000-0008-0000-0A00-00002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00000000-0008-0000-0A00-00002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00000000-0008-0000-0A00-00002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8" name="Text Box 1">
          <a:extLst>
            <a:ext uri="{FF2B5EF4-FFF2-40B4-BE49-F238E27FC236}">
              <a16:creationId xmlns:a16="http://schemas.microsoft.com/office/drawing/2014/main" id="{00000000-0008-0000-0A00-00002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A00-00002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00000000-0008-0000-0A00-00002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00000000-0008-0000-0A00-00002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00000000-0008-0000-0A00-00002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00000000-0008-0000-0A00-00002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00000000-0008-0000-0A00-00002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00000000-0008-0000-0A00-00002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00000000-0008-0000-0A00-00002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00000000-0008-0000-0A00-00002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00000000-0008-0000-0A00-00002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0" name="Text Box 1">
          <a:extLst>
            <a:ext uri="{FF2B5EF4-FFF2-40B4-BE49-F238E27FC236}">
              <a16:creationId xmlns:a16="http://schemas.microsoft.com/office/drawing/2014/main" id="{00000000-0008-0000-0A00-00002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00000000-0008-0000-0A00-00003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00000000-0008-0000-0A00-00003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00000000-0008-0000-0A00-00003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00000000-0008-0000-0A00-00003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00000000-0008-0000-0A00-00003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6" name="Text Box 1">
          <a:extLst>
            <a:ext uri="{FF2B5EF4-FFF2-40B4-BE49-F238E27FC236}">
              <a16:creationId xmlns:a16="http://schemas.microsoft.com/office/drawing/2014/main" id="{00000000-0008-0000-0A00-00003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00000000-0008-0000-0A00-00003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00000000-0008-0000-0A00-00003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00000000-0008-0000-0A00-00003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00000000-0008-0000-0A00-00003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00000000-0008-0000-0A00-00003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00000000-0008-0000-0A00-00003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00000000-0008-0000-0A00-00003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0000000-0008-0000-0A00-00003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00000000-0008-0000-0A00-00003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00000000-0008-0000-0A00-00003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00000000-0008-0000-0A00-00004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00000000-0008-0000-0A00-00004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00000000-0008-0000-0A00-00004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00000000-0008-0000-0A00-00004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00000000-0008-0000-0A00-00004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00000000-0008-0000-0A00-00004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00000000-0008-0000-0A00-00004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00000000-0008-0000-0A00-00004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00000000-0008-0000-0A00-00004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00000000-0008-0000-0A00-00004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0000000-0008-0000-0A00-00004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00000000-0008-0000-0A00-00004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00000000-0008-0000-0A00-00004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00000000-0008-0000-0A00-00004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00000000-0008-0000-0A00-00004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00000000-0008-0000-0A00-00004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00000000-0008-0000-0A00-00005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00000000-0008-0000-0A00-00005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00000000-0008-0000-0A00-00005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6" name="Text Box 1">
          <a:extLst>
            <a:ext uri="{FF2B5EF4-FFF2-40B4-BE49-F238E27FC236}">
              <a16:creationId xmlns:a16="http://schemas.microsoft.com/office/drawing/2014/main" id="{00000000-0008-0000-0A00-00005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00000000-0008-0000-0A00-00005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00000000-0008-0000-0A00-00005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00000000-0008-0000-0A00-00005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00000000-0008-0000-0A00-00005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00000000-0008-0000-0A00-00005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00000000-0008-0000-0A00-00005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00000000-0008-0000-0A00-00005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00000000-0008-0000-0A00-00005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00000000-0008-0000-0A00-00005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00000000-0008-0000-0A00-00005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00000000-0008-0000-0A00-00005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8" name="Text Box 1">
          <a:extLst>
            <a:ext uri="{FF2B5EF4-FFF2-40B4-BE49-F238E27FC236}">
              <a16:creationId xmlns:a16="http://schemas.microsoft.com/office/drawing/2014/main" id="{00000000-0008-0000-0A00-00005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00000000-0008-0000-0A00-00006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00000000-0008-0000-0A00-00006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00000000-0008-0000-0A00-00006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00000000-0008-0000-0A00-00006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00000000-0008-0000-0A00-00006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00000000-0008-0000-0A00-00006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00000000-0008-0000-0A00-00006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00000000-0008-0000-0A00-00006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00000000-0008-0000-0A00-00006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00000000-0008-0000-0A00-00006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00000000-0008-0000-0A00-00006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0000000-0008-0000-0A00-00006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00000000-0008-0000-0A00-00006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00000000-0008-0000-0A00-00006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00000000-0008-0000-0A00-00006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00000000-0008-0000-0A00-00006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00000000-0008-0000-0A00-00007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0000000-0008-0000-0A00-00007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00000000-0008-0000-0A00-00007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00000000-0008-0000-0A00-00007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00000000-0008-0000-0A00-00007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00000000-0008-0000-0A00-00007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00000000-0008-0000-0A00-00007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00000000-0008-0000-0A00-00007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00000000-0008-0000-0A00-00007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00000000-0008-0000-0A00-00007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000000-0008-0000-0A00-00007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00000000-0008-0000-0A00-00007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00000000-0008-0000-0A00-00007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00000000-0008-0000-0A00-00007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00000000-0008-0000-0A00-00007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00000000-0008-0000-0A00-00007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00000000-0008-0000-0A00-00008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00000000-0008-0000-0A00-00008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00000000-0008-0000-0A00-00008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00000000-0008-0000-0A00-00008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00000000-0008-0000-0A00-00008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00000000-0008-0000-0A00-00008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00000000-0008-0000-0A00-00008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00000000-0008-0000-0A00-00008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00000000-0008-0000-0A00-00008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00000000-0008-0000-0A00-00008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00000000-0008-0000-0A00-00008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0000000-0008-0000-0A00-00008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00000000-0008-0000-0A00-00008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00000000-0008-0000-0A00-00008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00000000-0008-0000-0A00-00008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00000000-0008-0000-0A00-00008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00000000-0008-0000-0A00-00009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A00-00009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A00-00009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A00-00009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A00-00009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A00-00009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A00-00009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A00-00009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A00-00009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A00-00009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A00-00009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A00-00009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A00-00009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A00-00009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A00-00009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A00-00009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A00-0000A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A00-0000A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A00-0000A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A00-0000A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A00-0000A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A00-0000A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A00-0000A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A00-0000A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A00-0000A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A00-0000A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A00-0000A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A00-0000A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A00-0000A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A00-0000A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A00-0000A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A00-0000A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A00-0000B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A00-0000B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A00-0000B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A00-0000B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A00-0000B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A00-0000B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A00-0000B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A00-0000B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A00-0000B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A00-0000B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A00-0000B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A00-0000B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A00-0000B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A00-0000B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A00-0000B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A00-0000C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A00-0000C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A00-0000C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A00-0000C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A00-0000C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A00-0000C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A00-0000C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A00-0000C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A00-0000C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A00-0000C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A00-0000C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A00-0000C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A00-0000C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A00-0000C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A00-0000C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A00-0000C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A00-0000D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A00-0000D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A00-0000D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A00-0000D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A00-0000D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A00-0000D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A00-0000D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A00-0000D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A00-0000D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A00-0000D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A00-0000D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A00-0000D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A00-0000D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A00-0000D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A00-0000D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A00-0000D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A00-0000E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A00-0000E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A00-0000E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A00-0000E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A00-0000E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A00-0000E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A00-0000E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A00-0000E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A00-0000E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A00-0000E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A00-0000E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A00-0000E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A00-0000E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A00-0000E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A00-0000E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A00-0000E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A00-0000F0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A00-0000F1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A00-0000F2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A00-0000F3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A00-0000F4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A00-0000F5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A00-0000F6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A00-0000F7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A00-0000F8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A00-0000F9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A00-0000FA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A00-0000FB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A00-0000FC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A00-0000FD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A00-0000FE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A00-0000FF04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A00-00000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A00-00000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A00-00000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A00-00000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A00-00000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A00-00000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A00-00000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A00-00000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A00-00000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A00-00000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A00-00000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A00-00000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A00-00000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A00-00000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A00-00000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A00-00000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A00-00001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00000000-0008-0000-0A00-00001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00000000-0008-0000-0A00-00001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00000000-0008-0000-0A00-00001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00000000-0008-0000-0A00-00001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00000000-0008-0000-0A00-00001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00000000-0008-0000-0A00-00001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00000000-0008-0000-0A00-00001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00000000-0008-0000-0A00-00001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00000000-0008-0000-0A00-00001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00000000-0008-0000-0A00-00001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00000000-0008-0000-0A00-00001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00000000-0008-0000-0A00-00001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00000000-0008-0000-0A00-00001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00000000-0008-0000-0A00-00001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00000000-0008-0000-0A00-00001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000000-0008-0000-0A00-00002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00000000-0008-0000-0A00-00002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00000000-0008-0000-0A00-00002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00000000-0008-0000-0A00-00002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00000000-0008-0000-0A00-00002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00000000-0008-0000-0A00-00002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00000000-0008-0000-0A00-00002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00000000-0008-0000-0A00-00002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00000000-0008-0000-0A00-00002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00000000-0008-0000-0A00-00002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00000000-0008-0000-0A00-00002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0000000-0008-0000-0A00-00002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00000000-0008-0000-0A00-00002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00000000-0008-0000-0A00-00002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00000000-0008-0000-0A00-00002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00000000-0008-0000-0A00-00002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00000000-0008-0000-0A00-00003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00000000-0008-0000-0A00-00003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00000000-0008-0000-0A00-00003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00000000-0008-0000-0A00-00003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00000000-0008-0000-0A00-00003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00000000-0008-0000-0A00-00003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00000000-0008-0000-0A00-00003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00000000-0008-0000-0A00-00003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00000000-0008-0000-0A00-00003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00000000-0008-0000-0A00-00003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00000000-0008-0000-0A00-00003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00000000-0008-0000-0A00-00003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00000000-0008-0000-0A00-00003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00000000-0008-0000-0A00-00003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00000000-0008-0000-0A00-00003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00000000-0008-0000-0A00-00003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00000000-0008-0000-0A00-00004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00000000-0008-0000-0A00-00004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0000000-0008-0000-0A00-00004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00000000-0008-0000-0A00-00004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00000000-0008-0000-0A00-00004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00000000-0008-0000-0A00-00004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00000000-0008-0000-0A00-00004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00000000-0008-0000-0A00-00004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00000000-0008-0000-0A00-00004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00000000-0008-0000-0A00-00004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00000000-0008-0000-0A00-00004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00000000-0008-0000-0A00-00004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00000000-0008-0000-0A00-00004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00000000-0008-0000-0A00-00004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00000000-0008-0000-0A00-00004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00000000-0008-0000-0A00-00004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00000000-0008-0000-0A00-00005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00000000-0008-0000-0A00-00005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00000000-0008-0000-0A00-00005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00000000-0008-0000-0A00-00005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00000000-0008-0000-0A00-00005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00000000-0008-0000-0A00-00005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00000000-0008-0000-0A00-00005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00000000-0008-0000-0A00-00005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00000000-0008-0000-0A00-00005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00000000-0008-0000-0A00-00005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00000000-0008-0000-0A00-00005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00000000-0008-0000-0A00-00005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00000000-0008-0000-0A00-00005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00000000-0008-0000-0A00-00005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00000000-0008-0000-0A00-00005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00000000-0008-0000-0A00-00005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00000000-0008-0000-0A00-00006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00000000-0008-0000-0A00-00006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00000000-0008-0000-0A00-00006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0000000-0008-0000-0A00-00006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00000000-0008-0000-0A00-00006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00000000-0008-0000-0A00-00006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00000000-0008-0000-0A00-00006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00000000-0008-0000-0A00-00006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00000000-0008-0000-0A00-00006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00000000-0008-0000-0A00-00006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00000000-0008-0000-0A00-00006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00000000-0008-0000-0A00-00006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00000000-0008-0000-0A00-00006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00000000-0008-0000-0A00-00006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00000000-0008-0000-0A00-00006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00000000-0008-0000-0A00-00006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00000000-0008-0000-0A00-00007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00000000-0008-0000-0A00-00007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00000000-0008-0000-0A00-00007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00000000-0008-0000-0A00-00007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00000000-0008-0000-0A00-00007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00000000-0008-0000-0A00-00007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00000000-0008-0000-0A00-00007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00000000-0008-0000-0A00-00007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00000000-0008-0000-0A00-00007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00000000-0008-0000-0A00-00007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0000000-0008-0000-0A00-00007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00000000-0008-0000-0A00-00007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00000000-0008-0000-0A00-00007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00000000-0008-0000-0A00-00007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00000000-0008-0000-0A00-00007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00000000-0008-0000-0A00-00007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00000000-0008-0000-0A00-00008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00000000-0008-0000-0A00-00008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00000000-0008-0000-0A00-00008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00000000-0008-0000-0A00-00008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00000000-0008-0000-0A00-00008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00000000-0008-0000-0A00-00008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00000000-0008-0000-0A00-00008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00000000-0008-0000-0A00-00008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00000000-0008-0000-0A00-00008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00000000-0008-0000-0A00-00008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00000000-0008-0000-0A00-00008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00000000-0008-0000-0A00-00008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00000000-0008-0000-0A00-00008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00000000-0008-0000-0A00-00008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00000000-0008-0000-0A00-00008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00000000-0008-0000-0A00-00008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00000000-0008-0000-0A00-00009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00000000-0008-0000-0A00-00009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00000000-0008-0000-0A00-00009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00000000-0008-0000-0A00-00009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00000000-0008-0000-0A00-00009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00000000-0008-0000-0A00-00009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00000000-0008-0000-0A00-00009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0" name="Text Box 1">
          <a:extLst>
            <a:ext uri="{FF2B5EF4-FFF2-40B4-BE49-F238E27FC236}">
              <a16:creationId xmlns:a16="http://schemas.microsoft.com/office/drawing/2014/main" id="{00000000-0008-0000-0A00-00009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1" name="Text Box 1">
          <a:extLst>
            <a:ext uri="{FF2B5EF4-FFF2-40B4-BE49-F238E27FC236}">
              <a16:creationId xmlns:a16="http://schemas.microsoft.com/office/drawing/2014/main" id="{00000000-0008-0000-0A00-00009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2" name="Text Box 1">
          <a:extLst>
            <a:ext uri="{FF2B5EF4-FFF2-40B4-BE49-F238E27FC236}">
              <a16:creationId xmlns:a16="http://schemas.microsoft.com/office/drawing/2014/main" id="{00000000-0008-0000-0A00-00009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3" name="Text Box 1">
          <a:extLst>
            <a:ext uri="{FF2B5EF4-FFF2-40B4-BE49-F238E27FC236}">
              <a16:creationId xmlns:a16="http://schemas.microsoft.com/office/drawing/2014/main" id="{00000000-0008-0000-0A00-00009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4" name="Text Box 1">
          <a:extLst>
            <a:ext uri="{FF2B5EF4-FFF2-40B4-BE49-F238E27FC236}">
              <a16:creationId xmlns:a16="http://schemas.microsoft.com/office/drawing/2014/main" id="{00000000-0008-0000-0A00-00009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5" name="Text Box 1">
          <a:extLst>
            <a:ext uri="{FF2B5EF4-FFF2-40B4-BE49-F238E27FC236}">
              <a16:creationId xmlns:a16="http://schemas.microsoft.com/office/drawing/2014/main" id="{00000000-0008-0000-0A00-00009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6" name="Text Box 1">
          <a:extLst>
            <a:ext uri="{FF2B5EF4-FFF2-40B4-BE49-F238E27FC236}">
              <a16:creationId xmlns:a16="http://schemas.microsoft.com/office/drawing/2014/main" id="{00000000-0008-0000-0A00-00009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7" name="Text Box 1">
          <a:extLst>
            <a:ext uri="{FF2B5EF4-FFF2-40B4-BE49-F238E27FC236}">
              <a16:creationId xmlns:a16="http://schemas.microsoft.com/office/drawing/2014/main" id="{00000000-0008-0000-0A00-00009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8" name="Text Box 1">
          <a:extLst>
            <a:ext uri="{FF2B5EF4-FFF2-40B4-BE49-F238E27FC236}">
              <a16:creationId xmlns:a16="http://schemas.microsoft.com/office/drawing/2014/main" id="{00000000-0008-0000-0A00-00009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49" name="Text Box 1">
          <a:extLst>
            <a:ext uri="{FF2B5EF4-FFF2-40B4-BE49-F238E27FC236}">
              <a16:creationId xmlns:a16="http://schemas.microsoft.com/office/drawing/2014/main" id="{00000000-0008-0000-0A00-0000A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0" name="Text Box 1">
          <a:extLst>
            <a:ext uri="{FF2B5EF4-FFF2-40B4-BE49-F238E27FC236}">
              <a16:creationId xmlns:a16="http://schemas.microsoft.com/office/drawing/2014/main" id="{00000000-0008-0000-0A00-0000A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1" name="Text Box 1">
          <a:extLst>
            <a:ext uri="{FF2B5EF4-FFF2-40B4-BE49-F238E27FC236}">
              <a16:creationId xmlns:a16="http://schemas.microsoft.com/office/drawing/2014/main" id="{00000000-0008-0000-0A00-0000A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2" name="Text Box 1">
          <a:extLst>
            <a:ext uri="{FF2B5EF4-FFF2-40B4-BE49-F238E27FC236}">
              <a16:creationId xmlns:a16="http://schemas.microsoft.com/office/drawing/2014/main" id="{00000000-0008-0000-0A00-0000A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3" name="Text Box 1">
          <a:extLst>
            <a:ext uri="{FF2B5EF4-FFF2-40B4-BE49-F238E27FC236}">
              <a16:creationId xmlns:a16="http://schemas.microsoft.com/office/drawing/2014/main" id="{00000000-0008-0000-0A00-0000A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4" name="Text Box 1">
          <a:extLst>
            <a:ext uri="{FF2B5EF4-FFF2-40B4-BE49-F238E27FC236}">
              <a16:creationId xmlns:a16="http://schemas.microsoft.com/office/drawing/2014/main" id="{00000000-0008-0000-0A00-0000A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5" name="Text Box 1">
          <a:extLst>
            <a:ext uri="{FF2B5EF4-FFF2-40B4-BE49-F238E27FC236}">
              <a16:creationId xmlns:a16="http://schemas.microsoft.com/office/drawing/2014/main" id="{00000000-0008-0000-0A00-0000A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6" name="Text Box 1">
          <a:extLst>
            <a:ext uri="{FF2B5EF4-FFF2-40B4-BE49-F238E27FC236}">
              <a16:creationId xmlns:a16="http://schemas.microsoft.com/office/drawing/2014/main" id="{00000000-0008-0000-0A00-0000A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7" name="Text Box 1">
          <a:extLst>
            <a:ext uri="{FF2B5EF4-FFF2-40B4-BE49-F238E27FC236}">
              <a16:creationId xmlns:a16="http://schemas.microsoft.com/office/drawing/2014/main" id="{00000000-0008-0000-0A00-0000A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8" name="Text Box 1">
          <a:extLst>
            <a:ext uri="{FF2B5EF4-FFF2-40B4-BE49-F238E27FC236}">
              <a16:creationId xmlns:a16="http://schemas.microsoft.com/office/drawing/2014/main" id="{00000000-0008-0000-0A00-0000A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59" name="Text Box 1">
          <a:extLst>
            <a:ext uri="{FF2B5EF4-FFF2-40B4-BE49-F238E27FC236}">
              <a16:creationId xmlns:a16="http://schemas.microsoft.com/office/drawing/2014/main" id="{00000000-0008-0000-0A00-0000A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0" name="Text Box 1">
          <a:extLst>
            <a:ext uri="{FF2B5EF4-FFF2-40B4-BE49-F238E27FC236}">
              <a16:creationId xmlns:a16="http://schemas.microsoft.com/office/drawing/2014/main" id="{00000000-0008-0000-0A00-0000A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1" name="Text Box 1">
          <a:extLst>
            <a:ext uri="{FF2B5EF4-FFF2-40B4-BE49-F238E27FC236}">
              <a16:creationId xmlns:a16="http://schemas.microsoft.com/office/drawing/2014/main" id="{00000000-0008-0000-0A00-0000A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2" name="Text Box 1">
          <a:extLst>
            <a:ext uri="{FF2B5EF4-FFF2-40B4-BE49-F238E27FC236}">
              <a16:creationId xmlns:a16="http://schemas.microsoft.com/office/drawing/2014/main" id="{00000000-0008-0000-0A00-0000A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3" name="Text Box 1">
          <a:extLst>
            <a:ext uri="{FF2B5EF4-FFF2-40B4-BE49-F238E27FC236}">
              <a16:creationId xmlns:a16="http://schemas.microsoft.com/office/drawing/2014/main" id="{00000000-0008-0000-0A00-0000A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4" name="Text Box 1">
          <a:extLst>
            <a:ext uri="{FF2B5EF4-FFF2-40B4-BE49-F238E27FC236}">
              <a16:creationId xmlns:a16="http://schemas.microsoft.com/office/drawing/2014/main" id="{00000000-0008-0000-0A00-0000A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5" name="Text Box 1">
          <a:extLst>
            <a:ext uri="{FF2B5EF4-FFF2-40B4-BE49-F238E27FC236}">
              <a16:creationId xmlns:a16="http://schemas.microsoft.com/office/drawing/2014/main" id="{00000000-0008-0000-0A00-0000B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6" name="Text Box 1">
          <a:extLst>
            <a:ext uri="{FF2B5EF4-FFF2-40B4-BE49-F238E27FC236}">
              <a16:creationId xmlns:a16="http://schemas.microsoft.com/office/drawing/2014/main" id="{00000000-0008-0000-0A00-0000B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7" name="Text Box 1">
          <a:extLst>
            <a:ext uri="{FF2B5EF4-FFF2-40B4-BE49-F238E27FC236}">
              <a16:creationId xmlns:a16="http://schemas.microsoft.com/office/drawing/2014/main" id="{00000000-0008-0000-0A00-0000B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8" name="Text Box 1">
          <a:extLst>
            <a:ext uri="{FF2B5EF4-FFF2-40B4-BE49-F238E27FC236}">
              <a16:creationId xmlns:a16="http://schemas.microsoft.com/office/drawing/2014/main" id="{00000000-0008-0000-0A00-0000B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69" name="Text Box 1">
          <a:extLst>
            <a:ext uri="{FF2B5EF4-FFF2-40B4-BE49-F238E27FC236}">
              <a16:creationId xmlns:a16="http://schemas.microsoft.com/office/drawing/2014/main" id="{00000000-0008-0000-0A00-0000B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0" name="Text Box 1">
          <a:extLst>
            <a:ext uri="{FF2B5EF4-FFF2-40B4-BE49-F238E27FC236}">
              <a16:creationId xmlns:a16="http://schemas.microsoft.com/office/drawing/2014/main" id="{00000000-0008-0000-0A00-0000B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1" name="Text Box 1">
          <a:extLst>
            <a:ext uri="{FF2B5EF4-FFF2-40B4-BE49-F238E27FC236}">
              <a16:creationId xmlns:a16="http://schemas.microsoft.com/office/drawing/2014/main" id="{00000000-0008-0000-0A00-0000B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2" name="Text Box 1">
          <a:extLst>
            <a:ext uri="{FF2B5EF4-FFF2-40B4-BE49-F238E27FC236}">
              <a16:creationId xmlns:a16="http://schemas.microsoft.com/office/drawing/2014/main" id="{00000000-0008-0000-0A00-0000B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3" name="Text Box 1">
          <a:extLst>
            <a:ext uri="{FF2B5EF4-FFF2-40B4-BE49-F238E27FC236}">
              <a16:creationId xmlns:a16="http://schemas.microsoft.com/office/drawing/2014/main" id="{00000000-0008-0000-0A00-0000B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4" name="Text Box 1">
          <a:extLst>
            <a:ext uri="{FF2B5EF4-FFF2-40B4-BE49-F238E27FC236}">
              <a16:creationId xmlns:a16="http://schemas.microsoft.com/office/drawing/2014/main" id="{00000000-0008-0000-0A00-0000B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5" name="Text Box 1">
          <a:extLst>
            <a:ext uri="{FF2B5EF4-FFF2-40B4-BE49-F238E27FC236}">
              <a16:creationId xmlns:a16="http://schemas.microsoft.com/office/drawing/2014/main" id="{00000000-0008-0000-0A00-0000B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6" name="Text Box 1">
          <a:extLst>
            <a:ext uri="{FF2B5EF4-FFF2-40B4-BE49-F238E27FC236}">
              <a16:creationId xmlns:a16="http://schemas.microsoft.com/office/drawing/2014/main" id="{00000000-0008-0000-0A00-0000B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7" name="Text Box 1">
          <a:extLst>
            <a:ext uri="{FF2B5EF4-FFF2-40B4-BE49-F238E27FC236}">
              <a16:creationId xmlns:a16="http://schemas.microsoft.com/office/drawing/2014/main" id="{00000000-0008-0000-0A00-0000B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8" name="Text Box 1">
          <a:extLst>
            <a:ext uri="{FF2B5EF4-FFF2-40B4-BE49-F238E27FC236}">
              <a16:creationId xmlns:a16="http://schemas.microsoft.com/office/drawing/2014/main" id="{00000000-0008-0000-0A00-0000B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79" name="Text Box 1">
          <a:extLst>
            <a:ext uri="{FF2B5EF4-FFF2-40B4-BE49-F238E27FC236}">
              <a16:creationId xmlns:a16="http://schemas.microsoft.com/office/drawing/2014/main" id="{00000000-0008-0000-0A00-0000B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0" name="Text Box 1">
          <a:extLst>
            <a:ext uri="{FF2B5EF4-FFF2-40B4-BE49-F238E27FC236}">
              <a16:creationId xmlns:a16="http://schemas.microsoft.com/office/drawing/2014/main" id="{00000000-0008-0000-0A00-0000B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1" name="Text Box 1">
          <a:extLst>
            <a:ext uri="{FF2B5EF4-FFF2-40B4-BE49-F238E27FC236}">
              <a16:creationId xmlns:a16="http://schemas.microsoft.com/office/drawing/2014/main" id="{00000000-0008-0000-0A00-0000C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2" name="Text Box 1">
          <a:extLst>
            <a:ext uri="{FF2B5EF4-FFF2-40B4-BE49-F238E27FC236}">
              <a16:creationId xmlns:a16="http://schemas.microsoft.com/office/drawing/2014/main" id="{00000000-0008-0000-0A00-0000C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3" name="Text Box 1">
          <a:extLst>
            <a:ext uri="{FF2B5EF4-FFF2-40B4-BE49-F238E27FC236}">
              <a16:creationId xmlns:a16="http://schemas.microsoft.com/office/drawing/2014/main" id="{00000000-0008-0000-0A00-0000C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4" name="Text Box 1">
          <a:extLst>
            <a:ext uri="{FF2B5EF4-FFF2-40B4-BE49-F238E27FC236}">
              <a16:creationId xmlns:a16="http://schemas.microsoft.com/office/drawing/2014/main" id="{00000000-0008-0000-0A00-0000C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5" name="Text Box 1">
          <a:extLst>
            <a:ext uri="{FF2B5EF4-FFF2-40B4-BE49-F238E27FC236}">
              <a16:creationId xmlns:a16="http://schemas.microsoft.com/office/drawing/2014/main" id="{00000000-0008-0000-0A00-0000C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6" name="Text Box 1">
          <a:extLst>
            <a:ext uri="{FF2B5EF4-FFF2-40B4-BE49-F238E27FC236}">
              <a16:creationId xmlns:a16="http://schemas.microsoft.com/office/drawing/2014/main" id="{00000000-0008-0000-0A00-0000C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7" name="Text Box 1">
          <a:extLst>
            <a:ext uri="{FF2B5EF4-FFF2-40B4-BE49-F238E27FC236}">
              <a16:creationId xmlns:a16="http://schemas.microsoft.com/office/drawing/2014/main" id="{00000000-0008-0000-0A00-0000C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8" name="Text Box 1">
          <a:extLst>
            <a:ext uri="{FF2B5EF4-FFF2-40B4-BE49-F238E27FC236}">
              <a16:creationId xmlns:a16="http://schemas.microsoft.com/office/drawing/2014/main" id="{00000000-0008-0000-0A00-0000C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89" name="Text Box 1">
          <a:extLst>
            <a:ext uri="{FF2B5EF4-FFF2-40B4-BE49-F238E27FC236}">
              <a16:creationId xmlns:a16="http://schemas.microsoft.com/office/drawing/2014/main" id="{00000000-0008-0000-0A00-0000C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0" name="Text Box 1">
          <a:extLst>
            <a:ext uri="{FF2B5EF4-FFF2-40B4-BE49-F238E27FC236}">
              <a16:creationId xmlns:a16="http://schemas.microsoft.com/office/drawing/2014/main" id="{00000000-0008-0000-0A00-0000C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1" name="Text Box 1">
          <a:extLst>
            <a:ext uri="{FF2B5EF4-FFF2-40B4-BE49-F238E27FC236}">
              <a16:creationId xmlns:a16="http://schemas.microsoft.com/office/drawing/2014/main" id="{00000000-0008-0000-0A00-0000C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2" name="Text Box 1">
          <a:extLst>
            <a:ext uri="{FF2B5EF4-FFF2-40B4-BE49-F238E27FC236}">
              <a16:creationId xmlns:a16="http://schemas.microsoft.com/office/drawing/2014/main" id="{00000000-0008-0000-0A00-0000C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3" name="Text Box 1">
          <a:extLst>
            <a:ext uri="{FF2B5EF4-FFF2-40B4-BE49-F238E27FC236}">
              <a16:creationId xmlns:a16="http://schemas.microsoft.com/office/drawing/2014/main" id="{00000000-0008-0000-0A00-0000C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4" name="Text Box 1">
          <a:extLst>
            <a:ext uri="{FF2B5EF4-FFF2-40B4-BE49-F238E27FC236}">
              <a16:creationId xmlns:a16="http://schemas.microsoft.com/office/drawing/2014/main" id="{00000000-0008-0000-0A00-0000C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5" name="Text Box 1">
          <a:extLst>
            <a:ext uri="{FF2B5EF4-FFF2-40B4-BE49-F238E27FC236}">
              <a16:creationId xmlns:a16="http://schemas.microsoft.com/office/drawing/2014/main" id="{00000000-0008-0000-0A00-0000C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6" name="Text Box 1">
          <a:extLst>
            <a:ext uri="{FF2B5EF4-FFF2-40B4-BE49-F238E27FC236}">
              <a16:creationId xmlns:a16="http://schemas.microsoft.com/office/drawing/2014/main" id="{00000000-0008-0000-0A00-0000C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7" name="Text Box 1">
          <a:extLst>
            <a:ext uri="{FF2B5EF4-FFF2-40B4-BE49-F238E27FC236}">
              <a16:creationId xmlns:a16="http://schemas.microsoft.com/office/drawing/2014/main" id="{00000000-0008-0000-0A00-0000D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A00-0000D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A00-0000D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A00-0000D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A00-0000D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A00-0000D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A00-0000D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A00-0000D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A00-0000D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A00-0000D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A00-0000D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A00-0000D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A00-0000D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A00-0000D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A00-0000D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A00-0000D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A00-0000E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A00-0000E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A00-0000E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A00-0000E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A00-0000E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A00-0000E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A00-0000E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A00-0000E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A00-0000E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A00-0000E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A00-0000E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A00-0000E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A00-0000E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A00-0000E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A00-0000E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A00-0000E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A00-0000F0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A00-0000F1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A00-0000F2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A00-0000F3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A00-0000F4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A00-0000F5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A00-0000F6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A00-0000F7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A00-0000F8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A00-0000F9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A00-0000FA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A00-0000FB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A00-0000FC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A00-0000FD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A00-0000FE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A00-0000FF05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A00-00000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A00-00000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A00-00000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A00-00000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A00-00000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A00-00000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A00-00000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A00-00000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A00-00000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A00-00000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A00-00000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A00-00000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A00-00000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A00-00000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A00-00000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A00-00000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A00-00001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A00-00001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A00-00001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A00-00001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A00-00001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A00-00001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A00-00001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A00-00001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A00-00001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A00-00001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A00-00001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A00-00001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A00-00001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A00-00001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A00-00001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A00-00001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A00-00002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A00-00002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A00-00002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A00-00002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A00-00002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A00-00002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A00-00002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A00-00002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A00-00002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A00-00002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A00-00002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A00-00002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A00-00002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A00-00002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A00-00002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A00-00002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A00-00003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A00-00003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A00-00003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A00-00003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A00-00003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A00-00003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A00-00003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A00-00003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A00-00003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A00-00003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A00-00003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A00-00003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A00-00003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A00-00003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A00-00003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A00-00003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A00-00004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A00-00004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A00-00004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A00-00004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A00-00004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A00-00004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A00-00004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A00-00004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A00-00004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A00-00004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A00-00004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A00-00004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A00-00004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A00-00004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A00-00004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A00-00004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A00-00005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6" name="Text Box 1">
          <a:extLst>
            <a:ext uri="{FF2B5EF4-FFF2-40B4-BE49-F238E27FC236}">
              <a16:creationId xmlns:a16="http://schemas.microsoft.com/office/drawing/2014/main" id="{00000000-0008-0000-0A00-00005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7" name="Text Box 1">
          <a:extLst>
            <a:ext uri="{FF2B5EF4-FFF2-40B4-BE49-F238E27FC236}">
              <a16:creationId xmlns:a16="http://schemas.microsoft.com/office/drawing/2014/main" id="{00000000-0008-0000-0A00-00005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8" name="Text Box 1">
          <a:extLst>
            <a:ext uri="{FF2B5EF4-FFF2-40B4-BE49-F238E27FC236}">
              <a16:creationId xmlns:a16="http://schemas.microsoft.com/office/drawing/2014/main" id="{00000000-0008-0000-0A00-00005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29" name="Text Box 1">
          <a:extLst>
            <a:ext uri="{FF2B5EF4-FFF2-40B4-BE49-F238E27FC236}">
              <a16:creationId xmlns:a16="http://schemas.microsoft.com/office/drawing/2014/main" id="{00000000-0008-0000-0A00-00005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0" name="Text Box 1">
          <a:extLst>
            <a:ext uri="{FF2B5EF4-FFF2-40B4-BE49-F238E27FC236}">
              <a16:creationId xmlns:a16="http://schemas.microsoft.com/office/drawing/2014/main" id="{00000000-0008-0000-0A00-00005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1" name="Text Box 1">
          <a:extLst>
            <a:ext uri="{FF2B5EF4-FFF2-40B4-BE49-F238E27FC236}">
              <a16:creationId xmlns:a16="http://schemas.microsoft.com/office/drawing/2014/main" id="{00000000-0008-0000-0A00-00005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2" name="Text Box 1">
          <a:extLst>
            <a:ext uri="{FF2B5EF4-FFF2-40B4-BE49-F238E27FC236}">
              <a16:creationId xmlns:a16="http://schemas.microsoft.com/office/drawing/2014/main" id="{00000000-0008-0000-0A00-00005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3" name="Text Box 1">
          <a:extLst>
            <a:ext uri="{FF2B5EF4-FFF2-40B4-BE49-F238E27FC236}">
              <a16:creationId xmlns:a16="http://schemas.microsoft.com/office/drawing/2014/main" id="{00000000-0008-0000-0A00-00005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4" name="Text Box 1">
          <a:extLst>
            <a:ext uri="{FF2B5EF4-FFF2-40B4-BE49-F238E27FC236}">
              <a16:creationId xmlns:a16="http://schemas.microsoft.com/office/drawing/2014/main" id="{00000000-0008-0000-0A00-00005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5" name="Text Box 1">
          <a:extLst>
            <a:ext uri="{FF2B5EF4-FFF2-40B4-BE49-F238E27FC236}">
              <a16:creationId xmlns:a16="http://schemas.microsoft.com/office/drawing/2014/main" id="{00000000-0008-0000-0A00-00005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6" name="Text Box 1">
          <a:extLst>
            <a:ext uri="{FF2B5EF4-FFF2-40B4-BE49-F238E27FC236}">
              <a16:creationId xmlns:a16="http://schemas.microsoft.com/office/drawing/2014/main" id="{00000000-0008-0000-0A00-00005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7" name="Text Box 1">
          <a:extLst>
            <a:ext uri="{FF2B5EF4-FFF2-40B4-BE49-F238E27FC236}">
              <a16:creationId xmlns:a16="http://schemas.microsoft.com/office/drawing/2014/main" id="{00000000-0008-0000-0A00-00005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8" name="Text Box 1">
          <a:extLst>
            <a:ext uri="{FF2B5EF4-FFF2-40B4-BE49-F238E27FC236}">
              <a16:creationId xmlns:a16="http://schemas.microsoft.com/office/drawing/2014/main" id="{00000000-0008-0000-0A00-00005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39" name="Text Box 1">
          <a:extLst>
            <a:ext uri="{FF2B5EF4-FFF2-40B4-BE49-F238E27FC236}">
              <a16:creationId xmlns:a16="http://schemas.microsoft.com/office/drawing/2014/main" id="{00000000-0008-0000-0A00-00005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0" name="Text Box 1">
          <a:extLst>
            <a:ext uri="{FF2B5EF4-FFF2-40B4-BE49-F238E27FC236}">
              <a16:creationId xmlns:a16="http://schemas.microsoft.com/office/drawing/2014/main" id="{00000000-0008-0000-0A00-00005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1" name="Text Box 1">
          <a:extLst>
            <a:ext uri="{FF2B5EF4-FFF2-40B4-BE49-F238E27FC236}">
              <a16:creationId xmlns:a16="http://schemas.microsoft.com/office/drawing/2014/main" id="{00000000-0008-0000-0A00-00006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2" name="Text Box 1">
          <a:extLst>
            <a:ext uri="{FF2B5EF4-FFF2-40B4-BE49-F238E27FC236}">
              <a16:creationId xmlns:a16="http://schemas.microsoft.com/office/drawing/2014/main" id="{00000000-0008-0000-0A00-00006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3" name="Text Box 1">
          <a:extLst>
            <a:ext uri="{FF2B5EF4-FFF2-40B4-BE49-F238E27FC236}">
              <a16:creationId xmlns:a16="http://schemas.microsoft.com/office/drawing/2014/main" id="{00000000-0008-0000-0A00-00006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4" name="Text Box 1">
          <a:extLst>
            <a:ext uri="{FF2B5EF4-FFF2-40B4-BE49-F238E27FC236}">
              <a16:creationId xmlns:a16="http://schemas.microsoft.com/office/drawing/2014/main" id="{00000000-0008-0000-0A00-00006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5" name="Text Box 1">
          <a:extLst>
            <a:ext uri="{FF2B5EF4-FFF2-40B4-BE49-F238E27FC236}">
              <a16:creationId xmlns:a16="http://schemas.microsoft.com/office/drawing/2014/main" id="{00000000-0008-0000-0A00-00006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6" name="Text Box 1">
          <a:extLst>
            <a:ext uri="{FF2B5EF4-FFF2-40B4-BE49-F238E27FC236}">
              <a16:creationId xmlns:a16="http://schemas.microsoft.com/office/drawing/2014/main" id="{00000000-0008-0000-0A00-00006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7" name="Text Box 1">
          <a:extLst>
            <a:ext uri="{FF2B5EF4-FFF2-40B4-BE49-F238E27FC236}">
              <a16:creationId xmlns:a16="http://schemas.microsoft.com/office/drawing/2014/main" id="{00000000-0008-0000-0A00-00006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8" name="Text Box 1">
          <a:extLst>
            <a:ext uri="{FF2B5EF4-FFF2-40B4-BE49-F238E27FC236}">
              <a16:creationId xmlns:a16="http://schemas.microsoft.com/office/drawing/2014/main" id="{00000000-0008-0000-0A00-00006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49" name="Text Box 1">
          <a:extLst>
            <a:ext uri="{FF2B5EF4-FFF2-40B4-BE49-F238E27FC236}">
              <a16:creationId xmlns:a16="http://schemas.microsoft.com/office/drawing/2014/main" id="{00000000-0008-0000-0A00-00006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0" name="Text Box 1">
          <a:extLst>
            <a:ext uri="{FF2B5EF4-FFF2-40B4-BE49-F238E27FC236}">
              <a16:creationId xmlns:a16="http://schemas.microsoft.com/office/drawing/2014/main" id="{00000000-0008-0000-0A00-00006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1" name="Text Box 1">
          <a:extLst>
            <a:ext uri="{FF2B5EF4-FFF2-40B4-BE49-F238E27FC236}">
              <a16:creationId xmlns:a16="http://schemas.microsoft.com/office/drawing/2014/main" id="{00000000-0008-0000-0A00-00006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2" name="Text Box 1">
          <a:extLst>
            <a:ext uri="{FF2B5EF4-FFF2-40B4-BE49-F238E27FC236}">
              <a16:creationId xmlns:a16="http://schemas.microsoft.com/office/drawing/2014/main" id="{00000000-0008-0000-0A00-00006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3" name="Text Box 1">
          <a:extLst>
            <a:ext uri="{FF2B5EF4-FFF2-40B4-BE49-F238E27FC236}">
              <a16:creationId xmlns:a16="http://schemas.microsoft.com/office/drawing/2014/main" id="{00000000-0008-0000-0A00-00006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4" name="Text Box 1">
          <a:extLst>
            <a:ext uri="{FF2B5EF4-FFF2-40B4-BE49-F238E27FC236}">
              <a16:creationId xmlns:a16="http://schemas.microsoft.com/office/drawing/2014/main" id="{00000000-0008-0000-0A00-00006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5" name="Text Box 1">
          <a:extLst>
            <a:ext uri="{FF2B5EF4-FFF2-40B4-BE49-F238E27FC236}">
              <a16:creationId xmlns:a16="http://schemas.microsoft.com/office/drawing/2014/main" id="{00000000-0008-0000-0A00-00006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6" name="Text Box 1">
          <a:extLst>
            <a:ext uri="{FF2B5EF4-FFF2-40B4-BE49-F238E27FC236}">
              <a16:creationId xmlns:a16="http://schemas.microsoft.com/office/drawing/2014/main" id="{00000000-0008-0000-0A00-00006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7" name="Text Box 1">
          <a:extLst>
            <a:ext uri="{FF2B5EF4-FFF2-40B4-BE49-F238E27FC236}">
              <a16:creationId xmlns:a16="http://schemas.microsoft.com/office/drawing/2014/main" id="{00000000-0008-0000-0A00-00007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8" name="Text Box 1">
          <a:extLst>
            <a:ext uri="{FF2B5EF4-FFF2-40B4-BE49-F238E27FC236}">
              <a16:creationId xmlns:a16="http://schemas.microsoft.com/office/drawing/2014/main" id="{00000000-0008-0000-0A00-00007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59" name="Text Box 1">
          <a:extLst>
            <a:ext uri="{FF2B5EF4-FFF2-40B4-BE49-F238E27FC236}">
              <a16:creationId xmlns:a16="http://schemas.microsoft.com/office/drawing/2014/main" id="{00000000-0008-0000-0A00-00007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0" name="Text Box 1">
          <a:extLst>
            <a:ext uri="{FF2B5EF4-FFF2-40B4-BE49-F238E27FC236}">
              <a16:creationId xmlns:a16="http://schemas.microsoft.com/office/drawing/2014/main" id="{00000000-0008-0000-0A00-00007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1" name="Text Box 1">
          <a:extLst>
            <a:ext uri="{FF2B5EF4-FFF2-40B4-BE49-F238E27FC236}">
              <a16:creationId xmlns:a16="http://schemas.microsoft.com/office/drawing/2014/main" id="{00000000-0008-0000-0A00-00007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2" name="Text Box 1">
          <a:extLst>
            <a:ext uri="{FF2B5EF4-FFF2-40B4-BE49-F238E27FC236}">
              <a16:creationId xmlns:a16="http://schemas.microsoft.com/office/drawing/2014/main" id="{00000000-0008-0000-0A00-00007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3" name="Text Box 1">
          <a:extLst>
            <a:ext uri="{FF2B5EF4-FFF2-40B4-BE49-F238E27FC236}">
              <a16:creationId xmlns:a16="http://schemas.microsoft.com/office/drawing/2014/main" id="{00000000-0008-0000-0A00-00007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4" name="Text Box 1">
          <a:extLst>
            <a:ext uri="{FF2B5EF4-FFF2-40B4-BE49-F238E27FC236}">
              <a16:creationId xmlns:a16="http://schemas.microsoft.com/office/drawing/2014/main" id="{00000000-0008-0000-0A00-00007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5" name="Text Box 1">
          <a:extLst>
            <a:ext uri="{FF2B5EF4-FFF2-40B4-BE49-F238E27FC236}">
              <a16:creationId xmlns:a16="http://schemas.microsoft.com/office/drawing/2014/main" id="{00000000-0008-0000-0A00-00007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6" name="Text Box 1">
          <a:extLst>
            <a:ext uri="{FF2B5EF4-FFF2-40B4-BE49-F238E27FC236}">
              <a16:creationId xmlns:a16="http://schemas.microsoft.com/office/drawing/2014/main" id="{00000000-0008-0000-0A00-00007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7" name="Text Box 1">
          <a:extLst>
            <a:ext uri="{FF2B5EF4-FFF2-40B4-BE49-F238E27FC236}">
              <a16:creationId xmlns:a16="http://schemas.microsoft.com/office/drawing/2014/main" id="{00000000-0008-0000-0A00-00007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8" name="Text Box 1">
          <a:extLst>
            <a:ext uri="{FF2B5EF4-FFF2-40B4-BE49-F238E27FC236}">
              <a16:creationId xmlns:a16="http://schemas.microsoft.com/office/drawing/2014/main" id="{00000000-0008-0000-0A00-00007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69" name="Text Box 1">
          <a:extLst>
            <a:ext uri="{FF2B5EF4-FFF2-40B4-BE49-F238E27FC236}">
              <a16:creationId xmlns:a16="http://schemas.microsoft.com/office/drawing/2014/main" id="{00000000-0008-0000-0A00-00007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0" name="Text Box 1">
          <a:extLst>
            <a:ext uri="{FF2B5EF4-FFF2-40B4-BE49-F238E27FC236}">
              <a16:creationId xmlns:a16="http://schemas.microsoft.com/office/drawing/2014/main" id="{00000000-0008-0000-0A00-00007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1" name="Text Box 1">
          <a:extLst>
            <a:ext uri="{FF2B5EF4-FFF2-40B4-BE49-F238E27FC236}">
              <a16:creationId xmlns:a16="http://schemas.microsoft.com/office/drawing/2014/main" id="{00000000-0008-0000-0A00-00007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2" name="Text Box 1">
          <a:extLst>
            <a:ext uri="{FF2B5EF4-FFF2-40B4-BE49-F238E27FC236}">
              <a16:creationId xmlns:a16="http://schemas.microsoft.com/office/drawing/2014/main" id="{00000000-0008-0000-0A00-00007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3" name="Text Box 1">
          <a:extLst>
            <a:ext uri="{FF2B5EF4-FFF2-40B4-BE49-F238E27FC236}">
              <a16:creationId xmlns:a16="http://schemas.microsoft.com/office/drawing/2014/main" id="{00000000-0008-0000-0A00-00008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4" name="Text Box 1">
          <a:extLst>
            <a:ext uri="{FF2B5EF4-FFF2-40B4-BE49-F238E27FC236}">
              <a16:creationId xmlns:a16="http://schemas.microsoft.com/office/drawing/2014/main" id="{00000000-0008-0000-0A00-00008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5" name="Text Box 1">
          <a:extLst>
            <a:ext uri="{FF2B5EF4-FFF2-40B4-BE49-F238E27FC236}">
              <a16:creationId xmlns:a16="http://schemas.microsoft.com/office/drawing/2014/main" id="{7C637D06-8468-4F37-96AC-7577D7E5A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6" name="Text Box 1">
          <a:extLst>
            <a:ext uri="{FF2B5EF4-FFF2-40B4-BE49-F238E27FC236}">
              <a16:creationId xmlns:a16="http://schemas.microsoft.com/office/drawing/2014/main" id="{0EB77ED9-4955-4112-8B52-DB988C397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7" name="Text Box 1">
          <a:extLst>
            <a:ext uri="{FF2B5EF4-FFF2-40B4-BE49-F238E27FC236}">
              <a16:creationId xmlns:a16="http://schemas.microsoft.com/office/drawing/2014/main" id="{37358BBA-B330-4F94-823D-782E347E81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8" name="Text Box 1">
          <a:extLst>
            <a:ext uri="{FF2B5EF4-FFF2-40B4-BE49-F238E27FC236}">
              <a16:creationId xmlns:a16="http://schemas.microsoft.com/office/drawing/2014/main" id="{4625EE94-7422-45A4-8BE4-61C89E194D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79" name="Text Box 1">
          <a:extLst>
            <a:ext uri="{FF2B5EF4-FFF2-40B4-BE49-F238E27FC236}">
              <a16:creationId xmlns:a16="http://schemas.microsoft.com/office/drawing/2014/main" id="{967B08A5-239C-4276-BCD3-5C1354B4D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0" name="Text Box 1">
          <a:extLst>
            <a:ext uri="{FF2B5EF4-FFF2-40B4-BE49-F238E27FC236}">
              <a16:creationId xmlns:a16="http://schemas.microsoft.com/office/drawing/2014/main" id="{63A5AC8C-6DE4-4CF7-A9CB-42B5F93380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1" name="Text Box 1">
          <a:extLst>
            <a:ext uri="{FF2B5EF4-FFF2-40B4-BE49-F238E27FC236}">
              <a16:creationId xmlns:a16="http://schemas.microsoft.com/office/drawing/2014/main" id="{73AAD16D-8A5D-40CA-B600-536F9124B1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2" name="Text Box 1">
          <a:extLst>
            <a:ext uri="{FF2B5EF4-FFF2-40B4-BE49-F238E27FC236}">
              <a16:creationId xmlns:a16="http://schemas.microsoft.com/office/drawing/2014/main" id="{5C81FDA4-DA10-47C4-8D6B-93703D91DD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3" name="Text Box 1">
          <a:extLst>
            <a:ext uri="{FF2B5EF4-FFF2-40B4-BE49-F238E27FC236}">
              <a16:creationId xmlns:a16="http://schemas.microsoft.com/office/drawing/2014/main" id="{942E6382-A38E-4DA7-9EE2-85C3CABD4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4" name="Text Box 1">
          <a:extLst>
            <a:ext uri="{FF2B5EF4-FFF2-40B4-BE49-F238E27FC236}">
              <a16:creationId xmlns:a16="http://schemas.microsoft.com/office/drawing/2014/main" id="{9384740D-A05B-444E-89D9-D515D5623A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5" name="Text Box 1">
          <a:extLst>
            <a:ext uri="{FF2B5EF4-FFF2-40B4-BE49-F238E27FC236}">
              <a16:creationId xmlns:a16="http://schemas.microsoft.com/office/drawing/2014/main" id="{0737262F-3FC1-4EAE-963E-44ED6EF90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6" name="Text Box 1">
          <a:extLst>
            <a:ext uri="{FF2B5EF4-FFF2-40B4-BE49-F238E27FC236}">
              <a16:creationId xmlns:a16="http://schemas.microsoft.com/office/drawing/2014/main" id="{5A690CE4-F58A-46F1-B1AE-02B64B7EA9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7" name="Text Box 1">
          <a:extLst>
            <a:ext uri="{FF2B5EF4-FFF2-40B4-BE49-F238E27FC236}">
              <a16:creationId xmlns:a16="http://schemas.microsoft.com/office/drawing/2014/main" id="{A64E8D36-10E8-41D5-8314-5CC01D031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8" name="Text Box 1">
          <a:extLst>
            <a:ext uri="{FF2B5EF4-FFF2-40B4-BE49-F238E27FC236}">
              <a16:creationId xmlns:a16="http://schemas.microsoft.com/office/drawing/2014/main" id="{04A3C684-8E29-4704-B507-6369403B2F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89" name="Text Box 1">
          <a:extLst>
            <a:ext uri="{FF2B5EF4-FFF2-40B4-BE49-F238E27FC236}">
              <a16:creationId xmlns:a16="http://schemas.microsoft.com/office/drawing/2014/main" id="{AAE48723-5BA3-4B4B-9FCC-0BA301906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0" name="Text Box 1">
          <a:extLst>
            <a:ext uri="{FF2B5EF4-FFF2-40B4-BE49-F238E27FC236}">
              <a16:creationId xmlns:a16="http://schemas.microsoft.com/office/drawing/2014/main" id="{D29424DD-3063-4456-B4FC-1784E60172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1" name="Text Box 1">
          <a:extLst>
            <a:ext uri="{FF2B5EF4-FFF2-40B4-BE49-F238E27FC236}">
              <a16:creationId xmlns:a16="http://schemas.microsoft.com/office/drawing/2014/main" id="{38CEE627-16C4-44C1-9634-B79635474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2" name="Text Box 1">
          <a:extLst>
            <a:ext uri="{FF2B5EF4-FFF2-40B4-BE49-F238E27FC236}">
              <a16:creationId xmlns:a16="http://schemas.microsoft.com/office/drawing/2014/main" id="{6932B657-623B-48EF-8AAB-5AF9EC83B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3" name="Text Box 1">
          <a:extLst>
            <a:ext uri="{FF2B5EF4-FFF2-40B4-BE49-F238E27FC236}">
              <a16:creationId xmlns:a16="http://schemas.microsoft.com/office/drawing/2014/main" id="{7683A7CA-6D68-4F97-A9E2-69EE95256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4" name="Text Box 1">
          <a:extLst>
            <a:ext uri="{FF2B5EF4-FFF2-40B4-BE49-F238E27FC236}">
              <a16:creationId xmlns:a16="http://schemas.microsoft.com/office/drawing/2014/main" id="{B40134E5-D409-4D72-B50E-968976E7FA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5" name="Text Box 1">
          <a:extLst>
            <a:ext uri="{FF2B5EF4-FFF2-40B4-BE49-F238E27FC236}">
              <a16:creationId xmlns:a16="http://schemas.microsoft.com/office/drawing/2014/main" id="{404A6E38-0E1D-44B7-8DFA-FED34B96D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6" name="Text Box 1">
          <a:extLst>
            <a:ext uri="{FF2B5EF4-FFF2-40B4-BE49-F238E27FC236}">
              <a16:creationId xmlns:a16="http://schemas.microsoft.com/office/drawing/2014/main" id="{87604550-2277-427C-B728-E8545F9FA8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7" name="Text Box 1">
          <a:extLst>
            <a:ext uri="{FF2B5EF4-FFF2-40B4-BE49-F238E27FC236}">
              <a16:creationId xmlns:a16="http://schemas.microsoft.com/office/drawing/2014/main" id="{CE9C827B-EFAE-4C30-89DC-AB90085368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8" name="Text Box 1">
          <a:extLst>
            <a:ext uri="{FF2B5EF4-FFF2-40B4-BE49-F238E27FC236}">
              <a16:creationId xmlns:a16="http://schemas.microsoft.com/office/drawing/2014/main" id="{899B5F25-E2EA-4629-B2C7-67677BE24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299" name="Text Box 1">
          <a:extLst>
            <a:ext uri="{FF2B5EF4-FFF2-40B4-BE49-F238E27FC236}">
              <a16:creationId xmlns:a16="http://schemas.microsoft.com/office/drawing/2014/main" id="{113871E1-250B-41FD-B4DC-EDEA8020BA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0" name="Text Box 1">
          <a:extLst>
            <a:ext uri="{FF2B5EF4-FFF2-40B4-BE49-F238E27FC236}">
              <a16:creationId xmlns:a16="http://schemas.microsoft.com/office/drawing/2014/main" id="{C70E5D91-95E6-40E2-9629-08BC219AA8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1" name="Text Box 1">
          <a:extLst>
            <a:ext uri="{FF2B5EF4-FFF2-40B4-BE49-F238E27FC236}">
              <a16:creationId xmlns:a16="http://schemas.microsoft.com/office/drawing/2014/main" id="{9F1852F4-2BC6-4851-801E-6D7E8FFA4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2" name="Text Box 1">
          <a:extLst>
            <a:ext uri="{FF2B5EF4-FFF2-40B4-BE49-F238E27FC236}">
              <a16:creationId xmlns:a16="http://schemas.microsoft.com/office/drawing/2014/main" id="{19F68038-8F60-4935-A26C-C99176C503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3" name="Text Box 1">
          <a:extLst>
            <a:ext uri="{FF2B5EF4-FFF2-40B4-BE49-F238E27FC236}">
              <a16:creationId xmlns:a16="http://schemas.microsoft.com/office/drawing/2014/main" id="{ECC4B548-98D9-4FF5-AB33-C3222128F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4" name="Text Box 1">
          <a:extLst>
            <a:ext uri="{FF2B5EF4-FFF2-40B4-BE49-F238E27FC236}">
              <a16:creationId xmlns:a16="http://schemas.microsoft.com/office/drawing/2014/main" id="{063C36E9-A783-474E-8264-13963FCF2A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5" name="Text Box 1">
          <a:extLst>
            <a:ext uri="{FF2B5EF4-FFF2-40B4-BE49-F238E27FC236}">
              <a16:creationId xmlns:a16="http://schemas.microsoft.com/office/drawing/2014/main" id="{F6EF73FD-952E-4577-9403-5C33B20928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6" name="Text Box 1">
          <a:extLst>
            <a:ext uri="{FF2B5EF4-FFF2-40B4-BE49-F238E27FC236}">
              <a16:creationId xmlns:a16="http://schemas.microsoft.com/office/drawing/2014/main" id="{8A88A807-F243-4629-98C9-15A8038F5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7" name="Text Box 1">
          <a:extLst>
            <a:ext uri="{FF2B5EF4-FFF2-40B4-BE49-F238E27FC236}">
              <a16:creationId xmlns:a16="http://schemas.microsoft.com/office/drawing/2014/main" id="{45EDEAA3-6AE4-49AE-8FB7-0F5169E28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8" name="Text Box 1">
          <a:extLst>
            <a:ext uri="{FF2B5EF4-FFF2-40B4-BE49-F238E27FC236}">
              <a16:creationId xmlns:a16="http://schemas.microsoft.com/office/drawing/2014/main" id="{DB49AF9C-29D8-4D66-A13F-F41D0061BF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09" name="Text Box 1">
          <a:extLst>
            <a:ext uri="{FF2B5EF4-FFF2-40B4-BE49-F238E27FC236}">
              <a16:creationId xmlns:a16="http://schemas.microsoft.com/office/drawing/2014/main" id="{98C3E0D7-1E05-468E-ACB6-F5D10EAE3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0" name="Text Box 1">
          <a:extLst>
            <a:ext uri="{FF2B5EF4-FFF2-40B4-BE49-F238E27FC236}">
              <a16:creationId xmlns:a16="http://schemas.microsoft.com/office/drawing/2014/main" id="{2772AA74-B55A-4D3B-B496-896005501F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1" name="Text Box 1">
          <a:extLst>
            <a:ext uri="{FF2B5EF4-FFF2-40B4-BE49-F238E27FC236}">
              <a16:creationId xmlns:a16="http://schemas.microsoft.com/office/drawing/2014/main" id="{4D1B0A63-D497-4BDD-97AD-5D47294577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2" name="Text Box 1">
          <a:extLst>
            <a:ext uri="{FF2B5EF4-FFF2-40B4-BE49-F238E27FC236}">
              <a16:creationId xmlns:a16="http://schemas.microsoft.com/office/drawing/2014/main" id="{4D002CA1-527C-4287-B18E-BB2E5D026F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3" name="Text Box 1">
          <a:extLst>
            <a:ext uri="{FF2B5EF4-FFF2-40B4-BE49-F238E27FC236}">
              <a16:creationId xmlns:a16="http://schemas.microsoft.com/office/drawing/2014/main" id="{0E97D08F-C4DA-47EA-A3AD-B55BD00C6D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4" name="Text Box 1">
          <a:extLst>
            <a:ext uri="{FF2B5EF4-FFF2-40B4-BE49-F238E27FC236}">
              <a16:creationId xmlns:a16="http://schemas.microsoft.com/office/drawing/2014/main" id="{188A5FA5-44B1-4A5A-8E90-B25DD5E1D6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5" name="Text Box 1">
          <a:extLst>
            <a:ext uri="{FF2B5EF4-FFF2-40B4-BE49-F238E27FC236}">
              <a16:creationId xmlns:a16="http://schemas.microsoft.com/office/drawing/2014/main" id="{D1D594EB-6AD4-42E1-971F-158493A45D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6" name="Text Box 1">
          <a:extLst>
            <a:ext uri="{FF2B5EF4-FFF2-40B4-BE49-F238E27FC236}">
              <a16:creationId xmlns:a16="http://schemas.microsoft.com/office/drawing/2014/main" id="{90AC8192-1F5E-4A75-A858-8F6EFB763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7" name="Text Box 1">
          <a:extLst>
            <a:ext uri="{FF2B5EF4-FFF2-40B4-BE49-F238E27FC236}">
              <a16:creationId xmlns:a16="http://schemas.microsoft.com/office/drawing/2014/main" id="{9F667AD5-487B-4DED-A862-114AA0B35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8" name="Text Box 1">
          <a:extLst>
            <a:ext uri="{FF2B5EF4-FFF2-40B4-BE49-F238E27FC236}">
              <a16:creationId xmlns:a16="http://schemas.microsoft.com/office/drawing/2014/main" id="{16FDBFAF-F5FF-4B40-A6B5-8E7CFA8B4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19" name="Text Box 1">
          <a:extLst>
            <a:ext uri="{FF2B5EF4-FFF2-40B4-BE49-F238E27FC236}">
              <a16:creationId xmlns:a16="http://schemas.microsoft.com/office/drawing/2014/main" id="{44D4070B-820A-4E0E-A6DA-0D6775674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0" name="Text Box 1">
          <a:extLst>
            <a:ext uri="{FF2B5EF4-FFF2-40B4-BE49-F238E27FC236}">
              <a16:creationId xmlns:a16="http://schemas.microsoft.com/office/drawing/2014/main" id="{E94929D2-D7DB-4780-AA75-D0CACC41C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1" name="Text Box 1">
          <a:extLst>
            <a:ext uri="{FF2B5EF4-FFF2-40B4-BE49-F238E27FC236}">
              <a16:creationId xmlns:a16="http://schemas.microsoft.com/office/drawing/2014/main" id="{734EE3EC-7B8D-4CA0-95CF-E2BE71C700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2" name="Text Box 1">
          <a:extLst>
            <a:ext uri="{FF2B5EF4-FFF2-40B4-BE49-F238E27FC236}">
              <a16:creationId xmlns:a16="http://schemas.microsoft.com/office/drawing/2014/main" id="{008E1E81-4622-49F1-942C-02DDAE87AE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3" name="Text Box 1">
          <a:extLst>
            <a:ext uri="{FF2B5EF4-FFF2-40B4-BE49-F238E27FC236}">
              <a16:creationId xmlns:a16="http://schemas.microsoft.com/office/drawing/2014/main" id="{57607DA5-9702-4A20-AEEB-77A5096C47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4" name="Text Box 1">
          <a:extLst>
            <a:ext uri="{FF2B5EF4-FFF2-40B4-BE49-F238E27FC236}">
              <a16:creationId xmlns:a16="http://schemas.microsoft.com/office/drawing/2014/main" id="{AA35383E-C106-4BC8-96E4-1FEC64BA6B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5" name="Text Box 1">
          <a:extLst>
            <a:ext uri="{FF2B5EF4-FFF2-40B4-BE49-F238E27FC236}">
              <a16:creationId xmlns:a16="http://schemas.microsoft.com/office/drawing/2014/main" id="{81105687-26C6-4855-A30F-A826FD05C1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6" name="Text Box 1">
          <a:extLst>
            <a:ext uri="{FF2B5EF4-FFF2-40B4-BE49-F238E27FC236}">
              <a16:creationId xmlns:a16="http://schemas.microsoft.com/office/drawing/2014/main" id="{EFF0E979-EDA5-4547-ABCD-E4E5307FD1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7" name="Text Box 1">
          <a:extLst>
            <a:ext uri="{FF2B5EF4-FFF2-40B4-BE49-F238E27FC236}">
              <a16:creationId xmlns:a16="http://schemas.microsoft.com/office/drawing/2014/main" id="{6AA42E53-12D6-45FF-B539-D5FF0ACFCB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8" name="Text Box 1">
          <a:extLst>
            <a:ext uri="{FF2B5EF4-FFF2-40B4-BE49-F238E27FC236}">
              <a16:creationId xmlns:a16="http://schemas.microsoft.com/office/drawing/2014/main" id="{ADA56533-2651-4A25-9B4E-885F897164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29" name="Text Box 1">
          <a:extLst>
            <a:ext uri="{FF2B5EF4-FFF2-40B4-BE49-F238E27FC236}">
              <a16:creationId xmlns:a16="http://schemas.microsoft.com/office/drawing/2014/main" id="{5FDE1F50-316E-455F-83CE-6793FDB74D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0" name="Text Box 1">
          <a:extLst>
            <a:ext uri="{FF2B5EF4-FFF2-40B4-BE49-F238E27FC236}">
              <a16:creationId xmlns:a16="http://schemas.microsoft.com/office/drawing/2014/main" id="{706C99EF-C42F-4C83-94A2-A5F1A9566A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1" name="Text Box 1">
          <a:extLst>
            <a:ext uri="{FF2B5EF4-FFF2-40B4-BE49-F238E27FC236}">
              <a16:creationId xmlns:a16="http://schemas.microsoft.com/office/drawing/2014/main" id="{3598DF46-EA52-4553-934B-B28A0FE27F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2" name="Text Box 1">
          <a:extLst>
            <a:ext uri="{FF2B5EF4-FFF2-40B4-BE49-F238E27FC236}">
              <a16:creationId xmlns:a16="http://schemas.microsoft.com/office/drawing/2014/main" id="{F0337624-DF3D-42D2-BBE8-F579BEA0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3" name="Text Box 1">
          <a:extLst>
            <a:ext uri="{FF2B5EF4-FFF2-40B4-BE49-F238E27FC236}">
              <a16:creationId xmlns:a16="http://schemas.microsoft.com/office/drawing/2014/main" id="{6136C35A-06EF-4E83-8A20-8F52B4B2C2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4" name="Text Box 1">
          <a:extLst>
            <a:ext uri="{FF2B5EF4-FFF2-40B4-BE49-F238E27FC236}">
              <a16:creationId xmlns:a16="http://schemas.microsoft.com/office/drawing/2014/main" id="{82950E14-8797-43F5-9E5E-5C6ACE66D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5" name="Text Box 1">
          <a:extLst>
            <a:ext uri="{FF2B5EF4-FFF2-40B4-BE49-F238E27FC236}">
              <a16:creationId xmlns:a16="http://schemas.microsoft.com/office/drawing/2014/main" id="{520444E0-6BCC-4EC4-A0F5-70CC2ACFA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6" name="Text Box 1">
          <a:extLst>
            <a:ext uri="{FF2B5EF4-FFF2-40B4-BE49-F238E27FC236}">
              <a16:creationId xmlns:a16="http://schemas.microsoft.com/office/drawing/2014/main" id="{CBBDBA72-6AAD-4CE1-8912-A7E70F164C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7" name="Text Box 1">
          <a:extLst>
            <a:ext uri="{FF2B5EF4-FFF2-40B4-BE49-F238E27FC236}">
              <a16:creationId xmlns:a16="http://schemas.microsoft.com/office/drawing/2014/main" id="{C1CD343C-24EB-4331-89B0-7D2E938EC9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8" name="Text Box 1">
          <a:extLst>
            <a:ext uri="{FF2B5EF4-FFF2-40B4-BE49-F238E27FC236}">
              <a16:creationId xmlns:a16="http://schemas.microsoft.com/office/drawing/2014/main" id="{FA39A847-AE66-45B1-A55F-B05C8C7BDB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39" name="Text Box 1">
          <a:extLst>
            <a:ext uri="{FF2B5EF4-FFF2-40B4-BE49-F238E27FC236}">
              <a16:creationId xmlns:a16="http://schemas.microsoft.com/office/drawing/2014/main" id="{6A4180C8-9BD6-4858-9E58-B7C9057DE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0" name="Text Box 1">
          <a:extLst>
            <a:ext uri="{FF2B5EF4-FFF2-40B4-BE49-F238E27FC236}">
              <a16:creationId xmlns:a16="http://schemas.microsoft.com/office/drawing/2014/main" id="{81EE57B6-2562-4999-9E04-740E690A8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1" name="Text Box 1">
          <a:extLst>
            <a:ext uri="{FF2B5EF4-FFF2-40B4-BE49-F238E27FC236}">
              <a16:creationId xmlns:a16="http://schemas.microsoft.com/office/drawing/2014/main" id="{37911E4A-6090-4B52-BBC8-C6E8C42981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2" name="Text Box 1">
          <a:extLst>
            <a:ext uri="{FF2B5EF4-FFF2-40B4-BE49-F238E27FC236}">
              <a16:creationId xmlns:a16="http://schemas.microsoft.com/office/drawing/2014/main" id="{E665C4E1-F5D9-4436-9C9B-80F2F38B82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3" name="Text Box 1">
          <a:extLst>
            <a:ext uri="{FF2B5EF4-FFF2-40B4-BE49-F238E27FC236}">
              <a16:creationId xmlns:a16="http://schemas.microsoft.com/office/drawing/2014/main" id="{DC1A844C-B002-405A-92AB-9CC178348F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4" name="Text Box 1">
          <a:extLst>
            <a:ext uri="{FF2B5EF4-FFF2-40B4-BE49-F238E27FC236}">
              <a16:creationId xmlns:a16="http://schemas.microsoft.com/office/drawing/2014/main" id="{2CC29C4C-3DCF-496E-9115-2AD67E18EB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5" name="Text Box 1">
          <a:extLst>
            <a:ext uri="{FF2B5EF4-FFF2-40B4-BE49-F238E27FC236}">
              <a16:creationId xmlns:a16="http://schemas.microsoft.com/office/drawing/2014/main" id="{7CF09DA7-57EF-49A2-9B48-6238BBBC2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6" name="Text Box 1">
          <a:extLst>
            <a:ext uri="{FF2B5EF4-FFF2-40B4-BE49-F238E27FC236}">
              <a16:creationId xmlns:a16="http://schemas.microsoft.com/office/drawing/2014/main" id="{59D68E7A-7339-46B4-8B91-FBC6D7FA7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7" name="Text Box 1">
          <a:extLst>
            <a:ext uri="{FF2B5EF4-FFF2-40B4-BE49-F238E27FC236}">
              <a16:creationId xmlns:a16="http://schemas.microsoft.com/office/drawing/2014/main" id="{833B6582-FC28-4EF6-B084-3A1075CD6E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8" name="Text Box 1">
          <a:extLst>
            <a:ext uri="{FF2B5EF4-FFF2-40B4-BE49-F238E27FC236}">
              <a16:creationId xmlns:a16="http://schemas.microsoft.com/office/drawing/2014/main" id="{E36C31A3-4CD1-4642-8850-05263FB863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49" name="Text Box 1">
          <a:extLst>
            <a:ext uri="{FF2B5EF4-FFF2-40B4-BE49-F238E27FC236}">
              <a16:creationId xmlns:a16="http://schemas.microsoft.com/office/drawing/2014/main" id="{3D951CA3-C64E-4B3F-BCF4-AEB499BF7A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0" name="Text Box 1">
          <a:extLst>
            <a:ext uri="{FF2B5EF4-FFF2-40B4-BE49-F238E27FC236}">
              <a16:creationId xmlns:a16="http://schemas.microsoft.com/office/drawing/2014/main" id="{EA2F8B6E-6E64-469A-883C-8C65F667C4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1" name="Text Box 1">
          <a:extLst>
            <a:ext uri="{FF2B5EF4-FFF2-40B4-BE49-F238E27FC236}">
              <a16:creationId xmlns:a16="http://schemas.microsoft.com/office/drawing/2014/main" id="{67C9359B-66F0-4129-B01C-F016C133AE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2" name="Text Box 1">
          <a:extLst>
            <a:ext uri="{FF2B5EF4-FFF2-40B4-BE49-F238E27FC236}">
              <a16:creationId xmlns:a16="http://schemas.microsoft.com/office/drawing/2014/main" id="{48FC7619-B1C1-46A2-9C66-BADFEDC2E7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3" name="Text Box 1">
          <a:extLst>
            <a:ext uri="{FF2B5EF4-FFF2-40B4-BE49-F238E27FC236}">
              <a16:creationId xmlns:a16="http://schemas.microsoft.com/office/drawing/2014/main" id="{14A983C9-6BF6-423C-BC83-216DC5D1A1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4" name="Text Box 1">
          <a:extLst>
            <a:ext uri="{FF2B5EF4-FFF2-40B4-BE49-F238E27FC236}">
              <a16:creationId xmlns:a16="http://schemas.microsoft.com/office/drawing/2014/main" id="{366DEA68-528A-4326-BE5A-F016918E13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5" name="Text Box 1">
          <a:extLst>
            <a:ext uri="{FF2B5EF4-FFF2-40B4-BE49-F238E27FC236}">
              <a16:creationId xmlns:a16="http://schemas.microsoft.com/office/drawing/2014/main" id="{D5885DBD-5482-47D2-BDBF-9AFADEF8D2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6" name="Text Box 1">
          <a:extLst>
            <a:ext uri="{FF2B5EF4-FFF2-40B4-BE49-F238E27FC236}">
              <a16:creationId xmlns:a16="http://schemas.microsoft.com/office/drawing/2014/main" id="{05AE86F6-CCEA-422E-B160-DC70B52D64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7" name="Text Box 1">
          <a:extLst>
            <a:ext uri="{FF2B5EF4-FFF2-40B4-BE49-F238E27FC236}">
              <a16:creationId xmlns:a16="http://schemas.microsoft.com/office/drawing/2014/main" id="{D1A2EC26-2D23-4BE6-A717-2F853231B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8" name="Text Box 1">
          <a:extLst>
            <a:ext uri="{FF2B5EF4-FFF2-40B4-BE49-F238E27FC236}">
              <a16:creationId xmlns:a16="http://schemas.microsoft.com/office/drawing/2014/main" id="{C4CD63EE-CFD4-4A60-AC4B-F1F20A0E64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59" name="Text Box 1">
          <a:extLst>
            <a:ext uri="{FF2B5EF4-FFF2-40B4-BE49-F238E27FC236}">
              <a16:creationId xmlns:a16="http://schemas.microsoft.com/office/drawing/2014/main" id="{A2270991-342A-4BBB-9C33-1B157CFEBD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0" name="Text Box 1">
          <a:extLst>
            <a:ext uri="{FF2B5EF4-FFF2-40B4-BE49-F238E27FC236}">
              <a16:creationId xmlns:a16="http://schemas.microsoft.com/office/drawing/2014/main" id="{5A9ADBBB-04A3-42D9-A9D5-1B2BE0E5B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1" name="Text Box 1">
          <a:extLst>
            <a:ext uri="{FF2B5EF4-FFF2-40B4-BE49-F238E27FC236}">
              <a16:creationId xmlns:a16="http://schemas.microsoft.com/office/drawing/2014/main" id="{2C4F8F70-771A-46E0-954F-F749C4CB5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2" name="Text Box 1">
          <a:extLst>
            <a:ext uri="{FF2B5EF4-FFF2-40B4-BE49-F238E27FC236}">
              <a16:creationId xmlns:a16="http://schemas.microsoft.com/office/drawing/2014/main" id="{459350D2-CE30-468B-9024-C01BCA969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3" name="Text Box 1">
          <a:extLst>
            <a:ext uri="{FF2B5EF4-FFF2-40B4-BE49-F238E27FC236}">
              <a16:creationId xmlns:a16="http://schemas.microsoft.com/office/drawing/2014/main" id="{83ADA88F-19F1-466B-9BE1-B6DCB1F06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4" name="Text Box 1">
          <a:extLst>
            <a:ext uri="{FF2B5EF4-FFF2-40B4-BE49-F238E27FC236}">
              <a16:creationId xmlns:a16="http://schemas.microsoft.com/office/drawing/2014/main" id="{DAD6A5C1-946E-4BD7-87B0-8CC904DAC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5" name="Text Box 1">
          <a:extLst>
            <a:ext uri="{FF2B5EF4-FFF2-40B4-BE49-F238E27FC236}">
              <a16:creationId xmlns:a16="http://schemas.microsoft.com/office/drawing/2014/main" id="{B529FBE7-146D-4218-AD8B-3335A81255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6" name="Text Box 1">
          <a:extLst>
            <a:ext uri="{FF2B5EF4-FFF2-40B4-BE49-F238E27FC236}">
              <a16:creationId xmlns:a16="http://schemas.microsoft.com/office/drawing/2014/main" id="{037BDF29-C30F-4C69-BD7B-82F27992A2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7" name="Text Box 1">
          <a:extLst>
            <a:ext uri="{FF2B5EF4-FFF2-40B4-BE49-F238E27FC236}">
              <a16:creationId xmlns:a16="http://schemas.microsoft.com/office/drawing/2014/main" id="{2E6336B4-22A5-415B-B7A1-8AA582329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8" name="Text Box 1">
          <a:extLst>
            <a:ext uri="{FF2B5EF4-FFF2-40B4-BE49-F238E27FC236}">
              <a16:creationId xmlns:a16="http://schemas.microsoft.com/office/drawing/2014/main" id="{A9294F80-F243-4CE0-9FC9-38BDBC775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69" name="Text Box 1">
          <a:extLst>
            <a:ext uri="{FF2B5EF4-FFF2-40B4-BE49-F238E27FC236}">
              <a16:creationId xmlns:a16="http://schemas.microsoft.com/office/drawing/2014/main" id="{916905E0-FE2A-4019-823B-57EF476B2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0" name="Text Box 1">
          <a:extLst>
            <a:ext uri="{FF2B5EF4-FFF2-40B4-BE49-F238E27FC236}">
              <a16:creationId xmlns:a16="http://schemas.microsoft.com/office/drawing/2014/main" id="{0B543B28-DDB9-4D79-A34A-1F01E8892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1" name="Text Box 1">
          <a:extLst>
            <a:ext uri="{FF2B5EF4-FFF2-40B4-BE49-F238E27FC236}">
              <a16:creationId xmlns:a16="http://schemas.microsoft.com/office/drawing/2014/main" id="{5E4A9110-B8CD-4640-A91E-047BDAF57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2" name="Text Box 1">
          <a:extLst>
            <a:ext uri="{FF2B5EF4-FFF2-40B4-BE49-F238E27FC236}">
              <a16:creationId xmlns:a16="http://schemas.microsoft.com/office/drawing/2014/main" id="{EB7CBCAA-F647-4A57-98AB-1F72BBA29E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3" name="Text Box 1">
          <a:extLst>
            <a:ext uri="{FF2B5EF4-FFF2-40B4-BE49-F238E27FC236}">
              <a16:creationId xmlns:a16="http://schemas.microsoft.com/office/drawing/2014/main" id="{79572A45-0E7A-4A80-B7CA-33748BCC2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4" name="Text Box 1">
          <a:extLst>
            <a:ext uri="{FF2B5EF4-FFF2-40B4-BE49-F238E27FC236}">
              <a16:creationId xmlns:a16="http://schemas.microsoft.com/office/drawing/2014/main" id="{DA304E01-F581-45BA-96E8-5D1AA59844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5" name="Text Box 1">
          <a:extLst>
            <a:ext uri="{FF2B5EF4-FFF2-40B4-BE49-F238E27FC236}">
              <a16:creationId xmlns:a16="http://schemas.microsoft.com/office/drawing/2014/main" id="{F298F31D-CEB8-4A52-9E08-CCDD238CF8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6" name="Text Box 1">
          <a:extLst>
            <a:ext uri="{FF2B5EF4-FFF2-40B4-BE49-F238E27FC236}">
              <a16:creationId xmlns:a16="http://schemas.microsoft.com/office/drawing/2014/main" id="{4D530C86-DFCD-4DF1-B298-9F6D4C3A5A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7" name="Text Box 1">
          <a:extLst>
            <a:ext uri="{FF2B5EF4-FFF2-40B4-BE49-F238E27FC236}">
              <a16:creationId xmlns:a16="http://schemas.microsoft.com/office/drawing/2014/main" id="{60746B33-CF25-474C-8776-7902BE1C1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8" name="Text Box 1">
          <a:extLst>
            <a:ext uri="{FF2B5EF4-FFF2-40B4-BE49-F238E27FC236}">
              <a16:creationId xmlns:a16="http://schemas.microsoft.com/office/drawing/2014/main" id="{4EDB5AF2-3D55-4797-A4B0-1AF9FBB26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79" name="Text Box 1">
          <a:extLst>
            <a:ext uri="{FF2B5EF4-FFF2-40B4-BE49-F238E27FC236}">
              <a16:creationId xmlns:a16="http://schemas.microsoft.com/office/drawing/2014/main" id="{4FC7783B-0CCA-4CED-813F-7DAF1262A6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0" name="Text Box 1">
          <a:extLst>
            <a:ext uri="{FF2B5EF4-FFF2-40B4-BE49-F238E27FC236}">
              <a16:creationId xmlns:a16="http://schemas.microsoft.com/office/drawing/2014/main" id="{94375F80-5D58-43F3-8848-B09D0365D3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1" name="Text Box 1">
          <a:extLst>
            <a:ext uri="{FF2B5EF4-FFF2-40B4-BE49-F238E27FC236}">
              <a16:creationId xmlns:a16="http://schemas.microsoft.com/office/drawing/2014/main" id="{3E73CD10-9F75-4A15-A4BA-C8268EFB98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2" name="Text Box 1">
          <a:extLst>
            <a:ext uri="{FF2B5EF4-FFF2-40B4-BE49-F238E27FC236}">
              <a16:creationId xmlns:a16="http://schemas.microsoft.com/office/drawing/2014/main" id="{52CB15FA-E690-4B33-A46C-0AB40884C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3" name="Text Box 1">
          <a:extLst>
            <a:ext uri="{FF2B5EF4-FFF2-40B4-BE49-F238E27FC236}">
              <a16:creationId xmlns:a16="http://schemas.microsoft.com/office/drawing/2014/main" id="{4A2F1B43-6455-494C-AD2E-320A5096D7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4" name="Text Box 1">
          <a:extLst>
            <a:ext uri="{FF2B5EF4-FFF2-40B4-BE49-F238E27FC236}">
              <a16:creationId xmlns:a16="http://schemas.microsoft.com/office/drawing/2014/main" id="{C3C1B52C-3AAB-409B-A496-15ABB59C2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5" name="Text Box 1">
          <a:extLst>
            <a:ext uri="{FF2B5EF4-FFF2-40B4-BE49-F238E27FC236}">
              <a16:creationId xmlns:a16="http://schemas.microsoft.com/office/drawing/2014/main" id="{C841B7DE-F0D2-44E7-8432-4458A728D4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6" name="Text Box 1">
          <a:extLst>
            <a:ext uri="{FF2B5EF4-FFF2-40B4-BE49-F238E27FC236}">
              <a16:creationId xmlns:a16="http://schemas.microsoft.com/office/drawing/2014/main" id="{64FB0CA5-4C47-4BB7-95E6-DCBBF791CF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7" name="Text Box 1">
          <a:extLst>
            <a:ext uri="{FF2B5EF4-FFF2-40B4-BE49-F238E27FC236}">
              <a16:creationId xmlns:a16="http://schemas.microsoft.com/office/drawing/2014/main" id="{A60D36D3-F064-45DF-8173-E1FE03475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8" name="Text Box 1">
          <a:extLst>
            <a:ext uri="{FF2B5EF4-FFF2-40B4-BE49-F238E27FC236}">
              <a16:creationId xmlns:a16="http://schemas.microsoft.com/office/drawing/2014/main" id="{6D6C6BA7-C6CC-43EE-9F71-3B593337C1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89" name="Text Box 1">
          <a:extLst>
            <a:ext uri="{FF2B5EF4-FFF2-40B4-BE49-F238E27FC236}">
              <a16:creationId xmlns:a16="http://schemas.microsoft.com/office/drawing/2014/main" id="{6DDC5F3F-E8B6-4DDF-A302-6213D32E8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0" name="Text Box 1">
          <a:extLst>
            <a:ext uri="{FF2B5EF4-FFF2-40B4-BE49-F238E27FC236}">
              <a16:creationId xmlns:a16="http://schemas.microsoft.com/office/drawing/2014/main" id="{6C28780A-6716-4C79-8F0D-DEDB8BD3C6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1" name="Text Box 1">
          <a:extLst>
            <a:ext uri="{FF2B5EF4-FFF2-40B4-BE49-F238E27FC236}">
              <a16:creationId xmlns:a16="http://schemas.microsoft.com/office/drawing/2014/main" id="{DBE98A92-8C71-43F5-B3F2-AAA430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2" name="Text Box 1">
          <a:extLst>
            <a:ext uri="{FF2B5EF4-FFF2-40B4-BE49-F238E27FC236}">
              <a16:creationId xmlns:a16="http://schemas.microsoft.com/office/drawing/2014/main" id="{6AA9541E-79E1-4BBA-99EC-CB5F517403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3" name="Text Box 1">
          <a:extLst>
            <a:ext uri="{FF2B5EF4-FFF2-40B4-BE49-F238E27FC236}">
              <a16:creationId xmlns:a16="http://schemas.microsoft.com/office/drawing/2014/main" id="{3BBD024B-71D2-4C00-8D51-EEDDE3D920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4" name="Text Box 1">
          <a:extLst>
            <a:ext uri="{FF2B5EF4-FFF2-40B4-BE49-F238E27FC236}">
              <a16:creationId xmlns:a16="http://schemas.microsoft.com/office/drawing/2014/main" id="{39D7BEA1-83E6-49C8-A45C-721C65C09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5" name="Text Box 1">
          <a:extLst>
            <a:ext uri="{FF2B5EF4-FFF2-40B4-BE49-F238E27FC236}">
              <a16:creationId xmlns:a16="http://schemas.microsoft.com/office/drawing/2014/main" id="{E0F05E16-6120-4349-B156-1B004C7D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6" name="Text Box 1">
          <a:extLst>
            <a:ext uri="{FF2B5EF4-FFF2-40B4-BE49-F238E27FC236}">
              <a16:creationId xmlns:a16="http://schemas.microsoft.com/office/drawing/2014/main" id="{286C7F56-F723-488D-876C-DBDB0A1F18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7" name="Text Box 1">
          <a:extLst>
            <a:ext uri="{FF2B5EF4-FFF2-40B4-BE49-F238E27FC236}">
              <a16:creationId xmlns:a16="http://schemas.microsoft.com/office/drawing/2014/main" id="{C9CC9500-1FD8-4435-A938-813B3B103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8" name="Text Box 1">
          <a:extLst>
            <a:ext uri="{FF2B5EF4-FFF2-40B4-BE49-F238E27FC236}">
              <a16:creationId xmlns:a16="http://schemas.microsoft.com/office/drawing/2014/main" id="{5763E2EF-B953-49BA-AE17-D3826C175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399" name="Text Box 1">
          <a:extLst>
            <a:ext uri="{FF2B5EF4-FFF2-40B4-BE49-F238E27FC236}">
              <a16:creationId xmlns:a16="http://schemas.microsoft.com/office/drawing/2014/main" id="{BB721639-D401-4866-B42B-A19088618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0" name="Text Box 1">
          <a:extLst>
            <a:ext uri="{FF2B5EF4-FFF2-40B4-BE49-F238E27FC236}">
              <a16:creationId xmlns:a16="http://schemas.microsoft.com/office/drawing/2014/main" id="{ABB22875-CBD9-432C-B593-994B033F40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1" name="Text Box 1">
          <a:extLst>
            <a:ext uri="{FF2B5EF4-FFF2-40B4-BE49-F238E27FC236}">
              <a16:creationId xmlns:a16="http://schemas.microsoft.com/office/drawing/2014/main" id="{9A89C6DC-A492-4470-B3FE-B95EF46C52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2" name="Text Box 1">
          <a:extLst>
            <a:ext uri="{FF2B5EF4-FFF2-40B4-BE49-F238E27FC236}">
              <a16:creationId xmlns:a16="http://schemas.microsoft.com/office/drawing/2014/main" id="{738D0207-DBA7-4CB5-869D-DF565598D0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3" name="Text Box 1">
          <a:extLst>
            <a:ext uri="{FF2B5EF4-FFF2-40B4-BE49-F238E27FC236}">
              <a16:creationId xmlns:a16="http://schemas.microsoft.com/office/drawing/2014/main" id="{DEF6CAC7-58A1-440E-BE64-C87A5827A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4" name="Text Box 1">
          <a:extLst>
            <a:ext uri="{FF2B5EF4-FFF2-40B4-BE49-F238E27FC236}">
              <a16:creationId xmlns:a16="http://schemas.microsoft.com/office/drawing/2014/main" id="{F8C9491A-4651-4554-8180-23EE2331A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5" name="Text Box 1">
          <a:extLst>
            <a:ext uri="{FF2B5EF4-FFF2-40B4-BE49-F238E27FC236}">
              <a16:creationId xmlns:a16="http://schemas.microsoft.com/office/drawing/2014/main" id="{FCBF1961-4888-46A0-A848-669CA892D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6" name="Text Box 1">
          <a:extLst>
            <a:ext uri="{FF2B5EF4-FFF2-40B4-BE49-F238E27FC236}">
              <a16:creationId xmlns:a16="http://schemas.microsoft.com/office/drawing/2014/main" id="{BDA10254-D04A-4102-BF76-F1DA3593EF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7" name="Text Box 1">
          <a:extLst>
            <a:ext uri="{FF2B5EF4-FFF2-40B4-BE49-F238E27FC236}">
              <a16:creationId xmlns:a16="http://schemas.microsoft.com/office/drawing/2014/main" id="{54BFCE52-4A95-4E03-8D7D-11218180B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8" name="Text Box 1">
          <a:extLst>
            <a:ext uri="{FF2B5EF4-FFF2-40B4-BE49-F238E27FC236}">
              <a16:creationId xmlns:a16="http://schemas.microsoft.com/office/drawing/2014/main" id="{E3781A56-6CF7-4514-A08A-004EF8AD70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09" name="Text Box 1">
          <a:extLst>
            <a:ext uri="{FF2B5EF4-FFF2-40B4-BE49-F238E27FC236}">
              <a16:creationId xmlns:a16="http://schemas.microsoft.com/office/drawing/2014/main" id="{C799312F-CA53-4A37-A11F-BC3E521E7A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0" name="Text Box 1">
          <a:extLst>
            <a:ext uri="{FF2B5EF4-FFF2-40B4-BE49-F238E27FC236}">
              <a16:creationId xmlns:a16="http://schemas.microsoft.com/office/drawing/2014/main" id="{332859F8-CB3E-41C1-AE2F-3A00EE1E9E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1" name="Text Box 1">
          <a:extLst>
            <a:ext uri="{FF2B5EF4-FFF2-40B4-BE49-F238E27FC236}">
              <a16:creationId xmlns:a16="http://schemas.microsoft.com/office/drawing/2014/main" id="{3A5ED767-7BC0-4593-87A9-357515BC37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2" name="Text Box 1">
          <a:extLst>
            <a:ext uri="{FF2B5EF4-FFF2-40B4-BE49-F238E27FC236}">
              <a16:creationId xmlns:a16="http://schemas.microsoft.com/office/drawing/2014/main" id="{63B298D4-05B6-4850-889A-103128E833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3" name="Text Box 1">
          <a:extLst>
            <a:ext uri="{FF2B5EF4-FFF2-40B4-BE49-F238E27FC236}">
              <a16:creationId xmlns:a16="http://schemas.microsoft.com/office/drawing/2014/main" id="{BBD73EEB-2061-49DD-8C1B-271800FC0C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4" name="Text Box 1">
          <a:extLst>
            <a:ext uri="{FF2B5EF4-FFF2-40B4-BE49-F238E27FC236}">
              <a16:creationId xmlns:a16="http://schemas.microsoft.com/office/drawing/2014/main" id="{039BBDBC-8A18-433F-8656-08B809BAA5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5" name="Text Box 1">
          <a:extLst>
            <a:ext uri="{FF2B5EF4-FFF2-40B4-BE49-F238E27FC236}">
              <a16:creationId xmlns:a16="http://schemas.microsoft.com/office/drawing/2014/main" id="{A0C437BD-59F1-4E09-AA23-313D39CD2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6" name="Text Box 1">
          <a:extLst>
            <a:ext uri="{FF2B5EF4-FFF2-40B4-BE49-F238E27FC236}">
              <a16:creationId xmlns:a16="http://schemas.microsoft.com/office/drawing/2014/main" id="{FB25A5B5-3650-4EBE-9E30-F7490A9B8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7" name="Text Box 1">
          <a:extLst>
            <a:ext uri="{FF2B5EF4-FFF2-40B4-BE49-F238E27FC236}">
              <a16:creationId xmlns:a16="http://schemas.microsoft.com/office/drawing/2014/main" id="{8FCF2755-7B49-4FCD-9772-6E485AB923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730D4CBE-3DF6-4355-B4FF-9F641C89C6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D5784363-6D14-4ADC-A534-F5644CE6DF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1313020F-468F-4471-A009-B391DA0BA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B4C03435-B0CC-42BD-A7C5-F835CA3BD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96A8600D-74AE-4AD8-83B5-AC2E1CC0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2C386397-B31B-41BB-AB01-D773166A4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CFC1EA03-620B-4671-9EA1-FCFF0C9FA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F24B0DF5-2F89-46D1-946D-1791D11B7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2583A349-7F64-4DAA-BF8C-5683D2DAD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E70E9099-463D-44D0-A98B-4A4428C00A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74CD18B8-7423-4155-88E8-6AB759932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8136FA91-74A3-4721-80D3-9870A9288A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349D9A83-DD18-4697-A50A-C21880BB8B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4A6AC250-BE04-499C-9147-702ECC8759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DD999081-3B78-4F3C-998E-D33BA83484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E963FB06-555C-420C-B796-6A0D03451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25B1BD80-0A68-40C3-B9F1-2E51FBCC0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5EF2295-4E5B-4667-9C00-506D3367E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D7708400-7611-4B97-BEEC-AEA6CF3AD4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3EB11FD0-EE28-4475-8E4A-83E529D248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D92A7B88-54EA-4565-9541-5A2F6EBEF4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FB09CE11-796E-4529-82F9-8329051A27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59A7ADA5-6E28-4DCA-A57C-E809F81738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6033221D-2130-4820-BB1E-F280085B2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BBBE0EB9-D803-4D62-B6DB-6C744A0FFC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41A6BD20-666E-43B7-9E5E-6F5D3145BB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9F100488-87DE-4BDA-BC9D-72442376A4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3B49F6C9-CD3E-4F6B-BBF8-D22C392D76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C5AC3CC5-D4DE-4BFC-8AE3-4AF6FDC11D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D9E851C5-1671-4270-895D-72ABE8D0DD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86E1E604-415E-4510-BF10-A78AD03CEC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972C5F8E-9036-4C39-9F63-EF83724F4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D65CD0D6-7478-4745-902F-6DB28945B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7BAE694-E465-4239-A9BA-E150FB4E8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C5C9B719-0758-4553-A64E-146C45F28C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F0D9C35C-C7E1-41F1-8C52-09AC9E0E41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9EDAACD6-6918-4C40-8AB7-C4A2D59BF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F3AF3FF8-7682-48DC-8316-04DF936D2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D5C392C7-89EA-4CBF-9707-82CBA36E7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DCB76943-6662-4896-87AD-6C1784515E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34394BFE-9DCE-44F8-9C0B-D517803956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1A72A32C-B3D5-41E8-94E1-B1585A264A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5719BBC3-5FE5-41F2-8583-08E026557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12E1BB7-B2D7-461F-BC1A-ADDDB2A2FA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69B8472B-FCE7-4FEF-9C3A-CEF94A4F2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D36E443A-E0E6-4833-9092-8EB1D2126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F2FD3016-F694-4477-9FB8-A0CA0739FC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E31D52E6-B9DF-459D-B694-4B20C8AED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D105695D-7D40-4988-93B9-2D0A83D98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FD5617F4-0F1F-45FE-9B7C-8023577549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C2D029BF-9A26-46C7-9DF0-8C8A9F956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EB7C7EBF-23C6-4F70-93E3-0E95A1378C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DB7EFB9C-FB10-4817-9F73-6A8171A2D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D7924573-5FB8-47A8-BE2E-1520DC23F8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5EA96B0B-3481-4B05-95A0-D30DE746F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C094C2B8-DAEE-4235-A5D8-6690CCA46C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8FB3C289-7313-457C-82AF-B17D8FA652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FC3B2C4-D64C-4229-BBE5-2D9B2AD307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EF0B1BD0-2958-4835-9B1B-42823A56F2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8B1C87F5-0DC5-49E1-A3D5-2A25EB657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D1B92104-75EE-484A-BF04-F5477193B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F1D5431B-3DC1-45E5-9E5A-747C63F4C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FED28D34-FAD0-4E69-86E1-639C33C393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32A855D-8D25-4D84-B594-4A5657B08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2" name="Text Box 1">
          <a:extLst>
            <a:ext uri="{FF2B5EF4-FFF2-40B4-BE49-F238E27FC236}">
              <a16:creationId xmlns:a16="http://schemas.microsoft.com/office/drawing/2014/main" id="{83305C5D-F93C-47D8-BCDE-6FD0155764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3" name="Text Box 1">
          <a:extLst>
            <a:ext uri="{FF2B5EF4-FFF2-40B4-BE49-F238E27FC236}">
              <a16:creationId xmlns:a16="http://schemas.microsoft.com/office/drawing/2014/main" id="{68BEDB34-D985-47E4-A8BB-523AB1FEF3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4" name="Text Box 1">
          <a:extLst>
            <a:ext uri="{FF2B5EF4-FFF2-40B4-BE49-F238E27FC236}">
              <a16:creationId xmlns:a16="http://schemas.microsoft.com/office/drawing/2014/main" id="{AE0A914F-6173-459C-AEBF-AA778C569E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5" name="Text Box 1">
          <a:extLst>
            <a:ext uri="{FF2B5EF4-FFF2-40B4-BE49-F238E27FC236}">
              <a16:creationId xmlns:a16="http://schemas.microsoft.com/office/drawing/2014/main" id="{9FB3F595-757A-4A7B-A5EA-0C7A295355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6" name="Text Box 1">
          <a:extLst>
            <a:ext uri="{FF2B5EF4-FFF2-40B4-BE49-F238E27FC236}">
              <a16:creationId xmlns:a16="http://schemas.microsoft.com/office/drawing/2014/main" id="{9B3FB001-E131-46FD-97C5-89875CF68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7" name="Text Box 1">
          <a:extLst>
            <a:ext uri="{FF2B5EF4-FFF2-40B4-BE49-F238E27FC236}">
              <a16:creationId xmlns:a16="http://schemas.microsoft.com/office/drawing/2014/main" id="{FC9442A2-5D75-49F3-B58B-030E479263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8" name="Text Box 1">
          <a:extLst>
            <a:ext uri="{FF2B5EF4-FFF2-40B4-BE49-F238E27FC236}">
              <a16:creationId xmlns:a16="http://schemas.microsoft.com/office/drawing/2014/main" id="{CC9F19CF-4C18-4984-8762-DCA0FB439B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89" name="Text Box 1">
          <a:extLst>
            <a:ext uri="{FF2B5EF4-FFF2-40B4-BE49-F238E27FC236}">
              <a16:creationId xmlns:a16="http://schemas.microsoft.com/office/drawing/2014/main" id="{EC7120D6-2D4A-4D03-AC96-5FBA46807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0" name="Text Box 1">
          <a:extLst>
            <a:ext uri="{FF2B5EF4-FFF2-40B4-BE49-F238E27FC236}">
              <a16:creationId xmlns:a16="http://schemas.microsoft.com/office/drawing/2014/main" id="{4CB73D99-7C0F-4B57-8AA3-7CFB7D865C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1" name="Text Box 1">
          <a:extLst>
            <a:ext uri="{FF2B5EF4-FFF2-40B4-BE49-F238E27FC236}">
              <a16:creationId xmlns:a16="http://schemas.microsoft.com/office/drawing/2014/main" id="{9EF05EBB-64EA-4889-9AFC-5C762ABF4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2" name="Text Box 1">
          <a:extLst>
            <a:ext uri="{FF2B5EF4-FFF2-40B4-BE49-F238E27FC236}">
              <a16:creationId xmlns:a16="http://schemas.microsoft.com/office/drawing/2014/main" id="{3536D8FF-8E56-4C57-B359-C5E0D506F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3" name="Text Box 1">
          <a:extLst>
            <a:ext uri="{FF2B5EF4-FFF2-40B4-BE49-F238E27FC236}">
              <a16:creationId xmlns:a16="http://schemas.microsoft.com/office/drawing/2014/main" id="{0B2A219E-D800-4CBD-805B-F2FDB981B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4" name="Text Box 1">
          <a:extLst>
            <a:ext uri="{FF2B5EF4-FFF2-40B4-BE49-F238E27FC236}">
              <a16:creationId xmlns:a16="http://schemas.microsoft.com/office/drawing/2014/main" id="{AE7E6626-8FE7-4EC8-BEBD-C911BE453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5" name="Text Box 1">
          <a:extLst>
            <a:ext uri="{FF2B5EF4-FFF2-40B4-BE49-F238E27FC236}">
              <a16:creationId xmlns:a16="http://schemas.microsoft.com/office/drawing/2014/main" id="{13730E3C-1C34-4AC7-950E-AE0E9E3B39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6" name="Text Box 1">
          <a:extLst>
            <a:ext uri="{FF2B5EF4-FFF2-40B4-BE49-F238E27FC236}">
              <a16:creationId xmlns:a16="http://schemas.microsoft.com/office/drawing/2014/main" id="{0B0EEB82-8899-4BDA-9879-5E73C6840C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7" name="Text Box 1">
          <a:extLst>
            <a:ext uri="{FF2B5EF4-FFF2-40B4-BE49-F238E27FC236}">
              <a16:creationId xmlns:a16="http://schemas.microsoft.com/office/drawing/2014/main" id="{8B3B281A-C2E4-4DF6-AD81-860DA35E75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8" name="Text Box 1">
          <a:extLst>
            <a:ext uri="{FF2B5EF4-FFF2-40B4-BE49-F238E27FC236}">
              <a16:creationId xmlns:a16="http://schemas.microsoft.com/office/drawing/2014/main" id="{FE07FA20-F5EE-43BC-A42C-A395E054D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499" name="Text Box 1">
          <a:extLst>
            <a:ext uri="{FF2B5EF4-FFF2-40B4-BE49-F238E27FC236}">
              <a16:creationId xmlns:a16="http://schemas.microsoft.com/office/drawing/2014/main" id="{ADAFAB87-4B7A-4544-94ED-E6770A1E4A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0" name="Text Box 1">
          <a:extLst>
            <a:ext uri="{FF2B5EF4-FFF2-40B4-BE49-F238E27FC236}">
              <a16:creationId xmlns:a16="http://schemas.microsoft.com/office/drawing/2014/main" id="{FAC091BC-40C7-49C5-9597-14C5D0B0CD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1" name="Text Box 1">
          <a:extLst>
            <a:ext uri="{FF2B5EF4-FFF2-40B4-BE49-F238E27FC236}">
              <a16:creationId xmlns:a16="http://schemas.microsoft.com/office/drawing/2014/main" id="{7794B8B6-6189-4BD9-9664-06A7CFA2C5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2" name="Text Box 1">
          <a:extLst>
            <a:ext uri="{FF2B5EF4-FFF2-40B4-BE49-F238E27FC236}">
              <a16:creationId xmlns:a16="http://schemas.microsoft.com/office/drawing/2014/main" id="{C0E2702E-AD06-4C01-82E3-C7DE71958D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3" name="Text Box 1">
          <a:extLst>
            <a:ext uri="{FF2B5EF4-FFF2-40B4-BE49-F238E27FC236}">
              <a16:creationId xmlns:a16="http://schemas.microsoft.com/office/drawing/2014/main" id="{EE4C7A85-2D5F-499A-9B81-1FDF894C3F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4" name="Text Box 1">
          <a:extLst>
            <a:ext uri="{FF2B5EF4-FFF2-40B4-BE49-F238E27FC236}">
              <a16:creationId xmlns:a16="http://schemas.microsoft.com/office/drawing/2014/main" id="{96AC733F-B727-4B3B-9BEA-D21E10F85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5" name="Text Box 1">
          <a:extLst>
            <a:ext uri="{FF2B5EF4-FFF2-40B4-BE49-F238E27FC236}">
              <a16:creationId xmlns:a16="http://schemas.microsoft.com/office/drawing/2014/main" id="{EB170A87-5CEA-4DF0-8ACC-1A4B2F0D75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6" name="Text Box 1">
          <a:extLst>
            <a:ext uri="{FF2B5EF4-FFF2-40B4-BE49-F238E27FC236}">
              <a16:creationId xmlns:a16="http://schemas.microsoft.com/office/drawing/2014/main" id="{0D22C14D-5057-4B25-B769-5999C86486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7" name="Text Box 1">
          <a:extLst>
            <a:ext uri="{FF2B5EF4-FFF2-40B4-BE49-F238E27FC236}">
              <a16:creationId xmlns:a16="http://schemas.microsoft.com/office/drawing/2014/main" id="{BFBCDCC9-89D2-452E-9174-D7DDA0AFE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8" name="Text Box 1">
          <a:extLst>
            <a:ext uri="{FF2B5EF4-FFF2-40B4-BE49-F238E27FC236}">
              <a16:creationId xmlns:a16="http://schemas.microsoft.com/office/drawing/2014/main" id="{E7E74A85-9FE3-4C20-95DC-5C6B4CC6B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09" name="Text Box 1">
          <a:extLst>
            <a:ext uri="{FF2B5EF4-FFF2-40B4-BE49-F238E27FC236}">
              <a16:creationId xmlns:a16="http://schemas.microsoft.com/office/drawing/2014/main" id="{D5F24D62-A12D-4A08-B877-BEB3E02D79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0" name="Text Box 1">
          <a:extLst>
            <a:ext uri="{FF2B5EF4-FFF2-40B4-BE49-F238E27FC236}">
              <a16:creationId xmlns:a16="http://schemas.microsoft.com/office/drawing/2014/main" id="{D0360651-80ED-430E-8E3D-C31599B19A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1" name="Text Box 1">
          <a:extLst>
            <a:ext uri="{FF2B5EF4-FFF2-40B4-BE49-F238E27FC236}">
              <a16:creationId xmlns:a16="http://schemas.microsoft.com/office/drawing/2014/main" id="{32B4D95D-6275-4270-9FA0-70C7462398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2" name="Text Box 1">
          <a:extLst>
            <a:ext uri="{FF2B5EF4-FFF2-40B4-BE49-F238E27FC236}">
              <a16:creationId xmlns:a16="http://schemas.microsoft.com/office/drawing/2014/main" id="{362EEA45-86B4-4F53-BCA8-620C8208BA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3" name="Text Box 1">
          <a:extLst>
            <a:ext uri="{FF2B5EF4-FFF2-40B4-BE49-F238E27FC236}">
              <a16:creationId xmlns:a16="http://schemas.microsoft.com/office/drawing/2014/main" id="{F088EAB1-B2CE-4E85-8617-32F6FD5C3D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4" name="Text Box 1">
          <a:extLst>
            <a:ext uri="{FF2B5EF4-FFF2-40B4-BE49-F238E27FC236}">
              <a16:creationId xmlns:a16="http://schemas.microsoft.com/office/drawing/2014/main" id="{F7FCDD79-9817-42AB-BAF6-83BEB855E0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5" name="Text Box 1">
          <a:extLst>
            <a:ext uri="{FF2B5EF4-FFF2-40B4-BE49-F238E27FC236}">
              <a16:creationId xmlns:a16="http://schemas.microsoft.com/office/drawing/2014/main" id="{C0997EDF-4A85-49F4-9C8B-15C74B298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6" name="Text Box 1">
          <a:extLst>
            <a:ext uri="{FF2B5EF4-FFF2-40B4-BE49-F238E27FC236}">
              <a16:creationId xmlns:a16="http://schemas.microsoft.com/office/drawing/2014/main" id="{665A01A1-A467-464C-A173-3F31F743B1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7" name="Text Box 1">
          <a:extLst>
            <a:ext uri="{FF2B5EF4-FFF2-40B4-BE49-F238E27FC236}">
              <a16:creationId xmlns:a16="http://schemas.microsoft.com/office/drawing/2014/main" id="{8B1979C0-5CAD-4DC7-9905-7B1D631329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8" name="Text Box 1">
          <a:extLst>
            <a:ext uri="{FF2B5EF4-FFF2-40B4-BE49-F238E27FC236}">
              <a16:creationId xmlns:a16="http://schemas.microsoft.com/office/drawing/2014/main" id="{7E4D9A7B-C76C-4BA0-B4A0-0A843CD41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19" name="Text Box 1">
          <a:extLst>
            <a:ext uri="{FF2B5EF4-FFF2-40B4-BE49-F238E27FC236}">
              <a16:creationId xmlns:a16="http://schemas.microsoft.com/office/drawing/2014/main" id="{76251E6E-0012-4F64-ABB5-5A63970733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0" name="Text Box 1">
          <a:extLst>
            <a:ext uri="{FF2B5EF4-FFF2-40B4-BE49-F238E27FC236}">
              <a16:creationId xmlns:a16="http://schemas.microsoft.com/office/drawing/2014/main" id="{EA7E81D6-D15A-47B2-B9B3-F6DA3823F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1" name="Text Box 1">
          <a:extLst>
            <a:ext uri="{FF2B5EF4-FFF2-40B4-BE49-F238E27FC236}">
              <a16:creationId xmlns:a16="http://schemas.microsoft.com/office/drawing/2014/main" id="{DC8EB145-5A42-4411-9FA5-E0B4A6D3F6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2" name="Text Box 1">
          <a:extLst>
            <a:ext uri="{FF2B5EF4-FFF2-40B4-BE49-F238E27FC236}">
              <a16:creationId xmlns:a16="http://schemas.microsoft.com/office/drawing/2014/main" id="{B5031E5E-DF3B-4A0E-AD24-2CA5D99971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3" name="Text Box 1">
          <a:extLst>
            <a:ext uri="{FF2B5EF4-FFF2-40B4-BE49-F238E27FC236}">
              <a16:creationId xmlns:a16="http://schemas.microsoft.com/office/drawing/2014/main" id="{CA803675-5451-4495-BF7D-E00535DF7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4" name="Text Box 1">
          <a:extLst>
            <a:ext uri="{FF2B5EF4-FFF2-40B4-BE49-F238E27FC236}">
              <a16:creationId xmlns:a16="http://schemas.microsoft.com/office/drawing/2014/main" id="{F148C63A-2CE6-4363-B6DD-AED94C3D38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5" name="Text Box 1">
          <a:extLst>
            <a:ext uri="{FF2B5EF4-FFF2-40B4-BE49-F238E27FC236}">
              <a16:creationId xmlns:a16="http://schemas.microsoft.com/office/drawing/2014/main" id="{15A5FFA3-4066-4EA5-B104-A8EA3AFAD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6" name="Text Box 1">
          <a:extLst>
            <a:ext uri="{FF2B5EF4-FFF2-40B4-BE49-F238E27FC236}">
              <a16:creationId xmlns:a16="http://schemas.microsoft.com/office/drawing/2014/main" id="{1856ED8B-F74A-4EA8-B7F2-73339A5BD0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7" name="Text Box 1">
          <a:extLst>
            <a:ext uri="{FF2B5EF4-FFF2-40B4-BE49-F238E27FC236}">
              <a16:creationId xmlns:a16="http://schemas.microsoft.com/office/drawing/2014/main" id="{CC6A9577-C57D-430D-B7B4-E75181250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8" name="Text Box 1">
          <a:extLst>
            <a:ext uri="{FF2B5EF4-FFF2-40B4-BE49-F238E27FC236}">
              <a16:creationId xmlns:a16="http://schemas.microsoft.com/office/drawing/2014/main" id="{D4182310-F3AF-47CA-A6F1-D8CCCB0014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29" name="Text Box 1">
          <a:extLst>
            <a:ext uri="{FF2B5EF4-FFF2-40B4-BE49-F238E27FC236}">
              <a16:creationId xmlns:a16="http://schemas.microsoft.com/office/drawing/2014/main" id="{6605D604-7ECE-47F2-9F15-FA3607874D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0" name="Text Box 1">
          <a:extLst>
            <a:ext uri="{FF2B5EF4-FFF2-40B4-BE49-F238E27FC236}">
              <a16:creationId xmlns:a16="http://schemas.microsoft.com/office/drawing/2014/main" id="{7554D461-EC7C-43B2-A51D-1CCC97321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1" name="Text Box 1">
          <a:extLst>
            <a:ext uri="{FF2B5EF4-FFF2-40B4-BE49-F238E27FC236}">
              <a16:creationId xmlns:a16="http://schemas.microsoft.com/office/drawing/2014/main" id="{D80DF3A2-B875-4126-86BC-E3846AAE23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2" name="Text Box 1">
          <a:extLst>
            <a:ext uri="{FF2B5EF4-FFF2-40B4-BE49-F238E27FC236}">
              <a16:creationId xmlns:a16="http://schemas.microsoft.com/office/drawing/2014/main" id="{0D06E709-5591-49FF-95AA-48DBE38BB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3" name="Text Box 1">
          <a:extLst>
            <a:ext uri="{FF2B5EF4-FFF2-40B4-BE49-F238E27FC236}">
              <a16:creationId xmlns:a16="http://schemas.microsoft.com/office/drawing/2014/main" id="{E9BB5611-F4E4-4790-ADCD-47AB7A21B4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4" name="Text Box 1">
          <a:extLst>
            <a:ext uri="{FF2B5EF4-FFF2-40B4-BE49-F238E27FC236}">
              <a16:creationId xmlns:a16="http://schemas.microsoft.com/office/drawing/2014/main" id="{AAE45A19-6ECE-47D7-8B32-BBCDA05EA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5" name="Text Box 1">
          <a:extLst>
            <a:ext uri="{FF2B5EF4-FFF2-40B4-BE49-F238E27FC236}">
              <a16:creationId xmlns:a16="http://schemas.microsoft.com/office/drawing/2014/main" id="{1C3AE7DD-7F68-4ABF-972D-C1D86699E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6" name="Text Box 1">
          <a:extLst>
            <a:ext uri="{FF2B5EF4-FFF2-40B4-BE49-F238E27FC236}">
              <a16:creationId xmlns:a16="http://schemas.microsoft.com/office/drawing/2014/main" id="{41E2EBD3-50F8-4800-8BFC-1A02F23FE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7" name="Text Box 1">
          <a:extLst>
            <a:ext uri="{FF2B5EF4-FFF2-40B4-BE49-F238E27FC236}">
              <a16:creationId xmlns:a16="http://schemas.microsoft.com/office/drawing/2014/main" id="{E6DB56AB-7194-4D68-A8B1-6B45176AD1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8" name="Text Box 1">
          <a:extLst>
            <a:ext uri="{FF2B5EF4-FFF2-40B4-BE49-F238E27FC236}">
              <a16:creationId xmlns:a16="http://schemas.microsoft.com/office/drawing/2014/main" id="{333F9CDC-60A1-4537-8B12-8674573B4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39" name="Text Box 1">
          <a:extLst>
            <a:ext uri="{FF2B5EF4-FFF2-40B4-BE49-F238E27FC236}">
              <a16:creationId xmlns:a16="http://schemas.microsoft.com/office/drawing/2014/main" id="{C3E1830B-4165-48BF-B002-7AF544C45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0" name="Text Box 1">
          <a:extLst>
            <a:ext uri="{FF2B5EF4-FFF2-40B4-BE49-F238E27FC236}">
              <a16:creationId xmlns:a16="http://schemas.microsoft.com/office/drawing/2014/main" id="{A8FE378E-7D68-40CE-8DF4-D1036C0FE3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1" name="Text Box 1">
          <a:extLst>
            <a:ext uri="{FF2B5EF4-FFF2-40B4-BE49-F238E27FC236}">
              <a16:creationId xmlns:a16="http://schemas.microsoft.com/office/drawing/2014/main" id="{E65D00F1-1B71-41E3-BDB0-C6FEE977C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2" name="Text Box 1">
          <a:extLst>
            <a:ext uri="{FF2B5EF4-FFF2-40B4-BE49-F238E27FC236}">
              <a16:creationId xmlns:a16="http://schemas.microsoft.com/office/drawing/2014/main" id="{A4A97D05-FE7A-47D0-A227-51CFF32236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3" name="Text Box 1">
          <a:extLst>
            <a:ext uri="{FF2B5EF4-FFF2-40B4-BE49-F238E27FC236}">
              <a16:creationId xmlns:a16="http://schemas.microsoft.com/office/drawing/2014/main" id="{AFFEDE5D-5FDB-48E8-BEE7-B3D520CB6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4" name="Text Box 1">
          <a:extLst>
            <a:ext uri="{FF2B5EF4-FFF2-40B4-BE49-F238E27FC236}">
              <a16:creationId xmlns:a16="http://schemas.microsoft.com/office/drawing/2014/main" id="{16C4EBBF-50F0-4632-98DE-0C41F47C6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5" name="Text Box 1">
          <a:extLst>
            <a:ext uri="{FF2B5EF4-FFF2-40B4-BE49-F238E27FC236}">
              <a16:creationId xmlns:a16="http://schemas.microsoft.com/office/drawing/2014/main" id="{8146B46C-7DA0-4FA3-8707-7F8760952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6" name="Text Box 1">
          <a:extLst>
            <a:ext uri="{FF2B5EF4-FFF2-40B4-BE49-F238E27FC236}">
              <a16:creationId xmlns:a16="http://schemas.microsoft.com/office/drawing/2014/main" id="{99070984-2FDD-4726-998C-E0561EF91C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7" name="Text Box 1">
          <a:extLst>
            <a:ext uri="{FF2B5EF4-FFF2-40B4-BE49-F238E27FC236}">
              <a16:creationId xmlns:a16="http://schemas.microsoft.com/office/drawing/2014/main" id="{A124A687-E5C0-464C-891D-9201F9B1E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8" name="Text Box 1">
          <a:extLst>
            <a:ext uri="{FF2B5EF4-FFF2-40B4-BE49-F238E27FC236}">
              <a16:creationId xmlns:a16="http://schemas.microsoft.com/office/drawing/2014/main" id="{41D3C859-0E76-45FC-8BA9-8E27DDE35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49" name="Text Box 1">
          <a:extLst>
            <a:ext uri="{FF2B5EF4-FFF2-40B4-BE49-F238E27FC236}">
              <a16:creationId xmlns:a16="http://schemas.microsoft.com/office/drawing/2014/main" id="{DC4DBBB3-8942-425F-A459-61CCBB3E1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0" name="Text Box 1">
          <a:extLst>
            <a:ext uri="{FF2B5EF4-FFF2-40B4-BE49-F238E27FC236}">
              <a16:creationId xmlns:a16="http://schemas.microsoft.com/office/drawing/2014/main" id="{914A392C-8B53-453D-A6DF-A15246BC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1" name="Text Box 1">
          <a:extLst>
            <a:ext uri="{FF2B5EF4-FFF2-40B4-BE49-F238E27FC236}">
              <a16:creationId xmlns:a16="http://schemas.microsoft.com/office/drawing/2014/main" id="{B35EFD30-9197-44DD-8B1C-9A8690DFE2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2" name="Text Box 1">
          <a:extLst>
            <a:ext uri="{FF2B5EF4-FFF2-40B4-BE49-F238E27FC236}">
              <a16:creationId xmlns:a16="http://schemas.microsoft.com/office/drawing/2014/main" id="{34554CC9-DF1F-4D6A-AAF1-08E4374E0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3" name="Text Box 1">
          <a:extLst>
            <a:ext uri="{FF2B5EF4-FFF2-40B4-BE49-F238E27FC236}">
              <a16:creationId xmlns:a16="http://schemas.microsoft.com/office/drawing/2014/main" id="{4E44D78F-541C-4DA7-A931-6097D69C1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4" name="Text Box 1">
          <a:extLst>
            <a:ext uri="{FF2B5EF4-FFF2-40B4-BE49-F238E27FC236}">
              <a16:creationId xmlns:a16="http://schemas.microsoft.com/office/drawing/2014/main" id="{DFCCC9E9-5C73-4FC5-83D9-6B6ADE8AA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5" name="Text Box 1">
          <a:extLst>
            <a:ext uri="{FF2B5EF4-FFF2-40B4-BE49-F238E27FC236}">
              <a16:creationId xmlns:a16="http://schemas.microsoft.com/office/drawing/2014/main" id="{2463585E-1543-4434-A10C-023AA9925F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6" name="Text Box 1">
          <a:extLst>
            <a:ext uri="{FF2B5EF4-FFF2-40B4-BE49-F238E27FC236}">
              <a16:creationId xmlns:a16="http://schemas.microsoft.com/office/drawing/2014/main" id="{0506BEA5-4BA0-4D08-A303-8AA58FA40A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7" name="Text Box 1">
          <a:extLst>
            <a:ext uri="{FF2B5EF4-FFF2-40B4-BE49-F238E27FC236}">
              <a16:creationId xmlns:a16="http://schemas.microsoft.com/office/drawing/2014/main" id="{FA20DFF2-E5A3-4CDC-9EA1-ADD8ABD1F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8" name="Text Box 1">
          <a:extLst>
            <a:ext uri="{FF2B5EF4-FFF2-40B4-BE49-F238E27FC236}">
              <a16:creationId xmlns:a16="http://schemas.microsoft.com/office/drawing/2014/main" id="{85874B67-38D9-4D9E-8EE5-A2593B596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59" name="Text Box 1">
          <a:extLst>
            <a:ext uri="{FF2B5EF4-FFF2-40B4-BE49-F238E27FC236}">
              <a16:creationId xmlns:a16="http://schemas.microsoft.com/office/drawing/2014/main" id="{47EB030F-FE34-4754-82C3-3CCF119E5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0" name="Text Box 1">
          <a:extLst>
            <a:ext uri="{FF2B5EF4-FFF2-40B4-BE49-F238E27FC236}">
              <a16:creationId xmlns:a16="http://schemas.microsoft.com/office/drawing/2014/main" id="{8ADCB538-ACE5-4C50-BB02-BEB3ACF7D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1" name="Text Box 1">
          <a:extLst>
            <a:ext uri="{FF2B5EF4-FFF2-40B4-BE49-F238E27FC236}">
              <a16:creationId xmlns:a16="http://schemas.microsoft.com/office/drawing/2014/main" id="{EEFECE12-AD14-4E56-A00A-6578FC2EE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2" name="Text Box 1">
          <a:extLst>
            <a:ext uri="{FF2B5EF4-FFF2-40B4-BE49-F238E27FC236}">
              <a16:creationId xmlns:a16="http://schemas.microsoft.com/office/drawing/2014/main" id="{A02C6736-1125-4418-ABBA-2C3531C59F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3" name="Text Box 1">
          <a:extLst>
            <a:ext uri="{FF2B5EF4-FFF2-40B4-BE49-F238E27FC236}">
              <a16:creationId xmlns:a16="http://schemas.microsoft.com/office/drawing/2014/main" id="{1D78B68E-9E97-44E6-A005-F8D7F5F503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4" name="Text Box 1">
          <a:extLst>
            <a:ext uri="{FF2B5EF4-FFF2-40B4-BE49-F238E27FC236}">
              <a16:creationId xmlns:a16="http://schemas.microsoft.com/office/drawing/2014/main" id="{B05114E6-3A72-415D-91E8-8D9B52248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5" name="Text Box 1">
          <a:extLst>
            <a:ext uri="{FF2B5EF4-FFF2-40B4-BE49-F238E27FC236}">
              <a16:creationId xmlns:a16="http://schemas.microsoft.com/office/drawing/2014/main" id="{6381A158-E7E9-495A-9B4F-32FE42E557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6" name="Text Box 1">
          <a:extLst>
            <a:ext uri="{FF2B5EF4-FFF2-40B4-BE49-F238E27FC236}">
              <a16:creationId xmlns:a16="http://schemas.microsoft.com/office/drawing/2014/main" id="{C3F1D16A-F1EF-445B-BC6D-3B333F53F6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7" name="Text Box 1">
          <a:extLst>
            <a:ext uri="{FF2B5EF4-FFF2-40B4-BE49-F238E27FC236}">
              <a16:creationId xmlns:a16="http://schemas.microsoft.com/office/drawing/2014/main" id="{566BA280-4970-46C1-985E-AF13B03AAF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8" name="Text Box 1">
          <a:extLst>
            <a:ext uri="{FF2B5EF4-FFF2-40B4-BE49-F238E27FC236}">
              <a16:creationId xmlns:a16="http://schemas.microsoft.com/office/drawing/2014/main" id="{981C913C-A414-4CFE-8665-9ECE265A60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69" name="Text Box 1">
          <a:extLst>
            <a:ext uri="{FF2B5EF4-FFF2-40B4-BE49-F238E27FC236}">
              <a16:creationId xmlns:a16="http://schemas.microsoft.com/office/drawing/2014/main" id="{DA579B2C-5B68-450F-AEA5-FEB7699FE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0" name="Text Box 1">
          <a:extLst>
            <a:ext uri="{FF2B5EF4-FFF2-40B4-BE49-F238E27FC236}">
              <a16:creationId xmlns:a16="http://schemas.microsoft.com/office/drawing/2014/main" id="{3646D0B0-62BA-4435-B4EC-870E4EF46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1" name="Text Box 1">
          <a:extLst>
            <a:ext uri="{FF2B5EF4-FFF2-40B4-BE49-F238E27FC236}">
              <a16:creationId xmlns:a16="http://schemas.microsoft.com/office/drawing/2014/main" id="{7F6D16FF-1F37-4D33-B007-AA091738E9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2" name="Text Box 1">
          <a:extLst>
            <a:ext uri="{FF2B5EF4-FFF2-40B4-BE49-F238E27FC236}">
              <a16:creationId xmlns:a16="http://schemas.microsoft.com/office/drawing/2014/main" id="{00B15263-CC53-4EFA-AAC1-416BA098C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3" name="Text Box 1">
          <a:extLst>
            <a:ext uri="{FF2B5EF4-FFF2-40B4-BE49-F238E27FC236}">
              <a16:creationId xmlns:a16="http://schemas.microsoft.com/office/drawing/2014/main" id="{2205EAC4-4EC8-4D84-8408-8570EC51E5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4" name="Text Box 1">
          <a:extLst>
            <a:ext uri="{FF2B5EF4-FFF2-40B4-BE49-F238E27FC236}">
              <a16:creationId xmlns:a16="http://schemas.microsoft.com/office/drawing/2014/main" id="{849DAE49-D8D8-4803-89D0-08D7471CD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5" name="Text Box 1">
          <a:extLst>
            <a:ext uri="{FF2B5EF4-FFF2-40B4-BE49-F238E27FC236}">
              <a16:creationId xmlns:a16="http://schemas.microsoft.com/office/drawing/2014/main" id="{089C3DAD-D636-434D-814F-D0FF210CB5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6" name="Text Box 1">
          <a:extLst>
            <a:ext uri="{FF2B5EF4-FFF2-40B4-BE49-F238E27FC236}">
              <a16:creationId xmlns:a16="http://schemas.microsoft.com/office/drawing/2014/main" id="{D60D2D9B-B4E2-4810-8071-27E66B4C3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7" name="Text Box 1">
          <a:extLst>
            <a:ext uri="{FF2B5EF4-FFF2-40B4-BE49-F238E27FC236}">
              <a16:creationId xmlns:a16="http://schemas.microsoft.com/office/drawing/2014/main" id="{B8C5F0A0-D305-4F5E-8582-9CECA8C785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8" name="Text Box 1">
          <a:extLst>
            <a:ext uri="{FF2B5EF4-FFF2-40B4-BE49-F238E27FC236}">
              <a16:creationId xmlns:a16="http://schemas.microsoft.com/office/drawing/2014/main" id="{EE6373CC-9B50-4519-9FDD-FAE77FA65F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79" name="Text Box 1">
          <a:extLst>
            <a:ext uri="{FF2B5EF4-FFF2-40B4-BE49-F238E27FC236}">
              <a16:creationId xmlns:a16="http://schemas.microsoft.com/office/drawing/2014/main" id="{547EDC7A-3E55-4C24-9500-FFFBB3AF0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0" name="Text Box 1">
          <a:extLst>
            <a:ext uri="{FF2B5EF4-FFF2-40B4-BE49-F238E27FC236}">
              <a16:creationId xmlns:a16="http://schemas.microsoft.com/office/drawing/2014/main" id="{F8B6AFAB-A1F4-4151-88BD-EEDB338AD9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1" name="Text Box 1">
          <a:extLst>
            <a:ext uri="{FF2B5EF4-FFF2-40B4-BE49-F238E27FC236}">
              <a16:creationId xmlns:a16="http://schemas.microsoft.com/office/drawing/2014/main" id="{62D10176-FA0D-4D06-B2E1-50F4FC658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2" name="Text Box 1">
          <a:extLst>
            <a:ext uri="{FF2B5EF4-FFF2-40B4-BE49-F238E27FC236}">
              <a16:creationId xmlns:a16="http://schemas.microsoft.com/office/drawing/2014/main" id="{91A3C80D-050C-4B3D-94FE-474AE28B81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3" name="Text Box 1">
          <a:extLst>
            <a:ext uri="{FF2B5EF4-FFF2-40B4-BE49-F238E27FC236}">
              <a16:creationId xmlns:a16="http://schemas.microsoft.com/office/drawing/2014/main" id="{AD335271-C91D-4AC6-ABF2-3666146F41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4" name="Text Box 1">
          <a:extLst>
            <a:ext uri="{FF2B5EF4-FFF2-40B4-BE49-F238E27FC236}">
              <a16:creationId xmlns:a16="http://schemas.microsoft.com/office/drawing/2014/main" id="{520201BC-F605-49CF-9B4A-3B61ECE792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5" name="Text Box 1">
          <a:extLst>
            <a:ext uri="{FF2B5EF4-FFF2-40B4-BE49-F238E27FC236}">
              <a16:creationId xmlns:a16="http://schemas.microsoft.com/office/drawing/2014/main" id="{1ACA3C61-0556-4315-9531-E7E47347C2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6" name="Text Box 1">
          <a:extLst>
            <a:ext uri="{FF2B5EF4-FFF2-40B4-BE49-F238E27FC236}">
              <a16:creationId xmlns:a16="http://schemas.microsoft.com/office/drawing/2014/main" id="{3C4C85EE-05A2-4817-B426-2C2327A552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7" name="Text Box 1">
          <a:extLst>
            <a:ext uri="{FF2B5EF4-FFF2-40B4-BE49-F238E27FC236}">
              <a16:creationId xmlns:a16="http://schemas.microsoft.com/office/drawing/2014/main" id="{9832673C-818C-4A81-8261-DD06C5D5B1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8" name="Text Box 1">
          <a:extLst>
            <a:ext uri="{FF2B5EF4-FFF2-40B4-BE49-F238E27FC236}">
              <a16:creationId xmlns:a16="http://schemas.microsoft.com/office/drawing/2014/main" id="{B9E0FD2A-4FC9-4B65-8E78-6FCC1CF80C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89" name="Text Box 1">
          <a:extLst>
            <a:ext uri="{FF2B5EF4-FFF2-40B4-BE49-F238E27FC236}">
              <a16:creationId xmlns:a16="http://schemas.microsoft.com/office/drawing/2014/main" id="{945AFD0C-0AE7-4547-B11E-191339B2E9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0" name="Text Box 1">
          <a:extLst>
            <a:ext uri="{FF2B5EF4-FFF2-40B4-BE49-F238E27FC236}">
              <a16:creationId xmlns:a16="http://schemas.microsoft.com/office/drawing/2014/main" id="{1C9E35F3-0C68-45BB-9ECA-11A21A475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1" name="Text Box 1">
          <a:extLst>
            <a:ext uri="{FF2B5EF4-FFF2-40B4-BE49-F238E27FC236}">
              <a16:creationId xmlns:a16="http://schemas.microsoft.com/office/drawing/2014/main" id="{5A8EF139-9576-4420-9FA1-CEFD10478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2" name="Text Box 1">
          <a:extLst>
            <a:ext uri="{FF2B5EF4-FFF2-40B4-BE49-F238E27FC236}">
              <a16:creationId xmlns:a16="http://schemas.microsoft.com/office/drawing/2014/main" id="{2A0BACE1-779D-45B1-89DE-8386CAFFB5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3" name="Text Box 1">
          <a:extLst>
            <a:ext uri="{FF2B5EF4-FFF2-40B4-BE49-F238E27FC236}">
              <a16:creationId xmlns:a16="http://schemas.microsoft.com/office/drawing/2014/main" id="{90A46921-EA40-495D-AB81-1483ED2F45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4" name="Text Box 1">
          <a:extLst>
            <a:ext uri="{FF2B5EF4-FFF2-40B4-BE49-F238E27FC236}">
              <a16:creationId xmlns:a16="http://schemas.microsoft.com/office/drawing/2014/main" id="{F5101523-0E6C-4349-9C8B-468CABC2AD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5" name="Text Box 1">
          <a:extLst>
            <a:ext uri="{FF2B5EF4-FFF2-40B4-BE49-F238E27FC236}">
              <a16:creationId xmlns:a16="http://schemas.microsoft.com/office/drawing/2014/main" id="{59DBC56A-8B54-4DC4-A2B7-85094108B8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6" name="Text Box 1">
          <a:extLst>
            <a:ext uri="{FF2B5EF4-FFF2-40B4-BE49-F238E27FC236}">
              <a16:creationId xmlns:a16="http://schemas.microsoft.com/office/drawing/2014/main" id="{97236825-1D8A-4431-B1A3-7606A0B7B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7" name="Text Box 1">
          <a:extLst>
            <a:ext uri="{FF2B5EF4-FFF2-40B4-BE49-F238E27FC236}">
              <a16:creationId xmlns:a16="http://schemas.microsoft.com/office/drawing/2014/main" id="{3E2A2687-1573-42AF-80AA-A9FB052D9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8" name="Text Box 1">
          <a:extLst>
            <a:ext uri="{FF2B5EF4-FFF2-40B4-BE49-F238E27FC236}">
              <a16:creationId xmlns:a16="http://schemas.microsoft.com/office/drawing/2014/main" id="{6069EB72-3512-4B06-AF47-3C8A7AD42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F32137F4-491A-4575-A9E1-169B44557F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0" name="Text Box 1">
          <a:extLst>
            <a:ext uri="{FF2B5EF4-FFF2-40B4-BE49-F238E27FC236}">
              <a16:creationId xmlns:a16="http://schemas.microsoft.com/office/drawing/2014/main" id="{8D7FA22C-A8D8-4F0E-96FD-FBA065AFF0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1" name="Text Box 1">
          <a:extLst>
            <a:ext uri="{FF2B5EF4-FFF2-40B4-BE49-F238E27FC236}">
              <a16:creationId xmlns:a16="http://schemas.microsoft.com/office/drawing/2014/main" id="{51F92FBD-336C-47DA-A8AB-9FA57F97D6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2" name="Text Box 1">
          <a:extLst>
            <a:ext uri="{FF2B5EF4-FFF2-40B4-BE49-F238E27FC236}">
              <a16:creationId xmlns:a16="http://schemas.microsoft.com/office/drawing/2014/main" id="{CBD17BB3-8A5D-45BF-AF64-D194C93772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A5C66E89-BD16-4046-870E-5485B42AD0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4" name="Text Box 1">
          <a:extLst>
            <a:ext uri="{FF2B5EF4-FFF2-40B4-BE49-F238E27FC236}">
              <a16:creationId xmlns:a16="http://schemas.microsoft.com/office/drawing/2014/main" id="{6C03FD96-F524-4673-B72A-F9858C8EF6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5" name="Text Box 1">
          <a:extLst>
            <a:ext uri="{FF2B5EF4-FFF2-40B4-BE49-F238E27FC236}">
              <a16:creationId xmlns:a16="http://schemas.microsoft.com/office/drawing/2014/main" id="{452F9F0F-B2B0-42F1-83F5-974D3EC07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6" name="Text Box 1">
          <a:extLst>
            <a:ext uri="{FF2B5EF4-FFF2-40B4-BE49-F238E27FC236}">
              <a16:creationId xmlns:a16="http://schemas.microsoft.com/office/drawing/2014/main" id="{B9E61B08-3206-40A8-A13B-DD25E7BEC6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94F8BEB7-278A-4EB6-85B4-44B9F0E5D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8" name="Text Box 1">
          <a:extLst>
            <a:ext uri="{FF2B5EF4-FFF2-40B4-BE49-F238E27FC236}">
              <a16:creationId xmlns:a16="http://schemas.microsoft.com/office/drawing/2014/main" id="{2F2CBA0D-C286-4474-A2CC-31E574790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09" name="Text Box 1">
          <a:extLst>
            <a:ext uri="{FF2B5EF4-FFF2-40B4-BE49-F238E27FC236}">
              <a16:creationId xmlns:a16="http://schemas.microsoft.com/office/drawing/2014/main" id="{B8E14F8F-C11C-43E3-AB4A-0BE0FC367A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0" name="Text Box 1">
          <a:extLst>
            <a:ext uri="{FF2B5EF4-FFF2-40B4-BE49-F238E27FC236}">
              <a16:creationId xmlns:a16="http://schemas.microsoft.com/office/drawing/2014/main" id="{56A37F21-C3CB-47FD-B1DF-697D9C674B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300F7B96-D601-4ABA-B483-7DEA5D8FD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2" name="Text Box 1">
          <a:extLst>
            <a:ext uri="{FF2B5EF4-FFF2-40B4-BE49-F238E27FC236}">
              <a16:creationId xmlns:a16="http://schemas.microsoft.com/office/drawing/2014/main" id="{9BE53A69-2C29-4985-8FDA-4A4C7485A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3" name="Text Box 1">
          <a:extLst>
            <a:ext uri="{FF2B5EF4-FFF2-40B4-BE49-F238E27FC236}">
              <a16:creationId xmlns:a16="http://schemas.microsoft.com/office/drawing/2014/main" id="{63F13524-54A2-4C26-B0EC-C1242D103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4" name="Text Box 1">
          <a:extLst>
            <a:ext uri="{FF2B5EF4-FFF2-40B4-BE49-F238E27FC236}">
              <a16:creationId xmlns:a16="http://schemas.microsoft.com/office/drawing/2014/main" id="{0E0B6A7B-AD2C-4DAF-B4C2-95CF8313B4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5" name="Text Box 1">
          <a:extLst>
            <a:ext uri="{FF2B5EF4-FFF2-40B4-BE49-F238E27FC236}">
              <a16:creationId xmlns:a16="http://schemas.microsoft.com/office/drawing/2014/main" id="{1E798B04-FB63-476C-A663-19120739E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6" name="Text Box 1">
          <a:extLst>
            <a:ext uri="{FF2B5EF4-FFF2-40B4-BE49-F238E27FC236}">
              <a16:creationId xmlns:a16="http://schemas.microsoft.com/office/drawing/2014/main" id="{39081B43-3516-4165-B98B-52E291DE3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7" name="Text Box 1">
          <a:extLst>
            <a:ext uri="{FF2B5EF4-FFF2-40B4-BE49-F238E27FC236}">
              <a16:creationId xmlns:a16="http://schemas.microsoft.com/office/drawing/2014/main" id="{6392344B-9A05-46EB-AE2D-06B2AE7243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8" name="Text Box 1">
          <a:extLst>
            <a:ext uri="{FF2B5EF4-FFF2-40B4-BE49-F238E27FC236}">
              <a16:creationId xmlns:a16="http://schemas.microsoft.com/office/drawing/2014/main" id="{8AE8E47B-E2D8-4822-A9BE-37A2734E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19" name="Text Box 1">
          <a:extLst>
            <a:ext uri="{FF2B5EF4-FFF2-40B4-BE49-F238E27FC236}">
              <a16:creationId xmlns:a16="http://schemas.microsoft.com/office/drawing/2014/main" id="{4B88942D-121B-42BF-884A-62D82B6F2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0" name="Text Box 1">
          <a:extLst>
            <a:ext uri="{FF2B5EF4-FFF2-40B4-BE49-F238E27FC236}">
              <a16:creationId xmlns:a16="http://schemas.microsoft.com/office/drawing/2014/main" id="{B2F1F913-43FE-4AC5-B77E-0CE96D7E89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1" name="Text Box 1">
          <a:extLst>
            <a:ext uri="{FF2B5EF4-FFF2-40B4-BE49-F238E27FC236}">
              <a16:creationId xmlns:a16="http://schemas.microsoft.com/office/drawing/2014/main" id="{C73D0A18-63D3-4F0F-BB56-C291172B1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2" name="Text Box 1">
          <a:extLst>
            <a:ext uri="{FF2B5EF4-FFF2-40B4-BE49-F238E27FC236}">
              <a16:creationId xmlns:a16="http://schemas.microsoft.com/office/drawing/2014/main" id="{E26411DF-C8C9-4F1A-A09F-A974C761A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3" name="Text Box 1">
          <a:extLst>
            <a:ext uri="{FF2B5EF4-FFF2-40B4-BE49-F238E27FC236}">
              <a16:creationId xmlns:a16="http://schemas.microsoft.com/office/drawing/2014/main" id="{B68E9DD8-F872-4532-9325-8403F94EE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4" name="Text Box 1">
          <a:extLst>
            <a:ext uri="{FF2B5EF4-FFF2-40B4-BE49-F238E27FC236}">
              <a16:creationId xmlns:a16="http://schemas.microsoft.com/office/drawing/2014/main" id="{8707B55A-2503-4C09-A450-A2890235F8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5" name="Text Box 1">
          <a:extLst>
            <a:ext uri="{FF2B5EF4-FFF2-40B4-BE49-F238E27FC236}">
              <a16:creationId xmlns:a16="http://schemas.microsoft.com/office/drawing/2014/main" id="{383514B7-6DCB-4EA7-BB29-15F0A55964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6" name="Text Box 1">
          <a:extLst>
            <a:ext uri="{FF2B5EF4-FFF2-40B4-BE49-F238E27FC236}">
              <a16:creationId xmlns:a16="http://schemas.microsoft.com/office/drawing/2014/main" id="{123F97A9-D3A1-4321-986F-49C3439C9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7" name="Text Box 1">
          <a:extLst>
            <a:ext uri="{FF2B5EF4-FFF2-40B4-BE49-F238E27FC236}">
              <a16:creationId xmlns:a16="http://schemas.microsoft.com/office/drawing/2014/main" id="{FDC5E814-EA9D-41B1-8ACF-17E4C0227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8" name="Text Box 1">
          <a:extLst>
            <a:ext uri="{FF2B5EF4-FFF2-40B4-BE49-F238E27FC236}">
              <a16:creationId xmlns:a16="http://schemas.microsoft.com/office/drawing/2014/main" id="{EC2AB6B5-CAD2-4E12-9920-68D8FD47E1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29" name="Text Box 1">
          <a:extLst>
            <a:ext uri="{FF2B5EF4-FFF2-40B4-BE49-F238E27FC236}">
              <a16:creationId xmlns:a16="http://schemas.microsoft.com/office/drawing/2014/main" id="{48EA1228-AD4C-4C30-BC1F-3509E6DD39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0" name="Text Box 1">
          <a:extLst>
            <a:ext uri="{FF2B5EF4-FFF2-40B4-BE49-F238E27FC236}">
              <a16:creationId xmlns:a16="http://schemas.microsoft.com/office/drawing/2014/main" id="{92A94C73-801D-4022-8F42-3E5955E634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1" name="Text Box 1">
          <a:extLst>
            <a:ext uri="{FF2B5EF4-FFF2-40B4-BE49-F238E27FC236}">
              <a16:creationId xmlns:a16="http://schemas.microsoft.com/office/drawing/2014/main" id="{ECC2B026-0B58-4D60-848A-899B60146C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2" name="Text Box 1">
          <a:extLst>
            <a:ext uri="{FF2B5EF4-FFF2-40B4-BE49-F238E27FC236}">
              <a16:creationId xmlns:a16="http://schemas.microsoft.com/office/drawing/2014/main" id="{0AEDABF4-7BF2-4C24-9B0C-B939E63C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3" name="Text Box 1">
          <a:extLst>
            <a:ext uri="{FF2B5EF4-FFF2-40B4-BE49-F238E27FC236}">
              <a16:creationId xmlns:a16="http://schemas.microsoft.com/office/drawing/2014/main" id="{F679C8EF-B034-4CD9-A425-2614851D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4" name="Text Box 1">
          <a:extLst>
            <a:ext uri="{FF2B5EF4-FFF2-40B4-BE49-F238E27FC236}">
              <a16:creationId xmlns:a16="http://schemas.microsoft.com/office/drawing/2014/main" id="{DD353A6B-833C-41E9-A307-2792BC90E4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5" name="Text Box 1">
          <a:extLst>
            <a:ext uri="{FF2B5EF4-FFF2-40B4-BE49-F238E27FC236}">
              <a16:creationId xmlns:a16="http://schemas.microsoft.com/office/drawing/2014/main" id="{C8FB98EE-29DB-4F10-8A15-DED6CA8D4A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6" name="Text Box 1">
          <a:extLst>
            <a:ext uri="{FF2B5EF4-FFF2-40B4-BE49-F238E27FC236}">
              <a16:creationId xmlns:a16="http://schemas.microsoft.com/office/drawing/2014/main" id="{2FA61280-B51E-467D-8CDF-1604591C5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7" name="Text Box 1">
          <a:extLst>
            <a:ext uri="{FF2B5EF4-FFF2-40B4-BE49-F238E27FC236}">
              <a16:creationId xmlns:a16="http://schemas.microsoft.com/office/drawing/2014/main" id="{8095168E-6090-4FD2-B52D-1A7C3CD63C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8" name="Text Box 1">
          <a:extLst>
            <a:ext uri="{FF2B5EF4-FFF2-40B4-BE49-F238E27FC236}">
              <a16:creationId xmlns:a16="http://schemas.microsoft.com/office/drawing/2014/main" id="{40DFFCA9-A021-4E55-AE96-D0C38B61E2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39" name="Text Box 1">
          <a:extLst>
            <a:ext uri="{FF2B5EF4-FFF2-40B4-BE49-F238E27FC236}">
              <a16:creationId xmlns:a16="http://schemas.microsoft.com/office/drawing/2014/main" id="{2E220B35-3D98-4530-B369-75862B2223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0" name="Text Box 1">
          <a:extLst>
            <a:ext uri="{FF2B5EF4-FFF2-40B4-BE49-F238E27FC236}">
              <a16:creationId xmlns:a16="http://schemas.microsoft.com/office/drawing/2014/main" id="{665822FE-E66D-4BDA-ADB3-BFC90BF495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1" name="Text Box 1">
          <a:extLst>
            <a:ext uri="{FF2B5EF4-FFF2-40B4-BE49-F238E27FC236}">
              <a16:creationId xmlns:a16="http://schemas.microsoft.com/office/drawing/2014/main" id="{7355D5A0-CEE9-445F-A4A6-B7C321FEC2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2" name="Text Box 1">
          <a:extLst>
            <a:ext uri="{FF2B5EF4-FFF2-40B4-BE49-F238E27FC236}">
              <a16:creationId xmlns:a16="http://schemas.microsoft.com/office/drawing/2014/main" id="{16104D3A-DC71-40B0-9858-AA6A595277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3" name="Text Box 1">
          <a:extLst>
            <a:ext uri="{FF2B5EF4-FFF2-40B4-BE49-F238E27FC236}">
              <a16:creationId xmlns:a16="http://schemas.microsoft.com/office/drawing/2014/main" id="{ECEA59CB-7C2C-428F-8EBC-C59FF5E08E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4" name="Text Box 1">
          <a:extLst>
            <a:ext uri="{FF2B5EF4-FFF2-40B4-BE49-F238E27FC236}">
              <a16:creationId xmlns:a16="http://schemas.microsoft.com/office/drawing/2014/main" id="{1BBB1F18-CE5D-4DC9-BC4F-0EC5FF6526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5" name="Text Box 1">
          <a:extLst>
            <a:ext uri="{FF2B5EF4-FFF2-40B4-BE49-F238E27FC236}">
              <a16:creationId xmlns:a16="http://schemas.microsoft.com/office/drawing/2014/main" id="{90E7AE49-7B85-478C-97F4-C2C23D7900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6" name="Text Box 1">
          <a:extLst>
            <a:ext uri="{FF2B5EF4-FFF2-40B4-BE49-F238E27FC236}">
              <a16:creationId xmlns:a16="http://schemas.microsoft.com/office/drawing/2014/main" id="{95E79F6F-C868-42DC-A349-B82951D269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7" name="Text Box 1">
          <a:extLst>
            <a:ext uri="{FF2B5EF4-FFF2-40B4-BE49-F238E27FC236}">
              <a16:creationId xmlns:a16="http://schemas.microsoft.com/office/drawing/2014/main" id="{D0B8F769-F27C-48F8-ABDE-B050AD3F04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8" name="Text Box 1">
          <a:extLst>
            <a:ext uri="{FF2B5EF4-FFF2-40B4-BE49-F238E27FC236}">
              <a16:creationId xmlns:a16="http://schemas.microsoft.com/office/drawing/2014/main" id="{FD176CD6-9312-4B11-9E10-0F553A2520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49" name="Text Box 1">
          <a:extLst>
            <a:ext uri="{FF2B5EF4-FFF2-40B4-BE49-F238E27FC236}">
              <a16:creationId xmlns:a16="http://schemas.microsoft.com/office/drawing/2014/main" id="{02D387A7-B4A7-471D-8738-FCFC756A0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0" name="Text Box 1">
          <a:extLst>
            <a:ext uri="{FF2B5EF4-FFF2-40B4-BE49-F238E27FC236}">
              <a16:creationId xmlns:a16="http://schemas.microsoft.com/office/drawing/2014/main" id="{D7211C19-A890-4FE7-AC2F-43F201FE6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1" name="Text Box 1">
          <a:extLst>
            <a:ext uri="{FF2B5EF4-FFF2-40B4-BE49-F238E27FC236}">
              <a16:creationId xmlns:a16="http://schemas.microsoft.com/office/drawing/2014/main" id="{2C53E124-7C72-41CA-B18F-A9DA795B26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2" name="Text Box 1">
          <a:extLst>
            <a:ext uri="{FF2B5EF4-FFF2-40B4-BE49-F238E27FC236}">
              <a16:creationId xmlns:a16="http://schemas.microsoft.com/office/drawing/2014/main" id="{7A801AA1-08A7-436D-843F-439C0AC2AA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3" name="Text Box 1">
          <a:extLst>
            <a:ext uri="{FF2B5EF4-FFF2-40B4-BE49-F238E27FC236}">
              <a16:creationId xmlns:a16="http://schemas.microsoft.com/office/drawing/2014/main" id="{F6F6F588-EABA-490A-BDA5-49C4D9FE8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4" name="Text Box 1">
          <a:extLst>
            <a:ext uri="{FF2B5EF4-FFF2-40B4-BE49-F238E27FC236}">
              <a16:creationId xmlns:a16="http://schemas.microsoft.com/office/drawing/2014/main" id="{D308B31F-76B2-43D7-B05D-9948945F58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5" name="Text Box 1">
          <a:extLst>
            <a:ext uri="{FF2B5EF4-FFF2-40B4-BE49-F238E27FC236}">
              <a16:creationId xmlns:a16="http://schemas.microsoft.com/office/drawing/2014/main" id="{D8CE6F43-72FD-4596-A61E-E50A7186C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6" name="Text Box 1">
          <a:extLst>
            <a:ext uri="{FF2B5EF4-FFF2-40B4-BE49-F238E27FC236}">
              <a16:creationId xmlns:a16="http://schemas.microsoft.com/office/drawing/2014/main" id="{634247BE-0A79-4712-9BEA-A936F06F4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7" name="Text Box 1">
          <a:extLst>
            <a:ext uri="{FF2B5EF4-FFF2-40B4-BE49-F238E27FC236}">
              <a16:creationId xmlns:a16="http://schemas.microsoft.com/office/drawing/2014/main" id="{0C65C8D8-B980-4330-B37C-2A4378C28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8" name="Text Box 1">
          <a:extLst>
            <a:ext uri="{FF2B5EF4-FFF2-40B4-BE49-F238E27FC236}">
              <a16:creationId xmlns:a16="http://schemas.microsoft.com/office/drawing/2014/main" id="{7E782D43-17A5-402A-A692-F7AA364B7C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59" name="Text Box 1">
          <a:extLst>
            <a:ext uri="{FF2B5EF4-FFF2-40B4-BE49-F238E27FC236}">
              <a16:creationId xmlns:a16="http://schemas.microsoft.com/office/drawing/2014/main" id="{05D9F124-158B-429D-86D2-92DEAE602A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0" name="Text Box 1">
          <a:extLst>
            <a:ext uri="{FF2B5EF4-FFF2-40B4-BE49-F238E27FC236}">
              <a16:creationId xmlns:a16="http://schemas.microsoft.com/office/drawing/2014/main" id="{BA37EDFB-026F-4454-A226-0EF3231C7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1" name="Text Box 1">
          <a:extLst>
            <a:ext uri="{FF2B5EF4-FFF2-40B4-BE49-F238E27FC236}">
              <a16:creationId xmlns:a16="http://schemas.microsoft.com/office/drawing/2014/main" id="{C0173EA0-B6F9-4823-A763-5AD0EA3C38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2" name="Text Box 1">
          <a:extLst>
            <a:ext uri="{FF2B5EF4-FFF2-40B4-BE49-F238E27FC236}">
              <a16:creationId xmlns:a16="http://schemas.microsoft.com/office/drawing/2014/main" id="{5AFEE9A3-F57D-4A47-9450-F1CC5FD7C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3" name="Text Box 1">
          <a:extLst>
            <a:ext uri="{FF2B5EF4-FFF2-40B4-BE49-F238E27FC236}">
              <a16:creationId xmlns:a16="http://schemas.microsoft.com/office/drawing/2014/main" id="{313C5076-7F5A-4436-BD1D-F51C8F91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4" name="Text Box 1">
          <a:extLst>
            <a:ext uri="{FF2B5EF4-FFF2-40B4-BE49-F238E27FC236}">
              <a16:creationId xmlns:a16="http://schemas.microsoft.com/office/drawing/2014/main" id="{D13DE13D-AB5E-46B4-87DF-F64497ECC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5" name="Text Box 1">
          <a:extLst>
            <a:ext uri="{FF2B5EF4-FFF2-40B4-BE49-F238E27FC236}">
              <a16:creationId xmlns:a16="http://schemas.microsoft.com/office/drawing/2014/main" id="{70A8D605-F035-43F3-B38D-75810CAA97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6" name="Text Box 1">
          <a:extLst>
            <a:ext uri="{FF2B5EF4-FFF2-40B4-BE49-F238E27FC236}">
              <a16:creationId xmlns:a16="http://schemas.microsoft.com/office/drawing/2014/main" id="{BDFB5E4F-5E79-47A8-B18B-22A17576FE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7" name="Text Box 1">
          <a:extLst>
            <a:ext uri="{FF2B5EF4-FFF2-40B4-BE49-F238E27FC236}">
              <a16:creationId xmlns:a16="http://schemas.microsoft.com/office/drawing/2014/main" id="{A617FDF9-C1F3-423C-B0FE-76560E63D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8" name="Text Box 1">
          <a:extLst>
            <a:ext uri="{FF2B5EF4-FFF2-40B4-BE49-F238E27FC236}">
              <a16:creationId xmlns:a16="http://schemas.microsoft.com/office/drawing/2014/main" id="{645FA46F-5F31-4ECF-969B-D86315FCE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69" name="Text Box 1">
          <a:extLst>
            <a:ext uri="{FF2B5EF4-FFF2-40B4-BE49-F238E27FC236}">
              <a16:creationId xmlns:a16="http://schemas.microsoft.com/office/drawing/2014/main" id="{C22EE268-F18C-45B0-89C7-449ADCC3EF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0" name="Text Box 1">
          <a:extLst>
            <a:ext uri="{FF2B5EF4-FFF2-40B4-BE49-F238E27FC236}">
              <a16:creationId xmlns:a16="http://schemas.microsoft.com/office/drawing/2014/main" id="{B6486DEA-A9F7-4698-9D07-FE60D8D7E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1" name="Text Box 1">
          <a:extLst>
            <a:ext uri="{FF2B5EF4-FFF2-40B4-BE49-F238E27FC236}">
              <a16:creationId xmlns:a16="http://schemas.microsoft.com/office/drawing/2014/main" id="{8F66C776-42B8-421C-9EEB-28C77610F3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2" name="Text Box 1">
          <a:extLst>
            <a:ext uri="{FF2B5EF4-FFF2-40B4-BE49-F238E27FC236}">
              <a16:creationId xmlns:a16="http://schemas.microsoft.com/office/drawing/2014/main" id="{34C0B5E0-E8E2-47C6-ADEB-B0F954FC56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3" name="Text Box 1">
          <a:extLst>
            <a:ext uri="{FF2B5EF4-FFF2-40B4-BE49-F238E27FC236}">
              <a16:creationId xmlns:a16="http://schemas.microsoft.com/office/drawing/2014/main" id="{A1B375D4-8A0C-4EE8-94AB-BCE1DC041D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4" name="Text Box 1">
          <a:extLst>
            <a:ext uri="{FF2B5EF4-FFF2-40B4-BE49-F238E27FC236}">
              <a16:creationId xmlns:a16="http://schemas.microsoft.com/office/drawing/2014/main" id="{C05D63ED-1EF5-40E3-B913-464CA72BFB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5" name="Text Box 1">
          <a:extLst>
            <a:ext uri="{FF2B5EF4-FFF2-40B4-BE49-F238E27FC236}">
              <a16:creationId xmlns:a16="http://schemas.microsoft.com/office/drawing/2014/main" id="{7540237D-1896-49B2-A776-CBF01294E9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6" name="Text Box 1">
          <a:extLst>
            <a:ext uri="{FF2B5EF4-FFF2-40B4-BE49-F238E27FC236}">
              <a16:creationId xmlns:a16="http://schemas.microsoft.com/office/drawing/2014/main" id="{D4CB3161-1209-4BA9-9F49-9AEBE60CB2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7" name="Text Box 1">
          <a:extLst>
            <a:ext uri="{FF2B5EF4-FFF2-40B4-BE49-F238E27FC236}">
              <a16:creationId xmlns:a16="http://schemas.microsoft.com/office/drawing/2014/main" id="{E983DC10-76FC-4DFB-B030-825E619D3B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8" name="Text Box 1">
          <a:extLst>
            <a:ext uri="{FF2B5EF4-FFF2-40B4-BE49-F238E27FC236}">
              <a16:creationId xmlns:a16="http://schemas.microsoft.com/office/drawing/2014/main" id="{652E0468-F351-46DA-A26B-8B0F88212F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79" name="Text Box 1">
          <a:extLst>
            <a:ext uri="{FF2B5EF4-FFF2-40B4-BE49-F238E27FC236}">
              <a16:creationId xmlns:a16="http://schemas.microsoft.com/office/drawing/2014/main" id="{76C31CF9-77C8-46CB-8778-20ECF42D9E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0" name="Text Box 1">
          <a:extLst>
            <a:ext uri="{FF2B5EF4-FFF2-40B4-BE49-F238E27FC236}">
              <a16:creationId xmlns:a16="http://schemas.microsoft.com/office/drawing/2014/main" id="{3AE129B4-D151-4687-BE37-9DB79AC8AB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1" name="Text Box 1">
          <a:extLst>
            <a:ext uri="{FF2B5EF4-FFF2-40B4-BE49-F238E27FC236}">
              <a16:creationId xmlns:a16="http://schemas.microsoft.com/office/drawing/2014/main" id="{875BA031-A494-4DAB-BC67-2B083C24F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2" name="Text Box 1">
          <a:extLst>
            <a:ext uri="{FF2B5EF4-FFF2-40B4-BE49-F238E27FC236}">
              <a16:creationId xmlns:a16="http://schemas.microsoft.com/office/drawing/2014/main" id="{5A276254-B980-4895-8A55-5A7E450F03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3" name="Text Box 1">
          <a:extLst>
            <a:ext uri="{FF2B5EF4-FFF2-40B4-BE49-F238E27FC236}">
              <a16:creationId xmlns:a16="http://schemas.microsoft.com/office/drawing/2014/main" id="{5482D21F-3AE9-4E3D-BEFB-11C9DAA48A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4" name="Text Box 1">
          <a:extLst>
            <a:ext uri="{FF2B5EF4-FFF2-40B4-BE49-F238E27FC236}">
              <a16:creationId xmlns:a16="http://schemas.microsoft.com/office/drawing/2014/main" id="{66CF2E95-1D14-4FB9-BB44-66EA804DEA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5" name="Text Box 1">
          <a:extLst>
            <a:ext uri="{FF2B5EF4-FFF2-40B4-BE49-F238E27FC236}">
              <a16:creationId xmlns:a16="http://schemas.microsoft.com/office/drawing/2014/main" id="{21DEB73D-C70C-4394-8B54-2D982D4644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6" name="Text Box 1">
          <a:extLst>
            <a:ext uri="{FF2B5EF4-FFF2-40B4-BE49-F238E27FC236}">
              <a16:creationId xmlns:a16="http://schemas.microsoft.com/office/drawing/2014/main" id="{8DFE2181-BEAE-423E-AFD8-52DFA23DAD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7" name="Text Box 1">
          <a:extLst>
            <a:ext uri="{FF2B5EF4-FFF2-40B4-BE49-F238E27FC236}">
              <a16:creationId xmlns:a16="http://schemas.microsoft.com/office/drawing/2014/main" id="{F9AEDF49-2F1E-4952-934F-CBB819B34C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8" name="Text Box 1">
          <a:extLst>
            <a:ext uri="{FF2B5EF4-FFF2-40B4-BE49-F238E27FC236}">
              <a16:creationId xmlns:a16="http://schemas.microsoft.com/office/drawing/2014/main" id="{D0168B41-7253-4DE1-AD60-666F2D76A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89" name="Text Box 1">
          <a:extLst>
            <a:ext uri="{FF2B5EF4-FFF2-40B4-BE49-F238E27FC236}">
              <a16:creationId xmlns:a16="http://schemas.microsoft.com/office/drawing/2014/main" id="{5E192B77-A011-4F42-A0CC-A4E7E23989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E53875D0-B9E1-4F46-8A40-34361AE4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1" name="Text Box 1">
          <a:extLst>
            <a:ext uri="{FF2B5EF4-FFF2-40B4-BE49-F238E27FC236}">
              <a16:creationId xmlns:a16="http://schemas.microsoft.com/office/drawing/2014/main" id="{058E1CDC-FC68-4707-B884-6FDF6422F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2" name="Text Box 1">
          <a:extLst>
            <a:ext uri="{FF2B5EF4-FFF2-40B4-BE49-F238E27FC236}">
              <a16:creationId xmlns:a16="http://schemas.microsoft.com/office/drawing/2014/main" id="{27B076F9-3D2C-479F-A3C6-D7C7B3C55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3" name="Text Box 1">
          <a:extLst>
            <a:ext uri="{FF2B5EF4-FFF2-40B4-BE49-F238E27FC236}">
              <a16:creationId xmlns:a16="http://schemas.microsoft.com/office/drawing/2014/main" id="{19406145-0C63-442F-A07A-08B92F457B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4" name="Text Box 1">
          <a:extLst>
            <a:ext uri="{FF2B5EF4-FFF2-40B4-BE49-F238E27FC236}">
              <a16:creationId xmlns:a16="http://schemas.microsoft.com/office/drawing/2014/main" id="{9B29DDAE-9913-4ECA-B048-CC357F8A7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5" name="Text Box 1">
          <a:extLst>
            <a:ext uri="{FF2B5EF4-FFF2-40B4-BE49-F238E27FC236}">
              <a16:creationId xmlns:a16="http://schemas.microsoft.com/office/drawing/2014/main" id="{1E286154-43CF-41DB-813B-DE7EF482DD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6" name="Text Box 1">
          <a:extLst>
            <a:ext uri="{FF2B5EF4-FFF2-40B4-BE49-F238E27FC236}">
              <a16:creationId xmlns:a16="http://schemas.microsoft.com/office/drawing/2014/main" id="{4879D479-CE4F-4379-99F9-145F1BD245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7" name="Text Box 1">
          <a:extLst>
            <a:ext uri="{FF2B5EF4-FFF2-40B4-BE49-F238E27FC236}">
              <a16:creationId xmlns:a16="http://schemas.microsoft.com/office/drawing/2014/main" id="{C70DF41C-23E1-40CE-A2CD-9E7ED6A2A7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8" name="Text Box 1">
          <a:extLst>
            <a:ext uri="{FF2B5EF4-FFF2-40B4-BE49-F238E27FC236}">
              <a16:creationId xmlns:a16="http://schemas.microsoft.com/office/drawing/2014/main" id="{41BFEA2C-8506-4A13-B9AC-6659A391ED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699" name="Text Box 1">
          <a:extLst>
            <a:ext uri="{FF2B5EF4-FFF2-40B4-BE49-F238E27FC236}">
              <a16:creationId xmlns:a16="http://schemas.microsoft.com/office/drawing/2014/main" id="{220AEF07-6B47-4D5E-9F26-ACF3461A3C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0" name="Text Box 1">
          <a:extLst>
            <a:ext uri="{FF2B5EF4-FFF2-40B4-BE49-F238E27FC236}">
              <a16:creationId xmlns:a16="http://schemas.microsoft.com/office/drawing/2014/main" id="{4265401D-EEFC-4457-B767-D85E5B77F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1" name="Text Box 1">
          <a:extLst>
            <a:ext uri="{FF2B5EF4-FFF2-40B4-BE49-F238E27FC236}">
              <a16:creationId xmlns:a16="http://schemas.microsoft.com/office/drawing/2014/main" id="{5C7DD1AA-C47B-4C57-A95E-40F98B8546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2" name="Text Box 1">
          <a:extLst>
            <a:ext uri="{FF2B5EF4-FFF2-40B4-BE49-F238E27FC236}">
              <a16:creationId xmlns:a16="http://schemas.microsoft.com/office/drawing/2014/main" id="{FE9BA473-C4AB-45CA-B5CD-7F40BDC6BC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3" name="Text Box 1">
          <a:extLst>
            <a:ext uri="{FF2B5EF4-FFF2-40B4-BE49-F238E27FC236}">
              <a16:creationId xmlns:a16="http://schemas.microsoft.com/office/drawing/2014/main" id="{8FFBB248-4C32-48C7-B83C-E30FBA86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4" name="Text Box 1">
          <a:extLst>
            <a:ext uri="{FF2B5EF4-FFF2-40B4-BE49-F238E27FC236}">
              <a16:creationId xmlns:a16="http://schemas.microsoft.com/office/drawing/2014/main" id="{9A987CEE-05BC-4AD5-B28C-17B1DFCD74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5" name="Text Box 1">
          <a:extLst>
            <a:ext uri="{FF2B5EF4-FFF2-40B4-BE49-F238E27FC236}">
              <a16:creationId xmlns:a16="http://schemas.microsoft.com/office/drawing/2014/main" id="{79E2D54E-2EA7-4A23-B960-FB3482CA9D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6" name="Text Box 1">
          <a:extLst>
            <a:ext uri="{FF2B5EF4-FFF2-40B4-BE49-F238E27FC236}">
              <a16:creationId xmlns:a16="http://schemas.microsoft.com/office/drawing/2014/main" id="{F71F56D3-5904-4ECB-9AD9-70BFFED45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7" name="Text Box 1">
          <a:extLst>
            <a:ext uri="{FF2B5EF4-FFF2-40B4-BE49-F238E27FC236}">
              <a16:creationId xmlns:a16="http://schemas.microsoft.com/office/drawing/2014/main" id="{10DB3009-0DDA-4544-AD22-5A95A61234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8" name="Text Box 1">
          <a:extLst>
            <a:ext uri="{FF2B5EF4-FFF2-40B4-BE49-F238E27FC236}">
              <a16:creationId xmlns:a16="http://schemas.microsoft.com/office/drawing/2014/main" id="{7B3FF83A-EF73-4441-A029-90464D08E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09" name="Text Box 1">
          <a:extLst>
            <a:ext uri="{FF2B5EF4-FFF2-40B4-BE49-F238E27FC236}">
              <a16:creationId xmlns:a16="http://schemas.microsoft.com/office/drawing/2014/main" id="{C22DE951-1EEA-47DC-8363-DCD15680A8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0" name="Text Box 1">
          <a:extLst>
            <a:ext uri="{FF2B5EF4-FFF2-40B4-BE49-F238E27FC236}">
              <a16:creationId xmlns:a16="http://schemas.microsoft.com/office/drawing/2014/main" id="{58C2DE3F-A83E-45FB-9D0A-8C5DD1970E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1" name="Text Box 1">
          <a:extLst>
            <a:ext uri="{FF2B5EF4-FFF2-40B4-BE49-F238E27FC236}">
              <a16:creationId xmlns:a16="http://schemas.microsoft.com/office/drawing/2014/main" id="{C89DC344-582E-4F6D-AD4A-A912EBCBAD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2" name="Text Box 1">
          <a:extLst>
            <a:ext uri="{FF2B5EF4-FFF2-40B4-BE49-F238E27FC236}">
              <a16:creationId xmlns:a16="http://schemas.microsoft.com/office/drawing/2014/main" id="{52847B77-3402-4C00-9A30-13D0AF02D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3" name="Text Box 1">
          <a:extLst>
            <a:ext uri="{FF2B5EF4-FFF2-40B4-BE49-F238E27FC236}">
              <a16:creationId xmlns:a16="http://schemas.microsoft.com/office/drawing/2014/main" id="{761BC3FA-4509-402D-8D77-CC3DB1B176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4" name="Text Box 1">
          <a:extLst>
            <a:ext uri="{FF2B5EF4-FFF2-40B4-BE49-F238E27FC236}">
              <a16:creationId xmlns:a16="http://schemas.microsoft.com/office/drawing/2014/main" id="{EF8059CA-7B20-4061-8BFE-7BBEEEEFB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5" name="Text Box 1">
          <a:extLst>
            <a:ext uri="{FF2B5EF4-FFF2-40B4-BE49-F238E27FC236}">
              <a16:creationId xmlns:a16="http://schemas.microsoft.com/office/drawing/2014/main" id="{7770B123-82C5-406E-A765-D8FDBCFBC5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6" name="Text Box 1">
          <a:extLst>
            <a:ext uri="{FF2B5EF4-FFF2-40B4-BE49-F238E27FC236}">
              <a16:creationId xmlns:a16="http://schemas.microsoft.com/office/drawing/2014/main" id="{57CB933C-3D3D-4698-A79F-199A736CFE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7" name="Text Box 1">
          <a:extLst>
            <a:ext uri="{FF2B5EF4-FFF2-40B4-BE49-F238E27FC236}">
              <a16:creationId xmlns:a16="http://schemas.microsoft.com/office/drawing/2014/main" id="{B83FB4C4-CBE9-44F0-A499-30A8C02523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8" name="Text Box 1">
          <a:extLst>
            <a:ext uri="{FF2B5EF4-FFF2-40B4-BE49-F238E27FC236}">
              <a16:creationId xmlns:a16="http://schemas.microsoft.com/office/drawing/2014/main" id="{8B8DE826-98BC-466F-B69D-DC2DA16FF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19" name="Text Box 1">
          <a:extLst>
            <a:ext uri="{FF2B5EF4-FFF2-40B4-BE49-F238E27FC236}">
              <a16:creationId xmlns:a16="http://schemas.microsoft.com/office/drawing/2014/main" id="{A004853A-67DA-4521-8CD6-F340E3762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0" name="Text Box 1">
          <a:extLst>
            <a:ext uri="{FF2B5EF4-FFF2-40B4-BE49-F238E27FC236}">
              <a16:creationId xmlns:a16="http://schemas.microsoft.com/office/drawing/2014/main" id="{767848F4-471F-4605-B389-6632D66DE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1" name="Text Box 1">
          <a:extLst>
            <a:ext uri="{FF2B5EF4-FFF2-40B4-BE49-F238E27FC236}">
              <a16:creationId xmlns:a16="http://schemas.microsoft.com/office/drawing/2014/main" id="{2D64EFE3-AA00-42F4-BFDD-F18406C3AE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2" name="Text Box 1">
          <a:extLst>
            <a:ext uri="{FF2B5EF4-FFF2-40B4-BE49-F238E27FC236}">
              <a16:creationId xmlns:a16="http://schemas.microsoft.com/office/drawing/2014/main" id="{740F278A-900C-4F1C-A47B-9C487368D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3" name="Text Box 1">
          <a:extLst>
            <a:ext uri="{FF2B5EF4-FFF2-40B4-BE49-F238E27FC236}">
              <a16:creationId xmlns:a16="http://schemas.microsoft.com/office/drawing/2014/main" id="{60E6D7F6-F3AE-4198-9E95-E7D8D395BA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4" name="Text Box 1">
          <a:extLst>
            <a:ext uri="{FF2B5EF4-FFF2-40B4-BE49-F238E27FC236}">
              <a16:creationId xmlns:a16="http://schemas.microsoft.com/office/drawing/2014/main" id="{ABADEA60-A632-46F5-AA6C-4E105FE634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5" name="Text Box 1">
          <a:extLst>
            <a:ext uri="{FF2B5EF4-FFF2-40B4-BE49-F238E27FC236}">
              <a16:creationId xmlns:a16="http://schemas.microsoft.com/office/drawing/2014/main" id="{9FDDAACE-630C-443B-99D0-F8C10470A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6" name="Text Box 1">
          <a:extLst>
            <a:ext uri="{FF2B5EF4-FFF2-40B4-BE49-F238E27FC236}">
              <a16:creationId xmlns:a16="http://schemas.microsoft.com/office/drawing/2014/main" id="{CB540526-AB8A-42F6-830A-A3A652327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7" name="Text Box 1">
          <a:extLst>
            <a:ext uri="{FF2B5EF4-FFF2-40B4-BE49-F238E27FC236}">
              <a16:creationId xmlns:a16="http://schemas.microsoft.com/office/drawing/2014/main" id="{44ACC9A8-C517-4650-A069-2B983CE18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8" name="Text Box 1">
          <a:extLst>
            <a:ext uri="{FF2B5EF4-FFF2-40B4-BE49-F238E27FC236}">
              <a16:creationId xmlns:a16="http://schemas.microsoft.com/office/drawing/2014/main" id="{1587DF6C-6335-4981-9BC3-09468BD63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29" name="Text Box 1">
          <a:extLst>
            <a:ext uri="{FF2B5EF4-FFF2-40B4-BE49-F238E27FC236}">
              <a16:creationId xmlns:a16="http://schemas.microsoft.com/office/drawing/2014/main" id="{962AF372-9783-405D-B570-1E686781BB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0" name="Text Box 1">
          <a:extLst>
            <a:ext uri="{FF2B5EF4-FFF2-40B4-BE49-F238E27FC236}">
              <a16:creationId xmlns:a16="http://schemas.microsoft.com/office/drawing/2014/main" id="{C1250D17-0C0E-4F23-B2DC-4845219C65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1" name="Text Box 1">
          <a:extLst>
            <a:ext uri="{FF2B5EF4-FFF2-40B4-BE49-F238E27FC236}">
              <a16:creationId xmlns:a16="http://schemas.microsoft.com/office/drawing/2014/main" id="{1E1FCE37-3260-4D48-9808-9123386AC8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2" name="Text Box 1">
          <a:extLst>
            <a:ext uri="{FF2B5EF4-FFF2-40B4-BE49-F238E27FC236}">
              <a16:creationId xmlns:a16="http://schemas.microsoft.com/office/drawing/2014/main" id="{0EB0E246-31CB-4939-A815-8796C001C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3" name="Text Box 1">
          <a:extLst>
            <a:ext uri="{FF2B5EF4-FFF2-40B4-BE49-F238E27FC236}">
              <a16:creationId xmlns:a16="http://schemas.microsoft.com/office/drawing/2014/main" id="{DEE359D3-EB28-41B0-AE5A-0570629F27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4" name="Text Box 1">
          <a:extLst>
            <a:ext uri="{FF2B5EF4-FFF2-40B4-BE49-F238E27FC236}">
              <a16:creationId xmlns:a16="http://schemas.microsoft.com/office/drawing/2014/main" id="{341D310F-3635-4386-A20C-2F462A4721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5" name="Text Box 1">
          <a:extLst>
            <a:ext uri="{FF2B5EF4-FFF2-40B4-BE49-F238E27FC236}">
              <a16:creationId xmlns:a16="http://schemas.microsoft.com/office/drawing/2014/main" id="{BA281D98-AD6D-4ADA-ADE0-2A6941C79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6" name="Text Box 1">
          <a:extLst>
            <a:ext uri="{FF2B5EF4-FFF2-40B4-BE49-F238E27FC236}">
              <a16:creationId xmlns:a16="http://schemas.microsoft.com/office/drawing/2014/main" id="{961A69B4-A1B5-4B91-AF6B-57F5E9E6A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7" name="Text Box 1">
          <a:extLst>
            <a:ext uri="{FF2B5EF4-FFF2-40B4-BE49-F238E27FC236}">
              <a16:creationId xmlns:a16="http://schemas.microsoft.com/office/drawing/2014/main" id="{290FD8EE-EC35-4DEC-BD9E-5EA6F6F2DC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8" name="Text Box 1">
          <a:extLst>
            <a:ext uri="{FF2B5EF4-FFF2-40B4-BE49-F238E27FC236}">
              <a16:creationId xmlns:a16="http://schemas.microsoft.com/office/drawing/2014/main" id="{902DDB1B-8DB1-44BF-9E3A-B0211CFF81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39" name="Text Box 1">
          <a:extLst>
            <a:ext uri="{FF2B5EF4-FFF2-40B4-BE49-F238E27FC236}">
              <a16:creationId xmlns:a16="http://schemas.microsoft.com/office/drawing/2014/main" id="{CBFF8224-2A19-4527-AF6C-963F814236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0" name="Text Box 1">
          <a:extLst>
            <a:ext uri="{FF2B5EF4-FFF2-40B4-BE49-F238E27FC236}">
              <a16:creationId xmlns:a16="http://schemas.microsoft.com/office/drawing/2014/main" id="{9FBA06D6-B2AD-4BAF-ADB1-C9401D0E64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1" name="Text Box 1">
          <a:extLst>
            <a:ext uri="{FF2B5EF4-FFF2-40B4-BE49-F238E27FC236}">
              <a16:creationId xmlns:a16="http://schemas.microsoft.com/office/drawing/2014/main" id="{EC667C86-FB35-4EAF-ABBB-48694B06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2" name="Text Box 1">
          <a:extLst>
            <a:ext uri="{FF2B5EF4-FFF2-40B4-BE49-F238E27FC236}">
              <a16:creationId xmlns:a16="http://schemas.microsoft.com/office/drawing/2014/main" id="{D670C3F9-26EF-491E-A05F-19B72ACB4A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3" name="Text Box 1">
          <a:extLst>
            <a:ext uri="{FF2B5EF4-FFF2-40B4-BE49-F238E27FC236}">
              <a16:creationId xmlns:a16="http://schemas.microsoft.com/office/drawing/2014/main" id="{639D62E0-474A-4C04-9518-F5C868AD64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4" name="Text Box 1">
          <a:extLst>
            <a:ext uri="{FF2B5EF4-FFF2-40B4-BE49-F238E27FC236}">
              <a16:creationId xmlns:a16="http://schemas.microsoft.com/office/drawing/2014/main" id="{F356EFF1-FA40-4FA2-9F2B-EBDF37500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5" name="Text Box 1">
          <a:extLst>
            <a:ext uri="{FF2B5EF4-FFF2-40B4-BE49-F238E27FC236}">
              <a16:creationId xmlns:a16="http://schemas.microsoft.com/office/drawing/2014/main" id="{D77A322E-A7A6-4F33-B030-35EA5840BF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6" name="Text Box 1">
          <a:extLst>
            <a:ext uri="{FF2B5EF4-FFF2-40B4-BE49-F238E27FC236}">
              <a16:creationId xmlns:a16="http://schemas.microsoft.com/office/drawing/2014/main" id="{237E6AB7-971D-4902-8773-42015906C6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7" name="Text Box 1">
          <a:extLst>
            <a:ext uri="{FF2B5EF4-FFF2-40B4-BE49-F238E27FC236}">
              <a16:creationId xmlns:a16="http://schemas.microsoft.com/office/drawing/2014/main" id="{1AD9B9BD-F46A-4BF7-A704-23310EE229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8" name="Text Box 1">
          <a:extLst>
            <a:ext uri="{FF2B5EF4-FFF2-40B4-BE49-F238E27FC236}">
              <a16:creationId xmlns:a16="http://schemas.microsoft.com/office/drawing/2014/main" id="{8ED4DF40-2A31-4E17-A5D5-F22E93D0C9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49" name="Text Box 1">
          <a:extLst>
            <a:ext uri="{FF2B5EF4-FFF2-40B4-BE49-F238E27FC236}">
              <a16:creationId xmlns:a16="http://schemas.microsoft.com/office/drawing/2014/main" id="{E27B5B0F-28B6-486C-B4B6-7C0B1C3B6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0" name="Text Box 1">
          <a:extLst>
            <a:ext uri="{FF2B5EF4-FFF2-40B4-BE49-F238E27FC236}">
              <a16:creationId xmlns:a16="http://schemas.microsoft.com/office/drawing/2014/main" id="{6A133059-D934-4A6F-8E1B-76DE75F09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1" name="Text Box 1">
          <a:extLst>
            <a:ext uri="{FF2B5EF4-FFF2-40B4-BE49-F238E27FC236}">
              <a16:creationId xmlns:a16="http://schemas.microsoft.com/office/drawing/2014/main" id="{89BD66EA-8F90-4B34-B2B2-B8BD8D560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2" name="Text Box 1">
          <a:extLst>
            <a:ext uri="{FF2B5EF4-FFF2-40B4-BE49-F238E27FC236}">
              <a16:creationId xmlns:a16="http://schemas.microsoft.com/office/drawing/2014/main" id="{7A594BF2-232E-4181-8D1D-D6EFB2817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3" name="Text Box 1">
          <a:extLst>
            <a:ext uri="{FF2B5EF4-FFF2-40B4-BE49-F238E27FC236}">
              <a16:creationId xmlns:a16="http://schemas.microsoft.com/office/drawing/2014/main" id="{6658468A-E05B-465F-B33A-5D0511824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4" name="Text Box 1">
          <a:extLst>
            <a:ext uri="{FF2B5EF4-FFF2-40B4-BE49-F238E27FC236}">
              <a16:creationId xmlns:a16="http://schemas.microsoft.com/office/drawing/2014/main" id="{644860A8-15F4-45DB-BFEE-4C4BE700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5" name="Text Box 1">
          <a:extLst>
            <a:ext uri="{FF2B5EF4-FFF2-40B4-BE49-F238E27FC236}">
              <a16:creationId xmlns:a16="http://schemas.microsoft.com/office/drawing/2014/main" id="{CD0B71B9-899E-4B6B-B6C8-E28EF3EDB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6" name="Text Box 1">
          <a:extLst>
            <a:ext uri="{FF2B5EF4-FFF2-40B4-BE49-F238E27FC236}">
              <a16:creationId xmlns:a16="http://schemas.microsoft.com/office/drawing/2014/main" id="{94B08264-4E76-4ED7-AA9B-D52F2E69C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7" name="Text Box 1">
          <a:extLst>
            <a:ext uri="{FF2B5EF4-FFF2-40B4-BE49-F238E27FC236}">
              <a16:creationId xmlns:a16="http://schemas.microsoft.com/office/drawing/2014/main" id="{1F0DE1C3-3EB4-40BE-A01A-0F168327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8" name="Text Box 1">
          <a:extLst>
            <a:ext uri="{FF2B5EF4-FFF2-40B4-BE49-F238E27FC236}">
              <a16:creationId xmlns:a16="http://schemas.microsoft.com/office/drawing/2014/main" id="{B212DF15-E27F-4289-AA2F-F4C05BD34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59" name="Text Box 1">
          <a:extLst>
            <a:ext uri="{FF2B5EF4-FFF2-40B4-BE49-F238E27FC236}">
              <a16:creationId xmlns:a16="http://schemas.microsoft.com/office/drawing/2014/main" id="{0F5ADDE7-F41A-47E1-ABDE-E1DB8B213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0" name="Text Box 1">
          <a:extLst>
            <a:ext uri="{FF2B5EF4-FFF2-40B4-BE49-F238E27FC236}">
              <a16:creationId xmlns:a16="http://schemas.microsoft.com/office/drawing/2014/main" id="{6A09EB97-44CA-4B24-B779-9E06BBD85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1" name="Text Box 1">
          <a:extLst>
            <a:ext uri="{FF2B5EF4-FFF2-40B4-BE49-F238E27FC236}">
              <a16:creationId xmlns:a16="http://schemas.microsoft.com/office/drawing/2014/main" id="{1038DF81-B535-46C9-AC46-4A078346AB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2" name="Text Box 1">
          <a:extLst>
            <a:ext uri="{FF2B5EF4-FFF2-40B4-BE49-F238E27FC236}">
              <a16:creationId xmlns:a16="http://schemas.microsoft.com/office/drawing/2014/main" id="{BFA8696C-312A-4C9C-8EEB-760FB613F2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3" name="Text Box 1">
          <a:extLst>
            <a:ext uri="{FF2B5EF4-FFF2-40B4-BE49-F238E27FC236}">
              <a16:creationId xmlns:a16="http://schemas.microsoft.com/office/drawing/2014/main" id="{A705F4AD-F294-46EA-97F6-DC5EA109C2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4" name="Text Box 1">
          <a:extLst>
            <a:ext uri="{FF2B5EF4-FFF2-40B4-BE49-F238E27FC236}">
              <a16:creationId xmlns:a16="http://schemas.microsoft.com/office/drawing/2014/main" id="{A4953BA9-C1CA-4994-A13D-BD43634EE2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5" name="Text Box 1">
          <a:extLst>
            <a:ext uri="{FF2B5EF4-FFF2-40B4-BE49-F238E27FC236}">
              <a16:creationId xmlns:a16="http://schemas.microsoft.com/office/drawing/2014/main" id="{22D1F521-D2B7-4BE0-9A72-A67DD1EBE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6" name="Text Box 1">
          <a:extLst>
            <a:ext uri="{FF2B5EF4-FFF2-40B4-BE49-F238E27FC236}">
              <a16:creationId xmlns:a16="http://schemas.microsoft.com/office/drawing/2014/main" id="{CDBE4C76-B6BE-48E7-A0AA-20CDAA62C8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7" name="Text Box 1">
          <a:extLst>
            <a:ext uri="{FF2B5EF4-FFF2-40B4-BE49-F238E27FC236}">
              <a16:creationId xmlns:a16="http://schemas.microsoft.com/office/drawing/2014/main" id="{94AA7E6A-1B62-4ACA-BC81-2ABE6D22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8" name="Text Box 1">
          <a:extLst>
            <a:ext uri="{FF2B5EF4-FFF2-40B4-BE49-F238E27FC236}">
              <a16:creationId xmlns:a16="http://schemas.microsoft.com/office/drawing/2014/main" id="{3D1AA4D7-E592-4537-8CAD-6D1D78F25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69" name="Text Box 1">
          <a:extLst>
            <a:ext uri="{FF2B5EF4-FFF2-40B4-BE49-F238E27FC236}">
              <a16:creationId xmlns:a16="http://schemas.microsoft.com/office/drawing/2014/main" id="{F10CD8CD-6457-4926-BC5B-B7E59A2EE8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0" name="Text Box 1">
          <a:extLst>
            <a:ext uri="{FF2B5EF4-FFF2-40B4-BE49-F238E27FC236}">
              <a16:creationId xmlns:a16="http://schemas.microsoft.com/office/drawing/2014/main" id="{229F314D-EF42-4E8D-9BD5-1070A98D8B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1" name="Text Box 1">
          <a:extLst>
            <a:ext uri="{FF2B5EF4-FFF2-40B4-BE49-F238E27FC236}">
              <a16:creationId xmlns:a16="http://schemas.microsoft.com/office/drawing/2014/main" id="{2CCB644F-2D6E-42B9-AE59-B66561D0CE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2" name="Text Box 1">
          <a:extLst>
            <a:ext uri="{FF2B5EF4-FFF2-40B4-BE49-F238E27FC236}">
              <a16:creationId xmlns:a16="http://schemas.microsoft.com/office/drawing/2014/main" id="{69717E53-D2D1-4027-956F-99E85A00F2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3" name="Text Box 1">
          <a:extLst>
            <a:ext uri="{FF2B5EF4-FFF2-40B4-BE49-F238E27FC236}">
              <a16:creationId xmlns:a16="http://schemas.microsoft.com/office/drawing/2014/main" id="{9B16CBA5-4CDC-48B2-A318-8CEB0B6799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4" name="Text Box 1">
          <a:extLst>
            <a:ext uri="{FF2B5EF4-FFF2-40B4-BE49-F238E27FC236}">
              <a16:creationId xmlns:a16="http://schemas.microsoft.com/office/drawing/2014/main" id="{157BFC1D-0348-42D0-B6BF-61513A6898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5" name="Text Box 1">
          <a:extLst>
            <a:ext uri="{FF2B5EF4-FFF2-40B4-BE49-F238E27FC236}">
              <a16:creationId xmlns:a16="http://schemas.microsoft.com/office/drawing/2014/main" id="{01509D80-E233-4CF4-8132-F3CDBCAAC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6" name="Text Box 1">
          <a:extLst>
            <a:ext uri="{FF2B5EF4-FFF2-40B4-BE49-F238E27FC236}">
              <a16:creationId xmlns:a16="http://schemas.microsoft.com/office/drawing/2014/main" id="{4CC60990-24A3-4F0B-9F7C-F777BD6CE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7" name="Text Box 1">
          <a:extLst>
            <a:ext uri="{FF2B5EF4-FFF2-40B4-BE49-F238E27FC236}">
              <a16:creationId xmlns:a16="http://schemas.microsoft.com/office/drawing/2014/main" id="{D1C0A8DD-8C62-48F3-847F-7E96018971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8" name="Text Box 1">
          <a:extLst>
            <a:ext uri="{FF2B5EF4-FFF2-40B4-BE49-F238E27FC236}">
              <a16:creationId xmlns:a16="http://schemas.microsoft.com/office/drawing/2014/main" id="{20CB6FF6-704E-41CC-8DA7-28100599F5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79" name="Text Box 1">
          <a:extLst>
            <a:ext uri="{FF2B5EF4-FFF2-40B4-BE49-F238E27FC236}">
              <a16:creationId xmlns:a16="http://schemas.microsoft.com/office/drawing/2014/main" id="{325A514D-0E09-4C54-9C6B-AC14EDF525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0" name="Text Box 1">
          <a:extLst>
            <a:ext uri="{FF2B5EF4-FFF2-40B4-BE49-F238E27FC236}">
              <a16:creationId xmlns:a16="http://schemas.microsoft.com/office/drawing/2014/main" id="{5AC16941-0EF3-4F94-BA1D-EC2812064D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1" name="Text Box 1">
          <a:extLst>
            <a:ext uri="{FF2B5EF4-FFF2-40B4-BE49-F238E27FC236}">
              <a16:creationId xmlns:a16="http://schemas.microsoft.com/office/drawing/2014/main" id="{1A2B9308-53DC-44CA-8C37-49888101A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2" name="Text Box 1">
          <a:extLst>
            <a:ext uri="{FF2B5EF4-FFF2-40B4-BE49-F238E27FC236}">
              <a16:creationId xmlns:a16="http://schemas.microsoft.com/office/drawing/2014/main" id="{82933953-9AE5-4A88-B808-BB843C321F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3" name="Text Box 1">
          <a:extLst>
            <a:ext uri="{FF2B5EF4-FFF2-40B4-BE49-F238E27FC236}">
              <a16:creationId xmlns:a16="http://schemas.microsoft.com/office/drawing/2014/main" id="{C61D6771-81C3-4B02-A732-621C062EE7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4" name="Text Box 1">
          <a:extLst>
            <a:ext uri="{FF2B5EF4-FFF2-40B4-BE49-F238E27FC236}">
              <a16:creationId xmlns:a16="http://schemas.microsoft.com/office/drawing/2014/main" id="{4A4476B5-27B7-4211-A367-551987196B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5" name="Text Box 1">
          <a:extLst>
            <a:ext uri="{FF2B5EF4-FFF2-40B4-BE49-F238E27FC236}">
              <a16:creationId xmlns:a16="http://schemas.microsoft.com/office/drawing/2014/main" id="{3E6C5615-BB5B-4F7B-8E43-7BBC29253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6" name="Text Box 1">
          <a:extLst>
            <a:ext uri="{FF2B5EF4-FFF2-40B4-BE49-F238E27FC236}">
              <a16:creationId xmlns:a16="http://schemas.microsoft.com/office/drawing/2014/main" id="{90EFF3C4-82D1-4316-A77B-2D11CEB41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7" name="Text Box 1">
          <a:extLst>
            <a:ext uri="{FF2B5EF4-FFF2-40B4-BE49-F238E27FC236}">
              <a16:creationId xmlns:a16="http://schemas.microsoft.com/office/drawing/2014/main" id="{D50E5AEE-F643-4849-8FC8-4AD47722C9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8" name="Text Box 1">
          <a:extLst>
            <a:ext uri="{FF2B5EF4-FFF2-40B4-BE49-F238E27FC236}">
              <a16:creationId xmlns:a16="http://schemas.microsoft.com/office/drawing/2014/main" id="{5E513DDB-21E1-467A-8E4E-D54C9B7E1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89" name="Text Box 1">
          <a:extLst>
            <a:ext uri="{FF2B5EF4-FFF2-40B4-BE49-F238E27FC236}">
              <a16:creationId xmlns:a16="http://schemas.microsoft.com/office/drawing/2014/main" id="{1E8A90AF-7D3D-4CF3-A7B1-EE9BDB160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0" name="Text Box 1">
          <a:extLst>
            <a:ext uri="{FF2B5EF4-FFF2-40B4-BE49-F238E27FC236}">
              <a16:creationId xmlns:a16="http://schemas.microsoft.com/office/drawing/2014/main" id="{E4D34E27-2DA3-482F-BDA2-11210BB75B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1" name="Text Box 1">
          <a:extLst>
            <a:ext uri="{FF2B5EF4-FFF2-40B4-BE49-F238E27FC236}">
              <a16:creationId xmlns:a16="http://schemas.microsoft.com/office/drawing/2014/main" id="{6C5746DE-0E3C-44D9-87E2-3C6C0EC65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2" name="Text Box 1">
          <a:extLst>
            <a:ext uri="{FF2B5EF4-FFF2-40B4-BE49-F238E27FC236}">
              <a16:creationId xmlns:a16="http://schemas.microsoft.com/office/drawing/2014/main" id="{8D4E38FB-31FA-4461-A014-A69C1F6110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3" name="Text Box 1">
          <a:extLst>
            <a:ext uri="{FF2B5EF4-FFF2-40B4-BE49-F238E27FC236}">
              <a16:creationId xmlns:a16="http://schemas.microsoft.com/office/drawing/2014/main" id="{40D1D70A-C75A-4479-8737-70D98B4A33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4" name="Text Box 1">
          <a:extLst>
            <a:ext uri="{FF2B5EF4-FFF2-40B4-BE49-F238E27FC236}">
              <a16:creationId xmlns:a16="http://schemas.microsoft.com/office/drawing/2014/main" id="{7117D691-7D78-4804-A70A-6A1F59BAC1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5" name="Text Box 1">
          <a:extLst>
            <a:ext uri="{FF2B5EF4-FFF2-40B4-BE49-F238E27FC236}">
              <a16:creationId xmlns:a16="http://schemas.microsoft.com/office/drawing/2014/main" id="{16114E63-BE98-4C72-8306-C822EA65B5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6" name="Text Box 1">
          <a:extLst>
            <a:ext uri="{FF2B5EF4-FFF2-40B4-BE49-F238E27FC236}">
              <a16:creationId xmlns:a16="http://schemas.microsoft.com/office/drawing/2014/main" id="{A470F92C-8209-4FE9-BBF6-077991E76B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7" name="Text Box 1">
          <a:extLst>
            <a:ext uri="{FF2B5EF4-FFF2-40B4-BE49-F238E27FC236}">
              <a16:creationId xmlns:a16="http://schemas.microsoft.com/office/drawing/2014/main" id="{4A227401-A70E-4512-8F8C-6D6D3FC592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8" name="Text Box 1">
          <a:extLst>
            <a:ext uri="{FF2B5EF4-FFF2-40B4-BE49-F238E27FC236}">
              <a16:creationId xmlns:a16="http://schemas.microsoft.com/office/drawing/2014/main" id="{5C8541DB-3AE1-41D0-8F38-1A22CDDE3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799" name="Text Box 1">
          <a:extLst>
            <a:ext uri="{FF2B5EF4-FFF2-40B4-BE49-F238E27FC236}">
              <a16:creationId xmlns:a16="http://schemas.microsoft.com/office/drawing/2014/main" id="{6676A789-90B9-4005-8F0B-97F8DD3039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0" name="Text Box 1">
          <a:extLst>
            <a:ext uri="{FF2B5EF4-FFF2-40B4-BE49-F238E27FC236}">
              <a16:creationId xmlns:a16="http://schemas.microsoft.com/office/drawing/2014/main" id="{BCDC4F20-20D3-4A54-9E3F-749E1893AF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1" name="Text Box 1">
          <a:extLst>
            <a:ext uri="{FF2B5EF4-FFF2-40B4-BE49-F238E27FC236}">
              <a16:creationId xmlns:a16="http://schemas.microsoft.com/office/drawing/2014/main" id="{0DD09FA0-C815-45F7-A929-F14756CCB6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2" name="Text Box 1">
          <a:extLst>
            <a:ext uri="{FF2B5EF4-FFF2-40B4-BE49-F238E27FC236}">
              <a16:creationId xmlns:a16="http://schemas.microsoft.com/office/drawing/2014/main" id="{5A62DF06-E67D-48FF-8395-63C021F76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3" name="Text Box 1">
          <a:extLst>
            <a:ext uri="{FF2B5EF4-FFF2-40B4-BE49-F238E27FC236}">
              <a16:creationId xmlns:a16="http://schemas.microsoft.com/office/drawing/2014/main" id="{72E38010-87CB-40F8-9C1B-1F83D88413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4" name="Text Box 1">
          <a:extLst>
            <a:ext uri="{FF2B5EF4-FFF2-40B4-BE49-F238E27FC236}">
              <a16:creationId xmlns:a16="http://schemas.microsoft.com/office/drawing/2014/main" id="{54354EDA-499F-4A7B-8035-5B1747CFE4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5" name="Text Box 1">
          <a:extLst>
            <a:ext uri="{FF2B5EF4-FFF2-40B4-BE49-F238E27FC236}">
              <a16:creationId xmlns:a16="http://schemas.microsoft.com/office/drawing/2014/main" id="{A14F3705-E8D8-4775-8F1F-C22189FADA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6" name="Text Box 1">
          <a:extLst>
            <a:ext uri="{FF2B5EF4-FFF2-40B4-BE49-F238E27FC236}">
              <a16:creationId xmlns:a16="http://schemas.microsoft.com/office/drawing/2014/main" id="{246A5B8B-8412-4B25-AE60-A8F8190C40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7" name="Text Box 1">
          <a:extLst>
            <a:ext uri="{FF2B5EF4-FFF2-40B4-BE49-F238E27FC236}">
              <a16:creationId xmlns:a16="http://schemas.microsoft.com/office/drawing/2014/main" id="{93DF6049-3D90-41F8-89C9-0AB07F0F3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8" name="Text Box 1">
          <a:extLst>
            <a:ext uri="{FF2B5EF4-FFF2-40B4-BE49-F238E27FC236}">
              <a16:creationId xmlns:a16="http://schemas.microsoft.com/office/drawing/2014/main" id="{1FF6031E-E8B0-48C4-855D-A0AE5CC0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09" name="Text Box 1">
          <a:extLst>
            <a:ext uri="{FF2B5EF4-FFF2-40B4-BE49-F238E27FC236}">
              <a16:creationId xmlns:a16="http://schemas.microsoft.com/office/drawing/2014/main" id="{A21460A1-D29C-4501-B3E3-36867A95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0" name="Text Box 1">
          <a:extLst>
            <a:ext uri="{FF2B5EF4-FFF2-40B4-BE49-F238E27FC236}">
              <a16:creationId xmlns:a16="http://schemas.microsoft.com/office/drawing/2014/main" id="{F05A0507-2E1B-4B2D-8BD7-F9B61E769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1" name="Text Box 1">
          <a:extLst>
            <a:ext uri="{FF2B5EF4-FFF2-40B4-BE49-F238E27FC236}">
              <a16:creationId xmlns:a16="http://schemas.microsoft.com/office/drawing/2014/main" id="{B8E7C5AF-A63B-4CEC-B74F-A563E25F8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2" name="Text Box 1">
          <a:extLst>
            <a:ext uri="{FF2B5EF4-FFF2-40B4-BE49-F238E27FC236}">
              <a16:creationId xmlns:a16="http://schemas.microsoft.com/office/drawing/2014/main" id="{5F99F09E-E994-41CC-A642-E7128BEAB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3" name="Text Box 1">
          <a:extLst>
            <a:ext uri="{FF2B5EF4-FFF2-40B4-BE49-F238E27FC236}">
              <a16:creationId xmlns:a16="http://schemas.microsoft.com/office/drawing/2014/main" id="{B7F3ED31-48AF-4ABB-B1AD-7BAF03C9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4" name="Text Box 1">
          <a:extLst>
            <a:ext uri="{FF2B5EF4-FFF2-40B4-BE49-F238E27FC236}">
              <a16:creationId xmlns:a16="http://schemas.microsoft.com/office/drawing/2014/main" id="{679108BE-1189-4E7D-AB49-DEC42A91C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5" name="Text Box 1">
          <a:extLst>
            <a:ext uri="{FF2B5EF4-FFF2-40B4-BE49-F238E27FC236}">
              <a16:creationId xmlns:a16="http://schemas.microsoft.com/office/drawing/2014/main" id="{FCEFB1DC-BCD2-4D5C-974D-E61AAC84D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6" name="Text Box 1">
          <a:extLst>
            <a:ext uri="{FF2B5EF4-FFF2-40B4-BE49-F238E27FC236}">
              <a16:creationId xmlns:a16="http://schemas.microsoft.com/office/drawing/2014/main" id="{C1620548-D126-4C0D-994A-BD1FA39E1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7" name="Text Box 1">
          <a:extLst>
            <a:ext uri="{FF2B5EF4-FFF2-40B4-BE49-F238E27FC236}">
              <a16:creationId xmlns:a16="http://schemas.microsoft.com/office/drawing/2014/main" id="{DFA9C2FB-851B-4568-88B7-662A99C46A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8" name="Text Box 1">
          <a:extLst>
            <a:ext uri="{FF2B5EF4-FFF2-40B4-BE49-F238E27FC236}">
              <a16:creationId xmlns:a16="http://schemas.microsoft.com/office/drawing/2014/main" id="{90848D37-D118-4AB3-BF27-EB9E04649B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19" name="Text Box 1">
          <a:extLst>
            <a:ext uri="{FF2B5EF4-FFF2-40B4-BE49-F238E27FC236}">
              <a16:creationId xmlns:a16="http://schemas.microsoft.com/office/drawing/2014/main" id="{711BD9F8-EF86-4443-BB5D-0CD5019DFB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0" name="Text Box 1">
          <a:extLst>
            <a:ext uri="{FF2B5EF4-FFF2-40B4-BE49-F238E27FC236}">
              <a16:creationId xmlns:a16="http://schemas.microsoft.com/office/drawing/2014/main" id="{1763A870-93BB-46AA-9BE7-E4EEAA83A8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1" name="Text Box 1">
          <a:extLst>
            <a:ext uri="{FF2B5EF4-FFF2-40B4-BE49-F238E27FC236}">
              <a16:creationId xmlns:a16="http://schemas.microsoft.com/office/drawing/2014/main" id="{C813827F-E12C-4E20-B9E8-7055C14A19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2" name="Text Box 1">
          <a:extLst>
            <a:ext uri="{FF2B5EF4-FFF2-40B4-BE49-F238E27FC236}">
              <a16:creationId xmlns:a16="http://schemas.microsoft.com/office/drawing/2014/main" id="{FAFAB0B6-4F42-4F6A-ADAE-7A693F1ADB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3" name="Text Box 1">
          <a:extLst>
            <a:ext uri="{FF2B5EF4-FFF2-40B4-BE49-F238E27FC236}">
              <a16:creationId xmlns:a16="http://schemas.microsoft.com/office/drawing/2014/main" id="{B0F6A25C-0880-4B05-A22B-21F362E7EB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4" name="Text Box 1">
          <a:extLst>
            <a:ext uri="{FF2B5EF4-FFF2-40B4-BE49-F238E27FC236}">
              <a16:creationId xmlns:a16="http://schemas.microsoft.com/office/drawing/2014/main" id="{52470FF4-F579-4391-ABBA-D19DA220F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5" name="Text Box 1">
          <a:extLst>
            <a:ext uri="{FF2B5EF4-FFF2-40B4-BE49-F238E27FC236}">
              <a16:creationId xmlns:a16="http://schemas.microsoft.com/office/drawing/2014/main" id="{03968893-B65D-4D13-975A-0AE7D83D90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6" name="Text Box 1">
          <a:extLst>
            <a:ext uri="{FF2B5EF4-FFF2-40B4-BE49-F238E27FC236}">
              <a16:creationId xmlns:a16="http://schemas.microsoft.com/office/drawing/2014/main" id="{8BA94DFB-8744-4395-86B5-C108BD4B32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7" name="Text Box 1">
          <a:extLst>
            <a:ext uri="{FF2B5EF4-FFF2-40B4-BE49-F238E27FC236}">
              <a16:creationId xmlns:a16="http://schemas.microsoft.com/office/drawing/2014/main" id="{1DBCAA94-D3CE-4524-9D82-49B3A2806D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8" name="Text Box 1">
          <a:extLst>
            <a:ext uri="{FF2B5EF4-FFF2-40B4-BE49-F238E27FC236}">
              <a16:creationId xmlns:a16="http://schemas.microsoft.com/office/drawing/2014/main" id="{0FCAA6C3-4DC4-4F38-B134-9BB981633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29" name="Text Box 1">
          <a:extLst>
            <a:ext uri="{FF2B5EF4-FFF2-40B4-BE49-F238E27FC236}">
              <a16:creationId xmlns:a16="http://schemas.microsoft.com/office/drawing/2014/main" id="{FF58BEE0-4275-4913-A0E7-208477FEA7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0" name="Text Box 1">
          <a:extLst>
            <a:ext uri="{FF2B5EF4-FFF2-40B4-BE49-F238E27FC236}">
              <a16:creationId xmlns:a16="http://schemas.microsoft.com/office/drawing/2014/main" id="{59E3AB7E-8EDF-4BA9-B5C7-4F7859C843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1" name="Text Box 1">
          <a:extLst>
            <a:ext uri="{FF2B5EF4-FFF2-40B4-BE49-F238E27FC236}">
              <a16:creationId xmlns:a16="http://schemas.microsoft.com/office/drawing/2014/main" id="{3A9C68C7-7C44-4075-AEB4-C826DE21EF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2" name="Text Box 1">
          <a:extLst>
            <a:ext uri="{FF2B5EF4-FFF2-40B4-BE49-F238E27FC236}">
              <a16:creationId xmlns:a16="http://schemas.microsoft.com/office/drawing/2014/main" id="{7554DF87-E99B-40F7-9670-D9A6008AF6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3" name="Text Box 1">
          <a:extLst>
            <a:ext uri="{FF2B5EF4-FFF2-40B4-BE49-F238E27FC236}">
              <a16:creationId xmlns:a16="http://schemas.microsoft.com/office/drawing/2014/main" id="{F9E23AE3-FD8C-4B0D-8A5F-70F938276C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4" name="Text Box 1">
          <a:extLst>
            <a:ext uri="{FF2B5EF4-FFF2-40B4-BE49-F238E27FC236}">
              <a16:creationId xmlns:a16="http://schemas.microsoft.com/office/drawing/2014/main" id="{F9572B6D-9214-466C-9201-56BB42C511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5" name="Text Box 1">
          <a:extLst>
            <a:ext uri="{FF2B5EF4-FFF2-40B4-BE49-F238E27FC236}">
              <a16:creationId xmlns:a16="http://schemas.microsoft.com/office/drawing/2014/main" id="{C2691534-FDB8-4D80-B7A7-B197A29300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6" name="Text Box 1">
          <a:extLst>
            <a:ext uri="{FF2B5EF4-FFF2-40B4-BE49-F238E27FC236}">
              <a16:creationId xmlns:a16="http://schemas.microsoft.com/office/drawing/2014/main" id="{3DD21F2D-7271-44CB-8C27-160F4A146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7" name="Text Box 1">
          <a:extLst>
            <a:ext uri="{FF2B5EF4-FFF2-40B4-BE49-F238E27FC236}">
              <a16:creationId xmlns:a16="http://schemas.microsoft.com/office/drawing/2014/main" id="{04D21947-2315-4006-81CC-F0ACB4A712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8" name="Text Box 1">
          <a:extLst>
            <a:ext uri="{FF2B5EF4-FFF2-40B4-BE49-F238E27FC236}">
              <a16:creationId xmlns:a16="http://schemas.microsoft.com/office/drawing/2014/main" id="{A47335A4-A0DC-4374-A090-EF7CD8FD3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39" name="Text Box 1">
          <a:extLst>
            <a:ext uri="{FF2B5EF4-FFF2-40B4-BE49-F238E27FC236}">
              <a16:creationId xmlns:a16="http://schemas.microsoft.com/office/drawing/2014/main" id="{42B86BBC-F45D-4B55-8B15-87CA349F90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0" name="Text Box 1">
          <a:extLst>
            <a:ext uri="{FF2B5EF4-FFF2-40B4-BE49-F238E27FC236}">
              <a16:creationId xmlns:a16="http://schemas.microsoft.com/office/drawing/2014/main" id="{BBA507C5-5D94-487E-B3A1-6DA7D72D6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1" name="Text Box 1">
          <a:extLst>
            <a:ext uri="{FF2B5EF4-FFF2-40B4-BE49-F238E27FC236}">
              <a16:creationId xmlns:a16="http://schemas.microsoft.com/office/drawing/2014/main" id="{51ABFB59-26E1-4D7B-AF22-69BB7E3F8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2" name="Text Box 1">
          <a:extLst>
            <a:ext uri="{FF2B5EF4-FFF2-40B4-BE49-F238E27FC236}">
              <a16:creationId xmlns:a16="http://schemas.microsoft.com/office/drawing/2014/main" id="{E161C8A5-C784-4E06-B880-A8C2A53DCD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3" name="Text Box 1">
          <a:extLst>
            <a:ext uri="{FF2B5EF4-FFF2-40B4-BE49-F238E27FC236}">
              <a16:creationId xmlns:a16="http://schemas.microsoft.com/office/drawing/2014/main" id="{05BF590B-AF4B-4D48-A8E4-D75C2B631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4" name="Text Box 1">
          <a:extLst>
            <a:ext uri="{FF2B5EF4-FFF2-40B4-BE49-F238E27FC236}">
              <a16:creationId xmlns:a16="http://schemas.microsoft.com/office/drawing/2014/main" id="{E03E6318-ABF7-4A80-9F03-42C805311C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5" name="Text Box 1">
          <a:extLst>
            <a:ext uri="{FF2B5EF4-FFF2-40B4-BE49-F238E27FC236}">
              <a16:creationId xmlns:a16="http://schemas.microsoft.com/office/drawing/2014/main" id="{4BC96B91-EA49-4354-8669-EE28312727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6" name="Text Box 1">
          <a:extLst>
            <a:ext uri="{FF2B5EF4-FFF2-40B4-BE49-F238E27FC236}">
              <a16:creationId xmlns:a16="http://schemas.microsoft.com/office/drawing/2014/main" id="{B2BD6FA1-00A7-4E2E-82D1-44C346AD3F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7" name="Text Box 1">
          <a:extLst>
            <a:ext uri="{FF2B5EF4-FFF2-40B4-BE49-F238E27FC236}">
              <a16:creationId xmlns:a16="http://schemas.microsoft.com/office/drawing/2014/main" id="{B00C7F1A-F946-4F84-A1E8-A537C2944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8" name="Text Box 1">
          <a:extLst>
            <a:ext uri="{FF2B5EF4-FFF2-40B4-BE49-F238E27FC236}">
              <a16:creationId xmlns:a16="http://schemas.microsoft.com/office/drawing/2014/main" id="{1133FBA2-AF75-4463-95C7-D86160A3FD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49" name="Text Box 1">
          <a:extLst>
            <a:ext uri="{FF2B5EF4-FFF2-40B4-BE49-F238E27FC236}">
              <a16:creationId xmlns:a16="http://schemas.microsoft.com/office/drawing/2014/main" id="{8A232E0F-64C4-41A6-AEE8-1206290A7D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0" name="Text Box 1">
          <a:extLst>
            <a:ext uri="{FF2B5EF4-FFF2-40B4-BE49-F238E27FC236}">
              <a16:creationId xmlns:a16="http://schemas.microsoft.com/office/drawing/2014/main" id="{0D769D34-BECC-426B-BD6F-CB3446D2AC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1" name="Text Box 1">
          <a:extLst>
            <a:ext uri="{FF2B5EF4-FFF2-40B4-BE49-F238E27FC236}">
              <a16:creationId xmlns:a16="http://schemas.microsoft.com/office/drawing/2014/main" id="{F0CB8119-4A56-48D7-ADB3-8D3D79C22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2" name="Text Box 1">
          <a:extLst>
            <a:ext uri="{FF2B5EF4-FFF2-40B4-BE49-F238E27FC236}">
              <a16:creationId xmlns:a16="http://schemas.microsoft.com/office/drawing/2014/main" id="{E60DAC0A-300F-4401-B590-39865AE394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3" name="Text Box 1">
          <a:extLst>
            <a:ext uri="{FF2B5EF4-FFF2-40B4-BE49-F238E27FC236}">
              <a16:creationId xmlns:a16="http://schemas.microsoft.com/office/drawing/2014/main" id="{355A8F24-88F5-401F-A077-12AE0F9B49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4" name="Text Box 1">
          <a:extLst>
            <a:ext uri="{FF2B5EF4-FFF2-40B4-BE49-F238E27FC236}">
              <a16:creationId xmlns:a16="http://schemas.microsoft.com/office/drawing/2014/main" id="{DABC7397-D473-4BC3-8367-69EED9719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5" name="Text Box 1">
          <a:extLst>
            <a:ext uri="{FF2B5EF4-FFF2-40B4-BE49-F238E27FC236}">
              <a16:creationId xmlns:a16="http://schemas.microsoft.com/office/drawing/2014/main" id="{E9359978-09D1-43BA-B867-685C1CF9E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6" name="Text Box 1">
          <a:extLst>
            <a:ext uri="{FF2B5EF4-FFF2-40B4-BE49-F238E27FC236}">
              <a16:creationId xmlns:a16="http://schemas.microsoft.com/office/drawing/2014/main" id="{08EEE427-304F-4F9F-B552-D2818061E5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7" name="Text Box 1">
          <a:extLst>
            <a:ext uri="{FF2B5EF4-FFF2-40B4-BE49-F238E27FC236}">
              <a16:creationId xmlns:a16="http://schemas.microsoft.com/office/drawing/2014/main" id="{EA6AF556-D0F5-4B38-A5A1-9D10486A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8" name="Text Box 1">
          <a:extLst>
            <a:ext uri="{FF2B5EF4-FFF2-40B4-BE49-F238E27FC236}">
              <a16:creationId xmlns:a16="http://schemas.microsoft.com/office/drawing/2014/main" id="{D688CC5C-C373-4315-BFCB-0977A4C2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59" name="Text Box 1">
          <a:extLst>
            <a:ext uri="{FF2B5EF4-FFF2-40B4-BE49-F238E27FC236}">
              <a16:creationId xmlns:a16="http://schemas.microsoft.com/office/drawing/2014/main" id="{CEEF436A-2DC2-4C0D-B5C3-3E482B2FB4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0" name="Text Box 1">
          <a:extLst>
            <a:ext uri="{FF2B5EF4-FFF2-40B4-BE49-F238E27FC236}">
              <a16:creationId xmlns:a16="http://schemas.microsoft.com/office/drawing/2014/main" id="{3B80670D-3ED3-40C8-8AD5-8F9B4D7F45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1" name="Text Box 1">
          <a:extLst>
            <a:ext uri="{FF2B5EF4-FFF2-40B4-BE49-F238E27FC236}">
              <a16:creationId xmlns:a16="http://schemas.microsoft.com/office/drawing/2014/main" id="{171BBA4F-8D8C-440A-9808-5568C6BB5C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2" name="Text Box 1">
          <a:extLst>
            <a:ext uri="{FF2B5EF4-FFF2-40B4-BE49-F238E27FC236}">
              <a16:creationId xmlns:a16="http://schemas.microsoft.com/office/drawing/2014/main" id="{6D1255AC-FE7A-4534-8769-0AA8C4F4C4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3" name="Text Box 1">
          <a:extLst>
            <a:ext uri="{FF2B5EF4-FFF2-40B4-BE49-F238E27FC236}">
              <a16:creationId xmlns:a16="http://schemas.microsoft.com/office/drawing/2014/main" id="{4363DA71-516F-44F9-B8C5-D58E97DAF4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4" name="Text Box 1">
          <a:extLst>
            <a:ext uri="{FF2B5EF4-FFF2-40B4-BE49-F238E27FC236}">
              <a16:creationId xmlns:a16="http://schemas.microsoft.com/office/drawing/2014/main" id="{63F24FE9-009D-41CC-BCB3-CC47EB82C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5" name="Text Box 1">
          <a:extLst>
            <a:ext uri="{FF2B5EF4-FFF2-40B4-BE49-F238E27FC236}">
              <a16:creationId xmlns:a16="http://schemas.microsoft.com/office/drawing/2014/main" id="{EEA368E6-EF05-4D94-9F4F-E7626629D1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6" name="Text Box 1">
          <a:extLst>
            <a:ext uri="{FF2B5EF4-FFF2-40B4-BE49-F238E27FC236}">
              <a16:creationId xmlns:a16="http://schemas.microsoft.com/office/drawing/2014/main" id="{A992FD4F-2F94-448C-8E94-DCD79D2687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7" name="Text Box 1">
          <a:extLst>
            <a:ext uri="{FF2B5EF4-FFF2-40B4-BE49-F238E27FC236}">
              <a16:creationId xmlns:a16="http://schemas.microsoft.com/office/drawing/2014/main" id="{4C3FA765-E8FB-4037-A8C0-63CCEC96DA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8" name="Text Box 1">
          <a:extLst>
            <a:ext uri="{FF2B5EF4-FFF2-40B4-BE49-F238E27FC236}">
              <a16:creationId xmlns:a16="http://schemas.microsoft.com/office/drawing/2014/main" id="{E4EC32D0-DD89-411D-8511-C07723B14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69" name="Text Box 1">
          <a:extLst>
            <a:ext uri="{FF2B5EF4-FFF2-40B4-BE49-F238E27FC236}">
              <a16:creationId xmlns:a16="http://schemas.microsoft.com/office/drawing/2014/main" id="{072ABA9F-FC9B-41EE-B1C2-3992DCEC70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0" name="Text Box 1">
          <a:extLst>
            <a:ext uri="{FF2B5EF4-FFF2-40B4-BE49-F238E27FC236}">
              <a16:creationId xmlns:a16="http://schemas.microsoft.com/office/drawing/2014/main" id="{2C06AAE4-8B2F-4C39-B700-2EE732C44E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1" name="Text Box 1">
          <a:extLst>
            <a:ext uri="{FF2B5EF4-FFF2-40B4-BE49-F238E27FC236}">
              <a16:creationId xmlns:a16="http://schemas.microsoft.com/office/drawing/2014/main" id="{0DEE9BDD-1E58-4650-804C-407136449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2" name="Text Box 1">
          <a:extLst>
            <a:ext uri="{FF2B5EF4-FFF2-40B4-BE49-F238E27FC236}">
              <a16:creationId xmlns:a16="http://schemas.microsoft.com/office/drawing/2014/main" id="{91A9F5F1-C2A8-4D0E-BE2C-AD25CC95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3" name="Text Box 1">
          <a:extLst>
            <a:ext uri="{FF2B5EF4-FFF2-40B4-BE49-F238E27FC236}">
              <a16:creationId xmlns:a16="http://schemas.microsoft.com/office/drawing/2014/main" id="{752C8954-A404-4061-A523-AD8E7EB08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4" name="Text Box 1">
          <a:extLst>
            <a:ext uri="{FF2B5EF4-FFF2-40B4-BE49-F238E27FC236}">
              <a16:creationId xmlns:a16="http://schemas.microsoft.com/office/drawing/2014/main" id="{7543BE5A-59C5-4518-B2CD-1C2BF23265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5" name="Text Box 1">
          <a:extLst>
            <a:ext uri="{FF2B5EF4-FFF2-40B4-BE49-F238E27FC236}">
              <a16:creationId xmlns:a16="http://schemas.microsoft.com/office/drawing/2014/main" id="{5E79DFE8-8C8A-4344-BA9F-40DB49D6F1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6" name="Text Box 1">
          <a:extLst>
            <a:ext uri="{FF2B5EF4-FFF2-40B4-BE49-F238E27FC236}">
              <a16:creationId xmlns:a16="http://schemas.microsoft.com/office/drawing/2014/main" id="{292835FD-9722-44AC-B7CE-72490ABB8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7" name="Text Box 1">
          <a:extLst>
            <a:ext uri="{FF2B5EF4-FFF2-40B4-BE49-F238E27FC236}">
              <a16:creationId xmlns:a16="http://schemas.microsoft.com/office/drawing/2014/main" id="{172E7957-E508-475B-81CB-6789C971F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8" name="Text Box 1">
          <a:extLst>
            <a:ext uri="{FF2B5EF4-FFF2-40B4-BE49-F238E27FC236}">
              <a16:creationId xmlns:a16="http://schemas.microsoft.com/office/drawing/2014/main" id="{29006F17-5E4E-4FE3-A98E-361E8194A5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79" name="Text Box 1">
          <a:extLst>
            <a:ext uri="{FF2B5EF4-FFF2-40B4-BE49-F238E27FC236}">
              <a16:creationId xmlns:a16="http://schemas.microsoft.com/office/drawing/2014/main" id="{49511676-0905-4A9D-BABD-F30E038082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0" name="Text Box 1">
          <a:extLst>
            <a:ext uri="{FF2B5EF4-FFF2-40B4-BE49-F238E27FC236}">
              <a16:creationId xmlns:a16="http://schemas.microsoft.com/office/drawing/2014/main" id="{B73D7FEA-232A-47EF-A6B5-6B10764A9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1" name="Text Box 1">
          <a:extLst>
            <a:ext uri="{FF2B5EF4-FFF2-40B4-BE49-F238E27FC236}">
              <a16:creationId xmlns:a16="http://schemas.microsoft.com/office/drawing/2014/main" id="{5B7A8D8C-BF30-443C-8F99-3FA5F8CBD7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2" name="Text Box 1">
          <a:extLst>
            <a:ext uri="{FF2B5EF4-FFF2-40B4-BE49-F238E27FC236}">
              <a16:creationId xmlns:a16="http://schemas.microsoft.com/office/drawing/2014/main" id="{702EF621-DB75-4A23-BA38-794F936FA3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3" name="Text Box 1">
          <a:extLst>
            <a:ext uri="{FF2B5EF4-FFF2-40B4-BE49-F238E27FC236}">
              <a16:creationId xmlns:a16="http://schemas.microsoft.com/office/drawing/2014/main" id="{84EF5FD4-42C5-4DBD-B1E2-8A00C573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4" name="Text Box 1">
          <a:extLst>
            <a:ext uri="{FF2B5EF4-FFF2-40B4-BE49-F238E27FC236}">
              <a16:creationId xmlns:a16="http://schemas.microsoft.com/office/drawing/2014/main" id="{48B1591B-2789-445B-B443-3F1707D02B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5" name="Text Box 1">
          <a:extLst>
            <a:ext uri="{FF2B5EF4-FFF2-40B4-BE49-F238E27FC236}">
              <a16:creationId xmlns:a16="http://schemas.microsoft.com/office/drawing/2014/main" id="{83AFF88A-51B9-49B8-86FC-E4C2801ACD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6" name="Text Box 1">
          <a:extLst>
            <a:ext uri="{FF2B5EF4-FFF2-40B4-BE49-F238E27FC236}">
              <a16:creationId xmlns:a16="http://schemas.microsoft.com/office/drawing/2014/main" id="{23CE2EB9-E9C7-4A46-80C5-260EF60A4F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7" name="Text Box 1">
          <a:extLst>
            <a:ext uri="{FF2B5EF4-FFF2-40B4-BE49-F238E27FC236}">
              <a16:creationId xmlns:a16="http://schemas.microsoft.com/office/drawing/2014/main" id="{97AD3270-3E28-47BD-85CF-A4564E645F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8" name="Text Box 1">
          <a:extLst>
            <a:ext uri="{FF2B5EF4-FFF2-40B4-BE49-F238E27FC236}">
              <a16:creationId xmlns:a16="http://schemas.microsoft.com/office/drawing/2014/main" id="{5586E256-4800-4F91-BD2C-774989BFC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89" name="Text Box 1">
          <a:extLst>
            <a:ext uri="{FF2B5EF4-FFF2-40B4-BE49-F238E27FC236}">
              <a16:creationId xmlns:a16="http://schemas.microsoft.com/office/drawing/2014/main" id="{604533CB-9D33-4357-B95F-9A609134F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0" name="Text Box 1">
          <a:extLst>
            <a:ext uri="{FF2B5EF4-FFF2-40B4-BE49-F238E27FC236}">
              <a16:creationId xmlns:a16="http://schemas.microsoft.com/office/drawing/2014/main" id="{63D65E32-E7A6-48FB-9CFA-75297695A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1" name="Text Box 1">
          <a:extLst>
            <a:ext uri="{FF2B5EF4-FFF2-40B4-BE49-F238E27FC236}">
              <a16:creationId xmlns:a16="http://schemas.microsoft.com/office/drawing/2014/main" id="{5BA53C68-0C6F-4613-8D59-BD2473836F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2" name="Text Box 1">
          <a:extLst>
            <a:ext uri="{FF2B5EF4-FFF2-40B4-BE49-F238E27FC236}">
              <a16:creationId xmlns:a16="http://schemas.microsoft.com/office/drawing/2014/main" id="{640CAAB6-F89C-4DDA-9D51-21E1D9D307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3" name="Text Box 1">
          <a:extLst>
            <a:ext uri="{FF2B5EF4-FFF2-40B4-BE49-F238E27FC236}">
              <a16:creationId xmlns:a16="http://schemas.microsoft.com/office/drawing/2014/main" id="{5D5932FE-307F-4A73-ADAA-52C9834464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4" name="Text Box 1">
          <a:extLst>
            <a:ext uri="{FF2B5EF4-FFF2-40B4-BE49-F238E27FC236}">
              <a16:creationId xmlns:a16="http://schemas.microsoft.com/office/drawing/2014/main" id="{05621083-4999-46C9-BD61-52CA7136F9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5" name="Text Box 1">
          <a:extLst>
            <a:ext uri="{FF2B5EF4-FFF2-40B4-BE49-F238E27FC236}">
              <a16:creationId xmlns:a16="http://schemas.microsoft.com/office/drawing/2014/main" id="{AC58DE96-873B-47DE-BB19-9427F44404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6" name="Text Box 1">
          <a:extLst>
            <a:ext uri="{FF2B5EF4-FFF2-40B4-BE49-F238E27FC236}">
              <a16:creationId xmlns:a16="http://schemas.microsoft.com/office/drawing/2014/main" id="{2B65D1B7-86B6-4BFE-9B46-47680563C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7" name="Text Box 1">
          <a:extLst>
            <a:ext uri="{FF2B5EF4-FFF2-40B4-BE49-F238E27FC236}">
              <a16:creationId xmlns:a16="http://schemas.microsoft.com/office/drawing/2014/main" id="{B8122C0B-9B88-44E2-A081-3CEF8617E8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8" name="Text Box 1">
          <a:extLst>
            <a:ext uri="{FF2B5EF4-FFF2-40B4-BE49-F238E27FC236}">
              <a16:creationId xmlns:a16="http://schemas.microsoft.com/office/drawing/2014/main" id="{C728E1A3-5E90-460E-A648-B88AD4043F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899" name="Text Box 1">
          <a:extLst>
            <a:ext uri="{FF2B5EF4-FFF2-40B4-BE49-F238E27FC236}">
              <a16:creationId xmlns:a16="http://schemas.microsoft.com/office/drawing/2014/main" id="{E75B3ABC-9675-465B-87A4-AD1454B830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0" name="Text Box 1">
          <a:extLst>
            <a:ext uri="{FF2B5EF4-FFF2-40B4-BE49-F238E27FC236}">
              <a16:creationId xmlns:a16="http://schemas.microsoft.com/office/drawing/2014/main" id="{48985CB1-27F0-46C7-8A0F-DE3300A23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1" name="Text Box 1">
          <a:extLst>
            <a:ext uri="{FF2B5EF4-FFF2-40B4-BE49-F238E27FC236}">
              <a16:creationId xmlns:a16="http://schemas.microsoft.com/office/drawing/2014/main" id="{A1D1AB78-BCAB-4839-A37D-DC8A124FE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2" name="Text Box 1">
          <a:extLst>
            <a:ext uri="{FF2B5EF4-FFF2-40B4-BE49-F238E27FC236}">
              <a16:creationId xmlns:a16="http://schemas.microsoft.com/office/drawing/2014/main" id="{74820A39-135F-4C9E-A616-74FA1CF27F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3" name="Text Box 1">
          <a:extLst>
            <a:ext uri="{FF2B5EF4-FFF2-40B4-BE49-F238E27FC236}">
              <a16:creationId xmlns:a16="http://schemas.microsoft.com/office/drawing/2014/main" id="{FBD1C2B6-518B-468F-86D2-EE276E5477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4" name="Text Box 1">
          <a:extLst>
            <a:ext uri="{FF2B5EF4-FFF2-40B4-BE49-F238E27FC236}">
              <a16:creationId xmlns:a16="http://schemas.microsoft.com/office/drawing/2014/main" id="{F5F1833A-2E66-454A-824F-85F51C1E5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5" name="Text Box 1">
          <a:extLst>
            <a:ext uri="{FF2B5EF4-FFF2-40B4-BE49-F238E27FC236}">
              <a16:creationId xmlns:a16="http://schemas.microsoft.com/office/drawing/2014/main" id="{87F6F013-908C-4889-BCCE-F5C14E914C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6" name="Text Box 1">
          <a:extLst>
            <a:ext uri="{FF2B5EF4-FFF2-40B4-BE49-F238E27FC236}">
              <a16:creationId xmlns:a16="http://schemas.microsoft.com/office/drawing/2014/main" id="{E1ECD4FB-3CB7-4C7F-8440-3A493AC708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7" name="Text Box 1">
          <a:extLst>
            <a:ext uri="{FF2B5EF4-FFF2-40B4-BE49-F238E27FC236}">
              <a16:creationId xmlns:a16="http://schemas.microsoft.com/office/drawing/2014/main" id="{A1EE9F44-613E-4C90-8B90-E4C676ED3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8" name="Text Box 1">
          <a:extLst>
            <a:ext uri="{FF2B5EF4-FFF2-40B4-BE49-F238E27FC236}">
              <a16:creationId xmlns:a16="http://schemas.microsoft.com/office/drawing/2014/main" id="{C5092B92-8BDB-4B1F-B4E7-D5460059D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09" name="Text Box 1">
          <a:extLst>
            <a:ext uri="{FF2B5EF4-FFF2-40B4-BE49-F238E27FC236}">
              <a16:creationId xmlns:a16="http://schemas.microsoft.com/office/drawing/2014/main" id="{D2B01BD5-8866-4252-AE74-293ECBBF09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0" name="Text Box 1">
          <a:extLst>
            <a:ext uri="{FF2B5EF4-FFF2-40B4-BE49-F238E27FC236}">
              <a16:creationId xmlns:a16="http://schemas.microsoft.com/office/drawing/2014/main" id="{1EF29FCD-9836-4B2F-9AFD-468C50F850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1" name="Text Box 1">
          <a:extLst>
            <a:ext uri="{FF2B5EF4-FFF2-40B4-BE49-F238E27FC236}">
              <a16:creationId xmlns:a16="http://schemas.microsoft.com/office/drawing/2014/main" id="{DBA37356-0868-4169-B8CB-C172D7AA22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2" name="Text Box 1">
          <a:extLst>
            <a:ext uri="{FF2B5EF4-FFF2-40B4-BE49-F238E27FC236}">
              <a16:creationId xmlns:a16="http://schemas.microsoft.com/office/drawing/2014/main" id="{A4001202-836A-43E4-A568-0D0CD6CE3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3" name="Text Box 1">
          <a:extLst>
            <a:ext uri="{FF2B5EF4-FFF2-40B4-BE49-F238E27FC236}">
              <a16:creationId xmlns:a16="http://schemas.microsoft.com/office/drawing/2014/main" id="{77827EA7-0429-4AE8-B339-A3AB164DD6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4" name="Text Box 1">
          <a:extLst>
            <a:ext uri="{FF2B5EF4-FFF2-40B4-BE49-F238E27FC236}">
              <a16:creationId xmlns:a16="http://schemas.microsoft.com/office/drawing/2014/main" id="{0F8FB9D3-7B1E-494C-8462-69F682D50F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5" name="Text Box 1">
          <a:extLst>
            <a:ext uri="{FF2B5EF4-FFF2-40B4-BE49-F238E27FC236}">
              <a16:creationId xmlns:a16="http://schemas.microsoft.com/office/drawing/2014/main" id="{A06F8A38-D95A-43FA-92E8-DF470DA8F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6" name="Text Box 1">
          <a:extLst>
            <a:ext uri="{FF2B5EF4-FFF2-40B4-BE49-F238E27FC236}">
              <a16:creationId xmlns:a16="http://schemas.microsoft.com/office/drawing/2014/main" id="{019FDACE-E486-4859-BA77-E2E77A9CEA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7" name="Text Box 1">
          <a:extLst>
            <a:ext uri="{FF2B5EF4-FFF2-40B4-BE49-F238E27FC236}">
              <a16:creationId xmlns:a16="http://schemas.microsoft.com/office/drawing/2014/main" id="{1E30B066-C558-4229-A1D8-B11F0C7A9C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8" name="Text Box 1">
          <a:extLst>
            <a:ext uri="{FF2B5EF4-FFF2-40B4-BE49-F238E27FC236}">
              <a16:creationId xmlns:a16="http://schemas.microsoft.com/office/drawing/2014/main" id="{A9F75005-7906-4A10-98B3-1D4B3D01C1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19" name="Text Box 1">
          <a:extLst>
            <a:ext uri="{FF2B5EF4-FFF2-40B4-BE49-F238E27FC236}">
              <a16:creationId xmlns:a16="http://schemas.microsoft.com/office/drawing/2014/main" id="{3AFFE368-46EC-44F9-BB11-FEA314EE4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0" name="Text Box 1">
          <a:extLst>
            <a:ext uri="{FF2B5EF4-FFF2-40B4-BE49-F238E27FC236}">
              <a16:creationId xmlns:a16="http://schemas.microsoft.com/office/drawing/2014/main" id="{6E123AFD-A43B-4F90-9CBD-9E74C89773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1" name="Text Box 1">
          <a:extLst>
            <a:ext uri="{FF2B5EF4-FFF2-40B4-BE49-F238E27FC236}">
              <a16:creationId xmlns:a16="http://schemas.microsoft.com/office/drawing/2014/main" id="{EE1EF144-74C5-496E-85F3-A59D04DF03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2" name="Text Box 1">
          <a:extLst>
            <a:ext uri="{FF2B5EF4-FFF2-40B4-BE49-F238E27FC236}">
              <a16:creationId xmlns:a16="http://schemas.microsoft.com/office/drawing/2014/main" id="{0B446B5C-30E0-42B1-B045-0C9B909AB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3" name="Text Box 1">
          <a:extLst>
            <a:ext uri="{FF2B5EF4-FFF2-40B4-BE49-F238E27FC236}">
              <a16:creationId xmlns:a16="http://schemas.microsoft.com/office/drawing/2014/main" id="{5D2CABDB-F786-483E-B0A6-957A91F8F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4" name="Text Box 1">
          <a:extLst>
            <a:ext uri="{FF2B5EF4-FFF2-40B4-BE49-F238E27FC236}">
              <a16:creationId xmlns:a16="http://schemas.microsoft.com/office/drawing/2014/main" id="{EC958E18-0B31-4335-B946-EDA9A67C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5" name="Text Box 1">
          <a:extLst>
            <a:ext uri="{FF2B5EF4-FFF2-40B4-BE49-F238E27FC236}">
              <a16:creationId xmlns:a16="http://schemas.microsoft.com/office/drawing/2014/main" id="{7380EB8B-AFCD-4D7E-BEA2-284CF2D3B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6" name="Text Box 1">
          <a:extLst>
            <a:ext uri="{FF2B5EF4-FFF2-40B4-BE49-F238E27FC236}">
              <a16:creationId xmlns:a16="http://schemas.microsoft.com/office/drawing/2014/main" id="{501C6239-2372-4039-A80B-8D1745B53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7" name="Text Box 1">
          <a:extLst>
            <a:ext uri="{FF2B5EF4-FFF2-40B4-BE49-F238E27FC236}">
              <a16:creationId xmlns:a16="http://schemas.microsoft.com/office/drawing/2014/main" id="{13504431-92E6-4F0D-B99F-65E3279C7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8" name="Text Box 1">
          <a:extLst>
            <a:ext uri="{FF2B5EF4-FFF2-40B4-BE49-F238E27FC236}">
              <a16:creationId xmlns:a16="http://schemas.microsoft.com/office/drawing/2014/main" id="{D1E3C6A0-7A91-4EE3-BC76-9BF304967C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29" name="Text Box 1">
          <a:extLst>
            <a:ext uri="{FF2B5EF4-FFF2-40B4-BE49-F238E27FC236}">
              <a16:creationId xmlns:a16="http://schemas.microsoft.com/office/drawing/2014/main" id="{31682AE0-6FC4-46DB-A9D1-29294D479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0" name="Text Box 1">
          <a:extLst>
            <a:ext uri="{FF2B5EF4-FFF2-40B4-BE49-F238E27FC236}">
              <a16:creationId xmlns:a16="http://schemas.microsoft.com/office/drawing/2014/main" id="{DF277A96-2816-4F76-B6A7-4E01E2FBBC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1" name="Text Box 1">
          <a:extLst>
            <a:ext uri="{FF2B5EF4-FFF2-40B4-BE49-F238E27FC236}">
              <a16:creationId xmlns:a16="http://schemas.microsoft.com/office/drawing/2014/main" id="{8DE01FD7-D5FE-4100-97F2-11192ABC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2" name="Text Box 1">
          <a:extLst>
            <a:ext uri="{FF2B5EF4-FFF2-40B4-BE49-F238E27FC236}">
              <a16:creationId xmlns:a16="http://schemas.microsoft.com/office/drawing/2014/main" id="{0B8F1343-F42A-48B6-984F-D71CD00203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3" name="Text Box 1">
          <a:extLst>
            <a:ext uri="{FF2B5EF4-FFF2-40B4-BE49-F238E27FC236}">
              <a16:creationId xmlns:a16="http://schemas.microsoft.com/office/drawing/2014/main" id="{973C1979-4685-4149-8459-AE33D26416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4" name="Text Box 1">
          <a:extLst>
            <a:ext uri="{FF2B5EF4-FFF2-40B4-BE49-F238E27FC236}">
              <a16:creationId xmlns:a16="http://schemas.microsoft.com/office/drawing/2014/main" id="{A5892EF5-6F21-4F9A-B627-066EDD5C2D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5" name="Text Box 1">
          <a:extLst>
            <a:ext uri="{FF2B5EF4-FFF2-40B4-BE49-F238E27FC236}">
              <a16:creationId xmlns:a16="http://schemas.microsoft.com/office/drawing/2014/main" id="{92EC93CE-142F-4A0B-B349-6E0A7B8F5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6" name="Text Box 1">
          <a:extLst>
            <a:ext uri="{FF2B5EF4-FFF2-40B4-BE49-F238E27FC236}">
              <a16:creationId xmlns:a16="http://schemas.microsoft.com/office/drawing/2014/main" id="{D70FAE16-D2E3-4233-8129-4EB49E0DFE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7" name="Text Box 1">
          <a:extLst>
            <a:ext uri="{FF2B5EF4-FFF2-40B4-BE49-F238E27FC236}">
              <a16:creationId xmlns:a16="http://schemas.microsoft.com/office/drawing/2014/main" id="{64E0C9C5-5B79-4DD4-B459-5E8F443CD1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8" name="Text Box 1">
          <a:extLst>
            <a:ext uri="{FF2B5EF4-FFF2-40B4-BE49-F238E27FC236}">
              <a16:creationId xmlns:a16="http://schemas.microsoft.com/office/drawing/2014/main" id="{E2FB532D-E61D-4CAC-993A-0589293CF7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39" name="Text Box 1">
          <a:extLst>
            <a:ext uri="{FF2B5EF4-FFF2-40B4-BE49-F238E27FC236}">
              <a16:creationId xmlns:a16="http://schemas.microsoft.com/office/drawing/2014/main" id="{03436C9D-E30D-4D7A-B049-812DAAC9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0" name="Text Box 1">
          <a:extLst>
            <a:ext uri="{FF2B5EF4-FFF2-40B4-BE49-F238E27FC236}">
              <a16:creationId xmlns:a16="http://schemas.microsoft.com/office/drawing/2014/main" id="{6931226B-689F-42F1-9210-9294A78DA2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1" name="Text Box 1">
          <a:extLst>
            <a:ext uri="{FF2B5EF4-FFF2-40B4-BE49-F238E27FC236}">
              <a16:creationId xmlns:a16="http://schemas.microsoft.com/office/drawing/2014/main" id="{74DDFE04-47DF-4A75-BDED-89A239DFDD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2" name="Text Box 1">
          <a:extLst>
            <a:ext uri="{FF2B5EF4-FFF2-40B4-BE49-F238E27FC236}">
              <a16:creationId xmlns:a16="http://schemas.microsoft.com/office/drawing/2014/main" id="{27B9256F-2384-4046-B9C3-C0870A5A2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3" name="Text Box 1">
          <a:extLst>
            <a:ext uri="{FF2B5EF4-FFF2-40B4-BE49-F238E27FC236}">
              <a16:creationId xmlns:a16="http://schemas.microsoft.com/office/drawing/2014/main" id="{7F6D1149-0AAF-4EC8-A7C7-B0486740C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4" name="Text Box 1">
          <a:extLst>
            <a:ext uri="{FF2B5EF4-FFF2-40B4-BE49-F238E27FC236}">
              <a16:creationId xmlns:a16="http://schemas.microsoft.com/office/drawing/2014/main" id="{766B2FF0-2F44-4465-B83D-EED06DEC2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5" name="Text Box 1">
          <a:extLst>
            <a:ext uri="{FF2B5EF4-FFF2-40B4-BE49-F238E27FC236}">
              <a16:creationId xmlns:a16="http://schemas.microsoft.com/office/drawing/2014/main" id="{814F80CD-643E-4671-9FF6-724045536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6" name="Text Box 1">
          <a:extLst>
            <a:ext uri="{FF2B5EF4-FFF2-40B4-BE49-F238E27FC236}">
              <a16:creationId xmlns:a16="http://schemas.microsoft.com/office/drawing/2014/main" id="{46BA21EA-8B99-4761-86F5-80B2A61F9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7" name="Text Box 1">
          <a:extLst>
            <a:ext uri="{FF2B5EF4-FFF2-40B4-BE49-F238E27FC236}">
              <a16:creationId xmlns:a16="http://schemas.microsoft.com/office/drawing/2014/main" id="{A84621CB-D28E-4FFB-8205-A5E69BF41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8" name="Text Box 1">
          <a:extLst>
            <a:ext uri="{FF2B5EF4-FFF2-40B4-BE49-F238E27FC236}">
              <a16:creationId xmlns:a16="http://schemas.microsoft.com/office/drawing/2014/main" id="{78BF7419-954C-4207-9F79-8A6E3FB3DD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49" name="Text Box 1">
          <a:extLst>
            <a:ext uri="{FF2B5EF4-FFF2-40B4-BE49-F238E27FC236}">
              <a16:creationId xmlns:a16="http://schemas.microsoft.com/office/drawing/2014/main" id="{7FCCFE60-E02E-4137-B712-8A0174ACE9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0" name="Text Box 1">
          <a:extLst>
            <a:ext uri="{FF2B5EF4-FFF2-40B4-BE49-F238E27FC236}">
              <a16:creationId xmlns:a16="http://schemas.microsoft.com/office/drawing/2014/main" id="{30E2380B-E21E-4083-8B99-260AD8AA9C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1" name="Text Box 1">
          <a:extLst>
            <a:ext uri="{FF2B5EF4-FFF2-40B4-BE49-F238E27FC236}">
              <a16:creationId xmlns:a16="http://schemas.microsoft.com/office/drawing/2014/main" id="{8A80A83E-CD13-4C51-9F7D-A990418F8D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2" name="Text Box 1">
          <a:extLst>
            <a:ext uri="{FF2B5EF4-FFF2-40B4-BE49-F238E27FC236}">
              <a16:creationId xmlns:a16="http://schemas.microsoft.com/office/drawing/2014/main" id="{87C01212-F7B7-4D43-9F01-3690708E61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3" name="Text Box 1">
          <a:extLst>
            <a:ext uri="{FF2B5EF4-FFF2-40B4-BE49-F238E27FC236}">
              <a16:creationId xmlns:a16="http://schemas.microsoft.com/office/drawing/2014/main" id="{73F2DA3F-23D4-4BE4-BE65-70CD4F1E8F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4" name="Text Box 1">
          <a:extLst>
            <a:ext uri="{FF2B5EF4-FFF2-40B4-BE49-F238E27FC236}">
              <a16:creationId xmlns:a16="http://schemas.microsoft.com/office/drawing/2014/main" id="{AE9C526F-B608-4C77-8697-58939496B3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5" name="Text Box 1">
          <a:extLst>
            <a:ext uri="{FF2B5EF4-FFF2-40B4-BE49-F238E27FC236}">
              <a16:creationId xmlns:a16="http://schemas.microsoft.com/office/drawing/2014/main" id="{AA5B0AEC-F0CB-4272-8173-617AC699E2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6" name="Text Box 1">
          <a:extLst>
            <a:ext uri="{FF2B5EF4-FFF2-40B4-BE49-F238E27FC236}">
              <a16:creationId xmlns:a16="http://schemas.microsoft.com/office/drawing/2014/main" id="{686B3B33-A5CB-4C66-A4E8-6213E56859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7" name="Text Box 1">
          <a:extLst>
            <a:ext uri="{FF2B5EF4-FFF2-40B4-BE49-F238E27FC236}">
              <a16:creationId xmlns:a16="http://schemas.microsoft.com/office/drawing/2014/main" id="{432A8E95-B9F7-45E5-AD9F-C5F3141BEF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8" name="Text Box 1">
          <a:extLst>
            <a:ext uri="{FF2B5EF4-FFF2-40B4-BE49-F238E27FC236}">
              <a16:creationId xmlns:a16="http://schemas.microsoft.com/office/drawing/2014/main" id="{89EF9F8A-F3C0-4122-B56E-E0B317CA7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59" name="Text Box 1">
          <a:extLst>
            <a:ext uri="{FF2B5EF4-FFF2-40B4-BE49-F238E27FC236}">
              <a16:creationId xmlns:a16="http://schemas.microsoft.com/office/drawing/2014/main" id="{941265D7-C68C-47BA-B62C-16F7E03D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0" name="Text Box 1">
          <a:extLst>
            <a:ext uri="{FF2B5EF4-FFF2-40B4-BE49-F238E27FC236}">
              <a16:creationId xmlns:a16="http://schemas.microsoft.com/office/drawing/2014/main" id="{D43D596B-5C1C-4143-83D6-79BCEF8A7C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1" name="Text Box 1">
          <a:extLst>
            <a:ext uri="{FF2B5EF4-FFF2-40B4-BE49-F238E27FC236}">
              <a16:creationId xmlns:a16="http://schemas.microsoft.com/office/drawing/2014/main" id="{EE77DCEC-F31A-49C9-A1E5-8EB272082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2" name="Text Box 1">
          <a:extLst>
            <a:ext uri="{FF2B5EF4-FFF2-40B4-BE49-F238E27FC236}">
              <a16:creationId xmlns:a16="http://schemas.microsoft.com/office/drawing/2014/main" id="{393B0340-B971-4A8D-A3C2-759DFF28E8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3" name="Text Box 1">
          <a:extLst>
            <a:ext uri="{FF2B5EF4-FFF2-40B4-BE49-F238E27FC236}">
              <a16:creationId xmlns:a16="http://schemas.microsoft.com/office/drawing/2014/main" id="{1DFB02BC-87D4-4B67-B48A-99B54E0914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4" name="Text Box 1">
          <a:extLst>
            <a:ext uri="{FF2B5EF4-FFF2-40B4-BE49-F238E27FC236}">
              <a16:creationId xmlns:a16="http://schemas.microsoft.com/office/drawing/2014/main" id="{FD5CF12C-3290-43AD-BDC7-AFBB75CF9D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5" name="Text Box 1">
          <a:extLst>
            <a:ext uri="{FF2B5EF4-FFF2-40B4-BE49-F238E27FC236}">
              <a16:creationId xmlns:a16="http://schemas.microsoft.com/office/drawing/2014/main" id="{C64B30C4-C685-48F6-BAED-D3FF8F71F0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6" name="Text Box 1">
          <a:extLst>
            <a:ext uri="{FF2B5EF4-FFF2-40B4-BE49-F238E27FC236}">
              <a16:creationId xmlns:a16="http://schemas.microsoft.com/office/drawing/2014/main" id="{92B9E95C-02F1-4727-9BBD-A44A85678F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7" name="Text Box 1">
          <a:extLst>
            <a:ext uri="{FF2B5EF4-FFF2-40B4-BE49-F238E27FC236}">
              <a16:creationId xmlns:a16="http://schemas.microsoft.com/office/drawing/2014/main" id="{90F57D9E-7B83-4C9B-AED4-B353DB0D0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8" name="Text Box 1">
          <a:extLst>
            <a:ext uri="{FF2B5EF4-FFF2-40B4-BE49-F238E27FC236}">
              <a16:creationId xmlns:a16="http://schemas.microsoft.com/office/drawing/2014/main" id="{EC0804D1-9CAB-415B-BB9B-6ABD941C8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69" name="Text Box 1">
          <a:extLst>
            <a:ext uri="{FF2B5EF4-FFF2-40B4-BE49-F238E27FC236}">
              <a16:creationId xmlns:a16="http://schemas.microsoft.com/office/drawing/2014/main" id="{96C930DA-5AB7-45B1-92AB-D88307A1F8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0" name="Text Box 1">
          <a:extLst>
            <a:ext uri="{FF2B5EF4-FFF2-40B4-BE49-F238E27FC236}">
              <a16:creationId xmlns:a16="http://schemas.microsoft.com/office/drawing/2014/main" id="{611EB888-3261-4E20-97C9-D8F5A4E2B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1" name="Text Box 1">
          <a:extLst>
            <a:ext uri="{FF2B5EF4-FFF2-40B4-BE49-F238E27FC236}">
              <a16:creationId xmlns:a16="http://schemas.microsoft.com/office/drawing/2014/main" id="{25450560-F117-4C38-B3E8-0A90E6E3A1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2" name="Text Box 1">
          <a:extLst>
            <a:ext uri="{FF2B5EF4-FFF2-40B4-BE49-F238E27FC236}">
              <a16:creationId xmlns:a16="http://schemas.microsoft.com/office/drawing/2014/main" id="{DA6915D3-019B-4164-86A6-3569581ACD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3" name="Text Box 1">
          <a:extLst>
            <a:ext uri="{FF2B5EF4-FFF2-40B4-BE49-F238E27FC236}">
              <a16:creationId xmlns:a16="http://schemas.microsoft.com/office/drawing/2014/main" id="{C7295057-0490-4EDF-A0A9-E7D0C65668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4" name="Text Box 1">
          <a:extLst>
            <a:ext uri="{FF2B5EF4-FFF2-40B4-BE49-F238E27FC236}">
              <a16:creationId xmlns:a16="http://schemas.microsoft.com/office/drawing/2014/main" id="{C6534BEE-8607-488A-B659-0DB511ACC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5" name="Text Box 1">
          <a:extLst>
            <a:ext uri="{FF2B5EF4-FFF2-40B4-BE49-F238E27FC236}">
              <a16:creationId xmlns:a16="http://schemas.microsoft.com/office/drawing/2014/main" id="{541F3E5F-F543-4E6C-9F8D-80F9C66D9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6" name="Text Box 1">
          <a:extLst>
            <a:ext uri="{FF2B5EF4-FFF2-40B4-BE49-F238E27FC236}">
              <a16:creationId xmlns:a16="http://schemas.microsoft.com/office/drawing/2014/main" id="{60E34C6C-385E-4A9C-9CA5-EEAE205DD1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7" name="Text Box 1">
          <a:extLst>
            <a:ext uri="{FF2B5EF4-FFF2-40B4-BE49-F238E27FC236}">
              <a16:creationId xmlns:a16="http://schemas.microsoft.com/office/drawing/2014/main" id="{4E18A3FC-5AAB-4780-A337-479B7C03F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8" name="Text Box 1">
          <a:extLst>
            <a:ext uri="{FF2B5EF4-FFF2-40B4-BE49-F238E27FC236}">
              <a16:creationId xmlns:a16="http://schemas.microsoft.com/office/drawing/2014/main" id="{F2F49016-F78E-4F13-BC9E-86CCB7F25D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79" name="Text Box 1">
          <a:extLst>
            <a:ext uri="{FF2B5EF4-FFF2-40B4-BE49-F238E27FC236}">
              <a16:creationId xmlns:a16="http://schemas.microsoft.com/office/drawing/2014/main" id="{71A21E66-85D5-4AD4-9D3C-9C995BCB24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0" name="Text Box 1">
          <a:extLst>
            <a:ext uri="{FF2B5EF4-FFF2-40B4-BE49-F238E27FC236}">
              <a16:creationId xmlns:a16="http://schemas.microsoft.com/office/drawing/2014/main" id="{384B6B5A-A074-4C7E-B04F-12395E5CF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1" name="Text Box 1">
          <a:extLst>
            <a:ext uri="{FF2B5EF4-FFF2-40B4-BE49-F238E27FC236}">
              <a16:creationId xmlns:a16="http://schemas.microsoft.com/office/drawing/2014/main" id="{94F93FFD-906D-4F6D-97FC-14B246F0D1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2" name="Text Box 1">
          <a:extLst>
            <a:ext uri="{FF2B5EF4-FFF2-40B4-BE49-F238E27FC236}">
              <a16:creationId xmlns:a16="http://schemas.microsoft.com/office/drawing/2014/main" id="{241E4CEF-31A8-4D92-8D67-FD1BEF2E2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3" name="Text Box 1">
          <a:extLst>
            <a:ext uri="{FF2B5EF4-FFF2-40B4-BE49-F238E27FC236}">
              <a16:creationId xmlns:a16="http://schemas.microsoft.com/office/drawing/2014/main" id="{88A0B218-332D-42C2-B798-9091F64829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4" name="Text Box 1">
          <a:extLst>
            <a:ext uri="{FF2B5EF4-FFF2-40B4-BE49-F238E27FC236}">
              <a16:creationId xmlns:a16="http://schemas.microsoft.com/office/drawing/2014/main" id="{BD37CBF7-2FBE-416F-A468-68E496ED8D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5" name="Text Box 1">
          <a:extLst>
            <a:ext uri="{FF2B5EF4-FFF2-40B4-BE49-F238E27FC236}">
              <a16:creationId xmlns:a16="http://schemas.microsoft.com/office/drawing/2014/main" id="{57ED9247-E9A4-470F-9F2F-FC8677F218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6" name="Text Box 1">
          <a:extLst>
            <a:ext uri="{FF2B5EF4-FFF2-40B4-BE49-F238E27FC236}">
              <a16:creationId xmlns:a16="http://schemas.microsoft.com/office/drawing/2014/main" id="{31B57D8F-A915-4A0C-9DDA-CBAFD07E7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7" name="Text Box 1">
          <a:extLst>
            <a:ext uri="{FF2B5EF4-FFF2-40B4-BE49-F238E27FC236}">
              <a16:creationId xmlns:a16="http://schemas.microsoft.com/office/drawing/2014/main" id="{28A9A125-7E31-47EA-ADA0-EBBEDD271E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8" name="Text Box 1">
          <a:extLst>
            <a:ext uri="{FF2B5EF4-FFF2-40B4-BE49-F238E27FC236}">
              <a16:creationId xmlns:a16="http://schemas.microsoft.com/office/drawing/2014/main" id="{90B5029D-E86F-4F22-BF0B-2D6F0CB25E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89" name="Text Box 1">
          <a:extLst>
            <a:ext uri="{FF2B5EF4-FFF2-40B4-BE49-F238E27FC236}">
              <a16:creationId xmlns:a16="http://schemas.microsoft.com/office/drawing/2014/main" id="{F5D133BD-D4F3-4BC7-B40C-4BCCD081D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0" name="Text Box 1">
          <a:extLst>
            <a:ext uri="{FF2B5EF4-FFF2-40B4-BE49-F238E27FC236}">
              <a16:creationId xmlns:a16="http://schemas.microsoft.com/office/drawing/2014/main" id="{349A5EC8-B504-488D-886F-2ADB239DD1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1" name="Text Box 1">
          <a:extLst>
            <a:ext uri="{FF2B5EF4-FFF2-40B4-BE49-F238E27FC236}">
              <a16:creationId xmlns:a16="http://schemas.microsoft.com/office/drawing/2014/main" id="{16136F4F-BBDF-4CE2-A00D-F34BE5710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2" name="Text Box 1">
          <a:extLst>
            <a:ext uri="{FF2B5EF4-FFF2-40B4-BE49-F238E27FC236}">
              <a16:creationId xmlns:a16="http://schemas.microsoft.com/office/drawing/2014/main" id="{7AB6C27A-55A9-4708-ADDF-1399F82E4B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3" name="Text Box 1">
          <a:extLst>
            <a:ext uri="{FF2B5EF4-FFF2-40B4-BE49-F238E27FC236}">
              <a16:creationId xmlns:a16="http://schemas.microsoft.com/office/drawing/2014/main" id="{A9F5E6F5-7899-4070-8FE6-42C5AC2294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4" name="Text Box 1">
          <a:extLst>
            <a:ext uri="{FF2B5EF4-FFF2-40B4-BE49-F238E27FC236}">
              <a16:creationId xmlns:a16="http://schemas.microsoft.com/office/drawing/2014/main" id="{5FDC2A52-1D36-453D-AC32-0F3CEA47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5" name="Text Box 1">
          <a:extLst>
            <a:ext uri="{FF2B5EF4-FFF2-40B4-BE49-F238E27FC236}">
              <a16:creationId xmlns:a16="http://schemas.microsoft.com/office/drawing/2014/main" id="{D9390DBC-0563-4A1B-BD2E-42092B733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6" name="Text Box 1">
          <a:extLst>
            <a:ext uri="{FF2B5EF4-FFF2-40B4-BE49-F238E27FC236}">
              <a16:creationId xmlns:a16="http://schemas.microsoft.com/office/drawing/2014/main" id="{03004C92-30A7-4616-B5D3-D39BB9621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7" name="Text Box 1">
          <a:extLst>
            <a:ext uri="{FF2B5EF4-FFF2-40B4-BE49-F238E27FC236}">
              <a16:creationId xmlns:a16="http://schemas.microsoft.com/office/drawing/2014/main" id="{F0E10B52-9838-40DE-A5DF-DA3D07F88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8" name="Text Box 1">
          <a:extLst>
            <a:ext uri="{FF2B5EF4-FFF2-40B4-BE49-F238E27FC236}">
              <a16:creationId xmlns:a16="http://schemas.microsoft.com/office/drawing/2014/main" id="{C54B3E0D-8363-4969-97BB-B64A4540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8999" name="Text Box 1">
          <a:extLst>
            <a:ext uri="{FF2B5EF4-FFF2-40B4-BE49-F238E27FC236}">
              <a16:creationId xmlns:a16="http://schemas.microsoft.com/office/drawing/2014/main" id="{84C23AB3-16D6-4495-BC27-2A19A1664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0" name="Text Box 1">
          <a:extLst>
            <a:ext uri="{FF2B5EF4-FFF2-40B4-BE49-F238E27FC236}">
              <a16:creationId xmlns:a16="http://schemas.microsoft.com/office/drawing/2014/main" id="{D12E4331-CABF-4770-830B-514938C16E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1" name="Text Box 1">
          <a:extLst>
            <a:ext uri="{FF2B5EF4-FFF2-40B4-BE49-F238E27FC236}">
              <a16:creationId xmlns:a16="http://schemas.microsoft.com/office/drawing/2014/main" id="{CD448CF9-C694-49EE-8B9B-7AAECE35E9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2" name="Text Box 1">
          <a:extLst>
            <a:ext uri="{FF2B5EF4-FFF2-40B4-BE49-F238E27FC236}">
              <a16:creationId xmlns:a16="http://schemas.microsoft.com/office/drawing/2014/main" id="{7503E22E-BC8B-4250-A59F-04470A7D8F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3" name="Text Box 1">
          <a:extLst>
            <a:ext uri="{FF2B5EF4-FFF2-40B4-BE49-F238E27FC236}">
              <a16:creationId xmlns:a16="http://schemas.microsoft.com/office/drawing/2014/main" id="{923AA6A2-3866-4E8A-8E5A-0D3AD480D5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4" name="Text Box 1">
          <a:extLst>
            <a:ext uri="{FF2B5EF4-FFF2-40B4-BE49-F238E27FC236}">
              <a16:creationId xmlns:a16="http://schemas.microsoft.com/office/drawing/2014/main" id="{6CD6BD16-9EBF-40BD-863A-81711F796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5" name="Text Box 1">
          <a:extLst>
            <a:ext uri="{FF2B5EF4-FFF2-40B4-BE49-F238E27FC236}">
              <a16:creationId xmlns:a16="http://schemas.microsoft.com/office/drawing/2014/main" id="{9E9AC651-2E7E-47B2-B5E7-084D6BED3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6" name="Text Box 1">
          <a:extLst>
            <a:ext uri="{FF2B5EF4-FFF2-40B4-BE49-F238E27FC236}">
              <a16:creationId xmlns:a16="http://schemas.microsoft.com/office/drawing/2014/main" id="{9D8B570E-4137-4641-BD54-A7B9D04952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7" name="Text Box 1">
          <a:extLst>
            <a:ext uri="{FF2B5EF4-FFF2-40B4-BE49-F238E27FC236}">
              <a16:creationId xmlns:a16="http://schemas.microsoft.com/office/drawing/2014/main" id="{E615B9BD-BAFA-42A4-B44A-F9A60216B8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8" name="Text Box 1">
          <a:extLst>
            <a:ext uri="{FF2B5EF4-FFF2-40B4-BE49-F238E27FC236}">
              <a16:creationId xmlns:a16="http://schemas.microsoft.com/office/drawing/2014/main" id="{060038E1-E3CC-4CF5-B09E-DA6B115EFA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09" name="Text Box 1">
          <a:extLst>
            <a:ext uri="{FF2B5EF4-FFF2-40B4-BE49-F238E27FC236}">
              <a16:creationId xmlns:a16="http://schemas.microsoft.com/office/drawing/2014/main" id="{6A1C971B-72EC-464E-9147-97157C1D17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0" name="Text Box 1">
          <a:extLst>
            <a:ext uri="{FF2B5EF4-FFF2-40B4-BE49-F238E27FC236}">
              <a16:creationId xmlns:a16="http://schemas.microsoft.com/office/drawing/2014/main" id="{D1CF15D8-360A-437E-89DE-5456AFB48E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1" name="Text Box 1">
          <a:extLst>
            <a:ext uri="{FF2B5EF4-FFF2-40B4-BE49-F238E27FC236}">
              <a16:creationId xmlns:a16="http://schemas.microsoft.com/office/drawing/2014/main" id="{8EE76023-91AD-4CA6-8291-4020122197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2" name="Text Box 1">
          <a:extLst>
            <a:ext uri="{FF2B5EF4-FFF2-40B4-BE49-F238E27FC236}">
              <a16:creationId xmlns:a16="http://schemas.microsoft.com/office/drawing/2014/main" id="{60ACB3B5-23A0-4D09-9735-6D5528D889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3" name="Text Box 1">
          <a:extLst>
            <a:ext uri="{FF2B5EF4-FFF2-40B4-BE49-F238E27FC236}">
              <a16:creationId xmlns:a16="http://schemas.microsoft.com/office/drawing/2014/main" id="{2B465F07-DBE5-4A79-8056-B78155E72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4" name="Text Box 1">
          <a:extLst>
            <a:ext uri="{FF2B5EF4-FFF2-40B4-BE49-F238E27FC236}">
              <a16:creationId xmlns:a16="http://schemas.microsoft.com/office/drawing/2014/main" id="{C59EBB6A-A2EC-4828-950C-E59F88274E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5" name="Text Box 1">
          <a:extLst>
            <a:ext uri="{FF2B5EF4-FFF2-40B4-BE49-F238E27FC236}">
              <a16:creationId xmlns:a16="http://schemas.microsoft.com/office/drawing/2014/main" id="{27F6D01D-1476-4616-94E7-51FC2F4559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6" name="Text Box 1">
          <a:extLst>
            <a:ext uri="{FF2B5EF4-FFF2-40B4-BE49-F238E27FC236}">
              <a16:creationId xmlns:a16="http://schemas.microsoft.com/office/drawing/2014/main" id="{A09860D8-820C-414E-97AC-FF43692679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7" name="Text Box 1">
          <a:extLst>
            <a:ext uri="{FF2B5EF4-FFF2-40B4-BE49-F238E27FC236}">
              <a16:creationId xmlns:a16="http://schemas.microsoft.com/office/drawing/2014/main" id="{59B35998-8984-4483-9E21-340105C7E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8" name="Text Box 1">
          <a:extLst>
            <a:ext uri="{FF2B5EF4-FFF2-40B4-BE49-F238E27FC236}">
              <a16:creationId xmlns:a16="http://schemas.microsoft.com/office/drawing/2014/main" id="{4B1D05D4-E6EF-45D6-B78B-8A50F67B1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19" name="Text Box 1">
          <a:extLst>
            <a:ext uri="{FF2B5EF4-FFF2-40B4-BE49-F238E27FC236}">
              <a16:creationId xmlns:a16="http://schemas.microsoft.com/office/drawing/2014/main" id="{29F1C470-12C8-4C69-BAB7-431D7C576B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0" name="Text Box 1">
          <a:extLst>
            <a:ext uri="{FF2B5EF4-FFF2-40B4-BE49-F238E27FC236}">
              <a16:creationId xmlns:a16="http://schemas.microsoft.com/office/drawing/2014/main" id="{98BBED67-D4BA-4E51-A34A-CA0F922655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1" name="Text Box 1">
          <a:extLst>
            <a:ext uri="{FF2B5EF4-FFF2-40B4-BE49-F238E27FC236}">
              <a16:creationId xmlns:a16="http://schemas.microsoft.com/office/drawing/2014/main" id="{3A420E62-0E53-4D41-AE70-75D7A2CA40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2" name="Text Box 1">
          <a:extLst>
            <a:ext uri="{FF2B5EF4-FFF2-40B4-BE49-F238E27FC236}">
              <a16:creationId xmlns:a16="http://schemas.microsoft.com/office/drawing/2014/main" id="{58E9E958-5705-46DE-8853-52BD3473A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3" name="Text Box 1">
          <a:extLst>
            <a:ext uri="{FF2B5EF4-FFF2-40B4-BE49-F238E27FC236}">
              <a16:creationId xmlns:a16="http://schemas.microsoft.com/office/drawing/2014/main" id="{43827098-39F6-4603-BB55-2E54F214F8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4" name="Text Box 1">
          <a:extLst>
            <a:ext uri="{FF2B5EF4-FFF2-40B4-BE49-F238E27FC236}">
              <a16:creationId xmlns:a16="http://schemas.microsoft.com/office/drawing/2014/main" id="{4B7454A1-9407-4252-8D58-04E9F639EA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5" name="Text Box 1">
          <a:extLst>
            <a:ext uri="{FF2B5EF4-FFF2-40B4-BE49-F238E27FC236}">
              <a16:creationId xmlns:a16="http://schemas.microsoft.com/office/drawing/2014/main" id="{6B064BC7-F0C9-4E1C-8C9C-287826756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6" name="Text Box 1">
          <a:extLst>
            <a:ext uri="{FF2B5EF4-FFF2-40B4-BE49-F238E27FC236}">
              <a16:creationId xmlns:a16="http://schemas.microsoft.com/office/drawing/2014/main" id="{96E0F6B6-A7BF-489A-ABCF-CD7036031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7" name="Text Box 1">
          <a:extLst>
            <a:ext uri="{FF2B5EF4-FFF2-40B4-BE49-F238E27FC236}">
              <a16:creationId xmlns:a16="http://schemas.microsoft.com/office/drawing/2014/main" id="{5ACF1DB2-E895-4509-A7F0-664E6427EF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8" name="Text Box 1">
          <a:extLst>
            <a:ext uri="{FF2B5EF4-FFF2-40B4-BE49-F238E27FC236}">
              <a16:creationId xmlns:a16="http://schemas.microsoft.com/office/drawing/2014/main" id="{B77ED04C-62D8-4816-B3A3-594E6C67F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29" name="Text Box 1">
          <a:extLst>
            <a:ext uri="{FF2B5EF4-FFF2-40B4-BE49-F238E27FC236}">
              <a16:creationId xmlns:a16="http://schemas.microsoft.com/office/drawing/2014/main" id="{26A86E43-6BD5-4434-BED4-2185D0BCE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0" name="Text Box 1">
          <a:extLst>
            <a:ext uri="{FF2B5EF4-FFF2-40B4-BE49-F238E27FC236}">
              <a16:creationId xmlns:a16="http://schemas.microsoft.com/office/drawing/2014/main" id="{D2FD3B78-F889-4D5E-AD67-E06AB8F990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1" name="Text Box 1">
          <a:extLst>
            <a:ext uri="{FF2B5EF4-FFF2-40B4-BE49-F238E27FC236}">
              <a16:creationId xmlns:a16="http://schemas.microsoft.com/office/drawing/2014/main" id="{9B6BC342-417E-4BAC-A612-B7426CBAA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2" name="Text Box 1">
          <a:extLst>
            <a:ext uri="{FF2B5EF4-FFF2-40B4-BE49-F238E27FC236}">
              <a16:creationId xmlns:a16="http://schemas.microsoft.com/office/drawing/2014/main" id="{590A4EE0-08F8-4F5C-9D9C-4D2F656ED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3" name="Text Box 1">
          <a:extLst>
            <a:ext uri="{FF2B5EF4-FFF2-40B4-BE49-F238E27FC236}">
              <a16:creationId xmlns:a16="http://schemas.microsoft.com/office/drawing/2014/main" id="{AA03518C-7978-4B77-827A-049E70497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4" name="Text Box 1">
          <a:extLst>
            <a:ext uri="{FF2B5EF4-FFF2-40B4-BE49-F238E27FC236}">
              <a16:creationId xmlns:a16="http://schemas.microsoft.com/office/drawing/2014/main" id="{E99571FF-77E0-4AA6-8762-2A712EAC83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5" name="Text Box 1">
          <a:extLst>
            <a:ext uri="{FF2B5EF4-FFF2-40B4-BE49-F238E27FC236}">
              <a16:creationId xmlns:a16="http://schemas.microsoft.com/office/drawing/2014/main" id="{05302EAF-6B8C-427C-9655-1BCCCCC05E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6" name="Text Box 1">
          <a:extLst>
            <a:ext uri="{FF2B5EF4-FFF2-40B4-BE49-F238E27FC236}">
              <a16:creationId xmlns:a16="http://schemas.microsoft.com/office/drawing/2014/main" id="{77789382-00D4-43D8-9639-F2FCB7E23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7" name="Text Box 1">
          <a:extLst>
            <a:ext uri="{FF2B5EF4-FFF2-40B4-BE49-F238E27FC236}">
              <a16:creationId xmlns:a16="http://schemas.microsoft.com/office/drawing/2014/main" id="{33530D9B-03D7-43D2-8896-2B59146AFA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8" name="Text Box 1">
          <a:extLst>
            <a:ext uri="{FF2B5EF4-FFF2-40B4-BE49-F238E27FC236}">
              <a16:creationId xmlns:a16="http://schemas.microsoft.com/office/drawing/2014/main" id="{C8EF55C2-C695-46BF-83CE-A7B340B728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39" name="Text Box 1">
          <a:extLst>
            <a:ext uri="{FF2B5EF4-FFF2-40B4-BE49-F238E27FC236}">
              <a16:creationId xmlns:a16="http://schemas.microsoft.com/office/drawing/2014/main" id="{C1519276-E84A-4472-A9D2-D3E9DCD0F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0" name="Text Box 1">
          <a:extLst>
            <a:ext uri="{FF2B5EF4-FFF2-40B4-BE49-F238E27FC236}">
              <a16:creationId xmlns:a16="http://schemas.microsoft.com/office/drawing/2014/main" id="{E5EB1988-416D-4C08-AD40-6E5AF5AC4D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1" name="Text Box 1">
          <a:extLst>
            <a:ext uri="{FF2B5EF4-FFF2-40B4-BE49-F238E27FC236}">
              <a16:creationId xmlns:a16="http://schemas.microsoft.com/office/drawing/2014/main" id="{D6D1E199-0C81-4B72-950B-55126349D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2" name="Text Box 1">
          <a:extLst>
            <a:ext uri="{FF2B5EF4-FFF2-40B4-BE49-F238E27FC236}">
              <a16:creationId xmlns:a16="http://schemas.microsoft.com/office/drawing/2014/main" id="{ED3B6120-3FA5-4525-A434-8B81E344D7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3" name="Text Box 1">
          <a:extLst>
            <a:ext uri="{FF2B5EF4-FFF2-40B4-BE49-F238E27FC236}">
              <a16:creationId xmlns:a16="http://schemas.microsoft.com/office/drawing/2014/main" id="{957F177F-5C57-4C4C-9CEB-25D6AA3F41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4" name="Text Box 1">
          <a:extLst>
            <a:ext uri="{FF2B5EF4-FFF2-40B4-BE49-F238E27FC236}">
              <a16:creationId xmlns:a16="http://schemas.microsoft.com/office/drawing/2014/main" id="{67EDEBA8-2EBF-4B7F-9043-874294A96B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5" name="Text Box 1">
          <a:extLst>
            <a:ext uri="{FF2B5EF4-FFF2-40B4-BE49-F238E27FC236}">
              <a16:creationId xmlns:a16="http://schemas.microsoft.com/office/drawing/2014/main" id="{DA9F7470-353E-4368-B726-F36994DF4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6" name="Text Box 1">
          <a:extLst>
            <a:ext uri="{FF2B5EF4-FFF2-40B4-BE49-F238E27FC236}">
              <a16:creationId xmlns:a16="http://schemas.microsoft.com/office/drawing/2014/main" id="{C77AECD8-DD73-4809-8EDB-DFBD42EB31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7" name="Text Box 1">
          <a:extLst>
            <a:ext uri="{FF2B5EF4-FFF2-40B4-BE49-F238E27FC236}">
              <a16:creationId xmlns:a16="http://schemas.microsoft.com/office/drawing/2014/main" id="{71C9250C-A011-4368-A01E-D4C4AC1D55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8" name="Text Box 1">
          <a:extLst>
            <a:ext uri="{FF2B5EF4-FFF2-40B4-BE49-F238E27FC236}">
              <a16:creationId xmlns:a16="http://schemas.microsoft.com/office/drawing/2014/main" id="{4688AE76-B90C-48D4-8A90-E582AC8D23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49" name="Text Box 1">
          <a:extLst>
            <a:ext uri="{FF2B5EF4-FFF2-40B4-BE49-F238E27FC236}">
              <a16:creationId xmlns:a16="http://schemas.microsoft.com/office/drawing/2014/main" id="{A8E72D66-5AC1-4376-9C4D-5AA5332EC0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0" name="Text Box 1">
          <a:extLst>
            <a:ext uri="{FF2B5EF4-FFF2-40B4-BE49-F238E27FC236}">
              <a16:creationId xmlns:a16="http://schemas.microsoft.com/office/drawing/2014/main" id="{DE85A0F1-B7E1-4EB6-8A13-643115FDA6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1" name="Text Box 1">
          <a:extLst>
            <a:ext uri="{FF2B5EF4-FFF2-40B4-BE49-F238E27FC236}">
              <a16:creationId xmlns:a16="http://schemas.microsoft.com/office/drawing/2014/main" id="{95CCB6E7-D147-4CF0-93B8-9FD404F72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2" name="Text Box 1">
          <a:extLst>
            <a:ext uri="{FF2B5EF4-FFF2-40B4-BE49-F238E27FC236}">
              <a16:creationId xmlns:a16="http://schemas.microsoft.com/office/drawing/2014/main" id="{F8A66A4D-E545-4B95-8E76-9420130D9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3" name="Text Box 1">
          <a:extLst>
            <a:ext uri="{FF2B5EF4-FFF2-40B4-BE49-F238E27FC236}">
              <a16:creationId xmlns:a16="http://schemas.microsoft.com/office/drawing/2014/main" id="{74080927-7659-490D-916E-DBF0014E7E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4" name="Text Box 1">
          <a:extLst>
            <a:ext uri="{FF2B5EF4-FFF2-40B4-BE49-F238E27FC236}">
              <a16:creationId xmlns:a16="http://schemas.microsoft.com/office/drawing/2014/main" id="{C859EE60-9053-4702-9B74-4FD7E55A52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5" name="Text Box 1">
          <a:extLst>
            <a:ext uri="{FF2B5EF4-FFF2-40B4-BE49-F238E27FC236}">
              <a16:creationId xmlns:a16="http://schemas.microsoft.com/office/drawing/2014/main" id="{B63113CC-17E1-4111-9016-5C9B86C573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6" name="Text Box 1">
          <a:extLst>
            <a:ext uri="{FF2B5EF4-FFF2-40B4-BE49-F238E27FC236}">
              <a16:creationId xmlns:a16="http://schemas.microsoft.com/office/drawing/2014/main" id="{A504CF17-50CC-4D35-87E6-A57B8732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7" name="Text Box 1">
          <a:extLst>
            <a:ext uri="{FF2B5EF4-FFF2-40B4-BE49-F238E27FC236}">
              <a16:creationId xmlns:a16="http://schemas.microsoft.com/office/drawing/2014/main" id="{BB05CE63-3C78-4771-8408-5C8AD4C98A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8" name="Text Box 1">
          <a:extLst>
            <a:ext uri="{FF2B5EF4-FFF2-40B4-BE49-F238E27FC236}">
              <a16:creationId xmlns:a16="http://schemas.microsoft.com/office/drawing/2014/main" id="{A711A405-E509-46A5-953C-DA08AA9D29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59" name="Text Box 1">
          <a:extLst>
            <a:ext uri="{FF2B5EF4-FFF2-40B4-BE49-F238E27FC236}">
              <a16:creationId xmlns:a16="http://schemas.microsoft.com/office/drawing/2014/main" id="{9B08BE7F-7C6D-4184-89AD-D6B0B0EAB4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0" name="Text Box 1">
          <a:extLst>
            <a:ext uri="{FF2B5EF4-FFF2-40B4-BE49-F238E27FC236}">
              <a16:creationId xmlns:a16="http://schemas.microsoft.com/office/drawing/2014/main" id="{4A1A25E0-588F-422A-8092-C2B191DF2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1" name="Text Box 1">
          <a:extLst>
            <a:ext uri="{FF2B5EF4-FFF2-40B4-BE49-F238E27FC236}">
              <a16:creationId xmlns:a16="http://schemas.microsoft.com/office/drawing/2014/main" id="{33ECB005-DF98-49A6-A1DD-F15871858A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2" name="Text Box 1">
          <a:extLst>
            <a:ext uri="{FF2B5EF4-FFF2-40B4-BE49-F238E27FC236}">
              <a16:creationId xmlns:a16="http://schemas.microsoft.com/office/drawing/2014/main" id="{366CCFD1-C7E4-41A3-B425-5394DBEE11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3" name="Text Box 1">
          <a:extLst>
            <a:ext uri="{FF2B5EF4-FFF2-40B4-BE49-F238E27FC236}">
              <a16:creationId xmlns:a16="http://schemas.microsoft.com/office/drawing/2014/main" id="{154B6071-5335-4001-A992-7C4D3D4C8D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4" name="Text Box 1">
          <a:extLst>
            <a:ext uri="{FF2B5EF4-FFF2-40B4-BE49-F238E27FC236}">
              <a16:creationId xmlns:a16="http://schemas.microsoft.com/office/drawing/2014/main" id="{3C8D76A9-ED7B-4EEE-8F1C-9136D0B921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5" name="Text Box 1">
          <a:extLst>
            <a:ext uri="{FF2B5EF4-FFF2-40B4-BE49-F238E27FC236}">
              <a16:creationId xmlns:a16="http://schemas.microsoft.com/office/drawing/2014/main" id="{E44EA459-0320-467B-892D-ADEBEB211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6" name="Text Box 1">
          <a:extLst>
            <a:ext uri="{FF2B5EF4-FFF2-40B4-BE49-F238E27FC236}">
              <a16:creationId xmlns:a16="http://schemas.microsoft.com/office/drawing/2014/main" id="{E45771B9-CBCB-496C-9ECD-6FA93A99FA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7" name="Text Box 1">
          <a:extLst>
            <a:ext uri="{FF2B5EF4-FFF2-40B4-BE49-F238E27FC236}">
              <a16:creationId xmlns:a16="http://schemas.microsoft.com/office/drawing/2014/main" id="{4E049C96-86D6-4DB8-89B9-A3A3459A9C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8" name="Text Box 1">
          <a:extLst>
            <a:ext uri="{FF2B5EF4-FFF2-40B4-BE49-F238E27FC236}">
              <a16:creationId xmlns:a16="http://schemas.microsoft.com/office/drawing/2014/main" id="{B2615A7C-5BAE-4BC1-B746-F93CDF5EEC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69" name="Text Box 1">
          <a:extLst>
            <a:ext uri="{FF2B5EF4-FFF2-40B4-BE49-F238E27FC236}">
              <a16:creationId xmlns:a16="http://schemas.microsoft.com/office/drawing/2014/main" id="{E86BFD96-1DF3-4E1B-BBBF-EBD26A984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0" name="Text Box 1">
          <a:extLst>
            <a:ext uri="{FF2B5EF4-FFF2-40B4-BE49-F238E27FC236}">
              <a16:creationId xmlns:a16="http://schemas.microsoft.com/office/drawing/2014/main" id="{7026F886-ABE3-4DA9-A0F7-814D3D10FF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1" name="Text Box 1">
          <a:extLst>
            <a:ext uri="{FF2B5EF4-FFF2-40B4-BE49-F238E27FC236}">
              <a16:creationId xmlns:a16="http://schemas.microsoft.com/office/drawing/2014/main" id="{9C461226-3E07-4968-ADE9-84BC861176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2" name="Text Box 1">
          <a:extLst>
            <a:ext uri="{FF2B5EF4-FFF2-40B4-BE49-F238E27FC236}">
              <a16:creationId xmlns:a16="http://schemas.microsoft.com/office/drawing/2014/main" id="{6556F654-EBA4-495F-9BF7-24354DBF1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3" name="Text Box 1">
          <a:extLst>
            <a:ext uri="{FF2B5EF4-FFF2-40B4-BE49-F238E27FC236}">
              <a16:creationId xmlns:a16="http://schemas.microsoft.com/office/drawing/2014/main" id="{2B6E434F-D421-49FF-8C58-D3C786516A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4" name="Text Box 1">
          <a:extLst>
            <a:ext uri="{FF2B5EF4-FFF2-40B4-BE49-F238E27FC236}">
              <a16:creationId xmlns:a16="http://schemas.microsoft.com/office/drawing/2014/main" id="{4F995CCE-9406-419A-9210-F6A5826805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5" name="Text Box 1">
          <a:extLst>
            <a:ext uri="{FF2B5EF4-FFF2-40B4-BE49-F238E27FC236}">
              <a16:creationId xmlns:a16="http://schemas.microsoft.com/office/drawing/2014/main" id="{E0A7C0CD-AE23-418A-816C-43F17940C8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6" name="Text Box 1">
          <a:extLst>
            <a:ext uri="{FF2B5EF4-FFF2-40B4-BE49-F238E27FC236}">
              <a16:creationId xmlns:a16="http://schemas.microsoft.com/office/drawing/2014/main" id="{151D06FF-EADA-4139-B19C-0F93135ED2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7" name="Text Box 1">
          <a:extLst>
            <a:ext uri="{FF2B5EF4-FFF2-40B4-BE49-F238E27FC236}">
              <a16:creationId xmlns:a16="http://schemas.microsoft.com/office/drawing/2014/main" id="{34813F4D-4835-4410-A92B-14386BE173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8" name="Text Box 1">
          <a:extLst>
            <a:ext uri="{FF2B5EF4-FFF2-40B4-BE49-F238E27FC236}">
              <a16:creationId xmlns:a16="http://schemas.microsoft.com/office/drawing/2014/main" id="{82C03416-9E2D-4E10-8F99-F087D57D4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79" name="Text Box 1">
          <a:extLst>
            <a:ext uri="{FF2B5EF4-FFF2-40B4-BE49-F238E27FC236}">
              <a16:creationId xmlns:a16="http://schemas.microsoft.com/office/drawing/2014/main" id="{62CEEB76-1C9A-4889-BB35-E6596B0CB7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0" name="Text Box 1">
          <a:extLst>
            <a:ext uri="{FF2B5EF4-FFF2-40B4-BE49-F238E27FC236}">
              <a16:creationId xmlns:a16="http://schemas.microsoft.com/office/drawing/2014/main" id="{0B470811-23A2-4220-9203-4DBC0DB0EE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1" name="Text Box 1">
          <a:extLst>
            <a:ext uri="{FF2B5EF4-FFF2-40B4-BE49-F238E27FC236}">
              <a16:creationId xmlns:a16="http://schemas.microsoft.com/office/drawing/2014/main" id="{2146650A-AA10-486E-B7F5-5B8AE74082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2" name="Text Box 1">
          <a:extLst>
            <a:ext uri="{FF2B5EF4-FFF2-40B4-BE49-F238E27FC236}">
              <a16:creationId xmlns:a16="http://schemas.microsoft.com/office/drawing/2014/main" id="{51A66732-26B5-4D0E-94BA-6D6E066807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3" name="Text Box 1">
          <a:extLst>
            <a:ext uri="{FF2B5EF4-FFF2-40B4-BE49-F238E27FC236}">
              <a16:creationId xmlns:a16="http://schemas.microsoft.com/office/drawing/2014/main" id="{60C1937D-8BF6-4EED-ADC4-1F010B84A2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4" name="Text Box 1">
          <a:extLst>
            <a:ext uri="{FF2B5EF4-FFF2-40B4-BE49-F238E27FC236}">
              <a16:creationId xmlns:a16="http://schemas.microsoft.com/office/drawing/2014/main" id="{2F89E769-8547-4E82-AA5C-B15BEA6395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5" name="Text Box 1">
          <a:extLst>
            <a:ext uri="{FF2B5EF4-FFF2-40B4-BE49-F238E27FC236}">
              <a16:creationId xmlns:a16="http://schemas.microsoft.com/office/drawing/2014/main" id="{3831A1C7-0A68-4775-882B-6A43D2913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6" name="Text Box 1">
          <a:extLst>
            <a:ext uri="{FF2B5EF4-FFF2-40B4-BE49-F238E27FC236}">
              <a16:creationId xmlns:a16="http://schemas.microsoft.com/office/drawing/2014/main" id="{03F45BC1-B4B0-486A-B757-65A1C17922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7" name="Text Box 1">
          <a:extLst>
            <a:ext uri="{FF2B5EF4-FFF2-40B4-BE49-F238E27FC236}">
              <a16:creationId xmlns:a16="http://schemas.microsoft.com/office/drawing/2014/main" id="{0AA86B8F-BBEF-431D-84CE-883D21E666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8" name="Text Box 1">
          <a:extLst>
            <a:ext uri="{FF2B5EF4-FFF2-40B4-BE49-F238E27FC236}">
              <a16:creationId xmlns:a16="http://schemas.microsoft.com/office/drawing/2014/main" id="{C40EBC00-9901-4728-AB87-275806DA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89" name="Text Box 1">
          <a:extLst>
            <a:ext uri="{FF2B5EF4-FFF2-40B4-BE49-F238E27FC236}">
              <a16:creationId xmlns:a16="http://schemas.microsoft.com/office/drawing/2014/main" id="{A0DF4D8D-6EF2-4971-8A9C-ABDD2F7DF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0" name="Text Box 1">
          <a:extLst>
            <a:ext uri="{FF2B5EF4-FFF2-40B4-BE49-F238E27FC236}">
              <a16:creationId xmlns:a16="http://schemas.microsoft.com/office/drawing/2014/main" id="{B702B91D-8BD0-4505-B506-9F871757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1" name="Text Box 1">
          <a:extLst>
            <a:ext uri="{FF2B5EF4-FFF2-40B4-BE49-F238E27FC236}">
              <a16:creationId xmlns:a16="http://schemas.microsoft.com/office/drawing/2014/main" id="{FB5E1131-B13E-43B2-B6A9-62A35BB1DF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2" name="Text Box 1">
          <a:extLst>
            <a:ext uri="{FF2B5EF4-FFF2-40B4-BE49-F238E27FC236}">
              <a16:creationId xmlns:a16="http://schemas.microsoft.com/office/drawing/2014/main" id="{728D3C88-66B8-4C95-880F-096569F192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6C33456F-80AE-4E12-B316-D8E40F95D5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632488A2-46CD-4279-81E4-4179627A6C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7217B278-9E0A-4C71-9A2A-7442AA04E1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74B598FD-034B-436C-A8A9-D0AFD67AF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FC5C147B-4728-4017-9A6E-4E81F5F540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38493CD-BA7C-4AD1-9ACA-0B4C9594F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00746277-EE3A-4D13-9A67-3CAC291FA3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7D05F67C-25C0-4A4C-AC63-EC205A0D09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B2148D38-53A5-4F36-A21B-B644AB01E8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0C30DCA8-A85B-401A-BEF6-2DBC0A447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59B8EC82-61B1-4633-8715-060DE2222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E640469F-D68F-4135-9FC5-50D678178D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8276157A-D65B-4C68-B87B-78E9731E50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60452A4A-EF8C-469F-AF92-3133AB779B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E96CCBB2-2DCA-4278-8DC3-0D7F2F21C7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BD54FC54-1709-472F-A7D7-2E1A4D6233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767CFDF3-8518-4747-BA1E-F0759A8A5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3ABF9849-11BD-48DB-A44E-E78828E2C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4C4CB223-C1F2-4C48-B9FE-1341FA2180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6FC0C758-35ED-4C00-A203-927B734031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DB137259-4191-4925-8094-E8D8630EE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B6028C62-7847-46AA-B115-1AE98795C3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722AC4A7-23E1-42A4-9CD6-B5A61B0627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2019CA0F-9346-4149-B58C-99ABE84A1C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368E0AED-F108-446B-AD9C-1D8669A1B5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CEE90428-D12F-412C-9C1D-510944F62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64D4E007-7990-41FD-B86A-16600CAE85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AEA9CEC5-836F-4342-9D48-723557C6C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7E23E33B-CB28-445C-8BE4-F0FBDC09C9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B048C110-08D6-4E9F-B509-A13CBBF910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B59E5A54-2928-4FB7-A2ED-B6935CCDD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33285C4C-2672-4148-86B3-07047B760D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E7049B39-2054-4FCE-AE77-4F7C32D9E8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4EF20613-BA14-4DE6-96E4-D37D420ACD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36113D9A-C5A6-4485-A0E7-2C44A2AF59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89F01E5-C2D6-477E-BDEB-0CBB699AE7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C5FFED8B-AAFE-4CAF-B1B3-4FCE2EC41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E8EA48F-2F1C-4EBB-A14D-871819684D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B0622032-D00D-4390-B7DD-4520390ECF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F30D974E-AC32-4EE9-B651-4935D55DE7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42372F15-4804-4EB9-954C-E8391F720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D2E663B8-82F4-4DBA-981E-0F0F79829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D43F47AC-16DD-4748-83F1-AEE23675C1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AAE17D2F-3D87-43FF-A8F3-29D2985418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4035438E-6805-48AE-AB01-C4ED0F5BDA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D68FE688-BD5E-4231-A314-24EA171A5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51C3A259-E916-4B0F-980B-A1088EAFD0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777E7D18-D027-42B8-8FD7-0871893150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C067FD2D-4F13-4036-A4F1-23BAF3FC72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5B55BA09-AABA-4F68-A7E1-759273B3D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6CE46C3E-8294-438D-A289-4F26E928D2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5E9FA0CE-F3B7-4EBE-931B-D8B1D05E62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CBD96276-EF04-4B48-A95C-6FB5A624CF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43F11326-E21D-4107-982D-870C72A32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9C231BBB-2EEF-48FD-AC9E-BAB3D95CAD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66458E72-A8FA-41E3-A420-D8A25F63E4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4487698D-A978-4A59-A5F2-EE12FC1C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D524BC55-A8E9-4D11-BD79-A520FDD161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F18F1164-CAB7-4BFA-B459-98DF052E6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12F1775F-FD29-4B6C-A1FC-101DADB82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99D1946B-8F47-4390-B31C-BBE038E8AA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50DE7166-B476-4199-9384-C444AD14E7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AC234003-B4DD-4E2E-84EA-17A7AE68BB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D98E0A1-E91B-4266-AFA8-6893BD4A1A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6D13FB96-FB9C-47B6-AD6E-42D50BE111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2C6D78C7-85CB-49A5-B443-775A8A025E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559C24D7-CEBA-4C1B-BDD5-7BC3AFD548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2BF4FF31-5FFA-42AD-97DA-0F76B8E8A9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9FEA2CC4-B6B8-44C0-B3A1-B242F4801E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895BDD63-880A-4082-8D0C-F7ACEC137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84C70F17-A029-4433-A3CD-15000C6A78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4776072B-E18E-47BE-A59B-B0DFF28E92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712F018A-3437-4632-8464-5A47DFDF6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66E77343-4BC7-4C92-907A-AC415B2B0F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21107197-C4A9-4138-99C3-EE21DE61E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328962B7-7AE6-4103-AF5B-9CBBCC7396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4CEAEFDA-FC09-454C-9ABC-BC5CACED13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A77BF4DF-CC59-4E7E-A240-0617B0C87A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EDFFB2FA-5527-4676-9A87-F98CA1E7B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D6EACECC-B796-4384-BDCE-F971F006A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2FC1952-D9B5-431A-BA55-3E00777812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BF7A4C26-9569-4DDE-9305-0AB9B1CF1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797BF9D3-650C-40A0-A5B7-FB3910A5AC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2D6E3DEB-20C0-405F-90E8-DF04FD76D0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1A168613-EA0F-441A-B238-BA534F86B4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CA5F0676-6845-4E99-BAC3-275E5EAAB7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C9C4F73-8CCA-441E-8632-BB5DA4B852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CC84C293-4982-4260-AD2B-1AC3A944F2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25D30840-476E-4EFB-9CA2-5EDF12F537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72660309-57A3-44B9-BABA-00B58F9B87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31BA160F-634F-4476-8912-4D69A32F82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C382306A-2F13-4753-B2D3-3759F56EFC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3F84A362-439A-4906-852F-DDEBD0A654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B5325E31-B59D-4F7B-93A6-44978030BF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2F1A0D2B-AC4D-46EB-A7A5-0C50EA20E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67575BF0-70DA-4809-9119-E14F724B44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184546B2-F368-4866-A7D4-7A8B9C14FC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D139FB95-ECD6-4975-981F-D60135FA5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84059CF-C878-48E2-9A83-4D9529DD6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2359126F-70D6-497E-8674-CE1840DBD1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331236CF-B126-4DFE-A55E-4A147E0C6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439D0C01-F45C-4EC6-AF1B-87FC178667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3C0AFEE2-74F9-40C7-90E8-BDD0AA3129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5F7B54DE-723C-4A15-BFE2-0FF7C66E53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5894AE2E-94DD-469D-9A32-460F2F0571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91C09788-0B6F-462E-AC81-79733F5BE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1213A031-F6B6-493F-B550-E740C7C83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D31EEDAA-D077-4FD7-A97F-DD368E2C1D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95A6744F-DCA6-4E7E-9B73-629AED785E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68A42809-416A-48F5-9774-990206925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7B0505C-922C-4DF1-8843-22991217C3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C8ABE292-367A-483C-A2F9-E0E611B47A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7265B321-93B3-45BA-A6B2-81D2CD427E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D43DB3C6-D354-4A28-8321-235750D193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B3510726-71AB-4672-875C-7F1E6ED469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B5623CA-91AB-445F-A94E-8E3BA9DEBB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B7965885-7427-4E17-9FC5-26AF3391A9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FF5FBB62-F929-479E-895F-E6BBF49799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A36CF198-DABB-4F17-A2A2-C65C276D7B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A6E390E7-B6BA-45E2-84E3-735CC7D69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5754E9E9-B5A2-4ACE-B9CC-3F393AB079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60B30729-A71B-4788-AE11-1A97912D45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D00CCDF0-0E29-480D-B064-53A3911BEC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CBE0D62-615A-478F-83C2-525DE101BC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C576BC34-2B6C-4395-8351-3DE1844A9D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CD056610-EE75-4DBF-81E8-314957D55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E8F0E595-0F6B-40D8-A92E-74723A01EB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A15CF7BC-0FB5-418D-B135-E7D1B5B997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882AED44-5691-4E2A-A933-5F58818EA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AC35B6D8-9D06-40F9-979E-6590B9B382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5B7A2B63-8C79-4E1B-ABBF-5478E078A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9CAA6DAD-B2D0-43F7-98B8-1753D75AF8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D26593A5-E52E-41DF-986F-4446FC04C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A6F00038-5C9D-48F2-9977-62BEDD38AE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A32BB307-0E78-4068-B805-51F888746A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943B8AB-8649-484D-AAE3-682C3E650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EB67CFD3-CD5C-4CB4-A808-CB52AC97FE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6A36A52-210C-4774-9AA2-09BFFF614F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826CDA53-3352-4DDB-B41D-5DF8D16450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21311909-0301-4019-9284-232D5801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5B892548-5448-484F-A0C7-1981AB4DF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D4A52E75-6B63-4A6B-8DDB-A771E8C5F6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67FFED96-5908-4B05-8286-2C5FAFF4D4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1B555ED3-AC0F-42D2-B96C-6648C9ABAD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49AB0ECA-67C3-4673-A743-3B836325D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AEA22F91-A95C-4C92-8B3F-74859DCFFA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6BC89148-081E-4AE7-A9D5-519A55D25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51846360-534C-4C29-A620-0598876F6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447A08C6-0FE9-474B-A987-EA4B4280B0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F8B1E5AB-9072-46AC-AC4E-211B1F69C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BDDB4CB-4C00-413C-AEF2-6AF57F1AC4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C632A3B3-90D1-4DFB-B5F5-2650B87B61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B4DF206A-8AF6-4FAF-853A-7026414C18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768D0D7C-B0DE-4C9D-8D3B-4DAA8A451E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AF807765-04A4-4BD6-A726-F1FB875F5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30079475-149F-407D-AED2-3DBAFCC9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FC6E8CB9-E0F2-4AED-8A6A-C3A4218AAF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316CC965-D577-4E42-95E2-C3B03E980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C2E20538-E7DA-46D1-A50E-7F5E29B68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6719DEC-3646-421C-87FD-77F2E8BBB7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6DBDC733-9A58-4668-B4C2-82EA071231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9C0C5503-4CA7-4243-AE5E-73C0DE415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8020CFC1-FDAA-4CD3-9FB7-958BD1D556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E155B5C0-3847-415B-8927-D0A9BA2E54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11FCEBDA-4751-43F9-9D16-189F750580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68600DC-8290-4104-9BBF-C5022CA72C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F7EE16-4820-4941-9904-6DA6A96AF3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B3D93FF9-4368-4EA2-9CAA-7568F4F2A0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1ECCEE2C-0EE8-49A3-B5E6-E98FE1999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F510710B-14BB-4311-A310-0DA9B5B47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DBBFE5A4-6C73-47E3-9936-465D0C80F5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4EBD11DE-66C5-46A9-AF6F-394BF0890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277BE3AC-AD79-492B-949D-7375D6808F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D95669CC-6EB1-4E3C-8845-CD442A1F1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42781774-76AB-4214-B42E-A0787103CA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D912CA5D-BDB4-49EA-91BF-39D798D7EB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BB298F47-0252-4F0B-BA99-8D5DF9BAA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CF4F6310-03BA-4AED-BA41-046E16E606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596DE7E6-9654-49B2-B1F3-DB09DBE4E2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ACCE165C-FE9D-4410-96E6-18FD08F919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BB7E4BDB-C407-4756-B045-EFA2CA3D75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CAB4B8C2-EBBF-4E97-A7D2-F8361F4D5F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DEBBD6B7-2742-45A8-B0D5-B2D7D2B07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80D033C9-33A7-4D63-B30E-7D83DEE4A4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2639757A-778B-47EF-ABA8-CE4BAE704D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B8E772DD-39C6-42D3-845A-81E8B8162D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BFBF07AD-17F8-4A21-9B79-BA6A325F9D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A028C0BF-1284-4BA0-BF82-7C8CE93C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7CC3A138-DD5F-43ED-97CC-38CBF92E57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35B7C7DC-6361-471C-A998-F804278C17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E2E521AE-ADFB-4B10-B3D4-581CBD117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6B722374-1A07-4A4D-8767-2A19F41EEA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50EB0392-DB9B-4368-A970-83C36B21D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419F41BC-472C-45AC-8C80-20ED9A2A00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A9F86A76-F6DB-47AA-A769-6BD559573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1842867-3428-4C84-8EEA-168967E2ED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6615281A-336E-4D93-8882-8C76C458F3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A293685A-F78B-4D21-8E8F-BAF027584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BC820F18-08F1-4290-B34E-11E551DDBA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B273F3C-9FBE-428D-8D16-BA13961423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3B5AA20C-E911-4174-95E6-727B632D5A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35DE65C5-B4DF-4A7F-BD82-9DBC39944E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16D41859-04F8-4933-99A6-B317DD0653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EF6C0C2B-C7A4-4A9D-BF9C-495750DC7A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59DE030A-E4BD-4A33-8A13-8DCC504F5F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FE3F1B6F-A2EA-4F15-82E0-1F403DC6FD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75A43139-04F9-4910-8947-661995CA25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FE44A0D7-0ED9-4E6E-988C-F06DAF1731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1CA7444F-06B4-432D-8230-77F242E689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19AD301D-0998-4C49-8C09-6AD9C2321A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C7C53254-5FEF-433A-8871-6DF191FEA2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F04E4C77-2D41-41F4-9E6C-E1BBB68D2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CB1BE622-C333-4AE8-B75D-F577A396C5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15DEEB10-4E16-4C19-B31F-9BBFEDD6F6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67463937-2416-4202-85E2-E355D67C4C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5F1046B-0354-44F3-9CEF-279DA200E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37EEBEE3-6396-4416-A072-34E6C42042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744E138A-F14E-4544-9194-BE75FE5881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BDA781BE-20FD-4829-A383-36B62BD419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A0D53E83-754A-4C87-B723-B6541B1092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26F16B8D-BCAE-40C3-84C7-BB8DAD1466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31C765F9-5E54-48AF-B064-AC736F829B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8A31DCB3-B2D5-4027-B955-6C04F5BAF6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11F3D090-0E22-43AB-B72C-28AB683F36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872CF947-9715-495F-A23C-49406857B4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59F13A27-47B9-4941-ADF4-1F81F91013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63A91047-9285-4352-8D6B-114AD0CC99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7A898A91-C38B-4832-ABD3-F42B6E5B56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EDED0845-B456-4CDC-AC3C-CF25E70F3A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BFC15F75-C817-4DF6-9D6E-E3BB91C652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CC1CE4D4-CBE7-4B51-B5A4-C2E9321CC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931D6F7C-0055-4E5C-B573-612493C40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4939E0C4-2F67-4CA1-9BE9-CC3EC517B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2CD1089A-73AD-47B0-8992-A94978BC64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17C3BE6D-2894-407C-8B2E-ACA69D3018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5BAB2299-5F94-4B60-AB86-12DF844F29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EF99D6AA-E7AA-4C45-92DC-D7468EDD3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DBDAD03F-DF93-417C-8324-A387C787A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63E0E8BC-0D42-442F-B493-6537E0C293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75829780-DF97-4CB2-8776-EFAC518AC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F5679FEA-3BD9-4C77-BA6C-05BBE8CBC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D8DA7C1E-886E-484E-852D-034DA4F4FD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D8B94403-37CD-4DFB-9314-577516C15A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805B7F5E-8DF3-4447-A76B-A82CF56C13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81FB85A8-5D4D-4DF7-93A2-7D2F6AEE7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B9AA41EC-6A71-488E-B71B-B1BEC7C338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84DCB9DA-CCC1-4866-9A01-854F8017E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3D8A9397-24EB-4D58-86F2-4B9C6F1F0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3204DFC-1A94-4589-89A5-992C3FE06A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532B8B34-6D07-467A-A540-89FF44D675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87B53260-6483-4054-A14E-DB833EA657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C1FF656C-DE22-47E0-B814-EBE0B5A99F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BBDA6C51-A8C9-4A15-80D7-CB15739B6A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1B2F584-D93D-4DA2-A88E-1B3233A533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BB478290-075F-494E-8888-9EFB455CD5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15EA393E-8B6A-4A4A-9123-F507C5A89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5D352181-AAA5-4298-BB80-F47B4E5BA1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6DED55CB-3E9C-4C45-BAC7-67D3E898D4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4E3F0606-ABD0-4DA9-B3DC-8F9036D1EE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401C9559-15CE-4311-BC42-F949A4B2C9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E6807507-3866-4C52-8F7D-A7110C096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6AB7E2D0-45CD-4CBF-91CA-5EC35E1CF6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FFDB0DD5-A478-4519-A1D1-D63FE8D6B8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C1E5D44F-C7D3-4E56-AD22-4C190416B7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3525B2F8-657C-4A4C-9FD9-1766A70D55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38E816C8-CFD1-4BDC-96E7-8C0B1ED4BE2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6B3FDA67-4AD2-4B8C-8F09-A65E51E9F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75500539-999B-432F-A35A-6DE62F3FA7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836BA2C4-84C3-4279-ACA9-A05D20ED2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AE2442CF-A2D2-4DB5-8F54-A861301B7C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7228F0ED-63F3-4773-A63C-CBD8F94AAC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8D9845DF-436A-45C0-8BBB-994FF62F24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14BEDB24-4D42-4AAC-856D-004D28BB19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7E9AA4CB-37E7-4706-A4D0-DB0FC180B8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E3E7BEC2-D3A9-40F4-985F-B24A15EEFD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7F8EDEB4-F7D4-405A-924D-1C2B2A428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8FA139D4-4829-4A35-B2A0-BD001A3159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4487D2CC-AFC8-466C-A634-04D359FC6C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9C76DEFC-CAF7-4ED4-9E02-DCD25F987C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ECCB8B31-BDDA-4566-81A5-F9F0B83A78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71BD5CEC-D301-44C4-B81C-8D662C2149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32019C31-6569-4143-8E83-7899377F51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A9F518A5-11D1-4EAC-9253-107E695D04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3DB16F9B-C82D-42C8-B783-0AD4FA1765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AF20935C-B41D-433B-8D47-266E9AA648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FEAAAA1E-C0E7-4E69-A1F6-F1754160FB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7B929DED-A84B-4B05-97DC-96861AC67F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F40B5C61-A039-47BA-8A77-C59AF9A8C4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F216AD8C-DF73-469C-9A00-999560B62E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29166211-F7DC-478E-9846-587AB43A9F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F0556872-A17D-4508-ADEF-80EFE9807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ADCC0B0B-C8DA-4BC1-A5CB-7D2ACCC21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47422119-FA62-4F17-A80C-1625E6A183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EE5CF7B-08B2-47D7-B6A2-13C659B57F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5BC5A6F7-1298-4334-84CD-016750C4A4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EDF52427-9824-4AB1-A50A-86E64998E2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2479ABCB-09BA-47C8-B80E-9F04CA0659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14A4BDFB-7AE6-497D-9C57-2DF050874F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1C80876A-59F8-4436-89AB-C7F9111170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D11AF5DA-242E-40BA-8625-8A7272E997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9A308E94-AB50-4EF3-94C0-BC918CCF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72DD8998-43B3-4BA9-8B78-F06EC0A5B8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6C59686C-68B4-4AEF-B6D3-45E998315C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DE72D021-FF61-4BF0-8122-4216B88A01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1C89BE06-3321-44B5-B972-40069B1B8A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C07E9EC9-9EBA-4BA5-B087-34500FA7D8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2D5B2C0-84D6-4A4B-81B8-41C2DA8C19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18C61125-5634-4471-BDE0-0214908ABD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40526506-9DBA-4D1A-AD74-7543000D2B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C375043A-9D3F-465D-AA9F-0CB9383188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9A9344F3-D287-4DA2-8A2B-20DF6DB46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AC39D175-13C6-4C1A-B82E-854E314EF7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8B497EEF-6D16-4538-BA11-16D018DBE5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69D6A78C-5C61-4C07-9EB8-AFE35D9FDE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9E4ABFE2-B3D6-4D43-9C75-9CAE75542F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FDCC8B48-E0D5-4101-9558-0F30CC34F5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D59EFC06-BE22-4608-8ED8-C78785A92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2B115E4F-53B5-4936-AA72-DE0AC54E4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C432C7CB-1A50-4124-8111-82AC95E34D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32977E52-AACB-439D-9440-4BD2AD7D72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5DF9F4-D02D-4270-AF9A-56B900D08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728407C4-ECC0-4EF1-970A-39FD67D1B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9618FA68-2BC0-471B-8C5C-FF25E5247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3B5E313B-0B73-42D0-A038-FEC05635B3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F3CD55CF-D6FC-42D8-B928-222E0F4D85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A072BD3C-56A2-4DD9-8CE3-5E2452A74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7477DDA1-22FB-488D-87DD-F2CBB7D476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2A6FF011-F3A1-4609-AAC6-73152CA6F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9A16835-3F4D-4116-B07B-68C4EE9285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2FA6D14A-34D1-4D2A-B0DE-1A48087D62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DF509B2D-E78E-400D-9A46-09E299E7F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D5CA905C-57C0-4027-86B9-5C331BD274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D6583DED-67CA-48D1-8C79-8CA8463BA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A1813FEC-4278-41AF-BEA1-9629EADE63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66C6DAA2-9309-4D5C-A015-E6452E000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745540CD-512B-499B-9974-1D9D9E956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84377AB0-F80F-4663-AD1E-AF553CE3FE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5D3E47FD-795D-4400-8AF1-94BCA72BD7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D0EF3DB9-DFD1-4113-B730-89F5A25089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F0FAB9F9-3A59-4A2C-A1BB-FCBA72F86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B44BB5B6-6D78-4DBD-B17C-7FA7FB2313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4" name="Text Box 1">
          <a:extLst>
            <a:ext uri="{FF2B5EF4-FFF2-40B4-BE49-F238E27FC236}">
              <a16:creationId xmlns:a16="http://schemas.microsoft.com/office/drawing/2014/main" id="{17EE81DC-1B8C-4A5C-AE51-FB60E7243E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5" name="Text Box 1">
          <a:extLst>
            <a:ext uri="{FF2B5EF4-FFF2-40B4-BE49-F238E27FC236}">
              <a16:creationId xmlns:a16="http://schemas.microsoft.com/office/drawing/2014/main" id="{8EBC853E-8491-4BAA-9EB2-1CB5BFAD98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6" name="Text Box 1">
          <a:extLst>
            <a:ext uri="{FF2B5EF4-FFF2-40B4-BE49-F238E27FC236}">
              <a16:creationId xmlns:a16="http://schemas.microsoft.com/office/drawing/2014/main" id="{D973050D-15AC-4160-8E60-4119F02FA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7" name="Text Box 1">
          <a:extLst>
            <a:ext uri="{FF2B5EF4-FFF2-40B4-BE49-F238E27FC236}">
              <a16:creationId xmlns:a16="http://schemas.microsoft.com/office/drawing/2014/main" id="{26369B2B-30A1-4CF5-839F-6B83FE7E94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8" name="Text Box 1">
          <a:extLst>
            <a:ext uri="{FF2B5EF4-FFF2-40B4-BE49-F238E27FC236}">
              <a16:creationId xmlns:a16="http://schemas.microsoft.com/office/drawing/2014/main" id="{1E860B70-206E-4D21-A913-7414BB77C3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39" name="Text Box 1">
          <a:extLst>
            <a:ext uri="{FF2B5EF4-FFF2-40B4-BE49-F238E27FC236}">
              <a16:creationId xmlns:a16="http://schemas.microsoft.com/office/drawing/2014/main" id="{5764B0FC-345E-4CE6-9CDD-71388AB14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0" name="Text Box 1">
          <a:extLst>
            <a:ext uri="{FF2B5EF4-FFF2-40B4-BE49-F238E27FC236}">
              <a16:creationId xmlns:a16="http://schemas.microsoft.com/office/drawing/2014/main" id="{6F40A324-5B37-41EB-A274-859C8804D0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1" name="Text Box 1">
          <a:extLst>
            <a:ext uri="{FF2B5EF4-FFF2-40B4-BE49-F238E27FC236}">
              <a16:creationId xmlns:a16="http://schemas.microsoft.com/office/drawing/2014/main" id="{7BEC1790-D618-4B3B-BFAE-FD69D4935D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2" name="Text Box 1">
          <a:extLst>
            <a:ext uri="{FF2B5EF4-FFF2-40B4-BE49-F238E27FC236}">
              <a16:creationId xmlns:a16="http://schemas.microsoft.com/office/drawing/2014/main" id="{273FBDCC-A448-4FB0-B6DC-B481B2FB60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3" name="Text Box 1">
          <a:extLst>
            <a:ext uri="{FF2B5EF4-FFF2-40B4-BE49-F238E27FC236}">
              <a16:creationId xmlns:a16="http://schemas.microsoft.com/office/drawing/2014/main" id="{D5A64F4F-D2E4-4A2B-BE1D-A19D2F4D0B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4" name="Text Box 1">
          <a:extLst>
            <a:ext uri="{FF2B5EF4-FFF2-40B4-BE49-F238E27FC236}">
              <a16:creationId xmlns:a16="http://schemas.microsoft.com/office/drawing/2014/main" id="{4C8FC3D3-22D0-42EC-B537-23B85FAB64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52FF1E4-BCB8-41D8-BE1C-8DD4180B89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6" name="Text Box 1">
          <a:extLst>
            <a:ext uri="{FF2B5EF4-FFF2-40B4-BE49-F238E27FC236}">
              <a16:creationId xmlns:a16="http://schemas.microsoft.com/office/drawing/2014/main" id="{ACCF58E9-13A0-4522-A0FA-0448E7F12B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7" name="Text Box 1">
          <a:extLst>
            <a:ext uri="{FF2B5EF4-FFF2-40B4-BE49-F238E27FC236}">
              <a16:creationId xmlns:a16="http://schemas.microsoft.com/office/drawing/2014/main" id="{984CC96C-85C0-4630-AA39-55A2542CB9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8" name="Text Box 1">
          <a:extLst>
            <a:ext uri="{FF2B5EF4-FFF2-40B4-BE49-F238E27FC236}">
              <a16:creationId xmlns:a16="http://schemas.microsoft.com/office/drawing/2014/main" id="{87DFEE0F-38EB-4A1C-B971-B5392EEA7C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49" name="Text Box 1">
          <a:extLst>
            <a:ext uri="{FF2B5EF4-FFF2-40B4-BE49-F238E27FC236}">
              <a16:creationId xmlns:a16="http://schemas.microsoft.com/office/drawing/2014/main" id="{CD848CC7-3D96-40AE-8E92-FDD88D78C6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0" name="Text Box 1">
          <a:extLst>
            <a:ext uri="{FF2B5EF4-FFF2-40B4-BE49-F238E27FC236}">
              <a16:creationId xmlns:a16="http://schemas.microsoft.com/office/drawing/2014/main" id="{CA8C334B-84FB-4FC4-A0D6-3C8EF5DBAB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1" name="Text Box 1">
          <a:extLst>
            <a:ext uri="{FF2B5EF4-FFF2-40B4-BE49-F238E27FC236}">
              <a16:creationId xmlns:a16="http://schemas.microsoft.com/office/drawing/2014/main" id="{8863FFC0-9C45-4167-8F3B-F93726797F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2" name="Text Box 1">
          <a:extLst>
            <a:ext uri="{FF2B5EF4-FFF2-40B4-BE49-F238E27FC236}">
              <a16:creationId xmlns:a16="http://schemas.microsoft.com/office/drawing/2014/main" id="{670A8D60-9D15-42A3-BDC2-5B64F1949D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3" name="Text Box 1">
          <a:extLst>
            <a:ext uri="{FF2B5EF4-FFF2-40B4-BE49-F238E27FC236}">
              <a16:creationId xmlns:a16="http://schemas.microsoft.com/office/drawing/2014/main" id="{166733D6-D5A4-449D-9B7E-DFA45C3F45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4" name="Text Box 1">
          <a:extLst>
            <a:ext uri="{FF2B5EF4-FFF2-40B4-BE49-F238E27FC236}">
              <a16:creationId xmlns:a16="http://schemas.microsoft.com/office/drawing/2014/main" id="{6351C623-A4FB-491F-9D54-8C2EF30F9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A8FB4865-1F8F-4AE3-AD32-C5DB4ACAF1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84EFF658-1A26-4579-89C9-0EE4F3CB95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BEBC6435-7BD8-42A7-A93D-506DDE42EF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A8E17BB1-78FB-477E-9154-BD0FEF669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FD0DB6F2-45B9-477C-A87E-24E7784E28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F45772EB-474A-423E-B786-C04068AA13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9EB965FD-F3BD-44FC-8BEF-556D08C40E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84F64390-1537-48E8-942B-C3593A1D18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2073FCEC-899E-4D96-8389-C0DC60CD21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BFBF840-BE7B-47E5-8FF9-BDF907E43A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71ABB707-F3A3-45DC-8522-5810886FF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492CA9A4-CCF6-4A64-99D0-8C7C2B64E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586F6C00-7E79-4EAF-A718-0CD0D25294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19F66766-96A8-4BA7-981E-95D9B98DC1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701730E7-E063-4930-AD27-20F8E36423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1728F328-C250-4CA6-A84D-B9F43EABD1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8CB365E1-E9DF-4CE3-9C9F-558066A3F0B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A319BAB9-A066-45C5-889B-A9DD5F02B9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17F65B09-0556-4669-98D0-E64A798BFC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B8C7C8EB-EC84-4CAA-A873-3E17A3A5EE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EDE1522E-9301-4833-9B2F-4682C1387E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6EEB7F23-85C2-4B07-B779-7CF130F95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97D4F865-B468-48BE-B766-03C1C2641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26A3EEC3-A1EB-49C5-9092-FDA2A5EF9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3581F07A-E32F-4DEE-AD2D-681DD848A9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A0C12BF3-220C-4E7B-8816-02B840CEE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6F8D147D-7C50-422D-B987-F18BE70B38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2C7D00CE-7E35-4774-94BF-945E26A6DC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D968986A-8D7B-47C6-B080-F19A62F11A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A9E0E22F-8066-45B9-86D7-8FA28534A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0C0EC433-9E28-4E4A-84D4-22974FC49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ADCD7DDB-BD5A-451F-B277-419145470A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4FD74BF-0BA3-4C89-A845-F60C7352D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38D920FC-E93A-4807-B42A-DE1B868BC1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1700B794-3FE1-4038-A170-37B9C8C581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05C2B6C8-5943-45F2-8C2D-36BD682406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8B430202-A5DE-4D31-9B11-E82EF68D9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A16B1257-4BEF-482E-8704-40C2A21E6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788A0DDB-48D3-48BD-B12C-811DDC8936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453CB0BF-FD35-4CF8-860F-B9B6ED6CD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C3A226E3-A41B-43E7-91A1-7812113478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D97D1C92-F1F1-4545-AC42-5AC84AF205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57D985B8-2920-4064-99F1-0BD349FD4D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6059ACDE-8764-4473-A01E-C87B640C5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1BD863DD-F90A-4415-8176-B6A0C4CEE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1534D8FF-9291-4396-9B76-9431A5D6CA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432D341B-E23E-411D-B792-A450D93596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A90772EC-9511-4554-A4D9-D3F42155E4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DA92B2B2-C99B-47BB-822E-936B65C281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6499270F-7EAF-4381-8B11-5CF35D98BA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B94CD940-740F-45A2-8DDE-253ADEA27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88677EA8-81CD-4A4D-BAF6-E7507C3A8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CF967CAA-8D3D-4326-B355-89E785A1D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FED25E4-9891-49B0-B469-41254FCD9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0C5075C-9A6E-4FDE-A6B3-795BDA039A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D68543D8-C00F-4024-B564-8CE91A259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979E3418-25E9-4C48-8A23-A7D47F2431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78271210-344F-4427-830A-0008EF63A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953ABF12-BB4A-4FFB-A520-79E1930DE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C1E4E144-4C8D-4423-9457-3AD222020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F1422A20-9720-4D59-B728-B9FB4FDF39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194F0F55-0AE5-46B9-A60F-4553E45C9D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2ED4EDC3-7C0C-4862-B839-EFC3111BE7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1EE02EB-B341-45A1-BA8E-463C3CF9CB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1C9E9506-34E5-4E53-AAC0-64B1D8EE83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5B8B4535-95AE-446A-9163-9FD4FD6C8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EFD23EFE-8ECD-458C-A0C2-CF66914B80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FED5DA21-C35B-4A93-AE69-EF39517D90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A381232E-0DDC-45FD-B458-853EB147EC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46EE04EB-D5F9-415D-B9C2-B0FED1B23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E00E78C9-77A8-4924-BED4-B114F5109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3A413C30-B144-40C1-8769-0619D871EE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A6F4731-6D4C-48DF-9A8B-7CF2D6A522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953CF455-A736-4DAE-A331-DABD69893D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12F2D102-0EBD-478F-8475-55229CC72B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79C43361-4B5B-4E18-B6EA-39FF3FE5FF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4AB6234D-D98E-4FE0-A627-7CD7EDC4D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8715E9A9-6FD9-499C-AE73-310E594F06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07496331-7AF3-4ED5-A645-EBF8D8FE932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3D007F4B-86DD-47A7-846F-3695024C01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D5AC35-E17E-4255-807F-CC5D0BBF23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018359B7-0EEF-496E-9569-08CB89DF64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08622E65-734D-49DA-B318-E103A1317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824818BA-F465-4C03-B6D6-EC4ECE4837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55ADFDD3-4C06-41DD-9EA4-356C876903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42DD0232-42E8-46A6-9E30-91135281A1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D2566A7E-AD46-44BF-B3A6-2CFAEA3B5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D50338BE-AEFD-4E57-A5B1-6924582F06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6419AF68-22E0-4336-AF6E-D637F000C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717C2267-B43D-4ECB-855C-B6EF12BA78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166EA8A7-A786-4F33-AE60-03486F89DC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D883DE8A-1265-4E4F-9660-D470C8B7BC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723E4546-27A1-4DBA-95C8-D37866DF0D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9A01879E-8BDB-4A77-9CD0-0869EFE1BDE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34B0032C-A853-4AEF-8BAA-26D5B1A039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DB092552-BCCA-4B43-ACF3-D8D3A47A84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C15EA6FC-762F-41D8-A805-9C729C26CE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49BA447B-21BD-4C88-AD6F-E30AE83665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4DC4401-92A8-4EB8-BBC9-0F91F4E213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141FBDAB-A611-43A2-B290-5102F9A63C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376B8ACF-09C2-40B3-A963-97BDE6EDA0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5004E331-B83B-433A-B272-32F1FEBFBC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3FCA480A-95E9-4307-9BE1-83841FFE7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0BDC4C7E-B930-4712-BE65-96FB9944F3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59C77514-3313-43F8-9BB2-8D0E48583C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F25B2948-B8CC-4D0B-A564-D63793A89C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147473B2-20F9-42EB-9CA0-DE75064A7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45FB5424-66D7-4CD9-9ED5-984D01C18F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2912CF66-3557-428C-9374-29A1437BBD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AD5A1B9A-B667-4C56-A53B-224C1A2DDD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F1D6C25D-D11C-411B-B81D-24BAA8E08B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93BA06AA-6B15-439B-B6EB-D6CBAF21DF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3721DFCD-5F76-4058-B7D3-0E47EC65C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B79B3A62-CAF0-4F04-8264-79412D5174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065D1167-1621-42F7-917A-0E91883415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6CA19DD6-E69B-4679-BAE8-F89B52F647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1C47AD16-6B7F-45C9-AEC5-FDF938E04D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48D0E6F0-A524-4135-BBF8-022D3DCD28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39F185FB-AADC-4734-9CA6-F4320F3D77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1A0CF10C-100A-4352-9240-F465C6FE01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F92E1412-86E4-424B-AE74-4DE8EA4B2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2683F6FA-45A3-4CA1-A634-6548108779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E2C4E2F4-FA29-44B6-B012-B0B3E4A14D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72F37C72-61FE-4F06-A002-94786B3535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D4991335-8CE4-4208-81B2-FFF120AA21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9BF59EB5-2F94-4C3E-A141-C4FF3D0FF3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FBA63D17-C594-4C69-9290-C082DA0D5E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05F80722-815C-4627-B481-15E43F7A2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FAC7E69D-412F-4363-8F72-572F979EE1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457D359B-3B15-4357-867E-431C07CEB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1BD2235B-21E4-4EF9-9E33-479AD991A2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A3CCF7E9-0933-4C95-B69C-830D5EBDB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AB656426-4900-4E59-8FF5-8CB100DB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9B9E5677-F43B-4AE1-B6FB-293B7AE463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E8C9CA27-BF22-4FF6-9555-4259C565A1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C269F46-3EDE-4CB7-89A1-164A910203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728844F1-1AF7-4E7D-A2B3-7B29C2F5E8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B64563F0-9C0E-45FC-A7DC-5450D0B38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7C3BD05B-41C2-4AAB-BF9F-C87D3E6D90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3F784924-EF2F-4B93-9DB0-6F17745B1E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BC1CA9C9-A30D-47B3-900B-5ABA867F50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0C7CF160-E5B6-47A3-A89B-BBC719587F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BD48400-FAA3-466F-BF1D-68F8EF8853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376E5752-8B84-41A9-B47A-73C3DBF599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6EC04BA8-A934-4B99-90D4-E57893ABDF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5498A38D-FAF8-46F3-8ECA-4068AB65BB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ADC824DD-3E40-4B23-89DE-D8550286EE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F0B63C1B-FDEA-4E22-A8AB-2592194D38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F68BB74D-A720-4513-B10C-70250B79FA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9ECC988E-FCE1-4ED6-8D0C-DBFD631EE3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D6C5DF0B-8D0E-4305-BF1C-662475B4C4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BE57EA38-390D-4A69-907F-F8BF604C08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0F5D666C-62EA-4846-B77A-CB01C5C507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0F8D6192-4A96-40B2-BE6C-EE8E973E31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F3F8BF88-C563-43F6-888A-467B9D500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EEE0F981-5027-4C90-8952-B3714950F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A526986F-199E-4D33-844F-BD0086E7C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736FD8B6-D6F2-454C-98D2-B535DADB31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707C45D1-03CC-4221-BF66-3F6FB13DF5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2E3776F-1E42-43B9-A5BD-2F4820D05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4E405F16-B644-409B-BE52-373634A838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52BA5F32-0A12-4E8F-B539-26BFBF6353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8A30D851-95B8-44A4-A27F-FC385E23AA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816560E5-9DF8-400E-BC45-3FCECD21A8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F3C6B7C3-9596-4E5E-AD33-7BB0ACCD28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46706F26-783F-4F20-A848-7BEF69C2D9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62C89E26-097B-4143-8F71-B15AFA389C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2DB084A1-063F-429E-AB1A-AD0FD2FB7C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97ED2588-86B6-4E3A-9128-E72B154077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1B719BDF-0468-4D08-88BC-4695E17669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68DA5DE1-7321-432F-AC23-84B136C82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C6E51A9A-636C-4E06-8D8A-8964D8E747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E67F74CA-AEE7-4244-A520-C0F50632B0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8" name="Text Box 1">
          <a:extLst>
            <a:ext uri="{FF2B5EF4-FFF2-40B4-BE49-F238E27FC236}">
              <a16:creationId xmlns:a16="http://schemas.microsoft.com/office/drawing/2014/main" id="{06B5FB83-D7DC-4BD9-B28B-895E037715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29" name="Text Box 1">
          <a:extLst>
            <a:ext uri="{FF2B5EF4-FFF2-40B4-BE49-F238E27FC236}">
              <a16:creationId xmlns:a16="http://schemas.microsoft.com/office/drawing/2014/main" id="{06C2CD4F-34E7-43C0-8B10-0F15511018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0" name="Text Box 1">
          <a:extLst>
            <a:ext uri="{FF2B5EF4-FFF2-40B4-BE49-F238E27FC236}">
              <a16:creationId xmlns:a16="http://schemas.microsoft.com/office/drawing/2014/main" id="{A928080C-6366-44CC-A945-EC4C634C22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1" name="Text Box 1">
          <a:extLst>
            <a:ext uri="{FF2B5EF4-FFF2-40B4-BE49-F238E27FC236}">
              <a16:creationId xmlns:a16="http://schemas.microsoft.com/office/drawing/2014/main" id="{95225B0C-C430-4C9D-9010-A0E82F7DE3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2" name="Text Box 1">
          <a:extLst>
            <a:ext uri="{FF2B5EF4-FFF2-40B4-BE49-F238E27FC236}">
              <a16:creationId xmlns:a16="http://schemas.microsoft.com/office/drawing/2014/main" id="{CA00ACEA-8805-422C-89E6-58F45609A6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3" name="Text Box 1">
          <a:extLst>
            <a:ext uri="{FF2B5EF4-FFF2-40B4-BE49-F238E27FC236}">
              <a16:creationId xmlns:a16="http://schemas.microsoft.com/office/drawing/2014/main" id="{B3220707-4218-418D-B734-AEFBCC0644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4" name="Text Box 1">
          <a:extLst>
            <a:ext uri="{FF2B5EF4-FFF2-40B4-BE49-F238E27FC236}">
              <a16:creationId xmlns:a16="http://schemas.microsoft.com/office/drawing/2014/main" id="{ACB5B7C9-F135-48AE-94C9-7975825AA2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5" name="Text Box 1">
          <a:extLst>
            <a:ext uri="{FF2B5EF4-FFF2-40B4-BE49-F238E27FC236}">
              <a16:creationId xmlns:a16="http://schemas.microsoft.com/office/drawing/2014/main" id="{6C717E31-1136-40C4-96BC-E24667218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6" name="Text Box 1">
          <a:extLst>
            <a:ext uri="{FF2B5EF4-FFF2-40B4-BE49-F238E27FC236}">
              <a16:creationId xmlns:a16="http://schemas.microsoft.com/office/drawing/2014/main" id="{3380A54B-AE2A-4FC3-812E-9450EBD88C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7" name="Text Box 1">
          <a:extLst>
            <a:ext uri="{FF2B5EF4-FFF2-40B4-BE49-F238E27FC236}">
              <a16:creationId xmlns:a16="http://schemas.microsoft.com/office/drawing/2014/main" id="{5AE08905-6384-476F-95A4-3C902C919E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8" name="Text Box 1">
          <a:extLst>
            <a:ext uri="{FF2B5EF4-FFF2-40B4-BE49-F238E27FC236}">
              <a16:creationId xmlns:a16="http://schemas.microsoft.com/office/drawing/2014/main" id="{EC841A75-675E-4041-A952-17C8D36603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39" name="Text Box 1">
          <a:extLst>
            <a:ext uri="{FF2B5EF4-FFF2-40B4-BE49-F238E27FC236}">
              <a16:creationId xmlns:a16="http://schemas.microsoft.com/office/drawing/2014/main" id="{B8C695F8-4F3B-4291-9CA5-A87BA11826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0" name="Text Box 1">
          <a:extLst>
            <a:ext uri="{FF2B5EF4-FFF2-40B4-BE49-F238E27FC236}">
              <a16:creationId xmlns:a16="http://schemas.microsoft.com/office/drawing/2014/main" id="{346F1BAB-C785-4320-95CE-61734246B8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1" name="Text Box 1">
          <a:extLst>
            <a:ext uri="{FF2B5EF4-FFF2-40B4-BE49-F238E27FC236}">
              <a16:creationId xmlns:a16="http://schemas.microsoft.com/office/drawing/2014/main" id="{C3304702-00E1-4FC0-85F5-68DF7910A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2" name="Text Box 1">
          <a:extLst>
            <a:ext uri="{FF2B5EF4-FFF2-40B4-BE49-F238E27FC236}">
              <a16:creationId xmlns:a16="http://schemas.microsoft.com/office/drawing/2014/main" id="{F68B6EAF-A99C-46B3-AB5F-A66EB0FE4F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3" name="Text Box 1">
          <a:extLst>
            <a:ext uri="{FF2B5EF4-FFF2-40B4-BE49-F238E27FC236}">
              <a16:creationId xmlns:a16="http://schemas.microsoft.com/office/drawing/2014/main" id="{44D0EBE4-B894-4990-BE7D-B1C2083509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4" name="Text Box 1">
          <a:extLst>
            <a:ext uri="{FF2B5EF4-FFF2-40B4-BE49-F238E27FC236}">
              <a16:creationId xmlns:a16="http://schemas.microsoft.com/office/drawing/2014/main" id="{0D967088-D21A-491D-BBB3-5D6A761941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5" name="Text Box 1">
          <a:extLst>
            <a:ext uri="{FF2B5EF4-FFF2-40B4-BE49-F238E27FC236}">
              <a16:creationId xmlns:a16="http://schemas.microsoft.com/office/drawing/2014/main" id="{FD331ED4-3135-4A46-BDFD-BE57F0FB4F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6" name="Text Box 1">
          <a:extLst>
            <a:ext uri="{FF2B5EF4-FFF2-40B4-BE49-F238E27FC236}">
              <a16:creationId xmlns:a16="http://schemas.microsoft.com/office/drawing/2014/main" id="{3DB0743B-CD20-4A27-B9D1-450F51580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7" name="Text Box 1">
          <a:extLst>
            <a:ext uri="{FF2B5EF4-FFF2-40B4-BE49-F238E27FC236}">
              <a16:creationId xmlns:a16="http://schemas.microsoft.com/office/drawing/2014/main" id="{3C37C7AD-0CF4-4F15-AF12-0A15B09939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8" name="Text Box 1">
          <a:extLst>
            <a:ext uri="{FF2B5EF4-FFF2-40B4-BE49-F238E27FC236}">
              <a16:creationId xmlns:a16="http://schemas.microsoft.com/office/drawing/2014/main" id="{6E0ACCAA-E3F0-40EF-BE5E-A00A1273A6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49" name="Text Box 1">
          <a:extLst>
            <a:ext uri="{FF2B5EF4-FFF2-40B4-BE49-F238E27FC236}">
              <a16:creationId xmlns:a16="http://schemas.microsoft.com/office/drawing/2014/main" id="{CE20139C-68DF-41DF-BDF6-F674F356E0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0" name="Text Box 1">
          <a:extLst>
            <a:ext uri="{FF2B5EF4-FFF2-40B4-BE49-F238E27FC236}">
              <a16:creationId xmlns:a16="http://schemas.microsoft.com/office/drawing/2014/main" id="{F9BFB28E-A19F-4AF1-BBC6-B868E8A73D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1" name="Text Box 1">
          <a:extLst>
            <a:ext uri="{FF2B5EF4-FFF2-40B4-BE49-F238E27FC236}">
              <a16:creationId xmlns:a16="http://schemas.microsoft.com/office/drawing/2014/main" id="{51F63A10-D376-4757-AA75-7403466B20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2" name="Text Box 1">
          <a:extLst>
            <a:ext uri="{FF2B5EF4-FFF2-40B4-BE49-F238E27FC236}">
              <a16:creationId xmlns:a16="http://schemas.microsoft.com/office/drawing/2014/main" id="{B9750EED-369D-4F62-9C05-B44A0E02C2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3" name="Text Box 1">
          <a:extLst>
            <a:ext uri="{FF2B5EF4-FFF2-40B4-BE49-F238E27FC236}">
              <a16:creationId xmlns:a16="http://schemas.microsoft.com/office/drawing/2014/main" id="{F0D2CD47-8BAA-4F6A-AF43-F088AB3DB7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4" name="Text Box 1">
          <a:extLst>
            <a:ext uri="{FF2B5EF4-FFF2-40B4-BE49-F238E27FC236}">
              <a16:creationId xmlns:a16="http://schemas.microsoft.com/office/drawing/2014/main" id="{7E9BAA0E-D22E-4EE8-8F1E-932237B31C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5" name="Text Box 1">
          <a:extLst>
            <a:ext uri="{FF2B5EF4-FFF2-40B4-BE49-F238E27FC236}">
              <a16:creationId xmlns:a16="http://schemas.microsoft.com/office/drawing/2014/main" id="{C9601C8C-5201-4653-A1E2-B176136568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6" name="Text Box 1">
          <a:extLst>
            <a:ext uri="{FF2B5EF4-FFF2-40B4-BE49-F238E27FC236}">
              <a16:creationId xmlns:a16="http://schemas.microsoft.com/office/drawing/2014/main" id="{C19EFD62-47D5-42D2-9A27-4DC6A15909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7" name="Text Box 1">
          <a:extLst>
            <a:ext uri="{FF2B5EF4-FFF2-40B4-BE49-F238E27FC236}">
              <a16:creationId xmlns:a16="http://schemas.microsoft.com/office/drawing/2014/main" id="{0205FC73-C0AD-4634-AF1E-47130CED6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8" name="Text Box 1">
          <a:extLst>
            <a:ext uri="{FF2B5EF4-FFF2-40B4-BE49-F238E27FC236}">
              <a16:creationId xmlns:a16="http://schemas.microsoft.com/office/drawing/2014/main" id="{3583D063-D811-4D0F-B765-2D9D4D4095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59" name="Text Box 1">
          <a:extLst>
            <a:ext uri="{FF2B5EF4-FFF2-40B4-BE49-F238E27FC236}">
              <a16:creationId xmlns:a16="http://schemas.microsoft.com/office/drawing/2014/main" id="{94ACCDB8-2666-4A17-AEB4-38199207FF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0" name="Text Box 1">
          <a:extLst>
            <a:ext uri="{FF2B5EF4-FFF2-40B4-BE49-F238E27FC236}">
              <a16:creationId xmlns:a16="http://schemas.microsoft.com/office/drawing/2014/main" id="{C4EB7238-8EE3-40F7-9AC7-500D639A65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1" name="Text Box 1">
          <a:extLst>
            <a:ext uri="{FF2B5EF4-FFF2-40B4-BE49-F238E27FC236}">
              <a16:creationId xmlns:a16="http://schemas.microsoft.com/office/drawing/2014/main" id="{5DA63428-16D3-462F-B066-DF752C0F4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2" name="Text Box 1">
          <a:extLst>
            <a:ext uri="{FF2B5EF4-FFF2-40B4-BE49-F238E27FC236}">
              <a16:creationId xmlns:a16="http://schemas.microsoft.com/office/drawing/2014/main" id="{39129D33-2BA9-4DC9-9F5D-4F0B662F72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3" name="Text Box 1">
          <a:extLst>
            <a:ext uri="{FF2B5EF4-FFF2-40B4-BE49-F238E27FC236}">
              <a16:creationId xmlns:a16="http://schemas.microsoft.com/office/drawing/2014/main" id="{477853BB-8E23-4772-8769-32D89E2400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4" name="Text Box 1">
          <a:extLst>
            <a:ext uri="{FF2B5EF4-FFF2-40B4-BE49-F238E27FC236}">
              <a16:creationId xmlns:a16="http://schemas.microsoft.com/office/drawing/2014/main" id="{5815EADE-F1DE-480A-A4E7-8FF3C1895B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5" name="Text Box 1">
          <a:extLst>
            <a:ext uri="{FF2B5EF4-FFF2-40B4-BE49-F238E27FC236}">
              <a16:creationId xmlns:a16="http://schemas.microsoft.com/office/drawing/2014/main" id="{3815A37B-1CDC-4E52-A049-F70D5626F6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6" name="Text Box 1">
          <a:extLst>
            <a:ext uri="{FF2B5EF4-FFF2-40B4-BE49-F238E27FC236}">
              <a16:creationId xmlns:a16="http://schemas.microsoft.com/office/drawing/2014/main" id="{9F5C8095-5AC7-403B-9419-7782862FFC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7" name="Text Box 1">
          <a:extLst>
            <a:ext uri="{FF2B5EF4-FFF2-40B4-BE49-F238E27FC236}">
              <a16:creationId xmlns:a16="http://schemas.microsoft.com/office/drawing/2014/main" id="{29BC5924-B350-45F8-AF8B-70FF5C819F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8" name="Text Box 1">
          <a:extLst>
            <a:ext uri="{FF2B5EF4-FFF2-40B4-BE49-F238E27FC236}">
              <a16:creationId xmlns:a16="http://schemas.microsoft.com/office/drawing/2014/main" id="{2518E550-7F9B-4C0B-8EEE-F815EEFE68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69" name="Text Box 1">
          <a:extLst>
            <a:ext uri="{FF2B5EF4-FFF2-40B4-BE49-F238E27FC236}">
              <a16:creationId xmlns:a16="http://schemas.microsoft.com/office/drawing/2014/main" id="{002CA97E-9C9A-4B47-A9B9-3F16B6D915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0" name="Text Box 1">
          <a:extLst>
            <a:ext uri="{FF2B5EF4-FFF2-40B4-BE49-F238E27FC236}">
              <a16:creationId xmlns:a16="http://schemas.microsoft.com/office/drawing/2014/main" id="{4F2BCDFC-BF62-4664-B61A-11B6EC8A6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1" name="Text Box 1">
          <a:extLst>
            <a:ext uri="{FF2B5EF4-FFF2-40B4-BE49-F238E27FC236}">
              <a16:creationId xmlns:a16="http://schemas.microsoft.com/office/drawing/2014/main" id="{E21EED7C-C9EC-45C2-9B29-C8A4956588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2" name="Text Box 1">
          <a:extLst>
            <a:ext uri="{FF2B5EF4-FFF2-40B4-BE49-F238E27FC236}">
              <a16:creationId xmlns:a16="http://schemas.microsoft.com/office/drawing/2014/main" id="{059B68F1-6354-4B2A-B276-49E5DC3CD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3" name="Text Box 1">
          <a:extLst>
            <a:ext uri="{FF2B5EF4-FFF2-40B4-BE49-F238E27FC236}">
              <a16:creationId xmlns:a16="http://schemas.microsoft.com/office/drawing/2014/main" id="{5EFA4317-E186-45F3-84DF-0FC89490E5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4" name="Text Box 1">
          <a:extLst>
            <a:ext uri="{FF2B5EF4-FFF2-40B4-BE49-F238E27FC236}">
              <a16:creationId xmlns:a16="http://schemas.microsoft.com/office/drawing/2014/main" id="{C3128FA5-F47F-4231-9C6E-19A50F9906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5" name="Text Box 1">
          <a:extLst>
            <a:ext uri="{FF2B5EF4-FFF2-40B4-BE49-F238E27FC236}">
              <a16:creationId xmlns:a16="http://schemas.microsoft.com/office/drawing/2014/main" id="{818E96C7-D3F8-49BF-A0D7-DA87417477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6" name="Text Box 1">
          <a:extLst>
            <a:ext uri="{FF2B5EF4-FFF2-40B4-BE49-F238E27FC236}">
              <a16:creationId xmlns:a16="http://schemas.microsoft.com/office/drawing/2014/main" id="{F7E43A29-0AE8-45F7-AE1A-42033E885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7" name="Text Box 1">
          <a:extLst>
            <a:ext uri="{FF2B5EF4-FFF2-40B4-BE49-F238E27FC236}">
              <a16:creationId xmlns:a16="http://schemas.microsoft.com/office/drawing/2014/main" id="{691579E4-A7DC-4F4C-A4E1-2CEFE8628A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8" name="Text Box 1">
          <a:extLst>
            <a:ext uri="{FF2B5EF4-FFF2-40B4-BE49-F238E27FC236}">
              <a16:creationId xmlns:a16="http://schemas.microsoft.com/office/drawing/2014/main" id="{8BF60DEE-DCB6-467E-85C1-5AFA3EF3FC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79" name="Text Box 1">
          <a:extLst>
            <a:ext uri="{FF2B5EF4-FFF2-40B4-BE49-F238E27FC236}">
              <a16:creationId xmlns:a16="http://schemas.microsoft.com/office/drawing/2014/main" id="{2E1B1F4A-F6C3-4383-A78B-3E0D357B2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0" name="Text Box 1">
          <a:extLst>
            <a:ext uri="{FF2B5EF4-FFF2-40B4-BE49-F238E27FC236}">
              <a16:creationId xmlns:a16="http://schemas.microsoft.com/office/drawing/2014/main" id="{2D4D6DAA-A8F7-48C1-9D6F-EE19D82880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1" name="Text Box 1">
          <a:extLst>
            <a:ext uri="{FF2B5EF4-FFF2-40B4-BE49-F238E27FC236}">
              <a16:creationId xmlns:a16="http://schemas.microsoft.com/office/drawing/2014/main" id="{65858F33-3534-49F7-A819-A05D008A74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2" name="Text Box 1">
          <a:extLst>
            <a:ext uri="{FF2B5EF4-FFF2-40B4-BE49-F238E27FC236}">
              <a16:creationId xmlns:a16="http://schemas.microsoft.com/office/drawing/2014/main" id="{F42BA827-13E1-4FB5-8AEF-56288798D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3" name="Text Box 1">
          <a:extLst>
            <a:ext uri="{FF2B5EF4-FFF2-40B4-BE49-F238E27FC236}">
              <a16:creationId xmlns:a16="http://schemas.microsoft.com/office/drawing/2014/main" id="{AFE83403-A305-49E9-85D4-32BBF8C24C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4" name="Text Box 1">
          <a:extLst>
            <a:ext uri="{FF2B5EF4-FFF2-40B4-BE49-F238E27FC236}">
              <a16:creationId xmlns:a16="http://schemas.microsoft.com/office/drawing/2014/main" id="{AFEF36A9-5EBB-40C8-BBD8-8EA09D000D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5" name="Text Box 1">
          <a:extLst>
            <a:ext uri="{FF2B5EF4-FFF2-40B4-BE49-F238E27FC236}">
              <a16:creationId xmlns:a16="http://schemas.microsoft.com/office/drawing/2014/main" id="{447D1103-A8D2-4DD9-8E8B-7623B3410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6" name="Text Box 1">
          <a:extLst>
            <a:ext uri="{FF2B5EF4-FFF2-40B4-BE49-F238E27FC236}">
              <a16:creationId xmlns:a16="http://schemas.microsoft.com/office/drawing/2014/main" id="{97326862-F401-4A3E-BF46-2DE887BA5A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7" name="Text Box 1">
          <a:extLst>
            <a:ext uri="{FF2B5EF4-FFF2-40B4-BE49-F238E27FC236}">
              <a16:creationId xmlns:a16="http://schemas.microsoft.com/office/drawing/2014/main" id="{B2C73E24-D7CF-409E-8ADD-668E2737C6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8" name="Text Box 1">
          <a:extLst>
            <a:ext uri="{FF2B5EF4-FFF2-40B4-BE49-F238E27FC236}">
              <a16:creationId xmlns:a16="http://schemas.microsoft.com/office/drawing/2014/main" id="{393C01AE-AAB0-4FAD-8335-DC7225E7EC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89" name="Text Box 1">
          <a:extLst>
            <a:ext uri="{FF2B5EF4-FFF2-40B4-BE49-F238E27FC236}">
              <a16:creationId xmlns:a16="http://schemas.microsoft.com/office/drawing/2014/main" id="{C994A8E1-0BD4-46F7-8C0C-6150AFBBF1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0" name="Text Box 1">
          <a:extLst>
            <a:ext uri="{FF2B5EF4-FFF2-40B4-BE49-F238E27FC236}">
              <a16:creationId xmlns:a16="http://schemas.microsoft.com/office/drawing/2014/main" id="{4CF697A8-99B6-4ABF-97C5-5296EF60CB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1" name="Text Box 1">
          <a:extLst>
            <a:ext uri="{FF2B5EF4-FFF2-40B4-BE49-F238E27FC236}">
              <a16:creationId xmlns:a16="http://schemas.microsoft.com/office/drawing/2014/main" id="{96D7E843-13BE-4942-BE23-51019878B0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2" name="Text Box 1">
          <a:extLst>
            <a:ext uri="{FF2B5EF4-FFF2-40B4-BE49-F238E27FC236}">
              <a16:creationId xmlns:a16="http://schemas.microsoft.com/office/drawing/2014/main" id="{D9618FDF-617E-4503-BA9E-A7292DB6B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3" name="Text Box 1">
          <a:extLst>
            <a:ext uri="{FF2B5EF4-FFF2-40B4-BE49-F238E27FC236}">
              <a16:creationId xmlns:a16="http://schemas.microsoft.com/office/drawing/2014/main" id="{33227842-3332-4FCB-A1F1-B561E0B589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4" name="Text Box 1">
          <a:extLst>
            <a:ext uri="{FF2B5EF4-FFF2-40B4-BE49-F238E27FC236}">
              <a16:creationId xmlns:a16="http://schemas.microsoft.com/office/drawing/2014/main" id="{B0B49532-14A8-48B9-885C-FD642FE71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5" name="Text Box 1">
          <a:extLst>
            <a:ext uri="{FF2B5EF4-FFF2-40B4-BE49-F238E27FC236}">
              <a16:creationId xmlns:a16="http://schemas.microsoft.com/office/drawing/2014/main" id="{BA3C9DD0-3A70-4352-BB1D-7655F515CC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6" name="Text Box 1">
          <a:extLst>
            <a:ext uri="{FF2B5EF4-FFF2-40B4-BE49-F238E27FC236}">
              <a16:creationId xmlns:a16="http://schemas.microsoft.com/office/drawing/2014/main" id="{BD2B27DA-21B3-47BC-9B47-38B6E527A2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7" name="Text Box 1">
          <a:extLst>
            <a:ext uri="{FF2B5EF4-FFF2-40B4-BE49-F238E27FC236}">
              <a16:creationId xmlns:a16="http://schemas.microsoft.com/office/drawing/2014/main" id="{3A301707-FE50-4E57-ACD8-F9158DFC49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8" name="Text Box 1">
          <a:extLst>
            <a:ext uri="{FF2B5EF4-FFF2-40B4-BE49-F238E27FC236}">
              <a16:creationId xmlns:a16="http://schemas.microsoft.com/office/drawing/2014/main" id="{DF33C429-473C-4926-9CF1-EEF7D8875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699" name="Text Box 1">
          <a:extLst>
            <a:ext uri="{FF2B5EF4-FFF2-40B4-BE49-F238E27FC236}">
              <a16:creationId xmlns:a16="http://schemas.microsoft.com/office/drawing/2014/main" id="{B3708331-2795-460D-8ADB-02C15B3316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0" name="Text Box 1">
          <a:extLst>
            <a:ext uri="{FF2B5EF4-FFF2-40B4-BE49-F238E27FC236}">
              <a16:creationId xmlns:a16="http://schemas.microsoft.com/office/drawing/2014/main" id="{F6130BE2-957C-4220-B9C9-7939C8FE33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1" name="Text Box 1">
          <a:extLst>
            <a:ext uri="{FF2B5EF4-FFF2-40B4-BE49-F238E27FC236}">
              <a16:creationId xmlns:a16="http://schemas.microsoft.com/office/drawing/2014/main" id="{7A70C3F6-9341-4B59-A9F3-844A028A8A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2" name="Text Box 1">
          <a:extLst>
            <a:ext uri="{FF2B5EF4-FFF2-40B4-BE49-F238E27FC236}">
              <a16:creationId xmlns:a16="http://schemas.microsoft.com/office/drawing/2014/main" id="{A19D6C00-532B-4E4B-A867-1F01FA448B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3" name="Text Box 1">
          <a:extLst>
            <a:ext uri="{FF2B5EF4-FFF2-40B4-BE49-F238E27FC236}">
              <a16:creationId xmlns:a16="http://schemas.microsoft.com/office/drawing/2014/main" id="{D3785FA0-6253-4184-98EE-60557F1FE9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4" name="Text Box 1">
          <a:extLst>
            <a:ext uri="{FF2B5EF4-FFF2-40B4-BE49-F238E27FC236}">
              <a16:creationId xmlns:a16="http://schemas.microsoft.com/office/drawing/2014/main" id="{62E80C90-70E3-4F64-AAF7-C52EA3DFE1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5" name="Text Box 1">
          <a:extLst>
            <a:ext uri="{FF2B5EF4-FFF2-40B4-BE49-F238E27FC236}">
              <a16:creationId xmlns:a16="http://schemas.microsoft.com/office/drawing/2014/main" id="{52520D4D-66FE-423A-9B37-55CF9A082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6" name="Text Box 1">
          <a:extLst>
            <a:ext uri="{FF2B5EF4-FFF2-40B4-BE49-F238E27FC236}">
              <a16:creationId xmlns:a16="http://schemas.microsoft.com/office/drawing/2014/main" id="{C5E52003-29A4-4160-852E-D46F66744B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7" name="Text Box 1">
          <a:extLst>
            <a:ext uri="{FF2B5EF4-FFF2-40B4-BE49-F238E27FC236}">
              <a16:creationId xmlns:a16="http://schemas.microsoft.com/office/drawing/2014/main" id="{14008C14-5AE6-4019-A927-69DC5796CC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8" name="Text Box 1">
          <a:extLst>
            <a:ext uri="{FF2B5EF4-FFF2-40B4-BE49-F238E27FC236}">
              <a16:creationId xmlns:a16="http://schemas.microsoft.com/office/drawing/2014/main" id="{84E22942-2559-4B17-9232-FF4AAA865C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09" name="Text Box 1">
          <a:extLst>
            <a:ext uri="{FF2B5EF4-FFF2-40B4-BE49-F238E27FC236}">
              <a16:creationId xmlns:a16="http://schemas.microsoft.com/office/drawing/2014/main" id="{3FAC0B13-B9EA-476B-A687-E61715BC1C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0" name="Text Box 1">
          <a:extLst>
            <a:ext uri="{FF2B5EF4-FFF2-40B4-BE49-F238E27FC236}">
              <a16:creationId xmlns:a16="http://schemas.microsoft.com/office/drawing/2014/main" id="{A62345EE-A749-4732-BF96-CBDC79F42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1" name="Text Box 1">
          <a:extLst>
            <a:ext uri="{FF2B5EF4-FFF2-40B4-BE49-F238E27FC236}">
              <a16:creationId xmlns:a16="http://schemas.microsoft.com/office/drawing/2014/main" id="{61F5E131-392F-4214-84FB-5A282D8D8C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2" name="Text Box 1">
          <a:extLst>
            <a:ext uri="{FF2B5EF4-FFF2-40B4-BE49-F238E27FC236}">
              <a16:creationId xmlns:a16="http://schemas.microsoft.com/office/drawing/2014/main" id="{50C77BCD-E441-4992-B932-A6D6F2A0AF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3" name="Text Box 1">
          <a:extLst>
            <a:ext uri="{FF2B5EF4-FFF2-40B4-BE49-F238E27FC236}">
              <a16:creationId xmlns:a16="http://schemas.microsoft.com/office/drawing/2014/main" id="{23C136DA-AE40-4005-BDD1-3EA72D75B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4" name="Text Box 1">
          <a:extLst>
            <a:ext uri="{FF2B5EF4-FFF2-40B4-BE49-F238E27FC236}">
              <a16:creationId xmlns:a16="http://schemas.microsoft.com/office/drawing/2014/main" id="{6752973D-50CB-45BE-B4B6-257BA714D4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5" name="Text Box 1">
          <a:extLst>
            <a:ext uri="{FF2B5EF4-FFF2-40B4-BE49-F238E27FC236}">
              <a16:creationId xmlns:a16="http://schemas.microsoft.com/office/drawing/2014/main" id="{7D40F665-CE73-46F2-90AE-6C48C67F19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862B6460-6549-4757-98B8-0213B3A2C2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7" name="Text Box 1">
          <a:extLst>
            <a:ext uri="{FF2B5EF4-FFF2-40B4-BE49-F238E27FC236}">
              <a16:creationId xmlns:a16="http://schemas.microsoft.com/office/drawing/2014/main" id="{1737EE1D-53DE-427D-90C1-A8FC112677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8" name="Text Box 1">
          <a:extLst>
            <a:ext uri="{FF2B5EF4-FFF2-40B4-BE49-F238E27FC236}">
              <a16:creationId xmlns:a16="http://schemas.microsoft.com/office/drawing/2014/main" id="{8B0D773D-A63B-452E-A472-01D2F7B36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19" name="Text Box 1">
          <a:extLst>
            <a:ext uri="{FF2B5EF4-FFF2-40B4-BE49-F238E27FC236}">
              <a16:creationId xmlns:a16="http://schemas.microsoft.com/office/drawing/2014/main" id="{1080BE5C-2F6E-470B-B469-7384B1C56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0" name="Text Box 1">
          <a:extLst>
            <a:ext uri="{FF2B5EF4-FFF2-40B4-BE49-F238E27FC236}">
              <a16:creationId xmlns:a16="http://schemas.microsoft.com/office/drawing/2014/main" id="{0DC24D59-825F-450F-B10D-A28D5FCED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1" name="Text Box 1">
          <a:extLst>
            <a:ext uri="{FF2B5EF4-FFF2-40B4-BE49-F238E27FC236}">
              <a16:creationId xmlns:a16="http://schemas.microsoft.com/office/drawing/2014/main" id="{FEDBEF6F-AF19-45CD-A6A5-5F3F835F07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2" name="Text Box 1">
          <a:extLst>
            <a:ext uri="{FF2B5EF4-FFF2-40B4-BE49-F238E27FC236}">
              <a16:creationId xmlns:a16="http://schemas.microsoft.com/office/drawing/2014/main" id="{3588E748-FE9A-4BA8-9C55-F1825D5122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3" name="Text Box 1">
          <a:extLst>
            <a:ext uri="{FF2B5EF4-FFF2-40B4-BE49-F238E27FC236}">
              <a16:creationId xmlns:a16="http://schemas.microsoft.com/office/drawing/2014/main" id="{996E53CF-FDE5-4F13-AC6B-74AB90FE0A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4" name="Text Box 1">
          <a:extLst>
            <a:ext uri="{FF2B5EF4-FFF2-40B4-BE49-F238E27FC236}">
              <a16:creationId xmlns:a16="http://schemas.microsoft.com/office/drawing/2014/main" id="{8E4EB1B9-0F12-4178-BCD6-D51C836C5E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5" name="Text Box 1">
          <a:extLst>
            <a:ext uri="{FF2B5EF4-FFF2-40B4-BE49-F238E27FC236}">
              <a16:creationId xmlns:a16="http://schemas.microsoft.com/office/drawing/2014/main" id="{65F6DD18-C786-4CE0-BAB2-C683DF6D8D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6" name="Text Box 1">
          <a:extLst>
            <a:ext uri="{FF2B5EF4-FFF2-40B4-BE49-F238E27FC236}">
              <a16:creationId xmlns:a16="http://schemas.microsoft.com/office/drawing/2014/main" id="{604A555A-8A91-4399-A659-3F9BCF1E19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7" name="Text Box 1">
          <a:extLst>
            <a:ext uri="{FF2B5EF4-FFF2-40B4-BE49-F238E27FC236}">
              <a16:creationId xmlns:a16="http://schemas.microsoft.com/office/drawing/2014/main" id="{24FB4642-547B-4278-944E-425F3F2A81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8" name="Text Box 1">
          <a:extLst>
            <a:ext uri="{FF2B5EF4-FFF2-40B4-BE49-F238E27FC236}">
              <a16:creationId xmlns:a16="http://schemas.microsoft.com/office/drawing/2014/main" id="{D65E0398-02D3-4420-978A-058F9324F6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29" name="Text Box 1">
          <a:extLst>
            <a:ext uri="{FF2B5EF4-FFF2-40B4-BE49-F238E27FC236}">
              <a16:creationId xmlns:a16="http://schemas.microsoft.com/office/drawing/2014/main" id="{D9BECDCC-0F9E-496B-92BE-FA68102894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0" name="Text Box 1">
          <a:extLst>
            <a:ext uri="{FF2B5EF4-FFF2-40B4-BE49-F238E27FC236}">
              <a16:creationId xmlns:a16="http://schemas.microsoft.com/office/drawing/2014/main" id="{8CFCD0A7-C507-47F7-885C-4477CF4169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1" name="Text Box 1">
          <a:extLst>
            <a:ext uri="{FF2B5EF4-FFF2-40B4-BE49-F238E27FC236}">
              <a16:creationId xmlns:a16="http://schemas.microsoft.com/office/drawing/2014/main" id="{F6C7BD1D-AB8E-45E2-BBA6-8E35837EF9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2" name="Text Box 1">
          <a:extLst>
            <a:ext uri="{FF2B5EF4-FFF2-40B4-BE49-F238E27FC236}">
              <a16:creationId xmlns:a16="http://schemas.microsoft.com/office/drawing/2014/main" id="{B9EC2A44-934F-4E3F-8E19-9E2723857B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3" name="Text Box 1">
          <a:extLst>
            <a:ext uri="{FF2B5EF4-FFF2-40B4-BE49-F238E27FC236}">
              <a16:creationId xmlns:a16="http://schemas.microsoft.com/office/drawing/2014/main" id="{265F00FE-82B6-4C45-8552-D236FB7A8F8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4" name="Text Box 1">
          <a:extLst>
            <a:ext uri="{FF2B5EF4-FFF2-40B4-BE49-F238E27FC236}">
              <a16:creationId xmlns:a16="http://schemas.microsoft.com/office/drawing/2014/main" id="{0BF69C58-A89E-4E38-ACDE-1B01E187E6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5" name="Text Box 1">
          <a:extLst>
            <a:ext uri="{FF2B5EF4-FFF2-40B4-BE49-F238E27FC236}">
              <a16:creationId xmlns:a16="http://schemas.microsoft.com/office/drawing/2014/main" id="{08BF7974-1EE9-496D-9E33-53429E22FA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6" name="Text Box 1">
          <a:extLst>
            <a:ext uri="{FF2B5EF4-FFF2-40B4-BE49-F238E27FC236}">
              <a16:creationId xmlns:a16="http://schemas.microsoft.com/office/drawing/2014/main" id="{6350229F-A906-4F38-B2D7-95B8BBC3A0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7" name="Text Box 1">
          <a:extLst>
            <a:ext uri="{FF2B5EF4-FFF2-40B4-BE49-F238E27FC236}">
              <a16:creationId xmlns:a16="http://schemas.microsoft.com/office/drawing/2014/main" id="{0E8EC35F-BAA0-42D0-AA37-6D36B3CCA6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8" name="Text Box 1">
          <a:extLst>
            <a:ext uri="{FF2B5EF4-FFF2-40B4-BE49-F238E27FC236}">
              <a16:creationId xmlns:a16="http://schemas.microsoft.com/office/drawing/2014/main" id="{7A63D832-E4C8-440F-8014-087F343AEA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39" name="Text Box 1">
          <a:extLst>
            <a:ext uri="{FF2B5EF4-FFF2-40B4-BE49-F238E27FC236}">
              <a16:creationId xmlns:a16="http://schemas.microsoft.com/office/drawing/2014/main" id="{AD8CA82A-B883-4FFB-9894-334D53AFAD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0" name="Text Box 1">
          <a:extLst>
            <a:ext uri="{FF2B5EF4-FFF2-40B4-BE49-F238E27FC236}">
              <a16:creationId xmlns:a16="http://schemas.microsoft.com/office/drawing/2014/main" id="{411BF97B-5A78-4A58-ACA6-1FCA1E1C3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1" name="Text Box 1">
          <a:extLst>
            <a:ext uri="{FF2B5EF4-FFF2-40B4-BE49-F238E27FC236}">
              <a16:creationId xmlns:a16="http://schemas.microsoft.com/office/drawing/2014/main" id="{4EF13BFF-BD0A-49AA-BD8D-3511FBF62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2" name="Text Box 1">
          <a:extLst>
            <a:ext uri="{FF2B5EF4-FFF2-40B4-BE49-F238E27FC236}">
              <a16:creationId xmlns:a16="http://schemas.microsoft.com/office/drawing/2014/main" id="{CF9AE471-E707-4746-8B30-5D25C8D82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3" name="Text Box 1">
          <a:extLst>
            <a:ext uri="{FF2B5EF4-FFF2-40B4-BE49-F238E27FC236}">
              <a16:creationId xmlns:a16="http://schemas.microsoft.com/office/drawing/2014/main" id="{40A1ECE6-4576-4922-A71C-2BB01CBD9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4" name="Text Box 1">
          <a:extLst>
            <a:ext uri="{FF2B5EF4-FFF2-40B4-BE49-F238E27FC236}">
              <a16:creationId xmlns:a16="http://schemas.microsoft.com/office/drawing/2014/main" id="{03E5DC72-6F54-4AD8-80E8-6F0A762C93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5" name="Text Box 1">
          <a:extLst>
            <a:ext uri="{FF2B5EF4-FFF2-40B4-BE49-F238E27FC236}">
              <a16:creationId xmlns:a16="http://schemas.microsoft.com/office/drawing/2014/main" id="{C39F63F2-C210-40B1-82FA-A135653D8C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6" name="Text Box 1">
          <a:extLst>
            <a:ext uri="{FF2B5EF4-FFF2-40B4-BE49-F238E27FC236}">
              <a16:creationId xmlns:a16="http://schemas.microsoft.com/office/drawing/2014/main" id="{4F4783E1-88D2-43E2-9193-A2BA8894A5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7" name="Text Box 1">
          <a:extLst>
            <a:ext uri="{FF2B5EF4-FFF2-40B4-BE49-F238E27FC236}">
              <a16:creationId xmlns:a16="http://schemas.microsoft.com/office/drawing/2014/main" id="{4717A2AC-D4D6-49FF-94FB-832E04BA53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8" name="Text Box 1">
          <a:extLst>
            <a:ext uri="{FF2B5EF4-FFF2-40B4-BE49-F238E27FC236}">
              <a16:creationId xmlns:a16="http://schemas.microsoft.com/office/drawing/2014/main" id="{B431D369-AA97-44A2-9AD6-71D91AB88A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49" name="Text Box 1">
          <a:extLst>
            <a:ext uri="{FF2B5EF4-FFF2-40B4-BE49-F238E27FC236}">
              <a16:creationId xmlns:a16="http://schemas.microsoft.com/office/drawing/2014/main" id="{F7B6DC58-D839-41FF-AB78-575214331D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0" name="Text Box 1">
          <a:extLst>
            <a:ext uri="{FF2B5EF4-FFF2-40B4-BE49-F238E27FC236}">
              <a16:creationId xmlns:a16="http://schemas.microsoft.com/office/drawing/2014/main" id="{C181558D-9AE9-45E3-B252-30879A844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1" name="Text Box 1">
          <a:extLst>
            <a:ext uri="{FF2B5EF4-FFF2-40B4-BE49-F238E27FC236}">
              <a16:creationId xmlns:a16="http://schemas.microsoft.com/office/drawing/2014/main" id="{6A7EB4AD-8174-450A-BCFD-EF75B0D897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2" name="Text Box 1">
          <a:extLst>
            <a:ext uri="{FF2B5EF4-FFF2-40B4-BE49-F238E27FC236}">
              <a16:creationId xmlns:a16="http://schemas.microsoft.com/office/drawing/2014/main" id="{5F412B18-D671-4054-95B6-A16ED0FFF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3" name="Text Box 1">
          <a:extLst>
            <a:ext uri="{FF2B5EF4-FFF2-40B4-BE49-F238E27FC236}">
              <a16:creationId xmlns:a16="http://schemas.microsoft.com/office/drawing/2014/main" id="{54EB549A-9073-46FD-A138-5332A5651F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4" name="Text Box 1">
          <a:extLst>
            <a:ext uri="{FF2B5EF4-FFF2-40B4-BE49-F238E27FC236}">
              <a16:creationId xmlns:a16="http://schemas.microsoft.com/office/drawing/2014/main" id="{9FEABE33-38D3-44EB-A4B5-43F6F98BDE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5" name="Text Box 1">
          <a:extLst>
            <a:ext uri="{FF2B5EF4-FFF2-40B4-BE49-F238E27FC236}">
              <a16:creationId xmlns:a16="http://schemas.microsoft.com/office/drawing/2014/main" id="{C224945F-9AB2-4B4D-9F60-C02D9B1799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6" name="Text Box 1">
          <a:extLst>
            <a:ext uri="{FF2B5EF4-FFF2-40B4-BE49-F238E27FC236}">
              <a16:creationId xmlns:a16="http://schemas.microsoft.com/office/drawing/2014/main" id="{1CA72D2D-6CEE-492A-B866-4DB44C764EE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7" name="Text Box 1">
          <a:extLst>
            <a:ext uri="{FF2B5EF4-FFF2-40B4-BE49-F238E27FC236}">
              <a16:creationId xmlns:a16="http://schemas.microsoft.com/office/drawing/2014/main" id="{C03A02DA-6577-4270-A429-1F33E62ED6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8" name="Text Box 1">
          <a:extLst>
            <a:ext uri="{FF2B5EF4-FFF2-40B4-BE49-F238E27FC236}">
              <a16:creationId xmlns:a16="http://schemas.microsoft.com/office/drawing/2014/main" id="{3076F390-952F-4009-A31A-CA86FD98DE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59" name="Text Box 1">
          <a:extLst>
            <a:ext uri="{FF2B5EF4-FFF2-40B4-BE49-F238E27FC236}">
              <a16:creationId xmlns:a16="http://schemas.microsoft.com/office/drawing/2014/main" id="{27B132AA-5ABA-4B04-A5E1-EB1D1CEA2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0" name="Text Box 1">
          <a:extLst>
            <a:ext uri="{FF2B5EF4-FFF2-40B4-BE49-F238E27FC236}">
              <a16:creationId xmlns:a16="http://schemas.microsoft.com/office/drawing/2014/main" id="{F7F4AF30-B49D-4E67-9251-08E4EA5D01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1" name="Text Box 1">
          <a:extLst>
            <a:ext uri="{FF2B5EF4-FFF2-40B4-BE49-F238E27FC236}">
              <a16:creationId xmlns:a16="http://schemas.microsoft.com/office/drawing/2014/main" id="{BDE12BE8-5348-400E-A589-A36F429F0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2" name="Text Box 1">
          <a:extLst>
            <a:ext uri="{FF2B5EF4-FFF2-40B4-BE49-F238E27FC236}">
              <a16:creationId xmlns:a16="http://schemas.microsoft.com/office/drawing/2014/main" id="{8F032D02-77A4-426C-92E5-F8AFF817E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3" name="Text Box 1">
          <a:extLst>
            <a:ext uri="{FF2B5EF4-FFF2-40B4-BE49-F238E27FC236}">
              <a16:creationId xmlns:a16="http://schemas.microsoft.com/office/drawing/2014/main" id="{E3BA138A-BDB2-452A-BCB7-B0239B8897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4" name="Text Box 1">
          <a:extLst>
            <a:ext uri="{FF2B5EF4-FFF2-40B4-BE49-F238E27FC236}">
              <a16:creationId xmlns:a16="http://schemas.microsoft.com/office/drawing/2014/main" id="{84851263-1C56-4234-99B9-DEC0020BF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5" name="Text Box 1">
          <a:extLst>
            <a:ext uri="{FF2B5EF4-FFF2-40B4-BE49-F238E27FC236}">
              <a16:creationId xmlns:a16="http://schemas.microsoft.com/office/drawing/2014/main" id="{54C7D342-1CA0-43FD-8FD1-AF4E2AFAD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6" name="Text Box 1">
          <a:extLst>
            <a:ext uri="{FF2B5EF4-FFF2-40B4-BE49-F238E27FC236}">
              <a16:creationId xmlns:a16="http://schemas.microsoft.com/office/drawing/2014/main" id="{2348E96D-580B-4179-B97B-E88DC3915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7" name="Text Box 1">
          <a:extLst>
            <a:ext uri="{FF2B5EF4-FFF2-40B4-BE49-F238E27FC236}">
              <a16:creationId xmlns:a16="http://schemas.microsoft.com/office/drawing/2014/main" id="{4329F790-5925-401C-9055-E7DD676F01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8" name="Text Box 1">
          <a:extLst>
            <a:ext uri="{FF2B5EF4-FFF2-40B4-BE49-F238E27FC236}">
              <a16:creationId xmlns:a16="http://schemas.microsoft.com/office/drawing/2014/main" id="{36A8DCC8-D3DB-4DA4-B014-1D3E39AB8A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69" name="Text Box 1">
          <a:extLst>
            <a:ext uri="{FF2B5EF4-FFF2-40B4-BE49-F238E27FC236}">
              <a16:creationId xmlns:a16="http://schemas.microsoft.com/office/drawing/2014/main" id="{D4BDC1DF-4CD9-413E-9FD2-7E610ED515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0" name="Text Box 1">
          <a:extLst>
            <a:ext uri="{FF2B5EF4-FFF2-40B4-BE49-F238E27FC236}">
              <a16:creationId xmlns:a16="http://schemas.microsoft.com/office/drawing/2014/main" id="{6AB06660-AD82-44B0-B2BA-A5FF7E4F39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1" name="Text Box 1">
          <a:extLst>
            <a:ext uri="{FF2B5EF4-FFF2-40B4-BE49-F238E27FC236}">
              <a16:creationId xmlns:a16="http://schemas.microsoft.com/office/drawing/2014/main" id="{2DBADBD0-BF1E-49CA-901B-2C09ABFACC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2" name="Text Box 1">
          <a:extLst>
            <a:ext uri="{FF2B5EF4-FFF2-40B4-BE49-F238E27FC236}">
              <a16:creationId xmlns:a16="http://schemas.microsoft.com/office/drawing/2014/main" id="{5DE036BC-EB85-4559-98CF-576ECF642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3" name="Text Box 1">
          <a:extLst>
            <a:ext uri="{FF2B5EF4-FFF2-40B4-BE49-F238E27FC236}">
              <a16:creationId xmlns:a16="http://schemas.microsoft.com/office/drawing/2014/main" id="{2676DD6C-E4BA-4E6A-977B-78CC8DF923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4" name="Text Box 1">
          <a:extLst>
            <a:ext uri="{FF2B5EF4-FFF2-40B4-BE49-F238E27FC236}">
              <a16:creationId xmlns:a16="http://schemas.microsoft.com/office/drawing/2014/main" id="{3D35624B-D838-48EF-BC12-8895AFCE5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5" name="Text Box 1">
          <a:extLst>
            <a:ext uri="{FF2B5EF4-FFF2-40B4-BE49-F238E27FC236}">
              <a16:creationId xmlns:a16="http://schemas.microsoft.com/office/drawing/2014/main" id="{C7D50F90-7095-4400-BC82-081162C316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6" name="Text Box 1">
          <a:extLst>
            <a:ext uri="{FF2B5EF4-FFF2-40B4-BE49-F238E27FC236}">
              <a16:creationId xmlns:a16="http://schemas.microsoft.com/office/drawing/2014/main" id="{BD7C7B1B-94D2-472C-8712-5228205343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7" name="Text Box 1">
          <a:extLst>
            <a:ext uri="{FF2B5EF4-FFF2-40B4-BE49-F238E27FC236}">
              <a16:creationId xmlns:a16="http://schemas.microsoft.com/office/drawing/2014/main" id="{B8998EF5-1DAF-4643-814B-8EC7EF1DDD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8" name="Text Box 1">
          <a:extLst>
            <a:ext uri="{FF2B5EF4-FFF2-40B4-BE49-F238E27FC236}">
              <a16:creationId xmlns:a16="http://schemas.microsoft.com/office/drawing/2014/main" id="{3905E03D-0C3D-44B1-85B2-BF3F27A853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79" name="Text Box 1">
          <a:extLst>
            <a:ext uri="{FF2B5EF4-FFF2-40B4-BE49-F238E27FC236}">
              <a16:creationId xmlns:a16="http://schemas.microsoft.com/office/drawing/2014/main" id="{D429A036-4F14-42F1-8118-B91B4BE791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0" name="Text Box 1">
          <a:extLst>
            <a:ext uri="{FF2B5EF4-FFF2-40B4-BE49-F238E27FC236}">
              <a16:creationId xmlns:a16="http://schemas.microsoft.com/office/drawing/2014/main" id="{3F39AA84-66F9-4B42-8AB4-9DDA015D1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1" name="Text Box 1">
          <a:extLst>
            <a:ext uri="{FF2B5EF4-FFF2-40B4-BE49-F238E27FC236}">
              <a16:creationId xmlns:a16="http://schemas.microsoft.com/office/drawing/2014/main" id="{393A9065-5822-422B-BDC3-2E941E20DD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2" name="Text Box 1">
          <a:extLst>
            <a:ext uri="{FF2B5EF4-FFF2-40B4-BE49-F238E27FC236}">
              <a16:creationId xmlns:a16="http://schemas.microsoft.com/office/drawing/2014/main" id="{033EB22E-996A-420D-BA3C-60A9E1CAFA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3" name="Text Box 1">
          <a:extLst>
            <a:ext uri="{FF2B5EF4-FFF2-40B4-BE49-F238E27FC236}">
              <a16:creationId xmlns:a16="http://schemas.microsoft.com/office/drawing/2014/main" id="{143E050F-0518-46FA-BDA0-2E73C32FB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4" name="Text Box 1">
          <a:extLst>
            <a:ext uri="{FF2B5EF4-FFF2-40B4-BE49-F238E27FC236}">
              <a16:creationId xmlns:a16="http://schemas.microsoft.com/office/drawing/2014/main" id="{33538ADB-A90C-411C-BEF1-FC6571857A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5" name="Text Box 1">
          <a:extLst>
            <a:ext uri="{FF2B5EF4-FFF2-40B4-BE49-F238E27FC236}">
              <a16:creationId xmlns:a16="http://schemas.microsoft.com/office/drawing/2014/main" id="{D0604061-1162-4D43-85F8-6B68EBC43D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6" name="Text Box 1">
          <a:extLst>
            <a:ext uri="{FF2B5EF4-FFF2-40B4-BE49-F238E27FC236}">
              <a16:creationId xmlns:a16="http://schemas.microsoft.com/office/drawing/2014/main" id="{9AAD3FDB-9653-456B-8DF1-4FFD9E4E28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7" name="Text Box 1">
          <a:extLst>
            <a:ext uri="{FF2B5EF4-FFF2-40B4-BE49-F238E27FC236}">
              <a16:creationId xmlns:a16="http://schemas.microsoft.com/office/drawing/2014/main" id="{19BC1A47-7EEC-4796-8EB2-B3C8B21AF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8" name="Text Box 1">
          <a:extLst>
            <a:ext uri="{FF2B5EF4-FFF2-40B4-BE49-F238E27FC236}">
              <a16:creationId xmlns:a16="http://schemas.microsoft.com/office/drawing/2014/main" id="{7DC22FA6-9F24-47BE-8C69-F39C56427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89" name="Text Box 1">
          <a:extLst>
            <a:ext uri="{FF2B5EF4-FFF2-40B4-BE49-F238E27FC236}">
              <a16:creationId xmlns:a16="http://schemas.microsoft.com/office/drawing/2014/main" id="{24778878-8626-4511-9A09-F376E03108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0" name="Text Box 1">
          <a:extLst>
            <a:ext uri="{FF2B5EF4-FFF2-40B4-BE49-F238E27FC236}">
              <a16:creationId xmlns:a16="http://schemas.microsoft.com/office/drawing/2014/main" id="{8DD3154C-A6AE-451D-AA99-356DEAA4F8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1" name="Text Box 1">
          <a:extLst>
            <a:ext uri="{FF2B5EF4-FFF2-40B4-BE49-F238E27FC236}">
              <a16:creationId xmlns:a16="http://schemas.microsoft.com/office/drawing/2014/main" id="{8D0CD348-65CF-45E7-9D5E-D8F3A89BD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2" name="Text Box 1">
          <a:extLst>
            <a:ext uri="{FF2B5EF4-FFF2-40B4-BE49-F238E27FC236}">
              <a16:creationId xmlns:a16="http://schemas.microsoft.com/office/drawing/2014/main" id="{1898C9A5-1C2F-4E1C-BD5D-831040F5E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3" name="Text Box 1">
          <a:extLst>
            <a:ext uri="{FF2B5EF4-FFF2-40B4-BE49-F238E27FC236}">
              <a16:creationId xmlns:a16="http://schemas.microsoft.com/office/drawing/2014/main" id="{59823628-6E79-46C6-95FF-B8CE760647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4" name="Text Box 1">
          <a:extLst>
            <a:ext uri="{FF2B5EF4-FFF2-40B4-BE49-F238E27FC236}">
              <a16:creationId xmlns:a16="http://schemas.microsoft.com/office/drawing/2014/main" id="{A5467541-39A2-4E31-AA54-1A79DD34B9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5" name="Text Box 1">
          <a:extLst>
            <a:ext uri="{FF2B5EF4-FFF2-40B4-BE49-F238E27FC236}">
              <a16:creationId xmlns:a16="http://schemas.microsoft.com/office/drawing/2014/main" id="{B85DC37F-05B5-4E76-AB9D-5DF84AF153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6" name="Text Box 1">
          <a:extLst>
            <a:ext uri="{FF2B5EF4-FFF2-40B4-BE49-F238E27FC236}">
              <a16:creationId xmlns:a16="http://schemas.microsoft.com/office/drawing/2014/main" id="{6531CAC2-CAEB-4321-8BA7-362FFBF7DA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7" name="Text Box 1">
          <a:extLst>
            <a:ext uri="{FF2B5EF4-FFF2-40B4-BE49-F238E27FC236}">
              <a16:creationId xmlns:a16="http://schemas.microsoft.com/office/drawing/2014/main" id="{70884569-F645-4C10-959B-67ACA73FA6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8" name="Text Box 1">
          <a:extLst>
            <a:ext uri="{FF2B5EF4-FFF2-40B4-BE49-F238E27FC236}">
              <a16:creationId xmlns:a16="http://schemas.microsoft.com/office/drawing/2014/main" id="{971BB9E6-9E8C-4EC3-8DCD-B2AB326C5B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799" name="Text Box 1">
          <a:extLst>
            <a:ext uri="{FF2B5EF4-FFF2-40B4-BE49-F238E27FC236}">
              <a16:creationId xmlns:a16="http://schemas.microsoft.com/office/drawing/2014/main" id="{7456732F-0304-4112-BE09-DFF7368650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0" name="Text Box 1">
          <a:extLst>
            <a:ext uri="{FF2B5EF4-FFF2-40B4-BE49-F238E27FC236}">
              <a16:creationId xmlns:a16="http://schemas.microsoft.com/office/drawing/2014/main" id="{56CC6678-777F-460E-A46F-744E266CA2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1" name="Text Box 1">
          <a:extLst>
            <a:ext uri="{FF2B5EF4-FFF2-40B4-BE49-F238E27FC236}">
              <a16:creationId xmlns:a16="http://schemas.microsoft.com/office/drawing/2014/main" id="{528E87D5-9BAC-4FFD-9187-257A719152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2" name="Text Box 1">
          <a:extLst>
            <a:ext uri="{FF2B5EF4-FFF2-40B4-BE49-F238E27FC236}">
              <a16:creationId xmlns:a16="http://schemas.microsoft.com/office/drawing/2014/main" id="{271FA821-0B10-4804-A01D-67145A48E6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3" name="Text Box 1">
          <a:extLst>
            <a:ext uri="{FF2B5EF4-FFF2-40B4-BE49-F238E27FC236}">
              <a16:creationId xmlns:a16="http://schemas.microsoft.com/office/drawing/2014/main" id="{F693B478-8D6E-4D02-8492-F194A90C26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4" name="Text Box 1">
          <a:extLst>
            <a:ext uri="{FF2B5EF4-FFF2-40B4-BE49-F238E27FC236}">
              <a16:creationId xmlns:a16="http://schemas.microsoft.com/office/drawing/2014/main" id="{EA518F07-FF9D-491B-BBBE-60435D0F60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5" name="Text Box 1">
          <a:extLst>
            <a:ext uri="{FF2B5EF4-FFF2-40B4-BE49-F238E27FC236}">
              <a16:creationId xmlns:a16="http://schemas.microsoft.com/office/drawing/2014/main" id="{F320C575-4DAD-405A-9D6B-E9CB7DA17A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6" name="Text Box 1">
          <a:extLst>
            <a:ext uri="{FF2B5EF4-FFF2-40B4-BE49-F238E27FC236}">
              <a16:creationId xmlns:a16="http://schemas.microsoft.com/office/drawing/2014/main" id="{F5068EBF-2CA1-4FC6-B237-5C2984D781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7" name="Text Box 1">
          <a:extLst>
            <a:ext uri="{FF2B5EF4-FFF2-40B4-BE49-F238E27FC236}">
              <a16:creationId xmlns:a16="http://schemas.microsoft.com/office/drawing/2014/main" id="{A804DD3E-9088-4866-83DC-8C6BB98690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8" name="Text Box 1">
          <a:extLst>
            <a:ext uri="{FF2B5EF4-FFF2-40B4-BE49-F238E27FC236}">
              <a16:creationId xmlns:a16="http://schemas.microsoft.com/office/drawing/2014/main" id="{5CDAC0B7-9D01-42E6-BE3E-40BEE4A206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09" name="Text Box 1">
          <a:extLst>
            <a:ext uri="{FF2B5EF4-FFF2-40B4-BE49-F238E27FC236}">
              <a16:creationId xmlns:a16="http://schemas.microsoft.com/office/drawing/2014/main" id="{E140EDC2-C3FD-4A8C-B432-02552DC81B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0" name="Text Box 1">
          <a:extLst>
            <a:ext uri="{FF2B5EF4-FFF2-40B4-BE49-F238E27FC236}">
              <a16:creationId xmlns:a16="http://schemas.microsoft.com/office/drawing/2014/main" id="{026D075F-103B-4381-9721-497570C0F5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1" name="Text Box 1">
          <a:extLst>
            <a:ext uri="{FF2B5EF4-FFF2-40B4-BE49-F238E27FC236}">
              <a16:creationId xmlns:a16="http://schemas.microsoft.com/office/drawing/2014/main" id="{37B3592C-F7A5-4837-B7A8-483222C0D3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2" name="Text Box 1">
          <a:extLst>
            <a:ext uri="{FF2B5EF4-FFF2-40B4-BE49-F238E27FC236}">
              <a16:creationId xmlns:a16="http://schemas.microsoft.com/office/drawing/2014/main" id="{1C53C19A-479E-427D-A158-4DB63C7DF7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3" name="Text Box 1">
          <a:extLst>
            <a:ext uri="{FF2B5EF4-FFF2-40B4-BE49-F238E27FC236}">
              <a16:creationId xmlns:a16="http://schemas.microsoft.com/office/drawing/2014/main" id="{1EE099EE-7F36-4B8B-AFE5-513384E8C5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4" name="Text Box 1">
          <a:extLst>
            <a:ext uri="{FF2B5EF4-FFF2-40B4-BE49-F238E27FC236}">
              <a16:creationId xmlns:a16="http://schemas.microsoft.com/office/drawing/2014/main" id="{3541F655-FC56-4832-904F-48D759EFD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5" name="Text Box 1">
          <a:extLst>
            <a:ext uri="{FF2B5EF4-FFF2-40B4-BE49-F238E27FC236}">
              <a16:creationId xmlns:a16="http://schemas.microsoft.com/office/drawing/2014/main" id="{11B29D1B-E4A3-4AC0-90B8-5E0C3B8673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6" name="Text Box 1">
          <a:extLst>
            <a:ext uri="{FF2B5EF4-FFF2-40B4-BE49-F238E27FC236}">
              <a16:creationId xmlns:a16="http://schemas.microsoft.com/office/drawing/2014/main" id="{81D531CE-F0CE-4E52-9814-97354A636B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7" name="Text Box 1">
          <a:extLst>
            <a:ext uri="{FF2B5EF4-FFF2-40B4-BE49-F238E27FC236}">
              <a16:creationId xmlns:a16="http://schemas.microsoft.com/office/drawing/2014/main" id="{FC0BED5C-3178-4EC3-89E2-811E84D6EB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8" name="Text Box 1">
          <a:extLst>
            <a:ext uri="{FF2B5EF4-FFF2-40B4-BE49-F238E27FC236}">
              <a16:creationId xmlns:a16="http://schemas.microsoft.com/office/drawing/2014/main" id="{F572777A-F421-4989-B92C-AE10C19D71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19" name="Text Box 1">
          <a:extLst>
            <a:ext uri="{FF2B5EF4-FFF2-40B4-BE49-F238E27FC236}">
              <a16:creationId xmlns:a16="http://schemas.microsoft.com/office/drawing/2014/main" id="{981A5D54-22E7-4869-AB62-D69A64ED8D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0" name="Text Box 1">
          <a:extLst>
            <a:ext uri="{FF2B5EF4-FFF2-40B4-BE49-F238E27FC236}">
              <a16:creationId xmlns:a16="http://schemas.microsoft.com/office/drawing/2014/main" id="{A33CD930-FAF6-43D2-B0D5-96A715A05D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1" name="Text Box 1">
          <a:extLst>
            <a:ext uri="{FF2B5EF4-FFF2-40B4-BE49-F238E27FC236}">
              <a16:creationId xmlns:a16="http://schemas.microsoft.com/office/drawing/2014/main" id="{D43DF64C-EF07-4D11-930B-D130560E47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2" name="Text Box 1">
          <a:extLst>
            <a:ext uri="{FF2B5EF4-FFF2-40B4-BE49-F238E27FC236}">
              <a16:creationId xmlns:a16="http://schemas.microsoft.com/office/drawing/2014/main" id="{CD65A1D2-E7CC-46BC-B8C4-6D6565C3E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3" name="Text Box 1">
          <a:extLst>
            <a:ext uri="{FF2B5EF4-FFF2-40B4-BE49-F238E27FC236}">
              <a16:creationId xmlns:a16="http://schemas.microsoft.com/office/drawing/2014/main" id="{F36341A3-2998-4761-B7B1-78CC09CCE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4" name="Text Box 1">
          <a:extLst>
            <a:ext uri="{FF2B5EF4-FFF2-40B4-BE49-F238E27FC236}">
              <a16:creationId xmlns:a16="http://schemas.microsoft.com/office/drawing/2014/main" id="{F03F9B32-1EC3-41DB-87CD-198F10DAB3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5" name="Text Box 1">
          <a:extLst>
            <a:ext uri="{FF2B5EF4-FFF2-40B4-BE49-F238E27FC236}">
              <a16:creationId xmlns:a16="http://schemas.microsoft.com/office/drawing/2014/main" id="{16870F91-8475-4856-B2C8-73ABBF48D1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6" name="Text Box 1">
          <a:extLst>
            <a:ext uri="{FF2B5EF4-FFF2-40B4-BE49-F238E27FC236}">
              <a16:creationId xmlns:a16="http://schemas.microsoft.com/office/drawing/2014/main" id="{7D028CA4-4B3F-4930-A605-180990B955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7" name="Text Box 1">
          <a:extLst>
            <a:ext uri="{FF2B5EF4-FFF2-40B4-BE49-F238E27FC236}">
              <a16:creationId xmlns:a16="http://schemas.microsoft.com/office/drawing/2014/main" id="{B07D92BD-64E3-4279-BC0D-D9974DC395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8" name="Text Box 1">
          <a:extLst>
            <a:ext uri="{FF2B5EF4-FFF2-40B4-BE49-F238E27FC236}">
              <a16:creationId xmlns:a16="http://schemas.microsoft.com/office/drawing/2014/main" id="{5AE124C5-6251-40B5-BC44-5F6CD2C20A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29" name="Text Box 1">
          <a:extLst>
            <a:ext uri="{FF2B5EF4-FFF2-40B4-BE49-F238E27FC236}">
              <a16:creationId xmlns:a16="http://schemas.microsoft.com/office/drawing/2014/main" id="{EAB388B7-C8B4-4379-B88E-D8665BD5B8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0" name="Text Box 1">
          <a:extLst>
            <a:ext uri="{FF2B5EF4-FFF2-40B4-BE49-F238E27FC236}">
              <a16:creationId xmlns:a16="http://schemas.microsoft.com/office/drawing/2014/main" id="{0F5C7FE3-751F-41A4-AC37-34138EFE7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1" name="Text Box 1">
          <a:extLst>
            <a:ext uri="{FF2B5EF4-FFF2-40B4-BE49-F238E27FC236}">
              <a16:creationId xmlns:a16="http://schemas.microsoft.com/office/drawing/2014/main" id="{1BFBDA28-C7A5-49DA-A055-01CE6DA931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2" name="Text Box 1">
          <a:extLst>
            <a:ext uri="{FF2B5EF4-FFF2-40B4-BE49-F238E27FC236}">
              <a16:creationId xmlns:a16="http://schemas.microsoft.com/office/drawing/2014/main" id="{8EB20820-5B6D-46E3-9869-4A22E8192B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3" name="Text Box 1">
          <a:extLst>
            <a:ext uri="{FF2B5EF4-FFF2-40B4-BE49-F238E27FC236}">
              <a16:creationId xmlns:a16="http://schemas.microsoft.com/office/drawing/2014/main" id="{D1365CA4-1A0F-4809-8240-145298C88E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4" name="Text Box 1">
          <a:extLst>
            <a:ext uri="{FF2B5EF4-FFF2-40B4-BE49-F238E27FC236}">
              <a16:creationId xmlns:a16="http://schemas.microsoft.com/office/drawing/2014/main" id="{E2D65A11-0AE1-4EC3-B8D9-39FAA69A1A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5" name="Text Box 1">
          <a:extLst>
            <a:ext uri="{FF2B5EF4-FFF2-40B4-BE49-F238E27FC236}">
              <a16:creationId xmlns:a16="http://schemas.microsoft.com/office/drawing/2014/main" id="{E0C93024-2512-49EB-BB21-B928B9FBEE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6" name="Text Box 1">
          <a:extLst>
            <a:ext uri="{FF2B5EF4-FFF2-40B4-BE49-F238E27FC236}">
              <a16:creationId xmlns:a16="http://schemas.microsoft.com/office/drawing/2014/main" id="{2B145ACF-97A3-4CDD-854A-12B5DB935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7" name="Text Box 1">
          <a:extLst>
            <a:ext uri="{FF2B5EF4-FFF2-40B4-BE49-F238E27FC236}">
              <a16:creationId xmlns:a16="http://schemas.microsoft.com/office/drawing/2014/main" id="{1270C0E7-08A2-4C8D-BF11-D21068F92E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8" name="Text Box 1">
          <a:extLst>
            <a:ext uri="{FF2B5EF4-FFF2-40B4-BE49-F238E27FC236}">
              <a16:creationId xmlns:a16="http://schemas.microsoft.com/office/drawing/2014/main" id="{C0B9BB28-1184-4224-AEA3-873E831E8A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39" name="Text Box 1">
          <a:extLst>
            <a:ext uri="{FF2B5EF4-FFF2-40B4-BE49-F238E27FC236}">
              <a16:creationId xmlns:a16="http://schemas.microsoft.com/office/drawing/2014/main" id="{1D7EC263-A319-47AE-A887-5458FC55E1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0" name="Text Box 1">
          <a:extLst>
            <a:ext uri="{FF2B5EF4-FFF2-40B4-BE49-F238E27FC236}">
              <a16:creationId xmlns:a16="http://schemas.microsoft.com/office/drawing/2014/main" id="{4FEB398E-58B3-4C37-A244-07D51B7DC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1" name="Text Box 1">
          <a:extLst>
            <a:ext uri="{FF2B5EF4-FFF2-40B4-BE49-F238E27FC236}">
              <a16:creationId xmlns:a16="http://schemas.microsoft.com/office/drawing/2014/main" id="{00DC50AB-3071-4230-976C-0A9849CD9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2" name="Text Box 1">
          <a:extLst>
            <a:ext uri="{FF2B5EF4-FFF2-40B4-BE49-F238E27FC236}">
              <a16:creationId xmlns:a16="http://schemas.microsoft.com/office/drawing/2014/main" id="{4F7D7F49-D074-4179-A83F-0A56C5FB61E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3" name="Text Box 1">
          <a:extLst>
            <a:ext uri="{FF2B5EF4-FFF2-40B4-BE49-F238E27FC236}">
              <a16:creationId xmlns:a16="http://schemas.microsoft.com/office/drawing/2014/main" id="{CD95CD7E-26C5-489A-AB10-2E57B5ADB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4" name="Text Box 1">
          <a:extLst>
            <a:ext uri="{FF2B5EF4-FFF2-40B4-BE49-F238E27FC236}">
              <a16:creationId xmlns:a16="http://schemas.microsoft.com/office/drawing/2014/main" id="{8094DB8A-F02B-4BD9-9FB8-2D5ABAFCB9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5" name="Text Box 1">
          <a:extLst>
            <a:ext uri="{FF2B5EF4-FFF2-40B4-BE49-F238E27FC236}">
              <a16:creationId xmlns:a16="http://schemas.microsoft.com/office/drawing/2014/main" id="{7054BB3C-36C7-4751-92C5-58B1DC79C0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6" name="Text Box 1">
          <a:extLst>
            <a:ext uri="{FF2B5EF4-FFF2-40B4-BE49-F238E27FC236}">
              <a16:creationId xmlns:a16="http://schemas.microsoft.com/office/drawing/2014/main" id="{57D8BEFC-9351-433F-9BEA-D4DE6BAFB6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7" name="Text Box 1">
          <a:extLst>
            <a:ext uri="{FF2B5EF4-FFF2-40B4-BE49-F238E27FC236}">
              <a16:creationId xmlns:a16="http://schemas.microsoft.com/office/drawing/2014/main" id="{AD494393-9EFA-4483-BC9C-A78D173396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8" name="Text Box 1">
          <a:extLst>
            <a:ext uri="{FF2B5EF4-FFF2-40B4-BE49-F238E27FC236}">
              <a16:creationId xmlns:a16="http://schemas.microsoft.com/office/drawing/2014/main" id="{B35F5732-290A-487F-A688-AB5543322E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49" name="Text Box 1">
          <a:extLst>
            <a:ext uri="{FF2B5EF4-FFF2-40B4-BE49-F238E27FC236}">
              <a16:creationId xmlns:a16="http://schemas.microsoft.com/office/drawing/2014/main" id="{EB7C855E-788A-4BF1-B641-7DA5C8BAB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0" name="Text Box 1">
          <a:extLst>
            <a:ext uri="{FF2B5EF4-FFF2-40B4-BE49-F238E27FC236}">
              <a16:creationId xmlns:a16="http://schemas.microsoft.com/office/drawing/2014/main" id="{01DA416B-1997-4C7A-B3EA-A24D488976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1" name="Text Box 1">
          <a:extLst>
            <a:ext uri="{FF2B5EF4-FFF2-40B4-BE49-F238E27FC236}">
              <a16:creationId xmlns:a16="http://schemas.microsoft.com/office/drawing/2014/main" id="{64C1EEC2-CA56-4C46-9B23-66E6B2B43C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2" name="Text Box 1">
          <a:extLst>
            <a:ext uri="{FF2B5EF4-FFF2-40B4-BE49-F238E27FC236}">
              <a16:creationId xmlns:a16="http://schemas.microsoft.com/office/drawing/2014/main" id="{EE6B5D63-1229-43F5-8D51-B7E988B09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3" name="Text Box 1">
          <a:extLst>
            <a:ext uri="{FF2B5EF4-FFF2-40B4-BE49-F238E27FC236}">
              <a16:creationId xmlns:a16="http://schemas.microsoft.com/office/drawing/2014/main" id="{99984B61-255A-43B7-BF20-15165C47EF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4" name="Text Box 1">
          <a:extLst>
            <a:ext uri="{FF2B5EF4-FFF2-40B4-BE49-F238E27FC236}">
              <a16:creationId xmlns:a16="http://schemas.microsoft.com/office/drawing/2014/main" id="{E65B3941-C3E6-4B0A-99EF-1133EDC7FC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5" name="Text Box 1">
          <a:extLst>
            <a:ext uri="{FF2B5EF4-FFF2-40B4-BE49-F238E27FC236}">
              <a16:creationId xmlns:a16="http://schemas.microsoft.com/office/drawing/2014/main" id="{506CC474-7030-4ECE-BA99-006DF27800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6" name="Text Box 1">
          <a:extLst>
            <a:ext uri="{FF2B5EF4-FFF2-40B4-BE49-F238E27FC236}">
              <a16:creationId xmlns:a16="http://schemas.microsoft.com/office/drawing/2014/main" id="{0B7E4A4B-43C0-49DC-A325-CC13BF3A6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7" name="Text Box 1">
          <a:extLst>
            <a:ext uri="{FF2B5EF4-FFF2-40B4-BE49-F238E27FC236}">
              <a16:creationId xmlns:a16="http://schemas.microsoft.com/office/drawing/2014/main" id="{CA6E2608-89DB-4698-81C2-0BCBAFFD3B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8" name="Text Box 1">
          <a:extLst>
            <a:ext uri="{FF2B5EF4-FFF2-40B4-BE49-F238E27FC236}">
              <a16:creationId xmlns:a16="http://schemas.microsoft.com/office/drawing/2014/main" id="{DF32CB82-2450-4CC1-A906-19293186F9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59" name="Text Box 1">
          <a:extLst>
            <a:ext uri="{FF2B5EF4-FFF2-40B4-BE49-F238E27FC236}">
              <a16:creationId xmlns:a16="http://schemas.microsoft.com/office/drawing/2014/main" id="{B9C7FB34-2409-48AE-AC97-AD3E9B2B46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0" name="Text Box 1">
          <a:extLst>
            <a:ext uri="{FF2B5EF4-FFF2-40B4-BE49-F238E27FC236}">
              <a16:creationId xmlns:a16="http://schemas.microsoft.com/office/drawing/2014/main" id="{B182B83A-FD07-4CFD-A6BF-AC557111A4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1" name="Text Box 1">
          <a:extLst>
            <a:ext uri="{FF2B5EF4-FFF2-40B4-BE49-F238E27FC236}">
              <a16:creationId xmlns:a16="http://schemas.microsoft.com/office/drawing/2014/main" id="{24F0BBF9-7F25-4448-AB4A-921FDFFCDB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2" name="Text Box 1">
          <a:extLst>
            <a:ext uri="{FF2B5EF4-FFF2-40B4-BE49-F238E27FC236}">
              <a16:creationId xmlns:a16="http://schemas.microsoft.com/office/drawing/2014/main" id="{21AF32C0-2CFC-4C95-B80F-C8F8004F42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3" name="Text Box 1">
          <a:extLst>
            <a:ext uri="{FF2B5EF4-FFF2-40B4-BE49-F238E27FC236}">
              <a16:creationId xmlns:a16="http://schemas.microsoft.com/office/drawing/2014/main" id="{4B159C2D-DC53-4A37-AA0C-07591581F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4" name="Text Box 1">
          <a:extLst>
            <a:ext uri="{FF2B5EF4-FFF2-40B4-BE49-F238E27FC236}">
              <a16:creationId xmlns:a16="http://schemas.microsoft.com/office/drawing/2014/main" id="{E8411494-23D3-450D-804C-B7D32CE3C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5" name="Text Box 1">
          <a:extLst>
            <a:ext uri="{FF2B5EF4-FFF2-40B4-BE49-F238E27FC236}">
              <a16:creationId xmlns:a16="http://schemas.microsoft.com/office/drawing/2014/main" id="{6C63FA01-9F63-46D0-8029-FEBC8499DC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6" name="Text Box 1">
          <a:extLst>
            <a:ext uri="{FF2B5EF4-FFF2-40B4-BE49-F238E27FC236}">
              <a16:creationId xmlns:a16="http://schemas.microsoft.com/office/drawing/2014/main" id="{ACC3AC97-3AA1-4981-9913-83BFF7D7D1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7" name="Text Box 1">
          <a:extLst>
            <a:ext uri="{FF2B5EF4-FFF2-40B4-BE49-F238E27FC236}">
              <a16:creationId xmlns:a16="http://schemas.microsoft.com/office/drawing/2014/main" id="{29914F9D-15D9-4FF5-A8A8-87373D38D8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8" name="Text Box 1">
          <a:extLst>
            <a:ext uri="{FF2B5EF4-FFF2-40B4-BE49-F238E27FC236}">
              <a16:creationId xmlns:a16="http://schemas.microsoft.com/office/drawing/2014/main" id="{C0D19019-5D00-4F0F-BB72-83C6354262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69" name="Text Box 1">
          <a:extLst>
            <a:ext uri="{FF2B5EF4-FFF2-40B4-BE49-F238E27FC236}">
              <a16:creationId xmlns:a16="http://schemas.microsoft.com/office/drawing/2014/main" id="{D1C7A686-C9AB-4B5E-B8C8-DF21005E9B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0" name="Text Box 1">
          <a:extLst>
            <a:ext uri="{FF2B5EF4-FFF2-40B4-BE49-F238E27FC236}">
              <a16:creationId xmlns:a16="http://schemas.microsoft.com/office/drawing/2014/main" id="{C7AD634C-9EFC-41AD-A26D-11DF2D3615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1" name="Text Box 1">
          <a:extLst>
            <a:ext uri="{FF2B5EF4-FFF2-40B4-BE49-F238E27FC236}">
              <a16:creationId xmlns:a16="http://schemas.microsoft.com/office/drawing/2014/main" id="{1767ED04-A8E8-4FEF-816B-C1171975E5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2" name="Text Box 1">
          <a:extLst>
            <a:ext uri="{FF2B5EF4-FFF2-40B4-BE49-F238E27FC236}">
              <a16:creationId xmlns:a16="http://schemas.microsoft.com/office/drawing/2014/main" id="{919E7D8C-A57A-42C4-B732-DBA7174EB9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3" name="Text Box 1">
          <a:extLst>
            <a:ext uri="{FF2B5EF4-FFF2-40B4-BE49-F238E27FC236}">
              <a16:creationId xmlns:a16="http://schemas.microsoft.com/office/drawing/2014/main" id="{054142DE-D506-4EAF-8139-D280B4F1C0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4" name="Text Box 1">
          <a:extLst>
            <a:ext uri="{FF2B5EF4-FFF2-40B4-BE49-F238E27FC236}">
              <a16:creationId xmlns:a16="http://schemas.microsoft.com/office/drawing/2014/main" id="{249E223C-2A23-42F7-991A-279735E06D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5" name="Text Box 1">
          <a:extLst>
            <a:ext uri="{FF2B5EF4-FFF2-40B4-BE49-F238E27FC236}">
              <a16:creationId xmlns:a16="http://schemas.microsoft.com/office/drawing/2014/main" id="{56A16D40-6C80-4666-B13A-4EADC5216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6" name="Text Box 1">
          <a:extLst>
            <a:ext uri="{FF2B5EF4-FFF2-40B4-BE49-F238E27FC236}">
              <a16:creationId xmlns:a16="http://schemas.microsoft.com/office/drawing/2014/main" id="{C223C07D-5478-4B71-BB29-61A51C9BEE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7" name="Text Box 1">
          <a:extLst>
            <a:ext uri="{FF2B5EF4-FFF2-40B4-BE49-F238E27FC236}">
              <a16:creationId xmlns:a16="http://schemas.microsoft.com/office/drawing/2014/main" id="{787C398E-AA88-4B15-950F-19FA9DDEE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8" name="Text Box 1">
          <a:extLst>
            <a:ext uri="{FF2B5EF4-FFF2-40B4-BE49-F238E27FC236}">
              <a16:creationId xmlns:a16="http://schemas.microsoft.com/office/drawing/2014/main" id="{0EF0C51E-4470-47C4-9C09-FE3555E2F40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79" name="Text Box 1">
          <a:extLst>
            <a:ext uri="{FF2B5EF4-FFF2-40B4-BE49-F238E27FC236}">
              <a16:creationId xmlns:a16="http://schemas.microsoft.com/office/drawing/2014/main" id="{B4EDACEF-9AFC-409E-B130-B70F7C90F5F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0" name="Text Box 1">
          <a:extLst>
            <a:ext uri="{FF2B5EF4-FFF2-40B4-BE49-F238E27FC236}">
              <a16:creationId xmlns:a16="http://schemas.microsoft.com/office/drawing/2014/main" id="{AE1AA90E-4020-4E9D-9B76-29E7365FB6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1" name="Text Box 1">
          <a:extLst>
            <a:ext uri="{FF2B5EF4-FFF2-40B4-BE49-F238E27FC236}">
              <a16:creationId xmlns:a16="http://schemas.microsoft.com/office/drawing/2014/main" id="{2011DA07-418B-4DBB-9B17-8A35BA7C4F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2" name="Text Box 1">
          <a:extLst>
            <a:ext uri="{FF2B5EF4-FFF2-40B4-BE49-F238E27FC236}">
              <a16:creationId xmlns:a16="http://schemas.microsoft.com/office/drawing/2014/main" id="{F585B88F-02F5-419B-89BA-67CBEA9F8B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3" name="Text Box 1">
          <a:extLst>
            <a:ext uri="{FF2B5EF4-FFF2-40B4-BE49-F238E27FC236}">
              <a16:creationId xmlns:a16="http://schemas.microsoft.com/office/drawing/2014/main" id="{4FE318BB-7E0B-430F-9C5A-AB30795257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4" name="Text Box 1">
          <a:extLst>
            <a:ext uri="{FF2B5EF4-FFF2-40B4-BE49-F238E27FC236}">
              <a16:creationId xmlns:a16="http://schemas.microsoft.com/office/drawing/2014/main" id="{56CF58A7-0028-43F0-B1BC-01E7098FAA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5" name="Text Box 1">
          <a:extLst>
            <a:ext uri="{FF2B5EF4-FFF2-40B4-BE49-F238E27FC236}">
              <a16:creationId xmlns:a16="http://schemas.microsoft.com/office/drawing/2014/main" id="{C650069E-98F4-4A36-B2DE-95DC46D444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6" name="Text Box 1">
          <a:extLst>
            <a:ext uri="{FF2B5EF4-FFF2-40B4-BE49-F238E27FC236}">
              <a16:creationId xmlns:a16="http://schemas.microsoft.com/office/drawing/2014/main" id="{9D33B26C-400D-468C-90DF-3F8D40BC0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7" name="Text Box 1">
          <a:extLst>
            <a:ext uri="{FF2B5EF4-FFF2-40B4-BE49-F238E27FC236}">
              <a16:creationId xmlns:a16="http://schemas.microsoft.com/office/drawing/2014/main" id="{8F387B24-1DAB-44C8-ABB2-AF5974F59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8" name="Text Box 1">
          <a:extLst>
            <a:ext uri="{FF2B5EF4-FFF2-40B4-BE49-F238E27FC236}">
              <a16:creationId xmlns:a16="http://schemas.microsoft.com/office/drawing/2014/main" id="{2FBDEC88-0E4C-4199-B661-EE7D3559B7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89" name="Text Box 1">
          <a:extLst>
            <a:ext uri="{FF2B5EF4-FFF2-40B4-BE49-F238E27FC236}">
              <a16:creationId xmlns:a16="http://schemas.microsoft.com/office/drawing/2014/main" id="{04D1493C-B72B-41D1-BF5C-1629A22175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0" name="Text Box 1">
          <a:extLst>
            <a:ext uri="{FF2B5EF4-FFF2-40B4-BE49-F238E27FC236}">
              <a16:creationId xmlns:a16="http://schemas.microsoft.com/office/drawing/2014/main" id="{3C5B85E3-124A-4692-B529-825EE9EDBD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1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2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3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4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5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6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7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8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899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0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1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2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3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4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5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6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7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8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09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0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1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2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3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4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5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6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7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8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19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0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1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2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3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4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5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6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7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8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29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0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1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2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3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4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5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6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7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8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39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0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1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2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3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4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5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6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7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8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49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0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1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2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3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4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5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6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7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8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59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0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1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2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3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4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5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6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7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8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69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0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1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2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3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4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5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6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7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8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79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0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1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2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3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4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5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6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7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8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89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0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1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2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3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4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5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6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7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8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9999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0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1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2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3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4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5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6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7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8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09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0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1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2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3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4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5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6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7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8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19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0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1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2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3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4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5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6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7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8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29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0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1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2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3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4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5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6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7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8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39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0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1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2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3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4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5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6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7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8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49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0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1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2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3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4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5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6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7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8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59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0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1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2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3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4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5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6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7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8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69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0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1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2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3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4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5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6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7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8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79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0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1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2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3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4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5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6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7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8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89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0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1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2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3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4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5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6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7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8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099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0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1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2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3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4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5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6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7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8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09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0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1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2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3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4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5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6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7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8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19" name="Text Box 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0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1" name="Text 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2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3" name="Text 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4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5" name="Text 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6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7" name="Text 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8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29" name="Text Box 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0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1" name="Text 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2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3" name="Text 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4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5" name="Text 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6" name="Text 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7" name="Text 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8" name="Text 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39" name="Text Box 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0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1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2" name="Text 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3" name="Text 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4" name="Text Box 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5" name="Text 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6" name="Text 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7" name="Text Box 1">
          <a:extLst>
            <a:ext uri="{FF2B5EF4-FFF2-40B4-BE49-F238E27FC236}">
              <a16:creationId xmlns:a16="http://schemas.microsoft.com/office/drawing/2014/main" id="{0C4A2794-60A5-47D1-AA29-D6F24A4BE8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8" name="Text Box 1">
          <a:extLst>
            <a:ext uri="{FF2B5EF4-FFF2-40B4-BE49-F238E27FC236}">
              <a16:creationId xmlns:a16="http://schemas.microsoft.com/office/drawing/2014/main" id="{5F152391-98F9-486B-81DF-A3916A64B1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49" name="Text Box 1">
          <a:extLst>
            <a:ext uri="{FF2B5EF4-FFF2-40B4-BE49-F238E27FC236}">
              <a16:creationId xmlns:a16="http://schemas.microsoft.com/office/drawing/2014/main" id="{A47CCF16-8ED0-41DE-965F-83254945C6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0" name="Text Box 1">
          <a:extLst>
            <a:ext uri="{FF2B5EF4-FFF2-40B4-BE49-F238E27FC236}">
              <a16:creationId xmlns:a16="http://schemas.microsoft.com/office/drawing/2014/main" id="{932E0336-DF1B-4B83-82CA-83AD87D623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1" name="Text Box 1">
          <a:extLst>
            <a:ext uri="{FF2B5EF4-FFF2-40B4-BE49-F238E27FC236}">
              <a16:creationId xmlns:a16="http://schemas.microsoft.com/office/drawing/2014/main" id="{4F4E6D95-E34D-423D-B3CE-8467AABB48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2" name="Text Box 1">
          <a:extLst>
            <a:ext uri="{FF2B5EF4-FFF2-40B4-BE49-F238E27FC236}">
              <a16:creationId xmlns:a16="http://schemas.microsoft.com/office/drawing/2014/main" id="{5E059453-9714-4950-971B-590D7C9045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3" name="Text Box 1">
          <a:extLst>
            <a:ext uri="{FF2B5EF4-FFF2-40B4-BE49-F238E27FC236}">
              <a16:creationId xmlns:a16="http://schemas.microsoft.com/office/drawing/2014/main" id="{B144BB3D-D901-451C-98D0-3EEF5AED493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4" name="Text Box 1">
          <a:extLst>
            <a:ext uri="{FF2B5EF4-FFF2-40B4-BE49-F238E27FC236}">
              <a16:creationId xmlns:a16="http://schemas.microsoft.com/office/drawing/2014/main" id="{E9C867EC-245E-44C6-9B82-B7B48952EF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5" name="Text Box 1">
          <a:extLst>
            <a:ext uri="{FF2B5EF4-FFF2-40B4-BE49-F238E27FC236}">
              <a16:creationId xmlns:a16="http://schemas.microsoft.com/office/drawing/2014/main" id="{36B0CC6E-6632-4E22-B61D-8AA236DC2F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6" name="Text Box 1">
          <a:extLst>
            <a:ext uri="{FF2B5EF4-FFF2-40B4-BE49-F238E27FC236}">
              <a16:creationId xmlns:a16="http://schemas.microsoft.com/office/drawing/2014/main" id="{FB9DA1A7-16FF-468E-B73D-B559A6F252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7" name="Text Box 1">
          <a:extLst>
            <a:ext uri="{FF2B5EF4-FFF2-40B4-BE49-F238E27FC236}">
              <a16:creationId xmlns:a16="http://schemas.microsoft.com/office/drawing/2014/main" id="{1E5D1894-5FAC-497A-A1AB-6F9937C9945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8" name="Text Box 1">
          <a:extLst>
            <a:ext uri="{FF2B5EF4-FFF2-40B4-BE49-F238E27FC236}">
              <a16:creationId xmlns:a16="http://schemas.microsoft.com/office/drawing/2014/main" id="{E8A5ED41-6376-4003-9414-C398DD0C9E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59" name="Text Box 1">
          <a:extLst>
            <a:ext uri="{FF2B5EF4-FFF2-40B4-BE49-F238E27FC236}">
              <a16:creationId xmlns:a16="http://schemas.microsoft.com/office/drawing/2014/main" id="{7E0500C2-7B9B-473F-9273-82628D52928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0" name="Text Box 1">
          <a:extLst>
            <a:ext uri="{FF2B5EF4-FFF2-40B4-BE49-F238E27FC236}">
              <a16:creationId xmlns:a16="http://schemas.microsoft.com/office/drawing/2014/main" id="{4F456802-BC63-4E4E-B0A7-91B87A3008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1" name="Text Box 1">
          <a:extLst>
            <a:ext uri="{FF2B5EF4-FFF2-40B4-BE49-F238E27FC236}">
              <a16:creationId xmlns:a16="http://schemas.microsoft.com/office/drawing/2014/main" id="{16A05B67-FD88-4571-87F2-A949D36EA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2" name="Text Box 1">
          <a:extLst>
            <a:ext uri="{FF2B5EF4-FFF2-40B4-BE49-F238E27FC236}">
              <a16:creationId xmlns:a16="http://schemas.microsoft.com/office/drawing/2014/main" id="{A896E00D-5E44-4776-AD58-9E3A861E41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3" name="Text Box 1">
          <a:extLst>
            <a:ext uri="{FF2B5EF4-FFF2-40B4-BE49-F238E27FC236}">
              <a16:creationId xmlns:a16="http://schemas.microsoft.com/office/drawing/2014/main" id="{3FF8AD71-D73D-44F8-B669-406CE1ED7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4" name="Text Box 1">
          <a:extLst>
            <a:ext uri="{FF2B5EF4-FFF2-40B4-BE49-F238E27FC236}">
              <a16:creationId xmlns:a16="http://schemas.microsoft.com/office/drawing/2014/main" id="{DFBDC6F8-E50B-414B-A4CF-934C8E57F8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5" name="Text Box 1">
          <a:extLst>
            <a:ext uri="{FF2B5EF4-FFF2-40B4-BE49-F238E27FC236}">
              <a16:creationId xmlns:a16="http://schemas.microsoft.com/office/drawing/2014/main" id="{3100E951-B5FD-4F9A-AE60-13B219623C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6" name="Text Box 1">
          <a:extLst>
            <a:ext uri="{FF2B5EF4-FFF2-40B4-BE49-F238E27FC236}">
              <a16:creationId xmlns:a16="http://schemas.microsoft.com/office/drawing/2014/main" id="{7C1BE8C5-B07F-4B6F-B68F-19D9FF8933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7" name="Text Box 1">
          <a:extLst>
            <a:ext uri="{FF2B5EF4-FFF2-40B4-BE49-F238E27FC236}">
              <a16:creationId xmlns:a16="http://schemas.microsoft.com/office/drawing/2014/main" id="{262BAA18-1D8B-4508-9BCA-D88EDAFC94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8" name="Text Box 1">
          <a:extLst>
            <a:ext uri="{FF2B5EF4-FFF2-40B4-BE49-F238E27FC236}">
              <a16:creationId xmlns:a16="http://schemas.microsoft.com/office/drawing/2014/main" id="{AD63D8BA-D450-4A78-BE9F-24CA05F0C5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69" name="Text Box 1">
          <a:extLst>
            <a:ext uri="{FF2B5EF4-FFF2-40B4-BE49-F238E27FC236}">
              <a16:creationId xmlns:a16="http://schemas.microsoft.com/office/drawing/2014/main" id="{65727B56-0AEC-4830-996D-2B70A12633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0" name="Text Box 1">
          <a:extLst>
            <a:ext uri="{FF2B5EF4-FFF2-40B4-BE49-F238E27FC236}">
              <a16:creationId xmlns:a16="http://schemas.microsoft.com/office/drawing/2014/main" id="{9E180E3D-A00C-44CE-99CB-CF9078AA25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1" name="Text Box 1">
          <a:extLst>
            <a:ext uri="{FF2B5EF4-FFF2-40B4-BE49-F238E27FC236}">
              <a16:creationId xmlns:a16="http://schemas.microsoft.com/office/drawing/2014/main" id="{A9B48DE1-393A-4F3F-814B-1A4246E444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2" name="Text Box 1">
          <a:extLst>
            <a:ext uri="{FF2B5EF4-FFF2-40B4-BE49-F238E27FC236}">
              <a16:creationId xmlns:a16="http://schemas.microsoft.com/office/drawing/2014/main" id="{27147E3B-03CA-4574-8864-82141878A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3" name="Text Box 1">
          <a:extLst>
            <a:ext uri="{FF2B5EF4-FFF2-40B4-BE49-F238E27FC236}">
              <a16:creationId xmlns:a16="http://schemas.microsoft.com/office/drawing/2014/main" id="{9E6C4446-DE22-4821-B370-0235FECDBA6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4" name="Text Box 1">
          <a:extLst>
            <a:ext uri="{FF2B5EF4-FFF2-40B4-BE49-F238E27FC236}">
              <a16:creationId xmlns:a16="http://schemas.microsoft.com/office/drawing/2014/main" id="{9A4351B2-77EC-455C-8ABC-6599E5B03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5" name="Text Box 1">
          <a:extLst>
            <a:ext uri="{FF2B5EF4-FFF2-40B4-BE49-F238E27FC236}">
              <a16:creationId xmlns:a16="http://schemas.microsoft.com/office/drawing/2014/main" id="{F556F547-6470-45FA-8838-D8D91E642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6" name="Text Box 1">
          <a:extLst>
            <a:ext uri="{FF2B5EF4-FFF2-40B4-BE49-F238E27FC236}">
              <a16:creationId xmlns:a16="http://schemas.microsoft.com/office/drawing/2014/main" id="{05D3813B-0B63-4313-96AB-4AB48447C71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7" name="Text Box 1">
          <a:extLst>
            <a:ext uri="{FF2B5EF4-FFF2-40B4-BE49-F238E27FC236}">
              <a16:creationId xmlns:a16="http://schemas.microsoft.com/office/drawing/2014/main" id="{2B6ADA5B-A8A2-4813-8072-9D6C1584D9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8" name="Text Box 1">
          <a:extLst>
            <a:ext uri="{FF2B5EF4-FFF2-40B4-BE49-F238E27FC236}">
              <a16:creationId xmlns:a16="http://schemas.microsoft.com/office/drawing/2014/main" id="{B859A351-287D-459A-B480-0FDBE3B2DE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79" name="Text Box 1">
          <a:extLst>
            <a:ext uri="{FF2B5EF4-FFF2-40B4-BE49-F238E27FC236}">
              <a16:creationId xmlns:a16="http://schemas.microsoft.com/office/drawing/2014/main" id="{ED7FE6CF-547C-42DC-8DDD-4869A2E643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0" name="Text Box 1">
          <a:extLst>
            <a:ext uri="{FF2B5EF4-FFF2-40B4-BE49-F238E27FC236}">
              <a16:creationId xmlns:a16="http://schemas.microsoft.com/office/drawing/2014/main" id="{49C28C21-22CB-4A6E-A3AF-CFAF3A0BD9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1" name="Text Box 1">
          <a:extLst>
            <a:ext uri="{FF2B5EF4-FFF2-40B4-BE49-F238E27FC236}">
              <a16:creationId xmlns:a16="http://schemas.microsoft.com/office/drawing/2014/main" id="{2F86D3F9-8857-4A94-BEF7-0141A8616B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2" name="Text Box 1">
          <a:extLst>
            <a:ext uri="{FF2B5EF4-FFF2-40B4-BE49-F238E27FC236}">
              <a16:creationId xmlns:a16="http://schemas.microsoft.com/office/drawing/2014/main" id="{AB4DE5C5-BD3C-4612-B2F2-B112DC487D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3" name="Text Box 1">
          <a:extLst>
            <a:ext uri="{FF2B5EF4-FFF2-40B4-BE49-F238E27FC236}">
              <a16:creationId xmlns:a16="http://schemas.microsoft.com/office/drawing/2014/main" id="{F6C27600-22EA-4CB2-B5E9-D16E59F2AC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4" name="Text Box 1">
          <a:extLst>
            <a:ext uri="{FF2B5EF4-FFF2-40B4-BE49-F238E27FC236}">
              <a16:creationId xmlns:a16="http://schemas.microsoft.com/office/drawing/2014/main" id="{6892271D-3D3F-45BF-8BB9-BCA9BE09253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5" name="Text Box 1">
          <a:extLst>
            <a:ext uri="{FF2B5EF4-FFF2-40B4-BE49-F238E27FC236}">
              <a16:creationId xmlns:a16="http://schemas.microsoft.com/office/drawing/2014/main" id="{03F9E51D-6F26-42AE-9F37-2F84EC823E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6" name="Text Box 1">
          <a:extLst>
            <a:ext uri="{FF2B5EF4-FFF2-40B4-BE49-F238E27FC236}">
              <a16:creationId xmlns:a16="http://schemas.microsoft.com/office/drawing/2014/main" id="{B632711F-CC65-42C2-AB0D-1BF3FCD2F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7" name="Text Box 1">
          <a:extLst>
            <a:ext uri="{FF2B5EF4-FFF2-40B4-BE49-F238E27FC236}">
              <a16:creationId xmlns:a16="http://schemas.microsoft.com/office/drawing/2014/main" id="{4FD006F1-8AAB-4E81-9904-E148AE9D254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8" name="Text Box 1">
          <a:extLst>
            <a:ext uri="{FF2B5EF4-FFF2-40B4-BE49-F238E27FC236}">
              <a16:creationId xmlns:a16="http://schemas.microsoft.com/office/drawing/2014/main" id="{CFF19408-1FE0-4213-BFB1-8D49D9500A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89" name="Text Box 1">
          <a:extLst>
            <a:ext uri="{FF2B5EF4-FFF2-40B4-BE49-F238E27FC236}">
              <a16:creationId xmlns:a16="http://schemas.microsoft.com/office/drawing/2014/main" id="{2EA7E683-B68C-4B9E-8849-C6B2C62D181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0" name="Text Box 1">
          <a:extLst>
            <a:ext uri="{FF2B5EF4-FFF2-40B4-BE49-F238E27FC236}">
              <a16:creationId xmlns:a16="http://schemas.microsoft.com/office/drawing/2014/main" id="{8F1A8E6E-236F-4AE2-B444-BE15C6C06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1" name="Text Box 1">
          <a:extLst>
            <a:ext uri="{FF2B5EF4-FFF2-40B4-BE49-F238E27FC236}">
              <a16:creationId xmlns:a16="http://schemas.microsoft.com/office/drawing/2014/main" id="{370C0197-3356-4BA0-8FB1-4710404073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2" name="Text Box 1">
          <a:extLst>
            <a:ext uri="{FF2B5EF4-FFF2-40B4-BE49-F238E27FC236}">
              <a16:creationId xmlns:a16="http://schemas.microsoft.com/office/drawing/2014/main" id="{EBCAFC19-F0E8-450E-9B15-7368403A5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3" name="Text Box 1">
          <a:extLst>
            <a:ext uri="{FF2B5EF4-FFF2-40B4-BE49-F238E27FC236}">
              <a16:creationId xmlns:a16="http://schemas.microsoft.com/office/drawing/2014/main" id="{AA167E6D-D0B8-4073-917D-099E3AD811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4" name="Text Box 1">
          <a:extLst>
            <a:ext uri="{FF2B5EF4-FFF2-40B4-BE49-F238E27FC236}">
              <a16:creationId xmlns:a16="http://schemas.microsoft.com/office/drawing/2014/main" id="{46934824-04CA-4387-A2CA-EDEB964AE7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5" name="Text Box 1">
          <a:extLst>
            <a:ext uri="{FF2B5EF4-FFF2-40B4-BE49-F238E27FC236}">
              <a16:creationId xmlns:a16="http://schemas.microsoft.com/office/drawing/2014/main" id="{227FA03A-F048-40DA-8C56-B25085E206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6" name="Text Box 1">
          <a:extLst>
            <a:ext uri="{FF2B5EF4-FFF2-40B4-BE49-F238E27FC236}">
              <a16:creationId xmlns:a16="http://schemas.microsoft.com/office/drawing/2014/main" id="{1E8931CD-CD0A-453F-B398-A652C5D558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7" name="Text Box 1">
          <a:extLst>
            <a:ext uri="{FF2B5EF4-FFF2-40B4-BE49-F238E27FC236}">
              <a16:creationId xmlns:a16="http://schemas.microsoft.com/office/drawing/2014/main" id="{51D4A1FA-D5A5-4A6D-8BB4-2136CFF94D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8" name="Text Box 1">
          <a:extLst>
            <a:ext uri="{FF2B5EF4-FFF2-40B4-BE49-F238E27FC236}">
              <a16:creationId xmlns:a16="http://schemas.microsoft.com/office/drawing/2014/main" id="{7922A837-4551-4664-B549-DDD3F545DA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199" name="Text Box 1">
          <a:extLst>
            <a:ext uri="{FF2B5EF4-FFF2-40B4-BE49-F238E27FC236}">
              <a16:creationId xmlns:a16="http://schemas.microsoft.com/office/drawing/2014/main" id="{283C0CE7-274B-4FD4-AA81-D1ECDE39A6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0" name="Text Box 1">
          <a:extLst>
            <a:ext uri="{FF2B5EF4-FFF2-40B4-BE49-F238E27FC236}">
              <a16:creationId xmlns:a16="http://schemas.microsoft.com/office/drawing/2014/main" id="{E3FE320B-6838-4D87-80F7-9483B7BB73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1" name="Text Box 1">
          <a:extLst>
            <a:ext uri="{FF2B5EF4-FFF2-40B4-BE49-F238E27FC236}">
              <a16:creationId xmlns:a16="http://schemas.microsoft.com/office/drawing/2014/main" id="{00C3F0CE-84A6-46B6-9B68-998A7078E5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2" name="Text Box 1">
          <a:extLst>
            <a:ext uri="{FF2B5EF4-FFF2-40B4-BE49-F238E27FC236}">
              <a16:creationId xmlns:a16="http://schemas.microsoft.com/office/drawing/2014/main" id="{A6CFAA3C-D799-4032-8940-350F3EA554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3" name="Text Box 1">
          <a:extLst>
            <a:ext uri="{FF2B5EF4-FFF2-40B4-BE49-F238E27FC236}">
              <a16:creationId xmlns:a16="http://schemas.microsoft.com/office/drawing/2014/main" id="{0F744844-A1A0-43E5-B99E-4BE3823E03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4" name="Text Box 1">
          <a:extLst>
            <a:ext uri="{FF2B5EF4-FFF2-40B4-BE49-F238E27FC236}">
              <a16:creationId xmlns:a16="http://schemas.microsoft.com/office/drawing/2014/main" id="{22874A6A-DC63-4DDD-802F-7BBC7E9E70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5" name="Text Box 1">
          <a:extLst>
            <a:ext uri="{FF2B5EF4-FFF2-40B4-BE49-F238E27FC236}">
              <a16:creationId xmlns:a16="http://schemas.microsoft.com/office/drawing/2014/main" id="{E35AFAB2-A0D8-4D4C-9E3B-D28EDA2A79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6" name="Text Box 1">
          <a:extLst>
            <a:ext uri="{FF2B5EF4-FFF2-40B4-BE49-F238E27FC236}">
              <a16:creationId xmlns:a16="http://schemas.microsoft.com/office/drawing/2014/main" id="{7481D0D1-C802-4D06-863C-F22C5FC217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7" name="Text Box 1">
          <a:extLst>
            <a:ext uri="{FF2B5EF4-FFF2-40B4-BE49-F238E27FC236}">
              <a16:creationId xmlns:a16="http://schemas.microsoft.com/office/drawing/2014/main" id="{6B54D273-493D-4B11-B260-D279403D25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8" name="Text Box 1">
          <a:extLst>
            <a:ext uri="{FF2B5EF4-FFF2-40B4-BE49-F238E27FC236}">
              <a16:creationId xmlns:a16="http://schemas.microsoft.com/office/drawing/2014/main" id="{5B3A4885-77A9-4215-9C8B-A050AF7154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09" name="Text Box 1">
          <a:extLst>
            <a:ext uri="{FF2B5EF4-FFF2-40B4-BE49-F238E27FC236}">
              <a16:creationId xmlns:a16="http://schemas.microsoft.com/office/drawing/2014/main" id="{257BE140-61F9-4C15-B027-DDD46F4577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0" name="Text Box 1">
          <a:extLst>
            <a:ext uri="{FF2B5EF4-FFF2-40B4-BE49-F238E27FC236}">
              <a16:creationId xmlns:a16="http://schemas.microsoft.com/office/drawing/2014/main" id="{1C6AE047-A6BE-4449-B619-1BF9174CD7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1" name="Text Box 1">
          <a:extLst>
            <a:ext uri="{FF2B5EF4-FFF2-40B4-BE49-F238E27FC236}">
              <a16:creationId xmlns:a16="http://schemas.microsoft.com/office/drawing/2014/main" id="{37370452-E36C-4F96-B07E-7CD37361D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2" name="Text Box 1">
          <a:extLst>
            <a:ext uri="{FF2B5EF4-FFF2-40B4-BE49-F238E27FC236}">
              <a16:creationId xmlns:a16="http://schemas.microsoft.com/office/drawing/2014/main" id="{9EA8C53B-83BF-47B9-B824-51419BD137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3" name="Text Box 1">
          <a:extLst>
            <a:ext uri="{FF2B5EF4-FFF2-40B4-BE49-F238E27FC236}">
              <a16:creationId xmlns:a16="http://schemas.microsoft.com/office/drawing/2014/main" id="{81F55F54-B0F8-4506-BA5E-5AAADBFDFA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4" name="Text Box 1">
          <a:extLst>
            <a:ext uri="{FF2B5EF4-FFF2-40B4-BE49-F238E27FC236}">
              <a16:creationId xmlns:a16="http://schemas.microsoft.com/office/drawing/2014/main" id="{D0FED484-F9BF-4353-A9C9-9F039198DA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5" name="Text Box 1">
          <a:extLst>
            <a:ext uri="{FF2B5EF4-FFF2-40B4-BE49-F238E27FC236}">
              <a16:creationId xmlns:a16="http://schemas.microsoft.com/office/drawing/2014/main" id="{390686CD-BF8F-417F-BF6A-3AB678234F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6" name="Text Box 1">
          <a:extLst>
            <a:ext uri="{FF2B5EF4-FFF2-40B4-BE49-F238E27FC236}">
              <a16:creationId xmlns:a16="http://schemas.microsoft.com/office/drawing/2014/main" id="{49282002-1877-4807-8E0F-576C0A2B3A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7" name="Text Box 1">
          <a:extLst>
            <a:ext uri="{FF2B5EF4-FFF2-40B4-BE49-F238E27FC236}">
              <a16:creationId xmlns:a16="http://schemas.microsoft.com/office/drawing/2014/main" id="{11819994-15E0-4001-AC93-889FF9066C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8" name="Text Box 1">
          <a:extLst>
            <a:ext uri="{FF2B5EF4-FFF2-40B4-BE49-F238E27FC236}">
              <a16:creationId xmlns:a16="http://schemas.microsoft.com/office/drawing/2014/main" id="{4029950B-6B5D-4A02-A939-4C35739DED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19" name="Text Box 1">
          <a:extLst>
            <a:ext uri="{FF2B5EF4-FFF2-40B4-BE49-F238E27FC236}">
              <a16:creationId xmlns:a16="http://schemas.microsoft.com/office/drawing/2014/main" id="{E0909874-D049-4E68-BBBF-FCCD131C27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0" name="Text Box 1">
          <a:extLst>
            <a:ext uri="{FF2B5EF4-FFF2-40B4-BE49-F238E27FC236}">
              <a16:creationId xmlns:a16="http://schemas.microsoft.com/office/drawing/2014/main" id="{EC225479-813C-4136-82B7-09046EC83F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1" name="Text Box 1">
          <a:extLst>
            <a:ext uri="{FF2B5EF4-FFF2-40B4-BE49-F238E27FC236}">
              <a16:creationId xmlns:a16="http://schemas.microsoft.com/office/drawing/2014/main" id="{F42CC045-7436-40F2-B8D5-8951300099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2" name="Text Box 1">
          <a:extLst>
            <a:ext uri="{FF2B5EF4-FFF2-40B4-BE49-F238E27FC236}">
              <a16:creationId xmlns:a16="http://schemas.microsoft.com/office/drawing/2014/main" id="{E11F3EBF-FA3A-4AA2-BA08-6C6ADC14874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3" name="Text Box 1">
          <a:extLst>
            <a:ext uri="{FF2B5EF4-FFF2-40B4-BE49-F238E27FC236}">
              <a16:creationId xmlns:a16="http://schemas.microsoft.com/office/drawing/2014/main" id="{1C30F5A3-D395-48F2-B32A-09E9D640A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4" name="Text Box 1">
          <a:extLst>
            <a:ext uri="{FF2B5EF4-FFF2-40B4-BE49-F238E27FC236}">
              <a16:creationId xmlns:a16="http://schemas.microsoft.com/office/drawing/2014/main" id="{AC4F7A86-D1EF-4D66-8730-D27CD1994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5" name="Text Box 1">
          <a:extLst>
            <a:ext uri="{FF2B5EF4-FFF2-40B4-BE49-F238E27FC236}">
              <a16:creationId xmlns:a16="http://schemas.microsoft.com/office/drawing/2014/main" id="{BAA20006-BA97-4D32-BDC1-14C6E21257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6" name="Text Box 1">
          <a:extLst>
            <a:ext uri="{FF2B5EF4-FFF2-40B4-BE49-F238E27FC236}">
              <a16:creationId xmlns:a16="http://schemas.microsoft.com/office/drawing/2014/main" id="{03EF9394-1908-4603-BDB9-9D268CB525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7" name="Text Box 1">
          <a:extLst>
            <a:ext uri="{FF2B5EF4-FFF2-40B4-BE49-F238E27FC236}">
              <a16:creationId xmlns:a16="http://schemas.microsoft.com/office/drawing/2014/main" id="{C5A18D36-EED1-4F59-8339-5C4679759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8" name="Text Box 1">
          <a:extLst>
            <a:ext uri="{FF2B5EF4-FFF2-40B4-BE49-F238E27FC236}">
              <a16:creationId xmlns:a16="http://schemas.microsoft.com/office/drawing/2014/main" id="{F1AD6244-A2F6-486E-8B0B-138B0A7020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29" name="Text Box 1">
          <a:extLst>
            <a:ext uri="{FF2B5EF4-FFF2-40B4-BE49-F238E27FC236}">
              <a16:creationId xmlns:a16="http://schemas.microsoft.com/office/drawing/2014/main" id="{6013BC1E-56CA-41CB-8EB7-B90303BB13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0" name="Text Box 1">
          <a:extLst>
            <a:ext uri="{FF2B5EF4-FFF2-40B4-BE49-F238E27FC236}">
              <a16:creationId xmlns:a16="http://schemas.microsoft.com/office/drawing/2014/main" id="{791010B6-015E-40C2-9906-01332797E4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1" name="Text Box 1">
          <a:extLst>
            <a:ext uri="{FF2B5EF4-FFF2-40B4-BE49-F238E27FC236}">
              <a16:creationId xmlns:a16="http://schemas.microsoft.com/office/drawing/2014/main" id="{73237F96-1BD0-4037-BD0C-8577B7C37B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2" name="Text Box 1">
          <a:extLst>
            <a:ext uri="{FF2B5EF4-FFF2-40B4-BE49-F238E27FC236}">
              <a16:creationId xmlns:a16="http://schemas.microsoft.com/office/drawing/2014/main" id="{CBD599D5-B265-461D-91F8-19809E0803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3" name="Text Box 1">
          <a:extLst>
            <a:ext uri="{FF2B5EF4-FFF2-40B4-BE49-F238E27FC236}">
              <a16:creationId xmlns:a16="http://schemas.microsoft.com/office/drawing/2014/main" id="{ADA61E5E-AC48-4117-936B-A88F2D27C0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4" name="Text Box 1">
          <a:extLst>
            <a:ext uri="{FF2B5EF4-FFF2-40B4-BE49-F238E27FC236}">
              <a16:creationId xmlns:a16="http://schemas.microsoft.com/office/drawing/2014/main" id="{1EC07380-6AEA-4BD5-A310-7FDD465EBF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5" name="Text Box 1">
          <a:extLst>
            <a:ext uri="{FF2B5EF4-FFF2-40B4-BE49-F238E27FC236}">
              <a16:creationId xmlns:a16="http://schemas.microsoft.com/office/drawing/2014/main" id="{7F13A038-ADC0-4D4E-B094-0C1B3708F3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6" name="Text Box 1">
          <a:extLst>
            <a:ext uri="{FF2B5EF4-FFF2-40B4-BE49-F238E27FC236}">
              <a16:creationId xmlns:a16="http://schemas.microsoft.com/office/drawing/2014/main" id="{F3D54599-49BF-45D3-AB02-791E26E430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7" name="Text Box 1">
          <a:extLst>
            <a:ext uri="{FF2B5EF4-FFF2-40B4-BE49-F238E27FC236}">
              <a16:creationId xmlns:a16="http://schemas.microsoft.com/office/drawing/2014/main" id="{7D58ED41-9BD4-4C85-A01B-7AC893AA22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8" name="Text Box 1">
          <a:extLst>
            <a:ext uri="{FF2B5EF4-FFF2-40B4-BE49-F238E27FC236}">
              <a16:creationId xmlns:a16="http://schemas.microsoft.com/office/drawing/2014/main" id="{9C92260C-2FF6-4655-A612-D02B79DAF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39" name="Text Box 1">
          <a:extLst>
            <a:ext uri="{FF2B5EF4-FFF2-40B4-BE49-F238E27FC236}">
              <a16:creationId xmlns:a16="http://schemas.microsoft.com/office/drawing/2014/main" id="{B9F0EB41-5F35-4831-A022-DEA48398E8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0" name="Text Box 1">
          <a:extLst>
            <a:ext uri="{FF2B5EF4-FFF2-40B4-BE49-F238E27FC236}">
              <a16:creationId xmlns:a16="http://schemas.microsoft.com/office/drawing/2014/main" id="{8BA2A836-6199-4989-9289-2030F55550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ABCBCB2B-14E4-40A8-9060-E48208914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2" name="Text Box 1">
          <a:extLst>
            <a:ext uri="{FF2B5EF4-FFF2-40B4-BE49-F238E27FC236}">
              <a16:creationId xmlns:a16="http://schemas.microsoft.com/office/drawing/2014/main" id="{BCB57B46-C6C0-4BBB-B217-714C30C0CD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3" name="Text Box 1">
          <a:extLst>
            <a:ext uri="{FF2B5EF4-FFF2-40B4-BE49-F238E27FC236}">
              <a16:creationId xmlns:a16="http://schemas.microsoft.com/office/drawing/2014/main" id="{62A52317-9E16-4CBD-9314-6928D5565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4" name="Text Box 1">
          <a:extLst>
            <a:ext uri="{FF2B5EF4-FFF2-40B4-BE49-F238E27FC236}">
              <a16:creationId xmlns:a16="http://schemas.microsoft.com/office/drawing/2014/main" id="{3D073C80-74D7-4CC7-BE62-8EB602194D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5" name="Text Box 1">
          <a:extLst>
            <a:ext uri="{FF2B5EF4-FFF2-40B4-BE49-F238E27FC236}">
              <a16:creationId xmlns:a16="http://schemas.microsoft.com/office/drawing/2014/main" id="{ED7614B0-FDDC-4CAF-85B8-7C65E9563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6" name="Text Box 1">
          <a:extLst>
            <a:ext uri="{FF2B5EF4-FFF2-40B4-BE49-F238E27FC236}">
              <a16:creationId xmlns:a16="http://schemas.microsoft.com/office/drawing/2014/main" id="{2711C2C4-6703-463A-86D7-916A7B41E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7" name="Text Box 1">
          <a:extLst>
            <a:ext uri="{FF2B5EF4-FFF2-40B4-BE49-F238E27FC236}">
              <a16:creationId xmlns:a16="http://schemas.microsoft.com/office/drawing/2014/main" id="{BE48022E-BB65-4DE5-82EE-DAD68163E3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8" name="Text Box 1">
          <a:extLst>
            <a:ext uri="{FF2B5EF4-FFF2-40B4-BE49-F238E27FC236}">
              <a16:creationId xmlns:a16="http://schemas.microsoft.com/office/drawing/2014/main" id="{E7EB32DA-9FD2-4621-B84A-6D433876BA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49" name="Text Box 1">
          <a:extLst>
            <a:ext uri="{FF2B5EF4-FFF2-40B4-BE49-F238E27FC236}">
              <a16:creationId xmlns:a16="http://schemas.microsoft.com/office/drawing/2014/main" id="{91BF62D2-AADD-4CF0-9672-F5D6ED80A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0" name="Text Box 1">
          <a:extLst>
            <a:ext uri="{FF2B5EF4-FFF2-40B4-BE49-F238E27FC236}">
              <a16:creationId xmlns:a16="http://schemas.microsoft.com/office/drawing/2014/main" id="{FCD6D3FE-B7DD-47E8-BF18-99E84934B6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1" name="Text Box 1">
          <a:extLst>
            <a:ext uri="{FF2B5EF4-FFF2-40B4-BE49-F238E27FC236}">
              <a16:creationId xmlns:a16="http://schemas.microsoft.com/office/drawing/2014/main" id="{C55E63BE-C124-4255-9FA3-AF68445539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2" name="Text Box 1">
          <a:extLst>
            <a:ext uri="{FF2B5EF4-FFF2-40B4-BE49-F238E27FC236}">
              <a16:creationId xmlns:a16="http://schemas.microsoft.com/office/drawing/2014/main" id="{36A8A5D6-BB67-4B15-92A8-3794711C43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3" name="Text Box 1">
          <a:extLst>
            <a:ext uri="{FF2B5EF4-FFF2-40B4-BE49-F238E27FC236}">
              <a16:creationId xmlns:a16="http://schemas.microsoft.com/office/drawing/2014/main" id="{C9B179CD-1606-4AC1-B792-EAA6EA9302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4" name="Text Box 1">
          <a:extLst>
            <a:ext uri="{FF2B5EF4-FFF2-40B4-BE49-F238E27FC236}">
              <a16:creationId xmlns:a16="http://schemas.microsoft.com/office/drawing/2014/main" id="{5F22470D-9C4D-4C7F-9AB5-25C15D761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5" name="Text Box 1">
          <a:extLst>
            <a:ext uri="{FF2B5EF4-FFF2-40B4-BE49-F238E27FC236}">
              <a16:creationId xmlns:a16="http://schemas.microsoft.com/office/drawing/2014/main" id="{C6C158D2-6E8C-47A2-AE3D-9A31FF16C6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6" name="Text Box 1">
          <a:extLst>
            <a:ext uri="{FF2B5EF4-FFF2-40B4-BE49-F238E27FC236}">
              <a16:creationId xmlns:a16="http://schemas.microsoft.com/office/drawing/2014/main" id="{A57C9A26-BD8C-4917-BC27-B19F6AB501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7" name="Text Box 1">
          <a:extLst>
            <a:ext uri="{FF2B5EF4-FFF2-40B4-BE49-F238E27FC236}">
              <a16:creationId xmlns:a16="http://schemas.microsoft.com/office/drawing/2014/main" id="{C913D5C5-C49C-4208-BC2A-C480099F851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8" name="Text Box 1">
          <a:extLst>
            <a:ext uri="{FF2B5EF4-FFF2-40B4-BE49-F238E27FC236}">
              <a16:creationId xmlns:a16="http://schemas.microsoft.com/office/drawing/2014/main" id="{16E58125-250A-4E47-94AA-FB10C4B8F9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59" name="Text Box 1">
          <a:extLst>
            <a:ext uri="{FF2B5EF4-FFF2-40B4-BE49-F238E27FC236}">
              <a16:creationId xmlns:a16="http://schemas.microsoft.com/office/drawing/2014/main" id="{E417B741-AA81-40FE-8F06-54EDA7DFB3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0" name="Text Box 1">
          <a:extLst>
            <a:ext uri="{FF2B5EF4-FFF2-40B4-BE49-F238E27FC236}">
              <a16:creationId xmlns:a16="http://schemas.microsoft.com/office/drawing/2014/main" id="{D698CCBF-E7B8-47A3-A108-9E863FD4F1F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1" name="Text Box 1">
          <a:extLst>
            <a:ext uri="{FF2B5EF4-FFF2-40B4-BE49-F238E27FC236}">
              <a16:creationId xmlns:a16="http://schemas.microsoft.com/office/drawing/2014/main" id="{48F29E26-C3AC-4712-86BE-F953B7AD75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2" name="Text Box 1">
          <a:extLst>
            <a:ext uri="{FF2B5EF4-FFF2-40B4-BE49-F238E27FC236}">
              <a16:creationId xmlns:a16="http://schemas.microsoft.com/office/drawing/2014/main" id="{389C46DA-78F7-4E83-A22C-E3A9762ADE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3" name="Text Box 1">
          <a:extLst>
            <a:ext uri="{FF2B5EF4-FFF2-40B4-BE49-F238E27FC236}">
              <a16:creationId xmlns:a16="http://schemas.microsoft.com/office/drawing/2014/main" id="{3E8A0DFD-3E37-46B3-B950-D6E81500B7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4" name="Text Box 1">
          <a:extLst>
            <a:ext uri="{FF2B5EF4-FFF2-40B4-BE49-F238E27FC236}">
              <a16:creationId xmlns:a16="http://schemas.microsoft.com/office/drawing/2014/main" id="{0947464D-7B33-4BF4-918B-2784B722FE3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5" name="Text Box 1">
          <a:extLst>
            <a:ext uri="{FF2B5EF4-FFF2-40B4-BE49-F238E27FC236}">
              <a16:creationId xmlns:a16="http://schemas.microsoft.com/office/drawing/2014/main" id="{D8556ADE-AED4-4E73-9819-60BF85F439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6" name="Text Box 1">
          <a:extLst>
            <a:ext uri="{FF2B5EF4-FFF2-40B4-BE49-F238E27FC236}">
              <a16:creationId xmlns:a16="http://schemas.microsoft.com/office/drawing/2014/main" id="{9E81AC9E-D4F1-4996-A694-C1E74F0EA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7" name="Text Box 1">
          <a:extLst>
            <a:ext uri="{FF2B5EF4-FFF2-40B4-BE49-F238E27FC236}">
              <a16:creationId xmlns:a16="http://schemas.microsoft.com/office/drawing/2014/main" id="{C2FE1162-1F6E-407B-A5CC-7217AF03F4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8" name="Text Box 1">
          <a:extLst>
            <a:ext uri="{FF2B5EF4-FFF2-40B4-BE49-F238E27FC236}">
              <a16:creationId xmlns:a16="http://schemas.microsoft.com/office/drawing/2014/main" id="{AE44CE06-48CA-4E54-944A-5499E52F7C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69" name="Text Box 1">
          <a:extLst>
            <a:ext uri="{FF2B5EF4-FFF2-40B4-BE49-F238E27FC236}">
              <a16:creationId xmlns:a16="http://schemas.microsoft.com/office/drawing/2014/main" id="{4D257487-9858-47F9-B26A-C6AC3D649B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0" name="Text Box 1">
          <a:extLst>
            <a:ext uri="{FF2B5EF4-FFF2-40B4-BE49-F238E27FC236}">
              <a16:creationId xmlns:a16="http://schemas.microsoft.com/office/drawing/2014/main" id="{8671FA8E-D45A-44F0-9A3D-86C098E019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1" name="Text Box 1">
          <a:extLst>
            <a:ext uri="{FF2B5EF4-FFF2-40B4-BE49-F238E27FC236}">
              <a16:creationId xmlns:a16="http://schemas.microsoft.com/office/drawing/2014/main" id="{BF23E4B5-56E5-479D-805E-FAEF00523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2" name="Text Box 1">
          <a:extLst>
            <a:ext uri="{FF2B5EF4-FFF2-40B4-BE49-F238E27FC236}">
              <a16:creationId xmlns:a16="http://schemas.microsoft.com/office/drawing/2014/main" id="{485F47FB-705C-49EB-88B9-AFE1D3050A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3" name="Text Box 1">
          <a:extLst>
            <a:ext uri="{FF2B5EF4-FFF2-40B4-BE49-F238E27FC236}">
              <a16:creationId xmlns:a16="http://schemas.microsoft.com/office/drawing/2014/main" id="{EB6E87CD-5441-4986-9D2E-8FADBA809A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4" name="Text Box 1">
          <a:extLst>
            <a:ext uri="{FF2B5EF4-FFF2-40B4-BE49-F238E27FC236}">
              <a16:creationId xmlns:a16="http://schemas.microsoft.com/office/drawing/2014/main" id="{F5437A79-3640-4F41-92C2-497E3D4090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5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6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7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8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79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0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1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2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3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4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5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6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7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8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89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0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1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2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3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4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5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6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7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8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299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0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1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2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3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4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5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6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7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8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09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0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1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2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3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4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5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6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7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8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19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0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1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2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3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4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5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6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7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8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29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0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1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2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3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4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5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6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7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8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39" name="Text Box 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0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1" name="Text 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2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3" name="Text 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4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5" name="Text 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6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7" name="Text 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8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49" name="Text Box 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0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1" name="Text 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2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3" name="Text 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4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5" name="Text 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6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7" name="Text 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8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59" name="Text Box 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0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1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2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3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4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5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6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7" name="Text 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8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69" name="Text Box 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0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1" name="Text 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2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3" name="Text 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4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5" name="Text 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6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7" name="Text 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8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79" name="Text Box 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0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1" name="Text 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2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3" name="Text 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4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5" name="Text 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6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7" name="Text 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8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89" name="Text Box 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0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1" name="Text 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2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3" name="Text 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4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5" name="Text 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6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7" name="Text 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8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399" name="Text Box 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0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1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2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19" name="Text Box 1">
          <a:extLst>
            <a:ext uri="{FF2B5EF4-FFF2-40B4-BE49-F238E27FC236}">
              <a16:creationId xmlns:a16="http://schemas.microsoft.com/office/drawing/2014/main" id="{E6A7AE61-E1E3-4AF0-95B8-0D4E757032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0" name="Text Box 1">
          <a:extLst>
            <a:ext uri="{FF2B5EF4-FFF2-40B4-BE49-F238E27FC236}">
              <a16:creationId xmlns:a16="http://schemas.microsoft.com/office/drawing/2014/main" id="{273967A6-2631-4999-B478-3864D74F97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1" name="Text Box 1">
          <a:extLst>
            <a:ext uri="{FF2B5EF4-FFF2-40B4-BE49-F238E27FC236}">
              <a16:creationId xmlns:a16="http://schemas.microsoft.com/office/drawing/2014/main" id="{2D25E5AB-C48C-4454-A57C-E6265B1EEB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2" name="Text Box 1">
          <a:extLst>
            <a:ext uri="{FF2B5EF4-FFF2-40B4-BE49-F238E27FC236}">
              <a16:creationId xmlns:a16="http://schemas.microsoft.com/office/drawing/2014/main" id="{04FD2ACD-2A89-4355-B68B-13FE7DFD1C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3" name="Text Box 1">
          <a:extLst>
            <a:ext uri="{FF2B5EF4-FFF2-40B4-BE49-F238E27FC236}">
              <a16:creationId xmlns:a16="http://schemas.microsoft.com/office/drawing/2014/main" id="{57D9E52B-AE69-4F0A-9926-5EA1E9F9C7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4" name="Text Box 1">
          <a:extLst>
            <a:ext uri="{FF2B5EF4-FFF2-40B4-BE49-F238E27FC236}">
              <a16:creationId xmlns:a16="http://schemas.microsoft.com/office/drawing/2014/main" id="{7780B630-1EC8-4F56-B33B-CD9681437FF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5" name="Text Box 1">
          <a:extLst>
            <a:ext uri="{FF2B5EF4-FFF2-40B4-BE49-F238E27FC236}">
              <a16:creationId xmlns:a16="http://schemas.microsoft.com/office/drawing/2014/main" id="{C6B9D6D2-244C-4CA1-80F9-BE458D966E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6" name="Text Box 1">
          <a:extLst>
            <a:ext uri="{FF2B5EF4-FFF2-40B4-BE49-F238E27FC236}">
              <a16:creationId xmlns:a16="http://schemas.microsoft.com/office/drawing/2014/main" id="{0D2C9F95-ABA1-41AA-8605-0DF94BBEDB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7" name="Text Box 1">
          <a:extLst>
            <a:ext uri="{FF2B5EF4-FFF2-40B4-BE49-F238E27FC236}">
              <a16:creationId xmlns:a16="http://schemas.microsoft.com/office/drawing/2014/main" id="{E0943D21-314A-4EE5-A371-1039632BAB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8" name="Text Box 1">
          <a:extLst>
            <a:ext uri="{FF2B5EF4-FFF2-40B4-BE49-F238E27FC236}">
              <a16:creationId xmlns:a16="http://schemas.microsoft.com/office/drawing/2014/main" id="{9DABC671-0DE4-4C44-A1F8-47A2A346D7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29" name="Text Box 1">
          <a:extLst>
            <a:ext uri="{FF2B5EF4-FFF2-40B4-BE49-F238E27FC236}">
              <a16:creationId xmlns:a16="http://schemas.microsoft.com/office/drawing/2014/main" id="{2913F4A6-1E14-470A-8D49-E832EC1C96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0" name="Text Box 1">
          <a:extLst>
            <a:ext uri="{FF2B5EF4-FFF2-40B4-BE49-F238E27FC236}">
              <a16:creationId xmlns:a16="http://schemas.microsoft.com/office/drawing/2014/main" id="{54F6A933-F0D2-4F60-BFB5-F9207821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1" name="Text Box 1">
          <a:extLst>
            <a:ext uri="{FF2B5EF4-FFF2-40B4-BE49-F238E27FC236}">
              <a16:creationId xmlns:a16="http://schemas.microsoft.com/office/drawing/2014/main" id="{0F85D950-61CD-4D43-843B-A98CD60561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2" name="Text Box 1">
          <a:extLst>
            <a:ext uri="{FF2B5EF4-FFF2-40B4-BE49-F238E27FC236}">
              <a16:creationId xmlns:a16="http://schemas.microsoft.com/office/drawing/2014/main" id="{24CA7619-0747-438A-A1C7-479A6885D2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3" name="Text Box 1">
          <a:extLst>
            <a:ext uri="{FF2B5EF4-FFF2-40B4-BE49-F238E27FC236}">
              <a16:creationId xmlns:a16="http://schemas.microsoft.com/office/drawing/2014/main" id="{5742B230-5A59-46D0-91FC-7918890267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4" name="Text Box 1">
          <a:extLst>
            <a:ext uri="{FF2B5EF4-FFF2-40B4-BE49-F238E27FC236}">
              <a16:creationId xmlns:a16="http://schemas.microsoft.com/office/drawing/2014/main" id="{578470B4-13D8-4B40-BD6D-722F370C96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5" name="Text Box 1">
          <a:extLst>
            <a:ext uri="{FF2B5EF4-FFF2-40B4-BE49-F238E27FC236}">
              <a16:creationId xmlns:a16="http://schemas.microsoft.com/office/drawing/2014/main" id="{8FE8A373-CBC4-4DC3-B4B5-28FB2D57A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6" name="Text Box 1">
          <a:extLst>
            <a:ext uri="{FF2B5EF4-FFF2-40B4-BE49-F238E27FC236}">
              <a16:creationId xmlns:a16="http://schemas.microsoft.com/office/drawing/2014/main" id="{A3462756-0A80-4215-B773-FB7B6696FDE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7" name="Text Box 1">
          <a:extLst>
            <a:ext uri="{FF2B5EF4-FFF2-40B4-BE49-F238E27FC236}">
              <a16:creationId xmlns:a16="http://schemas.microsoft.com/office/drawing/2014/main" id="{0EA61603-5FEB-4410-90DC-CB3C82DC3E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8" name="Text Box 1">
          <a:extLst>
            <a:ext uri="{FF2B5EF4-FFF2-40B4-BE49-F238E27FC236}">
              <a16:creationId xmlns:a16="http://schemas.microsoft.com/office/drawing/2014/main" id="{7D07B76B-8416-419E-90A7-62B9E02DF5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39" name="Text Box 1">
          <a:extLst>
            <a:ext uri="{FF2B5EF4-FFF2-40B4-BE49-F238E27FC236}">
              <a16:creationId xmlns:a16="http://schemas.microsoft.com/office/drawing/2014/main" id="{DB9BA242-079C-4752-8B8F-CD81A1208F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0" name="Text Box 1">
          <a:extLst>
            <a:ext uri="{FF2B5EF4-FFF2-40B4-BE49-F238E27FC236}">
              <a16:creationId xmlns:a16="http://schemas.microsoft.com/office/drawing/2014/main" id="{E434E1A4-02B7-44FD-9619-CC4692C52C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1" name="Text Box 1">
          <a:extLst>
            <a:ext uri="{FF2B5EF4-FFF2-40B4-BE49-F238E27FC236}">
              <a16:creationId xmlns:a16="http://schemas.microsoft.com/office/drawing/2014/main" id="{C6C9D3F6-5FB1-47D3-A2D9-CF08B3E5B7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2" name="Text Box 1">
          <a:extLst>
            <a:ext uri="{FF2B5EF4-FFF2-40B4-BE49-F238E27FC236}">
              <a16:creationId xmlns:a16="http://schemas.microsoft.com/office/drawing/2014/main" id="{D50D46F0-FE53-4039-8BF7-09C3FCD839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3" name="Text Box 1">
          <a:extLst>
            <a:ext uri="{FF2B5EF4-FFF2-40B4-BE49-F238E27FC236}">
              <a16:creationId xmlns:a16="http://schemas.microsoft.com/office/drawing/2014/main" id="{49228321-F10A-4163-9578-32D749003E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4" name="Text Box 1">
          <a:extLst>
            <a:ext uri="{FF2B5EF4-FFF2-40B4-BE49-F238E27FC236}">
              <a16:creationId xmlns:a16="http://schemas.microsoft.com/office/drawing/2014/main" id="{11AAAD78-2E8C-4F13-8674-4BC5E9647F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5" name="Text Box 1">
          <a:extLst>
            <a:ext uri="{FF2B5EF4-FFF2-40B4-BE49-F238E27FC236}">
              <a16:creationId xmlns:a16="http://schemas.microsoft.com/office/drawing/2014/main" id="{25532B1F-4526-4FD0-855D-43F42FBC6C8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6" name="Text Box 1">
          <a:extLst>
            <a:ext uri="{FF2B5EF4-FFF2-40B4-BE49-F238E27FC236}">
              <a16:creationId xmlns:a16="http://schemas.microsoft.com/office/drawing/2014/main" id="{5229AAC1-DC58-440E-9FEA-51B5BFAC7C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7" name="Text Box 1">
          <a:extLst>
            <a:ext uri="{FF2B5EF4-FFF2-40B4-BE49-F238E27FC236}">
              <a16:creationId xmlns:a16="http://schemas.microsoft.com/office/drawing/2014/main" id="{26AD3640-6DB9-4A8A-B32B-A72C1625FC2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8" name="Text Box 1">
          <a:extLst>
            <a:ext uri="{FF2B5EF4-FFF2-40B4-BE49-F238E27FC236}">
              <a16:creationId xmlns:a16="http://schemas.microsoft.com/office/drawing/2014/main" id="{923A9C6A-C876-44CC-9A5D-FD6406E06A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49" name="Text Box 1">
          <a:extLst>
            <a:ext uri="{FF2B5EF4-FFF2-40B4-BE49-F238E27FC236}">
              <a16:creationId xmlns:a16="http://schemas.microsoft.com/office/drawing/2014/main" id="{A6CD7644-2306-47D5-9AFA-0F4DDDD06D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0" name="Text Box 1">
          <a:extLst>
            <a:ext uri="{FF2B5EF4-FFF2-40B4-BE49-F238E27FC236}">
              <a16:creationId xmlns:a16="http://schemas.microsoft.com/office/drawing/2014/main" id="{CA8F7FB1-AF00-4042-8505-8CE15646FD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1" name="Text Box 1">
          <a:extLst>
            <a:ext uri="{FF2B5EF4-FFF2-40B4-BE49-F238E27FC236}">
              <a16:creationId xmlns:a16="http://schemas.microsoft.com/office/drawing/2014/main" id="{105B8C96-AF4B-4075-85AA-A537A60C03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2" name="Text Box 1">
          <a:extLst>
            <a:ext uri="{FF2B5EF4-FFF2-40B4-BE49-F238E27FC236}">
              <a16:creationId xmlns:a16="http://schemas.microsoft.com/office/drawing/2014/main" id="{6D2650EE-489E-48D7-90A4-FA02E3853F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3" name="Text Box 1">
          <a:extLst>
            <a:ext uri="{FF2B5EF4-FFF2-40B4-BE49-F238E27FC236}">
              <a16:creationId xmlns:a16="http://schemas.microsoft.com/office/drawing/2014/main" id="{C87A45AD-574E-4AD6-8D35-FDF4AB375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4" name="Text Box 1">
          <a:extLst>
            <a:ext uri="{FF2B5EF4-FFF2-40B4-BE49-F238E27FC236}">
              <a16:creationId xmlns:a16="http://schemas.microsoft.com/office/drawing/2014/main" id="{88575818-CF3F-440F-B5D1-A36762EB3E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5" name="Text Box 1">
          <a:extLst>
            <a:ext uri="{FF2B5EF4-FFF2-40B4-BE49-F238E27FC236}">
              <a16:creationId xmlns:a16="http://schemas.microsoft.com/office/drawing/2014/main" id="{8D55276D-3937-4624-BFB9-EEC121DBA5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6" name="Text Box 1">
          <a:extLst>
            <a:ext uri="{FF2B5EF4-FFF2-40B4-BE49-F238E27FC236}">
              <a16:creationId xmlns:a16="http://schemas.microsoft.com/office/drawing/2014/main" id="{0A94AA71-7A51-48E6-90DA-56F2CB4990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7" name="Text Box 1">
          <a:extLst>
            <a:ext uri="{FF2B5EF4-FFF2-40B4-BE49-F238E27FC236}">
              <a16:creationId xmlns:a16="http://schemas.microsoft.com/office/drawing/2014/main" id="{93290E8C-7984-49F0-9EFC-415B876815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8" name="Text Box 1">
          <a:extLst>
            <a:ext uri="{FF2B5EF4-FFF2-40B4-BE49-F238E27FC236}">
              <a16:creationId xmlns:a16="http://schemas.microsoft.com/office/drawing/2014/main" id="{9B177676-65A1-471B-B66F-4317FCC1386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59" name="Text Box 1">
          <a:extLst>
            <a:ext uri="{FF2B5EF4-FFF2-40B4-BE49-F238E27FC236}">
              <a16:creationId xmlns:a16="http://schemas.microsoft.com/office/drawing/2014/main" id="{7B5E9A96-C39D-448A-AE7E-40F78185F4D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0" name="Text Box 1">
          <a:extLst>
            <a:ext uri="{FF2B5EF4-FFF2-40B4-BE49-F238E27FC236}">
              <a16:creationId xmlns:a16="http://schemas.microsoft.com/office/drawing/2014/main" id="{F10024F0-3815-490C-8039-DDC7F597AE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1" name="Text Box 1">
          <a:extLst>
            <a:ext uri="{FF2B5EF4-FFF2-40B4-BE49-F238E27FC236}">
              <a16:creationId xmlns:a16="http://schemas.microsoft.com/office/drawing/2014/main" id="{A4C0E9B5-7813-4B2A-A938-3F95A642BF0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2" name="Text Box 1">
          <a:extLst>
            <a:ext uri="{FF2B5EF4-FFF2-40B4-BE49-F238E27FC236}">
              <a16:creationId xmlns:a16="http://schemas.microsoft.com/office/drawing/2014/main" id="{CA2D0127-B54E-4764-8B27-F9E63CEFB4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3" name="Text Box 1">
          <a:extLst>
            <a:ext uri="{FF2B5EF4-FFF2-40B4-BE49-F238E27FC236}">
              <a16:creationId xmlns:a16="http://schemas.microsoft.com/office/drawing/2014/main" id="{3E56B10A-8747-416C-9CDE-7240BED30A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4" name="Text Box 1">
          <a:extLst>
            <a:ext uri="{FF2B5EF4-FFF2-40B4-BE49-F238E27FC236}">
              <a16:creationId xmlns:a16="http://schemas.microsoft.com/office/drawing/2014/main" id="{FDAD62AF-8C5A-4200-AD46-DF2FB1A765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5" name="Text Box 1">
          <a:extLst>
            <a:ext uri="{FF2B5EF4-FFF2-40B4-BE49-F238E27FC236}">
              <a16:creationId xmlns:a16="http://schemas.microsoft.com/office/drawing/2014/main" id="{40FC2EF9-F924-4C02-80CA-D97F065617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6" name="Text Box 1">
          <a:extLst>
            <a:ext uri="{FF2B5EF4-FFF2-40B4-BE49-F238E27FC236}">
              <a16:creationId xmlns:a16="http://schemas.microsoft.com/office/drawing/2014/main" id="{59264D56-4BDA-4783-B568-FE72C99076A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7" name="Text Box 1">
          <a:extLst>
            <a:ext uri="{FF2B5EF4-FFF2-40B4-BE49-F238E27FC236}">
              <a16:creationId xmlns:a16="http://schemas.microsoft.com/office/drawing/2014/main" id="{E0FA8F11-76CF-4593-804D-D418922329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8" name="Text Box 1">
          <a:extLst>
            <a:ext uri="{FF2B5EF4-FFF2-40B4-BE49-F238E27FC236}">
              <a16:creationId xmlns:a16="http://schemas.microsoft.com/office/drawing/2014/main" id="{C22E2E8B-D013-4AB8-9B3D-0487622B54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69" name="Text Box 1">
          <a:extLst>
            <a:ext uri="{FF2B5EF4-FFF2-40B4-BE49-F238E27FC236}">
              <a16:creationId xmlns:a16="http://schemas.microsoft.com/office/drawing/2014/main" id="{B5ED4BA1-17C0-4865-B5DB-59F435D346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0" name="Text Box 1">
          <a:extLst>
            <a:ext uri="{FF2B5EF4-FFF2-40B4-BE49-F238E27FC236}">
              <a16:creationId xmlns:a16="http://schemas.microsoft.com/office/drawing/2014/main" id="{FDD3B7F3-0973-4D73-9792-F9B6CFC1B7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1" name="Text Box 1">
          <a:extLst>
            <a:ext uri="{FF2B5EF4-FFF2-40B4-BE49-F238E27FC236}">
              <a16:creationId xmlns:a16="http://schemas.microsoft.com/office/drawing/2014/main" id="{64B519AE-6D27-4EB1-AE21-D9B5FAC1D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2" name="Text Box 1">
          <a:extLst>
            <a:ext uri="{FF2B5EF4-FFF2-40B4-BE49-F238E27FC236}">
              <a16:creationId xmlns:a16="http://schemas.microsoft.com/office/drawing/2014/main" id="{C2690C86-D71B-4678-9980-CD620A9F7B3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3" name="Text Box 1">
          <a:extLst>
            <a:ext uri="{FF2B5EF4-FFF2-40B4-BE49-F238E27FC236}">
              <a16:creationId xmlns:a16="http://schemas.microsoft.com/office/drawing/2014/main" id="{175BA851-9A51-475B-85AB-ABBE05D1A5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4" name="Text Box 1">
          <a:extLst>
            <a:ext uri="{FF2B5EF4-FFF2-40B4-BE49-F238E27FC236}">
              <a16:creationId xmlns:a16="http://schemas.microsoft.com/office/drawing/2014/main" id="{5359B5F5-B54B-4588-95EB-AAD602A76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5" name="Text Box 1">
          <a:extLst>
            <a:ext uri="{FF2B5EF4-FFF2-40B4-BE49-F238E27FC236}">
              <a16:creationId xmlns:a16="http://schemas.microsoft.com/office/drawing/2014/main" id="{E886A872-B424-4DCB-A758-5A94EF476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6" name="Text Box 1">
          <a:extLst>
            <a:ext uri="{FF2B5EF4-FFF2-40B4-BE49-F238E27FC236}">
              <a16:creationId xmlns:a16="http://schemas.microsoft.com/office/drawing/2014/main" id="{EADECFE7-0301-477B-B8B7-891CE08B1B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7" name="Text Box 1">
          <a:extLst>
            <a:ext uri="{FF2B5EF4-FFF2-40B4-BE49-F238E27FC236}">
              <a16:creationId xmlns:a16="http://schemas.microsoft.com/office/drawing/2014/main" id="{E3E2B115-4EDB-4BFF-9386-3D2C97E82F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8" name="Text Box 1">
          <a:extLst>
            <a:ext uri="{FF2B5EF4-FFF2-40B4-BE49-F238E27FC236}">
              <a16:creationId xmlns:a16="http://schemas.microsoft.com/office/drawing/2014/main" id="{5F6E5232-ACC1-4BEA-9419-489DEEC0A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79" name="Text Box 1">
          <a:extLst>
            <a:ext uri="{FF2B5EF4-FFF2-40B4-BE49-F238E27FC236}">
              <a16:creationId xmlns:a16="http://schemas.microsoft.com/office/drawing/2014/main" id="{084AD033-D04D-403E-BDC0-61AADE6D80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0" name="Text Box 1">
          <a:extLst>
            <a:ext uri="{FF2B5EF4-FFF2-40B4-BE49-F238E27FC236}">
              <a16:creationId xmlns:a16="http://schemas.microsoft.com/office/drawing/2014/main" id="{70E0381E-00CF-4FC4-8A6B-5D86157BF8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1" name="Text Box 1">
          <a:extLst>
            <a:ext uri="{FF2B5EF4-FFF2-40B4-BE49-F238E27FC236}">
              <a16:creationId xmlns:a16="http://schemas.microsoft.com/office/drawing/2014/main" id="{955DE7EB-5B49-4A7D-98B4-4E66A93021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2" name="Text Box 1">
          <a:extLst>
            <a:ext uri="{FF2B5EF4-FFF2-40B4-BE49-F238E27FC236}">
              <a16:creationId xmlns:a16="http://schemas.microsoft.com/office/drawing/2014/main" id="{FB2D85B3-BF35-4C5A-B4A3-F63D309D23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3" name="Text Box 1">
          <a:extLst>
            <a:ext uri="{FF2B5EF4-FFF2-40B4-BE49-F238E27FC236}">
              <a16:creationId xmlns:a16="http://schemas.microsoft.com/office/drawing/2014/main" id="{15C5574C-3095-424F-8632-DDD1F58080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4" name="Text Box 1">
          <a:extLst>
            <a:ext uri="{FF2B5EF4-FFF2-40B4-BE49-F238E27FC236}">
              <a16:creationId xmlns:a16="http://schemas.microsoft.com/office/drawing/2014/main" id="{757F0BFC-5F38-444F-9E4F-EABBB866AD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5" name="Text Box 1">
          <a:extLst>
            <a:ext uri="{FF2B5EF4-FFF2-40B4-BE49-F238E27FC236}">
              <a16:creationId xmlns:a16="http://schemas.microsoft.com/office/drawing/2014/main" id="{DD5E6A52-AAF6-45F1-9377-B6D73F1B96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6" name="Text Box 1">
          <a:extLst>
            <a:ext uri="{FF2B5EF4-FFF2-40B4-BE49-F238E27FC236}">
              <a16:creationId xmlns:a16="http://schemas.microsoft.com/office/drawing/2014/main" id="{5A7637CD-A819-436B-84F4-520279AFCE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7" name="Text Box 1">
          <a:extLst>
            <a:ext uri="{FF2B5EF4-FFF2-40B4-BE49-F238E27FC236}">
              <a16:creationId xmlns:a16="http://schemas.microsoft.com/office/drawing/2014/main" id="{33A9DFA4-1A7E-478B-B60B-E8DEB468C5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8" name="Text Box 1">
          <a:extLst>
            <a:ext uri="{FF2B5EF4-FFF2-40B4-BE49-F238E27FC236}">
              <a16:creationId xmlns:a16="http://schemas.microsoft.com/office/drawing/2014/main" id="{2A077EF7-9B52-4DB7-AA1D-1324136E7A6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89" name="Text Box 1">
          <a:extLst>
            <a:ext uri="{FF2B5EF4-FFF2-40B4-BE49-F238E27FC236}">
              <a16:creationId xmlns:a16="http://schemas.microsoft.com/office/drawing/2014/main" id="{FF393BED-9C1A-4A1D-BCE6-45F07F0CBE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0" name="Text Box 1">
          <a:extLst>
            <a:ext uri="{FF2B5EF4-FFF2-40B4-BE49-F238E27FC236}">
              <a16:creationId xmlns:a16="http://schemas.microsoft.com/office/drawing/2014/main" id="{34CAD802-462D-4588-86C0-90DF230274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1" name="Text Box 1">
          <a:extLst>
            <a:ext uri="{FF2B5EF4-FFF2-40B4-BE49-F238E27FC236}">
              <a16:creationId xmlns:a16="http://schemas.microsoft.com/office/drawing/2014/main" id="{E19DEF14-A861-4B86-BDA4-3A163F6BD04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2" name="Text Box 1">
          <a:extLst>
            <a:ext uri="{FF2B5EF4-FFF2-40B4-BE49-F238E27FC236}">
              <a16:creationId xmlns:a16="http://schemas.microsoft.com/office/drawing/2014/main" id="{C4CEA214-8F42-4149-81E1-64868B49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3" name="Text Box 1">
          <a:extLst>
            <a:ext uri="{FF2B5EF4-FFF2-40B4-BE49-F238E27FC236}">
              <a16:creationId xmlns:a16="http://schemas.microsoft.com/office/drawing/2014/main" id="{5F4214D4-0A63-40C6-8983-5F816DE8BA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4" name="Text Box 1">
          <a:extLst>
            <a:ext uri="{FF2B5EF4-FFF2-40B4-BE49-F238E27FC236}">
              <a16:creationId xmlns:a16="http://schemas.microsoft.com/office/drawing/2014/main" id="{A5C7A123-CA64-48BD-BE3B-8A8AE01CCA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5" name="Text Box 1">
          <a:extLst>
            <a:ext uri="{FF2B5EF4-FFF2-40B4-BE49-F238E27FC236}">
              <a16:creationId xmlns:a16="http://schemas.microsoft.com/office/drawing/2014/main" id="{2866E205-4A9C-4B5C-8DA9-FBAB3A507B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6" name="Text Box 1">
          <a:extLst>
            <a:ext uri="{FF2B5EF4-FFF2-40B4-BE49-F238E27FC236}">
              <a16:creationId xmlns:a16="http://schemas.microsoft.com/office/drawing/2014/main" id="{DBC70F9C-6634-4B91-B846-28FD06FC90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7" name="Text Box 1">
          <a:extLst>
            <a:ext uri="{FF2B5EF4-FFF2-40B4-BE49-F238E27FC236}">
              <a16:creationId xmlns:a16="http://schemas.microsoft.com/office/drawing/2014/main" id="{9D169D94-4E90-4A6B-A06E-3E19A5B5E6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8" name="Text Box 1">
          <a:extLst>
            <a:ext uri="{FF2B5EF4-FFF2-40B4-BE49-F238E27FC236}">
              <a16:creationId xmlns:a16="http://schemas.microsoft.com/office/drawing/2014/main" id="{C96D2F2A-151F-479D-B796-B27A14A095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499" name="Text Box 1">
          <a:extLst>
            <a:ext uri="{FF2B5EF4-FFF2-40B4-BE49-F238E27FC236}">
              <a16:creationId xmlns:a16="http://schemas.microsoft.com/office/drawing/2014/main" id="{45225AE6-C31B-410B-8394-4BAC8EC1CC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0" name="Text Box 1">
          <a:extLst>
            <a:ext uri="{FF2B5EF4-FFF2-40B4-BE49-F238E27FC236}">
              <a16:creationId xmlns:a16="http://schemas.microsoft.com/office/drawing/2014/main" id="{08EE1876-6D41-4CE9-96EB-9D6663FD73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1" name="Text Box 1">
          <a:extLst>
            <a:ext uri="{FF2B5EF4-FFF2-40B4-BE49-F238E27FC236}">
              <a16:creationId xmlns:a16="http://schemas.microsoft.com/office/drawing/2014/main" id="{F1C94552-A0FC-4E5C-8E26-36C23F680F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2" name="Text Box 1">
          <a:extLst>
            <a:ext uri="{FF2B5EF4-FFF2-40B4-BE49-F238E27FC236}">
              <a16:creationId xmlns:a16="http://schemas.microsoft.com/office/drawing/2014/main" id="{3A558CE7-1073-4775-A520-DFAFF1219D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3" name="Text Box 1">
          <a:extLst>
            <a:ext uri="{FF2B5EF4-FFF2-40B4-BE49-F238E27FC236}">
              <a16:creationId xmlns:a16="http://schemas.microsoft.com/office/drawing/2014/main" id="{05000F90-7DCE-4EB8-99FC-1B8C655BB8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4" name="Text Box 1">
          <a:extLst>
            <a:ext uri="{FF2B5EF4-FFF2-40B4-BE49-F238E27FC236}">
              <a16:creationId xmlns:a16="http://schemas.microsoft.com/office/drawing/2014/main" id="{96EDC7A8-4046-47FC-8976-68E5BD3F98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5" name="Text Box 1">
          <a:extLst>
            <a:ext uri="{FF2B5EF4-FFF2-40B4-BE49-F238E27FC236}">
              <a16:creationId xmlns:a16="http://schemas.microsoft.com/office/drawing/2014/main" id="{E6A3546C-E2E8-453E-BABD-B72624DA7E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6" name="Text Box 1">
          <a:extLst>
            <a:ext uri="{FF2B5EF4-FFF2-40B4-BE49-F238E27FC236}">
              <a16:creationId xmlns:a16="http://schemas.microsoft.com/office/drawing/2014/main" id="{2C3BFB13-08B0-4740-8485-33B631CBDA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7" name="Text Box 1">
          <a:extLst>
            <a:ext uri="{FF2B5EF4-FFF2-40B4-BE49-F238E27FC236}">
              <a16:creationId xmlns:a16="http://schemas.microsoft.com/office/drawing/2014/main" id="{33FE004B-D77E-4D29-A147-74FF7DB441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8" name="Text Box 1">
          <a:extLst>
            <a:ext uri="{FF2B5EF4-FFF2-40B4-BE49-F238E27FC236}">
              <a16:creationId xmlns:a16="http://schemas.microsoft.com/office/drawing/2014/main" id="{5B623C69-871E-41E0-8C6B-0C21B1438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09" name="Text Box 1">
          <a:extLst>
            <a:ext uri="{FF2B5EF4-FFF2-40B4-BE49-F238E27FC236}">
              <a16:creationId xmlns:a16="http://schemas.microsoft.com/office/drawing/2014/main" id="{2DD7DEC2-90D3-4048-9780-31900C036A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0" name="Text Box 1">
          <a:extLst>
            <a:ext uri="{FF2B5EF4-FFF2-40B4-BE49-F238E27FC236}">
              <a16:creationId xmlns:a16="http://schemas.microsoft.com/office/drawing/2014/main" id="{4B7CBAA4-492A-4E75-8C77-91251FF13A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1" name="Text Box 1">
          <a:extLst>
            <a:ext uri="{FF2B5EF4-FFF2-40B4-BE49-F238E27FC236}">
              <a16:creationId xmlns:a16="http://schemas.microsoft.com/office/drawing/2014/main" id="{3296C747-3FA8-4206-9A71-37116F9E16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2" name="Text Box 1">
          <a:extLst>
            <a:ext uri="{FF2B5EF4-FFF2-40B4-BE49-F238E27FC236}">
              <a16:creationId xmlns:a16="http://schemas.microsoft.com/office/drawing/2014/main" id="{D4542A2B-1086-481B-980A-0DB832DAD6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3" name="Text Box 1">
          <a:extLst>
            <a:ext uri="{FF2B5EF4-FFF2-40B4-BE49-F238E27FC236}">
              <a16:creationId xmlns:a16="http://schemas.microsoft.com/office/drawing/2014/main" id="{892539D4-75E9-4994-8CAE-8C3E643690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4" name="Text Box 1">
          <a:extLst>
            <a:ext uri="{FF2B5EF4-FFF2-40B4-BE49-F238E27FC236}">
              <a16:creationId xmlns:a16="http://schemas.microsoft.com/office/drawing/2014/main" id="{8280E0C2-CF28-4121-9B38-824F65D210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5" name="Text Box 1">
          <a:extLst>
            <a:ext uri="{FF2B5EF4-FFF2-40B4-BE49-F238E27FC236}">
              <a16:creationId xmlns:a16="http://schemas.microsoft.com/office/drawing/2014/main" id="{48F4F654-B755-4D5E-A5DE-8F774D15B3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6" name="Text Box 1">
          <a:extLst>
            <a:ext uri="{FF2B5EF4-FFF2-40B4-BE49-F238E27FC236}">
              <a16:creationId xmlns:a16="http://schemas.microsoft.com/office/drawing/2014/main" id="{64A26E9B-73B9-4C0B-93C2-C0710720BD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7" name="Text Box 1">
          <a:extLst>
            <a:ext uri="{FF2B5EF4-FFF2-40B4-BE49-F238E27FC236}">
              <a16:creationId xmlns:a16="http://schemas.microsoft.com/office/drawing/2014/main" id="{2E5EFA85-2191-48D0-91DD-99883BD343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8" name="Text Box 1">
          <a:extLst>
            <a:ext uri="{FF2B5EF4-FFF2-40B4-BE49-F238E27FC236}">
              <a16:creationId xmlns:a16="http://schemas.microsoft.com/office/drawing/2014/main" id="{7C9C2C73-F0D8-4762-BBF2-E21CF793E8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19" name="Text Box 1">
          <a:extLst>
            <a:ext uri="{FF2B5EF4-FFF2-40B4-BE49-F238E27FC236}">
              <a16:creationId xmlns:a16="http://schemas.microsoft.com/office/drawing/2014/main" id="{33A0BA4E-0E6A-4884-853D-B9B05A3C42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0" name="Text Box 1">
          <a:extLst>
            <a:ext uri="{FF2B5EF4-FFF2-40B4-BE49-F238E27FC236}">
              <a16:creationId xmlns:a16="http://schemas.microsoft.com/office/drawing/2014/main" id="{4C152F0A-A1E4-4A07-BABE-7CD102D83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1" name="Text Box 1">
          <a:extLst>
            <a:ext uri="{FF2B5EF4-FFF2-40B4-BE49-F238E27FC236}">
              <a16:creationId xmlns:a16="http://schemas.microsoft.com/office/drawing/2014/main" id="{82DA6D85-5208-4C0E-A535-626DBF80D9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2" name="Text Box 1">
          <a:extLst>
            <a:ext uri="{FF2B5EF4-FFF2-40B4-BE49-F238E27FC236}">
              <a16:creationId xmlns:a16="http://schemas.microsoft.com/office/drawing/2014/main" id="{6DE87EED-5B51-4C64-9DB8-8A1918878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3" name="Text Box 1">
          <a:extLst>
            <a:ext uri="{FF2B5EF4-FFF2-40B4-BE49-F238E27FC236}">
              <a16:creationId xmlns:a16="http://schemas.microsoft.com/office/drawing/2014/main" id="{A145F343-A62C-4B7F-8586-BDDCB56C8B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4" name="Text Box 1">
          <a:extLst>
            <a:ext uri="{FF2B5EF4-FFF2-40B4-BE49-F238E27FC236}">
              <a16:creationId xmlns:a16="http://schemas.microsoft.com/office/drawing/2014/main" id="{87FA4663-517F-4385-8215-E112961E96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5" name="Text Box 1">
          <a:extLst>
            <a:ext uri="{FF2B5EF4-FFF2-40B4-BE49-F238E27FC236}">
              <a16:creationId xmlns:a16="http://schemas.microsoft.com/office/drawing/2014/main" id="{63EBCCE9-4FFF-4E79-BD7D-ED6C1DF30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6" name="Text Box 1">
          <a:extLst>
            <a:ext uri="{FF2B5EF4-FFF2-40B4-BE49-F238E27FC236}">
              <a16:creationId xmlns:a16="http://schemas.microsoft.com/office/drawing/2014/main" id="{0CAFCBC6-227A-448A-8F80-73152BD56D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7" name="Text Box 1">
          <a:extLst>
            <a:ext uri="{FF2B5EF4-FFF2-40B4-BE49-F238E27FC236}">
              <a16:creationId xmlns:a16="http://schemas.microsoft.com/office/drawing/2014/main" id="{AD43C878-C5C0-45DF-9258-5845941815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8" name="Text Box 1">
          <a:extLst>
            <a:ext uri="{FF2B5EF4-FFF2-40B4-BE49-F238E27FC236}">
              <a16:creationId xmlns:a16="http://schemas.microsoft.com/office/drawing/2014/main" id="{26BCE24A-74F7-49F6-8579-89371F836D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29" name="Text Box 1">
          <a:extLst>
            <a:ext uri="{FF2B5EF4-FFF2-40B4-BE49-F238E27FC236}">
              <a16:creationId xmlns:a16="http://schemas.microsoft.com/office/drawing/2014/main" id="{CD8C745B-3724-4A88-A662-C9BF87CFE4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0" name="Text Box 1">
          <a:extLst>
            <a:ext uri="{FF2B5EF4-FFF2-40B4-BE49-F238E27FC236}">
              <a16:creationId xmlns:a16="http://schemas.microsoft.com/office/drawing/2014/main" id="{F220EA75-6397-4239-A459-E44AD8DB09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1" name="Text Box 1">
          <a:extLst>
            <a:ext uri="{FF2B5EF4-FFF2-40B4-BE49-F238E27FC236}">
              <a16:creationId xmlns:a16="http://schemas.microsoft.com/office/drawing/2014/main" id="{E451B94E-B281-49E2-B586-F80BC7E0A4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2" name="Text Box 1">
          <a:extLst>
            <a:ext uri="{FF2B5EF4-FFF2-40B4-BE49-F238E27FC236}">
              <a16:creationId xmlns:a16="http://schemas.microsoft.com/office/drawing/2014/main" id="{8948230A-DE09-48D9-B392-AB39806F86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3" name="Text Box 1">
          <a:extLst>
            <a:ext uri="{FF2B5EF4-FFF2-40B4-BE49-F238E27FC236}">
              <a16:creationId xmlns:a16="http://schemas.microsoft.com/office/drawing/2014/main" id="{56D194CE-F41C-4AD8-A2C2-D5E1909385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4" name="Text Box 1">
          <a:extLst>
            <a:ext uri="{FF2B5EF4-FFF2-40B4-BE49-F238E27FC236}">
              <a16:creationId xmlns:a16="http://schemas.microsoft.com/office/drawing/2014/main" id="{1FEAB229-3F6C-4EF2-898C-5E0690CEA21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5" name="Text Box 1">
          <a:extLst>
            <a:ext uri="{FF2B5EF4-FFF2-40B4-BE49-F238E27FC236}">
              <a16:creationId xmlns:a16="http://schemas.microsoft.com/office/drawing/2014/main" id="{47D1CBB0-95CE-401F-9ACF-34E24C7D1E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6" name="Text Box 1">
          <a:extLst>
            <a:ext uri="{FF2B5EF4-FFF2-40B4-BE49-F238E27FC236}">
              <a16:creationId xmlns:a16="http://schemas.microsoft.com/office/drawing/2014/main" id="{22DFF56F-A03E-440B-A2CA-C15E6867424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7" name="Text Box 1">
          <a:extLst>
            <a:ext uri="{FF2B5EF4-FFF2-40B4-BE49-F238E27FC236}">
              <a16:creationId xmlns:a16="http://schemas.microsoft.com/office/drawing/2014/main" id="{D2FE62B2-9C4B-4C54-B1C3-E32F5CCEB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8" name="Text Box 1">
          <a:extLst>
            <a:ext uri="{FF2B5EF4-FFF2-40B4-BE49-F238E27FC236}">
              <a16:creationId xmlns:a16="http://schemas.microsoft.com/office/drawing/2014/main" id="{63A3EC60-3A3B-4D38-87ED-7B6E5BEFC4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39" name="Text Box 1">
          <a:extLst>
            <a:ext uri="{FF2B5EF4-FFF2-40B4-BE49-F238E27FC236}">
              <a16:creationId xmlns:a16="http://schemas.microsoft.com/office/drawing/2014/main" id="{6F72EE2D-11B7-4813-AA12-AA964D5BA1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0" name="Text Box 1">
          <a:extLst>
            <a:ext uri="{FF2B5EF4-FFF2-40B4-BE49-F238E27FC236}">
              <a16:creationId xmlns:a16="http://schemas.microsoft.com/office/drawing/2014/main" id="{043A3AFC-0807-490A-BB46-9AE5FA3E1FC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1" name="Text Box 1">
          <a:extLst>
            <a:ext uri="{FF2B5EF4-FFF2-40B4-BE49-F238E27FC236}">
              <a16:creationId xmlns:a16="http://schemas.microsoft.com/office/drawing/2014/main" id="{15B671B2-D8E4-42FC-B493-DFB78B25D2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2" name="Text Box 1">
          <a:extLst>
            <a:ext uri="{FF2B5EF4-FFF2-40B4-BE49-F238E27FC236}">
              <a16:creationId xmlns:a16="http://schemas.microsoft.com/office/drawing/2014/main" id="{DBC0E15B-768A-4525-8E22-1DF46C0B97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3" name="Text Box 1">
          <a:extLst>
            <a:ext uri="{FF2B5EF4-FFF2-40B4-BE49-F238E27FC236}">
              <a16:creationId xmlns:a16="http://schemas.microsoft.com/office/drawing/2014/main" id="{C82450CB-5249-4D19-B180-CF54E7A4A3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4" name="Text Box 1">
          <a:extLst>
            <a:ext uri="{FF2B5EF4-FFF2-40B4-BE49-F238E27FC236}">
              <a16:creationId xmlns:a16="http://schemas.microsoft.com/office/drawing/2014/main" id="{2342B8DC-FA42-437A-86E4-9D4D25C724D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5" name="Text Box 1">
          <a:extLst>
            <a:ext uri="{FF2B5EF4-FFF2-40B4-BE49-F238E27FC236}">
              <a16:creationId xmlns:a16="http://schemas.microsoft.com/office/drawing/2014/main" id="{FEC84026-856B-47DF-BA7C-7DD76C44DA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6" name="Text Box 1">
          <a:extLst>
            <a:ext uri="{FF2B5EF4-FFF2-40B4-BE49-F238E27FC236}">
              <a16:creationId xmlns:a16="http://schemas.microsoft.com/office/drawing/2014/main" id="{68A9705A-B76C-4D20-BABC-D310F38E03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7" name="Text Box 1">
          <a:extLst>
            <a:ext uri="{FF2B5EF4-FFF2-40B4-BE49-F238E27FC236}">
              <a16:creationId xmlns:a16="http://schemas.microsoft.com/office/drawing/2014/main" id="{BC7CBA94-4421-40C7-969B-E822821E1C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8" name="Text Box 1">
          <a:extLst>
            <a:ext uri="{FF2B5EF4-FFF2-40B4-BE49-F238E27FC236}">
              <a16:creationId xmlns:a16="http://schemas.microsoft.com/office/drawing/2014/main" id="{1D557C83-3031-4377-B48B-DBEEE41DD5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49" name="Text Box 1">
          <a:extLst>
            <a:ext uri="{FF2B5EF4-FFF2-40B4-BE49-F238E27FC236}">
              <a16:creationId xmlns:a16="http://schemas.microsoft.com/office/drawing/2014/main" id="{1DE93B94-4174-4409-A163-3FE776A3A9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0" name="Text Box 1">
          <a:extLst>
            <a:ext uri="{FF2B5EF4-FFF2-40B4-BE49-F238E27FC236}">
              <a16:creationId xmlns:a16="http://schemas.microsoft.com/office/drawing/2014/main" id="{13F85D25-63AD-4C77-8D6C-5088A19639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1" name="Text Box 1">
          <a:extLst>
            <a:ext uri="{FF2B5EF4-FFF2-40B4-BE49-F238E27FC236}">
              <a16:creationId xmlns:a16="http://schemas.microsoft.com/office/drawing/2014/main" id="{02794BF9-664D-4BED-AE4D-C617E90183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2" name="Text Box 1">
          <a:extLst>
            <a:ext uri="{FF2B5EF4-FFF2-40B4-BE49-F238E27FC236}">
              <a16:creationId xmlns:a16="http://schemas.microsoft.com/office/drawing/2014/main" id="{C9A4C5A2-18B4-4AD2-B6EB-A492FB75D8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3" name="Text Box 1">
          <a:extLst>
            <a:ext uri="{FF2B5EF4-FFF2-40B4-BE49-F238E27FC236}">
              <a16:creationId xmlns:a16="http://schemas.microsoft.com/office/drawing/2014/main" id="{89FDD419-4735-40EC-8299-1491291759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4" name="Text Box 1">
          <a:extLst>
            <a:ext uri="{FF2B5EF4-FFF2-40B4-BE49-F238E27FC236}">
              <a16:creationId xmlns:a16="http://schemas.microsoft.com/office/drawing/2014/main" id="{D93F13B4-0B62-4494-8BB1-166D4BAE5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5" name="Text Box 1">
          <a:extLst>
            <a:ext uri="{FF2B5EF4-FFF2-40B4-BE49-F238E27FC236}">
              <a16:creationId xmlns:a16="http://schemas.microsoft.com/office/drawing/2014/main" id="{704DE29D-015F-40FE-8967-00F2F75B507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6" name="Text Box 1">
          <a:extLst>
            <a:ext uri="{FF2B5EF4-FFF2-40B4-BE49-F238E27FC236}">
              <a16:creationId xmlns:a16="http://schemas.microsoft.com/office/drawing/2014/main" id="{D0574CC3-6584-4038-9FC7-D3DE9B1F35A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7" name="Text Box 1">
          <a:extLst>
            <a:ext uri="{FF2B5EF4-FFF2-40B4-BE49-F238E27FC236}">
              <a16:creationId xmlns:a16="http://schemas.microsoft.com/office/drawing/2014/main" id="{3A67C874-E861-4065-A2BB-6A82DFE71F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8" name="Text Box 1">
          <a:extLst>
            <a:ext uri="{FF2B5EF4-FFF2-40B4-BE49-F238E27FC236}">
              <a16:creationId xmlns:a16="http://schemas.microsoft.com/office/drawing/2014/main" id="{88630731-7D90-4024-9239-0F9B4B286E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59" name="Text Box 1">
          <a:extLst>
            <a:ext uri="{FF2B5EF4-FFF2-40B4-BE49-F238E27FC236}">
              <a16:creationId xmlns:a16="http://schemas.microsoft.com/office/drawing/2014/main" id="{A97151D9-C58E-4951-B80F-9F9ED0EA04B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0" name="Text Box 1">
          <a:extLst>
            <a:ext uri="{FF2B5EF4-FFF2-40B4-BE49-F238E27FC236}">
              <a16:creationId xmlns:a16="http://schemas.microsoft.com/office/drawing/2014/main" id="{2FC4A967-B30D-4B19-8F6C-82CDE846E59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1" name="Text Box 1">
          <a:extLst>
            <a:ext uri="{FF2B5EF4-FFF2-40B4-BE49-F238E27FC236}">
              <a16:creationId xmlns:a16="http://schemas.microsoft.com/office/drawing/2014/main" id="{3A3485DB-F760-4E72-A4D2-EAE0FD532E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2" name="Text Box 1">
          <a:extLst>
            <a:ext uri="{FF2B5EF4-FFF2-40B4-BE49-F238E27FC236}">
              <a16:creationId xmlns:a16="http://schemas.microsoft.com/office/drawing/2014/main" id="{BB9200D8-B2BD-4636-909C-09301CCC85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3" name="Text Box 1">
          <a:extLst>
            <a:ext uri="{FF2B5EF4-FFF2-40B4-BE49-F238E27FC236}">
              <a16:creationId xmlns:a16="http://schemas.microsoft.com/office/drawing/2014/main" id="{30652BEF-9370-4CB0-A3D7-FE0A80D45F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4" name="Text Box 1">
          <a:extLst>
            <a:ext uri="{FF2B5EF4-FFF2-40B4-BE49-F238E27FC236}">
              <a16:creationId xmlns:a16="http://schemas.microsoft.com/office/drawing/2014/main" id="{E9787365-64E0-4C98-9563-DF862902EC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5" name="Text Box 1">
          <a:extLst>
            <a:ext uri="{FF2B5EF4-FFF2-40B4-BE49-F238E27FC236}">
              <a16:creationId xmlns:a16="http://schemas.microsoft.com/office/drawing/2014/main" id="{7F398081-78B1-44F2-A967-2CA44755C3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6" name="Text Box 1">
          <a:extLst>
            <a:ext uri="{FF2B5EF4-FFF2-40B4-BE49-F238E27FC236}">
              <a16:creationId xmlns:a16="http://schemas.microsoft.com/office/drawing/2014/main" id="{6AAB3BD2-AA4E-4C53-B412-9855FD081A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7" name="Text Box 1">
          <a:extLst>
            <a:ext uri="{FF2B5EF4-FFF2-40B4-BE49-F238E27FC236}">
              <a16:creationId xmlns:a16="http://schemas.microsoft.com/office/drawing/2014/main" id="{333A6291-35DB-4AB5-BCCB-0A55F495FEE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8" name="Text Box 1">
          <a:extLst>
            <a:ext uri="{FF2B5EF4-FFF2-40B4-BE49-F238E27FC236}">
              <a16:creationId xmlns:a16="http://schemas.microsoft.com/office/drawing/2014/main" id="{017A7B3A-1AA8-4734-90C0-A356677B2C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69" name="Text Box 1">
          <a:extLst>
            <a:ext uri="{FF2B5EF4-FFF2-40B4-BE49-F238E27FC236}">
              <a16:creationId xmlns:a16="http://schemas.microsoft.com/office/drawing/2014/main" id="{71DC3F89-5F92-46AC-856E-AA9A62D03F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0" name="Text Box 1">
          <a:extLst>
            <a:ext uri="{FF2B5EF4-FFF2-40B4-BE49-F238E27FC236}">
              <a16:creationId xmlns:a16="http://schemas.microsoft.com/office/drawing/2014/main" id="{5CE67172-1DBD-43E4-A00B-1378F7BA23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1" name="Text Box 1">
          <a:extLst>
            <a:ext uri="{FF2B5EF4-FFF2-40B4-BE49-F238E27FC236}">
              <a16:creationId xmlns:a16="http://schemas.microsoft.com/office/drawing/2014/main" id="{8B11D195-F0B2-49AA-8F89-0136382EA4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2" name="Text Box 1">
          <a:extLst>
            <a:ext uri="{FF2B5EF4-FFF2-40B4-BE49-F238E27FC236}">
              <a16:creationId xmlns:a16="http://schemas.microsoft.com/office/drawing/2014/main" id="{291E70C7-7D99-4ED6-A250-8580C91024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3" name="Text Box 1">
          <a:extLst>
            <a:ext uri="{FF2B5EF4-FFF2-40B4-BE49-F238E27FC236}">
              <a16:creationId xmlns:a16="http://schemas.microsoft.com/office/drawing/2014/main" id="{5AEB005A-E314-401F-9768-D4395B1263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4" name="Text Box 1">
          <a:extLst>
            <a:ext uri="{FF2B5EF4-FFF2-40B4-BE49-F238E27FC236}">
              <a16:creationId xmlns:a16="http://schemas.microsoft.com/office/drawing/2014/main" id="{FED09C83-20EC-4F73-A2E6-B18455970C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5" name="Text Box 1">
          <a:extLst>
            <a:ext uri="{FF2B5EF4-FFF2-40B4-BE49-F238E27FC236}">
              <a16:creationId xmlns:a16="http://schemas.microsoft.com/office/drawing/2014/main" id="{0A8031DA-2A65-4DD3-A8CD-82E7FB23EB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6" name="Text Box 1">
          <a:extLst>
            <a:ext uri="{FF2B5EF4-FFF2-40B4-BE49-F238E27FC236}">
              <a16:creationId xmlns:a16="http://schemas.microsoft.com/office/drawing/2014/main" id="{1083A3A6-E803-4B64-9EF3-C5C051FD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7" name="Text Box 1">
          <a:extLst>
            <a:ext uri="{FF2B5EF4-FFF2-40B4-BE49-F238E27FC236}">
              <a16:creationId xmlns:a16="http://schemas.microsoft.com/office/drawing/2014/main" id="{70870DCD-AD72-46E2-84C4-BEA7C5CEDF6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8" name="Text Box 1">
          <a:extLst>
            <a:ext uri="{FF2B5EF4-FFF2-40B4-BE49-F238E27FC236}">
              <a16:creationId xmlns:a16="http://schemas.microsoft.com/office/drawing/2014/main" id="{02943A19-4416-473B-AC76-EDE6F41C59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79" name="Text Box 1">
          <a:extLst>
            <a:ext uri="{FF2B5EF4-FFF2-40B4-BE49-F238E27FC236}">
              <a16:creationId xmlns:a16="http://schemas.microsoft.com/office/drawing/2014/main" id="{CF098A77-D916-49D4-8EB8-788A06D4B8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0" name="Text Box 1">
          <a:extLst>
            <a:ext uri="{FF2B5EF4-FFF2-40B4-BE49-F238E27FC236}">
              <a16:creationId xmlns:a16="http://schemas.microsoft.com/office/drawing/2014/main" id="{F81CF901-B3F4-4DC0-A81E-D84C3C8C0C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1" name="Text Box 1">
          <a:extLst>
            <a:ext uri="{FF2B5EF4-FFF2-40B4-BE49-F238E27FC236}">
              <a16:creationId xmlns:a16="http://schemas.microsoft.com/office/drawing/2014/main" id="{6DB96468-5733-4E19-9B13-BC074EDED2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2" name="Text Box 1">
          <a:extLst>
            <a:ext uri="{FF2B5EF4-FFF2-40B4-BE49-F238E27FC236}">
              <a16:creationId xmlns:a16="http://schemas.microsoft.com/office/drawing/2014/main" id="{4B845751-6F0F-4026-BC25-F3C6A6EDC53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3" name="Text Box 1">
          <a:extLst>
            <a:ext uri="{FF2B5EF4-FFF2-40B4-BE49-F238E27FC236}">
              <a16:creationId xmlns:a16="http://schemas.microsoft.com/office/drawing/2014/main" id="{1F334594-E18C-4B7B-A28F-09CA3F5CF8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4" name="Text Box 1">
          <a:extLst>
            <a:ext uri="{FF2B5EF4-FFF2-40B4-BE49-F238E27FC236}">
              <a16:creationId xmlns:a16="http://schemas.microsoft.com/office/drawing/2014/main" id="{588C79E3-31D2-4703-AC2C-96F3761C92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5" name="Text Box 1">
          <a:extLst>
            <a:ext uri="{FF2B5EF4-FFF2-40B4-BE49-F238E27FC236}">
              <a16:creationId xmlns:a16="http://schemas.microsoft.com/office/drawing/2014/main" id="{5D7BFD5E-265E-4C73-ADD2-817522F258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6" name="Text Box 1">
          <a:extLst>
            <a:ext uri="{FF2B5EF4-FFF2-40B4-BE49-F238E27FC236}">
              <a16:creationId xmlns:a16="http://schemas.microsoft.com/office/drawing/2014/main" id="{DF09C8DC-7252-4165-B649-2DDF494F15F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7" name="Text Box 1">
          <a:extLst>
            <a:ext uri="{FF2B5EF4-FFF2-40B4-BE49-F238E27FC236}">
              <a16:creationId xmlns:a16="http://schemas.microsoft.com/office/drawing/2014/main" id="{DAEB30E5-E691-4E41-95A0-0AFD91BCD63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8" name="Text Box 1">
          <a:extLst>
            <a:ext uri="{FF2B5EF4-FFF2-40B4-BE49-F238E27FC236}">
              <a16:creationId xmlns:a16="http://schemas.microsoft.com/office/drawing/2014/main" id="{08B2239B-3F6F-435B-9440-27BA149A86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89" name="Text Box 1">
          <a:extLst>
            <a:ext uri="{FF2B5EF4-FFF2-40B4-BE49-F238E27FC236}">
              <a16:creationId xmlns:a16="http://schemas.microsoft.com/office/drawing/2014/main" id="{AF9CA4F7-B48A-4E65-9399-C6DD0BA2A66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0" name="Text Box 1">
          <a:extLst>
            <a:ext uri="{FF2B5EF4-FFF2-40B4-BE49-F238E27FC236}">
              <a16:creationId xmlns:a16="http://schemas.microsoft.com/office/drawing/2014/main" id="{5A096A84-FD8B-44C7-B5E4-5FE13B048B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1" name="Text Box 1">
          <a:extLst>
            <a:ext uri="{FF2B5EF4-FFF2-40B4-BE49-F238E27FC236}">
              <a16:creationId xmlns:a16="http://schemas.microsoft.com/office/drawing/2014/main" id="{C2AF627C-27C9-4F7B-B9A7-D1121130BD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2" name="Text Box 1">
          <a:extLst>
            <a:ext uri="{FF2B5EF4-FFF2-40B4-BE49-F238E27FC236}">
              <a16:creationId xmlns:a16="http://schemas.microsoft.com/office/drawing/2014/main" id="{DA21AF33-833D-4703-A792-E595B2152CD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3" name="Text Box 1">
          <a:extLst>
            <a:ext uri="{FF2B5EF4-FFF2-40B4-BE49-F238E27FC236}">
              <a16:creationId xmlns:a16="http://schemas.microsoft.com/office/drawing/2014/main" id="{F62A5583-6471-4267-B0A2-CF8DD9D0AD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4" name="Text Box 1">
          <a:extLst>
            <a:ext uri="{FF2B5EF4-FFF2-40B4-BE49-F238E27FC236}">
              <a16:creationId xmlns:a16="http://schemas.microsoft.com/office/drawing/2014/main" id="{7BAF5563-1F7E-415A-A0ED-45145F14FB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5" name="Text Box 1">
          <a:extLst>
            <a:ext uri="{FF2B5EF4-FFF2-40B4-BE49-F238E27FC236}">
              <a16:creationId xmlns:a16="http://schemas.microsoft.com/office/drawing/2014/main" id="{08B1814A-F459-4436-988B-C93DF10AF8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6" name="Text Box 1">
          <a:extLst>
            <a:ext uri="{FF2B5EF4-FFF2-40B4-BE49-F238E27FC236}">
              <a16:creationId xmlns:a16="http://schemas.microsoft.com/office/drawing/2014/main" id="{A35921D8-3BE3-43A8-BE94-A4F0DEA2E0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7" name="Text Box 1">
          <a:extLst>
            <a:ext uri="{FF2B5EF4-FFF2-40B4-BE49-F238E27FC236}">
              <a16:creationId xmlns:a16="http://schemas.microsoft.com/office/drawing/2014/main" id="{7707F454-64BA-44C8-A561-F173F0F545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8" name="Text Box 1">
          <a:extLst>
            <a:ext uri="{FF2B5EF4-FFF2-40B4-BE49-F238E27FC236}">
              <a16:creationId xmlns:a16="http://schemas.microsoft.com/office/drawing/2014/main" id="{FD225858-D897-4643-98DF-03A1B02847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599" name="Text Box 1">
          <a:extLst>
            <a:ext uri="{FF2B5EF4-FFF2-40B4-BE49-F238E27FC236}">
              <a16:creationId xmlns:a16="http://schemas.microsoft.com/office/drawing/2014/main" id="{DE683B57-65C4-4298-B220-ECD81F6616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0" name="Text Box 1">
          <a:extLst>
            <a:ext uri="{FF2B5EF4-FFF2-40B4-BE49-F238E27FC236}">
              <a16:creationId xmlns:a16="http://schemas.microsoft.com/office/drawing/2014/main" id="{1769FABD-DC55-4D08-A676-CF9F42F519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1" name="Text Box 1">
          <a:extLst>
            <a:ext uri="{FF2B5EF4-FFF2-40B4-BE49-F238E27FC236}">
              <a16:creationId xmlns:a16="http://schemas.microsoft.com/office/drawing/2014/main" id="{DE2B47F0-8BAC-4B6F-8921-F9A0C5AA16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2" name="Text Box 1">
          <a:extLst>
            <a:ext uri="{FF2B5EF4-FFF2-40B4-BE49-F238E27FC236}">
              <a16:creationId xmlns:a16="http://schemas.microsoft.com/office/drawing/2014/main" id="{026E04E7-CE1C-47C0-A798-1461DCD94B3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3" name="Text Box 1">
          <a:extLst>
            <a:ext uri="{FF2B5EF4-FFF2-40B4-BE49-F238E27FC236}">
              <a16:creationId xmlns:a16="http://schemas.microsoft.com/office/drawing/2014/main" id="{CD93C26B-1074-43F6-BCA9-A0978B734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4" name="Text Box 1">
          <a:extLst>
            <a:ext uri="{FF2B5EF4-FFF2-40B4-BE49-F238E27FC236}">
              <a16:creationId xmlns:a16="http://schemas.microsoft.com/office/drawing/2014/main" id="{C899D9A3-72AC-4F5B-85B4-1EF648A82F9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5" name="Text Box 1">
          <a:extLst>
            <a:ext uri="{FF2B5EF4-FFF2-40B4-BE49-F238E27FC236}">
              <a16:creationId xmlns:a16="http://schemas.microsoft.com/office/drawing/2014/main" id="{012EA4F8-8E3B-4525-8C97-DA3A79F67B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6" name="Text Box 1">
          <a:extLst>
            <a:ext uri="{FF2B5EF4-FFF2-40B4-BE49-F238E27FC236}">
              <a16:creationId xmlns:a16="http://schemas.microsoft.com/office/drawing/2014/main" id="{20B7B223-3350-4600-BE38-DF6B044BDD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7" name="Text Box 1">
          <a:extLst>
            <a:ext uri="{FF2B5EF4-FFF2-40B4-BE49-F238E27FC236}">
              <a16:creationId xmlns:a16="http://schemas.microsoft.com/office/drawing/2014/main" id="{E2384174-8478-4501-8CDF-C4617BDF15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8" name="Text Box 1">
          <a:extLst>
            <a:ext uri="{FF2B5EF4-FFF2-40B4-BE49-F238E27FC236}">
              <a16:creationId xmlns:a16="http://schemas.microsoft.com/office/drawing/2014/main" id="{86C906B4-39E8-47C1-9CFD-C143892BD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09" name="Text Box 1">
          <a:extLst>
            <a:ext uri="{FF2B5EF4-FFF2-40B4-BE49-F238E27FC236}">
              <a16:creationId xmlns:a16="http://schemas.microsoft.com/office/drawing/2014/main" id="{B35BEDD4-E4DC-4895-86DF-8E790980E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0" name="Text Box 1">
          <a:extLst>
            <a:ext uri="{FF2B5EF4-FFF2-40B4-BE49-F238E27FC236}">
              <a16:creationId xmlns:a16="http://schemas.microsoft.com/office/drawing/2014/main" id="{D00BF887-DF66-4B43-A7C4-1E9A7223D5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1" name="Text Box 1">
          <a:extLst>
            <a:ext uri="{FF2B5EF4-FFF2-40B4-BE49-F238E27FC236}">
              <a16:creationId xmlns:a16="http://schemas.microsoft.com/office/drawing/2014/main" id="{FE47302E-691F-44E1-B9F3-D85A7454CC1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2" name="Text Box 1">
          <a:extLst>
            <a:ext uri="{FF2B5EF4-FFF2-40B4-BE49-F238E27FC236}">
              <a16:creationId xmlns:a16="http://schemas.microsoft.com/office/drawing/2014/main" id="{87D4ED9D-8E3D-4A61-A398-4D9B0D4D919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3" name="Text Box 1">
          <a:extLst>
            <a:ext uri="{FF2B5EF4-FFF2-40B4-BE49-F238E27FC236}">
              <a16:creationId xmlns:a16="http://schemas.microsoft.com/office/drawing/2014/main" id="{B673E77D-D7EC-4DDF-8E74-8812844B2F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4" name="Text Box 1">
          <a:extLst>
            <a:ext uri="{FF2B5EF4-FFF2-40B4-BE49-F238E27FC236}">
              <a16:creationId xmlns:a16="http://schemas.microsoft.com/office/drawing/2014/main" id="{674EA41C-795F-49E3-B26B-D52F3005AC9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5" name="Text Box 1">
          <a:extLst>
            <a:ext uri="{FF2B5EF4-FFF2-40B4-BE49-F238E27FC236}">
              <a16:creationId xmlns:a16="http://schemas.microsoft.com/office/drawing/2014/main" id="{FE062D92-D078-49E7-B066-C8D3010FB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6" name="Text Box 1">
          <a:extLst>
            <a:ext uri="{FF2B5EF4-FFF2-40B4-BE49-F238E27FC236}">
              <a16:creationId xmlns:a16="http://schemas.microsoft.com/office/drawing/2014/main" id="{B51276DF-5EC2-443F-9224-C83BC7050C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7" name="Text Box 1">
          <a:extLst>
            <a:ext uri="{FF2B5EF4-FFF2-40B4-BE49-F238E27FC236}">
              <a16:creationId xmlns:a16="http://schemas.microsoft.com/office/drawing/2014/main" id="{C9B4945C-1C5C-408F-8F93-6BD95BDBE0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8" name="Text Box 1">
          <a:extLst>
            <a:ext uri="{FF2B5EF4-FFF2-40B4-BE49-F238E27FC236}">
              <a16:creationId xmlns:a16="http://schemas.microsoft.com/office/drawing/2014/main" id="{9654360C-7A2C-42A5-BCC5-7C041B5BF4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19" name="Text Box 1">
          <a:extLst>
            <a:ext uri="{FF2B5EF4-FFF2-40B4-BE49-F238E27FC236}">
              <a16:creationId xmlns:a16="http://schemas.microsoft.com/office/drawing/2014/main" id="{B4512DE1-EC9C-46D4-952D-0100215F04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0" name="Text Box 1">
          <a:extLst>
            <a:ext uri="{FF2B5EF4-FFF2-40B4-BE49-F238E27FC236}">
              <a16:creationId xmlns:a16="http://schemas.microsoft.com/office/drawing/2014/main" id="{3280CF50-7861-4D43-A483-EED0DF47B0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1" name="Text Box 1">
          <a:extLst>
            <a:ext uri="{FF2B5EF4-FFF2-40B4-BE49-F238E27FC236}">
              <a16:creationId xmlns:a16="http://schemas.microsoft.com/office/drawing/2014/main" id="{2FAE243E-01B1-4186-AB74-75C23635300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2" name="Text Box 1">
          <a:extLst>
            <a:ext uri="{FF2B5EF4-FFF2-40B4-BE49-F238E27FC236}">
              <a16:creationId xmlns:a16="http://schemas.microsoft.com/office/drawing/2014/main" id="{2D87D262-ED04-497D-8520-BE06FFBBA8B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3" name="Text Box 1">
          <a:extLst>
            <a:ext uri="{FF2B5EF4-FFF2-40B4-BE49-F238E27FC236}">
              <a16:creationId xmlns:a16="http://schemas.microsoft.com/office/drawing/2014/main" id="{06BDD4E2-2791-4669-9265-B72E6D788D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4" name="Text Box 1">
          <a:extLst>
            <a:ext uri="{FF2B5EF4-FFF2-40B4-BE49-F238E27FC236}">
              <a16:creationId xmlns:a16="http://schemas.microsoft.com/office/drawing/2014/main" id="{2AAFF66E-494F-412D-B1F1-1F1FB20224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5" name="Text Box 1">
          <a:extLst>
            <a:ext uri="{FF2B5EF4-FFF2-40B4-BE49-F238E27FC236}">
              <a16:creationId xmlns:a16="http://schemas.microsoft.com/office/drawing/2014/main" id="{EF8548F6-9C4B-4E55-B458-D42ECE4542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6" name="Text Box 1">
          <a:extLst>
            <a:ext uri="{FF2B5EF4-FFF2-40B4-BE49-F238E27FC236}">
              <a16:creationId xmlns:a16="http://schemas.microsoft.com/office/drawing/2014/main" id="{AB370F25-1716-4C7C-A140-7C8604FDCD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7" name="Text Box 1">
          <a:extLst>
            <a:ext uri="{FF2B5EF4-FFF2-40B4-BE49-F238E27FC236}">
              <a16:creationId xmlns:a16="http://schemas.microsoft.com/office/drawing/2014/main" id="{D125E695-AFB5-49CC-A251-473FD2C9E4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8" name="Text Box 1">
          <a:extLst>
            <a:ext uri="{FF2B5EF4-FFF2-40B4-BE49-F238E27FC236}">
              <a16:creationId xmlns:a16="http://schemas.microsoft.com/office/drawing/2014/main" id="{E6A06109-66E3-4554-8ECC-9505F783E7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29" name="Text Box 1">
          <a:extLst>
            <a:ext uri="{FF2B5EF4-FFF2-40B4-BE49-F238E27FC236}">
              <a16:creationId xmlns:a16="http://schemas.microsoft.com/office/drawing/2014/main" id="{E5CE1D76-175F-496A-9C11-3667E1C2432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0" name="Text Box 1">
          <a:extLst>
            <a:ext uri="{FF2B5EF4-FFF2-40B4-BE49-F238E27FC236}">
              <a16:creationId xmlns:a16="http://schemas.microsoft.com/office/drawing/2014/main" id="{3B11F259-5BC8-47A0-BB02-B1C6CD3652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1" name="Text Box 1">
          <a:extLst>
            <a:ext uri="{FF2B5EF4-FFF2-40B4-BE49-F238E27FC236}">
              <a16:creationId xmlns:a16="http://schemas.microsoft.com/office/drawing/2014/main" id="{915BCBA7-20A2-4383-A49A-A66A58F8A6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2" name="Text Box 1">
          <a:extLst>
            <a:ext uri="{FF2B5EF4-FFF2-40B4-BE49-F238E27FC236}">
              <a16:creationId xmlns:a16="http://schemas.microsoft.com/office/drawing/2014/main" id="{8E2B6499-6901-46D1-989D-942DA29C18A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3" name="Text Box 1">
          <a:extLst>
            <a:ext uri="{FF2B5EF4-FFF2-40B4-BE49-F238E27FC236}">
              <a16:creationId xmlns:a16="http://schemas.microsoft.com/office/drawing/2014/main" id="{FE8D5616-3430-4CD9-999B-7CE67E7410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4" name="Text Box 1">
          <a:extLst>
            <a:ext uri="{FF2B5EF4-FFF2-40B4-BE49-F238E27FC236}">
              <a16:creationId xmlns:a16="http://schemas.microsoft.com/office/drawing/2014/main" id="{8AA5DFB7-D475-4302-9D60-A63D371117A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5" name="Text Box 1">
          <a:extLst>
            <a:ext uri="{FF2B5EF4-FFF2-40B4-BE49-F238E27FC236}">
              <a16:creationId xmlns:a16="http://schemas.microsoft.com/office/drawing/2014/main" id="{7FE78AF6-81A1-4A90-AA55-87A962D156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6" name="Text Box 1">
          <a:extLst>
            <a:ext uri="{FF2B5EF4-FFF2-40B4-BE49-F238E27FC236}">
              <a16:creationId xmlns:a16="http://schemas.microsoft.com/office/drawing/2014/main" id="{0A2005A7-378A-473F-A59E-F14E64CF90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7" name="Text Box 1">
          <a:extLst>
            <a:ext uri="{FF2B5EF4-FFF2-40B4-BE49-F238E27FC236}">
              <a16:creationId xmlns:a16="http://schemas.microsoft.com/office/drawing/2014/main" id="{DEF83AE9-6650-46F0-AA5C-5FB6D59417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8" name="Text Box 1">
          <a:extLst>
            <a:ext uri="{FF2B5EF4-FFF2-40B4-BE49-F238E27FC236}">
              <a16:creationId xmlns:a16="http://schemas.microsoft.com/office/drawing/2014/main" id="{34ACCB9D-7C11-49AB-9565-BE50177A8A9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39" name="Text Box 1">
          <a:extLst>
            <a:ext uri="{FF2B5EF4-FFF2-40B4-BE49-F238E27FC236}">
              <a16:creationId xmlns:a16="http://schemas.microsoft.com/office/drawing/2014/main" id="{0773F14C-E2EF-4242-9500-6C19ED16F4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0" name="Text Box 1">
          <a:extLst>
            <a:ext uri="{FF2B5EF4-FFF2-40B4-BE49-F238E27FC236}">
              <a16:creationId xmlns:a16="http://schemas.microsoft.com/office/drawing/2014/main" id="{CFA6C19B-BB2A-4C4F-B332-5D7DADE602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1" name="Text Box 1">
          <a:extLst>
            <a:ext uri="{FF2B5EF4-FFF2-40B4-BE49-F238E27FC236}">
              <a16:creationId xmlns:a16="http://schemas.microsoft.com/office/drawing/2014/main" id="{F497ECB3-449B-45DD-9837-E5AB2FF9B4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2" name="Text Box 1">
          <a:extLst>
            <a:ext uri="{FF2B5EF4-FFF2-40B4-BE49-F238E27FC236}">
              <a16:creationId xmlns:a16="http://schemas.microsoft.com/office/drawing/2014/main" id="{DB7748D8-DADD-4A16-B51F-052804045F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3" name="Text Box 1">
          <a:extLst>
            <a:ext uri="{FF2B5EF4-FFF2-40B4-BE49-F238E27FC236}">
              <a16:creationId xmlns:a16="http://schemas.microsoft.com/office/drawing/2014/main" id="{9B28A01C-BD5F-4EF7-B853-E2CF5F72C99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4" name="Text Box 1">
          <a:extLst>
            <a:ext uri="{FF2B5EF4-FFF2-40B4-BE49-F238E27FC236}">
              <a16:creationId xmlns:a16="http://schemas.microsoft.com/office/drawing/2014/main" id="{503873DA-8860-4F95-97F2-CD8A6DDBA6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5" name="Text Box 1">
          <a:extLst>
            <a:ext uri="{FF2B5EF4-FFF2-40B4-BE49-F238E27FC236}">
              <a16:creationId xmlns:a16="http://schemas.microsoft.com/office/drawing/2014/main" id="{61780BEA-37EB-4038-A572-54989B93EB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6" name="Text Box 1">
          <a:extLst>
            <a:ext uri="{FF2B5EF4-FFF2-40B4-BE49-F238E27FC236}">
              <a16:creationId xmlns:a16="http://schemas.microsoft.com/office/drawing/2014/main" id="{8044481F-6574-4B2D-89C0-13EC76A445C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7" name="Text Box 1">
          <a:extLst>
            <a:ext uri="{FF2B5EF4-FFF2-40B4-BE49-F238E27FC236}">
              <a16:creationId xmlns:a16="http://schemas.microsoft.com/office/drawing/2014/main" id="{A83A631E-6905-45EE-BC40-F97437D0AA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8" name="Text Box 1">
          <a:extLst>
            <a:ext uri="{FF2B5EF4-FFF2-40B4-BE49-F238E27FC236}">
              <a16:creationId xmlns:a16="http://schemas.microsoft.com/office/drawing/2014/main" id="{4AB503DA-BAD5-45AF-AA87-55FA7B4773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49" name="Text Box 1">
          <a:extLst>
            <a:ext uri="{FF2B5EF4-FFF2-40B4-BE49-F238E27FC236}">
              <a16:creationId xmlns:a16="http://schemas.microsoft.com/office/drawing/2014/main" id="{126255DD-F3BA-4230-9FE2-72EB5F3C7D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0" name="Text Box 1">
          <a:extLst>
            <a:ext uri="{FF2B5EF4-FFF2-40B4-BE49-F238E27FC236}">
              <a16:creationId xmlns:a16="http://schemas.microsoft.com/office/drawing/2014/main" id="{4672369B-3BE1-485C-8C94-BD2DDCCB625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1" name="Text Box 1">
          <a:extLst>
            <a:ext uri="{FF2B5EF4-FFF2-40B4-BE49-F238E27FC236}">
              <a16:creationId xmlns:a16="http://schemas.microsoft.com/office/drawing/2014/main" id="{68161A1E-727A-4AD9-97A0-130140E58A4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2" name="Text Box 1">
          <a:extLst>
            <a:ext uri="{FF2B5EF4-FFF2-40B4-BE49-F238E27FC236}">
              <a16:creationId xmlns:a16="http://schemas.microsoft.com/office/drawing/2014/main" id="{A7974D7D-5329-4ADC-AC4D-BCCCD04ECC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3" name="Text Box 1">
          <a:extLst>
            <a:ext uri="{FF2B5EF4-FFF2-40B4-BE49-F238E27FC236}">
              <a16:creationId xmlns:a16="http://schemas.microsoft.com/office/drawing/2014/main" id="{2878721E-E834-4302-8C0F-FE78824807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4" name="Text Box 1">
          <a:extLst>
            <a:ext uri="{FF2B5EF4-FFF2-40B4-BE49-F238E27FC236}">
              <a16:creationId xmlns:a16="http://schemas.microsoft.com/office/drawing/2014/main" id="{6506705D-3ADF-4825-9092-36104C0EEB8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5" name="Text Box 1">
          <a:extLst>
            <a:ext uri="{FF2B5EF4-FFF2-40B4-BE49-F238E27FC236}">
              <a16:creationId xmlns:a16="http://schemas.microsoft.com/office/drawing/2014/main" id="{FC99BF6A-5904-4494-8303-F24771EFC09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6" name="Text Box 1">
          <a:extLst>
            <a:ext uri="{FF2B5EF4-FFF2-40B4-BE49-F238E27FC236}">
              <a16:creationId xmlns:a16="http://schemas.microsoft.com/office/drawing/2014/main" id="{1A806427-99EB-49F7-8A8D-5FA321535E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7" name="Text Box 1">
          <a:extLst>
            <a:ext uri="{FF2B5EF4-FFF2-40B4-BE49-F238E27FC236}">
              <a16:creationId xmlns:a16="http://schemas.microsoft.com/office/drawing/2014/main" id="{3E6465C3-CCEE-4D17-96B4-68643FB06D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8" name="Text Box 1">
          <a:extLst>
            <a:ext uri="{FF2B5EF4-FFF2-40B4-BE49-F238E27FC236}">
              <a16:creationId xmlns:a16="http://schemas.microsoft.com/office/drawing/2014/main" id="{881BC125-3035-461F-A28C-0E69C0E090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59" name="Text Box 1">
          <a:extLst>
            <a:ext uri="{FF2B5EF4-FFF2-40B4-BE49-F238E27FC236}">
              <a16:creationId xmlns:a16="http://schemas.microsoft.com/office/drawing/2014/main" id="{42AD67B1-8736-4600-BDBE-FB05F5C587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0" name="Text Box 1">
          <a:extLst>
            <a:ext uri="{FF2B5EF4-FFF2-40B4-BE49-F238E27FC236}">
              <a16:creationId xmlns:a16="http://schemas.microsoft.com/office/drawing/2014/main" id="{176C7E7D-11E4-489A-A723-04391B9512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1" name="Text Box 1">
          <a:extLst>
            <a:ext uri="{FF2B5EF4-FFF2-40B4-BE49-F238E27FC236}">
              <a16:creationId xmlns:a16="http://schemas.microsoft.com/office/drawing/2014/main" id="{225D2EF1-7D39-4DC7-B47E-3B7CC49B41D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2" name="Text Box 1">
          <a:extLst>
            <a:ext uri="{FF2B5EF4-FFF2-40B4-BE49-F238E27FC236}">
              <a16:creationId xmlns:a16="http://schemas.microsoft.com/office/drawing/2014/main" id="{2CF28CF1-0A69-4AB7-BBEC-137B072DD0B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3" name="Text Box 1">
          <a:extLst>
            <a:ext uri="{FF2B5EF4-FFF2-40B4-BE49-F238E27FC236}">
              <a16:creationId xmlns:a16="http://schemas.microsoft.com/office/drawing/2014/main" id="{F7E9E853-9954-42F0-9160-AA9D893E8B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4" name="Text Box 1">
          <a:extLst>
            <a:ext uri="{FF2B5EF4-FFF2-40B4-BE49-F238E27FC236}">
              <a16:creationId xmlns:a16="http://schemas.microsoft.com/office/drawing/2014/main" id="{92CCD08A-9185-4D44-AFC4-94AA341F574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5" name="Text Box 1">
          <a:extLst>
            <a:ext uri="{FF2B5EF4-FFF2-40B4-BE49-F238E27FC236}">
              <a16:creationId xmlns:a16="http://schemas.microsoft.com/office/drawing/2014/main" id="{897961A6-DFEB-467B-9681-B4B2B81063D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6" name="Text Box 1">
          <a:extLst>
            <a:ext uri="{FF2B5EF4-FFF2-40B4-BE49-F238E27FC236}">
              <a16:creationId xmlns:a16="http://schemas.microsoft.com/office/drawing/2014/main" id="{3CF9EC89-8058-45FE-B2A0-47937B166A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7" name="Text Box 1">
          <a:extLst>
            <a:ext uri="{FF2B5EF4-FFF2-40B4-BE49-F238E27FC236}">
              <a16:creationId xmlns:a16="http://schemas.microsoft.com/office/drawing/2014/main" id="{6052EBCF-ED7D-41D3-84FB-D7AC39E423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8" name="Text Box 1">
          <a:extLst>
            <a:ext uri="{FF2B5EF4-FFF2-40B4-BE49-F238E27FC236}">
              <a16:creationId xmlns:a16="http://schemas.microsoft.com/office/drawing/2014/main" id="{603490EB-365D-4FED-9F72-999C3914C7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69" name="Text Box 1">
          <a:extLst>
            <a:ext uri="{FF2B5EF4-FFF2-40B4-BE49-F238E27FC236}">
              <a16:creationId xmlns:a16="http://schemas.microsoft.com/office/drawing/2014/main" id="{3DF1DC7E-A90B-48A0-B8AC-AFE2B9499E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0" name="Text Box 1">
          <a:extLst>
            <a:ext uri="{FF2B5EF4-FFF2-40B4-BE49-F238E27FC236}">
              <a16:creationId xmlns:a16="http://schemas.microsoft.com/office/drawing/2014/main" id="{632CD8CC-78A5-4F6E-BB36-2972A3E9E1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1" name="Text Box 1">
          <a:extLst>
            <a:ext uri="{FF2B5EF4-FFF2-40B4-BE49-F238E27FC236}">
              <a16:creationId xmlns:a16="http://schemas.microsoft.com/office/drawing/2014/main" id="{6332CFAA-188F-4D1B-9395-B10BB89C4E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2" name="Text Box 1">
          <a:extLst>
            <a:ext uri="{FF2B5EF4-FFF2-40B4-BE49-F238E27FC236}">
              <a16:creationId xmlns:a16="http://schemas.microsoft.com/office/drawing/2014/main" id="{764021F1-03E5-4198-A609-C141BE186B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3" name="Text Box 1">
          <a:extLst>
            <a:ext uri="{FF2B5EF4-FFF2-40B4-BE49-F238E27FC236}">
              <a16:creationId xmlns:a16="http://schemas.microsoft.com/office/drawing/2014/main" id="{5DE5D6AD-FAB3-40A6-A6AF-8F76C40E09D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4CEFA2D5-6054-4178-8CE8-7E12AE683B0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7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8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49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0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1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2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3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4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5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6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7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8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59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0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1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2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3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4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5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6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7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8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69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0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1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2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3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4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5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6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7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8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79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0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1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2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3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4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5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6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7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8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89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0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1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2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3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4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5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6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7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8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899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0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1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2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3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4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5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6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7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8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09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0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1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2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3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4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5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6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7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8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19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0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1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2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3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4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5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6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7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8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29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0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1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2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3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4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5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6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7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8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59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0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1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2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3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4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6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3" name="Text Box 1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4" name="Text Box 1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5" name="Text Box 1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6" name="Text Box 1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7" name="Text Box 1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8" name="Text Box 1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89" name="Text Box 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0" name="Text Box 1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1" name="Text Box 1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2" name="Text Box 1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3" name="Text Box 1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4" name="Text Box 1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5" name="Text Box 1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6" name="Text Box 1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7" name="Text Box 1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8" name="Text Box 1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299" name="Text Box 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0" name="Text Box 1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1" name="Text Box 1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2" name="Text Box 1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3" name="Text Box 1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4" name="Text Box 1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5" name="Text Box 1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6" name="Text Box 1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7" name="Text Box 1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8" name="Text Box 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09" name="Text Box 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0" name="Text Box 1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1" name="Text Box 1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2" name="Text Box 1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3" name="Text Box 1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4" name="Text Box 1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5" name="Text Box 1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6" name="Text Box 1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7" name="Text Box 1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8" name="Text Box 1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19" name="Text Box 1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0" name="Text Box 1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1" name="Text Box 1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2" name="Text Box 1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3" name="Text Box 1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5" name="Text Box 1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7" name="Text Box 1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8" name="Text Box 1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29" name="Text Box 1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0" name="Text Box 1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1" name="Text Box 1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2" name="Text Box 1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3" name="Text Box 1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4" name="Text Box 1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5" name="Text Box 1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6" name="Text Box 1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7" name="Text Box 1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8" name="Text Box 1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7" name="Text Box 1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3" name="Text Box 1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5" name="Text Box 1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6" name="Text Box 1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7" name="Text Box 1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8" name="Text Box 1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59" name="Text Box 1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2" name="Text Box 1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2" name="Text Box 1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5" name="Text Box 1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6" name="Text Box 1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7" name="Text Box 1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8" name="Text Box 1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79" name="Text Box 1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0" name="Text Box 1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1" name="Text Box 1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2" name="Text Box 1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3" name="Text Box 1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4" name="Text Box 1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5" name="Text Box 1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6" name="Text Box 1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0" name="Text Box 1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6" name="Text Box 1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4" name="Text Box 1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5" name="Text Box 1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6" name="Text Box 1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7" name="Text Box 1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8" name="Text Box 1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19" name="Text Box 1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0" name="Text Box 1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1" name="Text Box 1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2" name="Text Box 1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3" name="Text Box 1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4" name="Text Box 1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5" name="Text Box 1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6" name="Text Box 1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7" name="Text Box 1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8" name="Text Box 1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29" name="Text Box 1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0" name="Text Box 1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1" name="Text Box 1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2" name="Text Box 1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3" name="Text Box 1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4" name="Text Box 1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5" name="Text Box 1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6" name="Text Box 1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7" name="Text Box 1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8" name="Text Box 1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39" name="Text Box 1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0" name="Text Box 1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1" name="Text Box 1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2" name="Text Box 1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3" name="Text Box 1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4" name="Text Box 1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5" name="Text Box 1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6" name="Text Box 1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7" name="Text Box 1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8" name="Text Box 1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49" name="Text Box 1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0" name="Text Box 1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1" name="Text Box 1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2" name="Text Box 1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3" name="Text Box 1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4" name="Text Box 1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5" name="Text Box 1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6" name="Text Box 1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7" name="Text Box 1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8" name="Text Box 1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59" name="Text Box 1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0" name="Text Box 1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1" name="Text Box 1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2" name="Text Box 1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3" name="Text Box 1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4" name="Text Box 1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5" name="Text Box 1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6" name="Text Box 1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8" name="Text Box 1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69" name="Text Box 1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0" name="Text Box 1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1" name="Text Box 1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2" name="Text Box 1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3" name="Text Box 1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4" name="Text Box 1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5" name="Text Box 1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6" name="Text Box 1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7" name="Text Box 1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8" name="Text Box 1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79" name="Text Box 1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0" name="Text Box 1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3" name="Text Box 1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7" name="Text Box 1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8" name="Text Box 1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89" name="Text Box 1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0" name="Text Box 1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1" name="Text Box 1">
          <a:extLst>
            <a:ext uri="{FF2B5EF4-FFF2-40B4-BE49-F238E27FC236}">
              <a16:creationId xmlns:a16="http://schemas.microsoft.com/office/drawing/2014/main" id="{00000000-0008-0000-0A00-00008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2" name="Text Box 1">
          <a:extLst>
            <a:ext uri="{FF2B5EF4-FFF2-40B4-BE49-F238E27FC236}">
              <a16:creationId xmlns:a16="http://schemas.microsoft.com/office/drawing/2014/main" id="{00000000-0008-0000-0A00-00008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3" name="Text Box 1">
          <a:extLst>
            <a:ext uri="{FF2B5EF4-FFF2-40B4-BE49-F238E27FC236}">
              <a16:creationId xmlns:a16="http://schemas.microsoft.com/office/drawing/2014/main" id="{00000000-0008-0000-0A00-00008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4" name="Text Box 1">
          <a:extLst>
            <a:ext uri="{FF2B5EF4-FFF2-40B4-BE49-F238E27FC236}">
              <a16:creationId xmlns:a16="http://schemas.microsoft.com/office/drawing/2014/main" id="{00000000-0008-0000-0A00-00008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5" name="Text Box 1">
          <a:extLst>
            <a:ext uri="{FF2B5EF4-FFF2-40B4-BE49-F238E27FC236}">
              <a16:creationId xmlns:a16="http://schemas.microsoft.com/office/drawing/2014/main" id="{00000000-0008-0000-0A00-00008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6" name="Text Box 1">
          <a:extLst>
            <a:ext uri="{FF2B5EF4-FFF2-40B4-BE49-F238E27FC236}">
              <a16:creationId xmlns:a16="http://schemas.microsoft.com/office/drawing/2014/main" id="{00000000-0008-0000-0A00-00008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7" name="Text Box 1">
          <a:extLst>
            <a:ext uri="{FF2B5EF4-FFF2-40B4-BE49-F238E27FC236}">
              <a16:creationId xmlns:a16="http://schemas.microsoft.com/office/drawing/2014/main" id="{00000000-0008-0000-0A00-00008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8" name="Text Box 1">
          <a:extLst>
            <a:ext uri="{FF2B5EF4-FFF2-40B4-BE49-F238E27FC236}">
              <a16:creationId xmlns:a16="http://schemas.microsoft.com/office/drawing/2014/main" id="{00000000-0008-0000-0A00-00008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499" name="Text Box 1">
          <a:extLst>
            <a:ext uri="{FF2B5EF4-FFF2-40B4-BE49-F238E27FC236}">
              <a16:creationId xmlns:a16="http://schemas.microsoft.com/office/drawing/2014/main" id="{00000000-0008-0000-0A00-00008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0" name="Text Box 1">
          <a:extLst>
            <a:ext uri="{FF2B5EF4-FFF2-40B4-BE49-F238E27FC236}">
              <a16:creationId xmlns:a16="http://schemas.microsoft.com/office/drawing/2014/main" id="{00000000-0008-0000-0A00-00008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1" name="Text Box 1">
          <a:extLst>
            <a:ext uri="{FF2B5EF4-FFF2-40B4-BE49-F238E27FC236}">
              <a16:creationId xmlns:a16="http://schemas.microsoft.com/office/drawing/2014/main" id="{00000000-0008-0000-0A00-00008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2" name="Text Box 1">
          <a:extLst>
            <a:ext uri="{FF2B5EF4-FFF2-40B4-BE49-F238E27FC236}">
              <a16:creationId xmlns:a16="http://schemas.microsoft.com/office/drawing/2014/main" id="{00000000-0008-0000-0A00-00008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3" name="Text Box 1">
          <a:extLst>
            <a:ext uri="{FF2B5EF4-FFF2-40B4-BE49-F238E27FC236}">
              <a16:creationId xmlns:a16="http://schemas.microsoft.com/office/drawing/2014/main" id="{00000000-0008-0000-0A00-00008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4" name="Text Box 1">
          <a:extLst>
            <a:ext uri="{FF2B5EF4-FFF2-40B4-BE49-F238E27FC236}">
              <a16:creationId xmlns:a16="http://schemas.microsoft.com/office/drawing/2014/main" id="{00000000-0008-0000-0A00-00008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5" name="Text Box 1">
          <a:extLst>
            <a:ext uri="{FF2B5EF4-FFF2-40B4-BE49-F238E27FC236}">
              <a16:creationId xmlns:a16="http://schemas.microsoft.com/office/drawing/2014/main" id="{00000000-0008-0000-0A00-00009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6" name="Text Box 1">
          <a:extLst>
            <a:ext uri="{FF2B5EF4-FFF2-40B4-BE49-F238E27FC236}">
              <a16:creationId xmlns:a16="http://schemas.microsoft.com/office/drawing/2014/main" id="{00000000-0008-0000-0A00-00009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7" name="Text Box 1">
          <a:extLst>
            <a:ext uri="{FF2B5EF4-FFF2-40B4-BE49-F238E27FC236}">
              <a16:creationId xmlns:a16="http://schemas.microsoft.com/office/drawing/2014/main" id="{00000000-0008-0000-0A00-00009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8" name="Text Box 1">
          <a:extLst>
            <a:ext uri="{FF2B5EF4-FFF2-40B4-BE49-F238E27FC236}">
              <a16:creationId xmlns:a16="http://schemas.microsoft.com/office/drawing/2014/main" id="{00000000-0008-0000-0A00-00009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09" name="Text Box 1">
          <a:extLst>
            <a:ext uri="{FF2B5EF4-FFF2-40B4-BE49-F238E27FC236}">
              <a16:creationId xmlns:a16="http://schemas.microsoft.com/office/drawing/2014/main" id="{00000000-0008-0000-0A00-00009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0" name="Text Box 1">
          <a:extLst>
            <a:ext uri="{FF2B5EF4-FFF2-40B4-BE49-F238E27FC236}">
              <a16:creationId xmlns:a16="http://schemas.microsoft.com/office/drawing/2014/main" id="{00000000-0008-0000-0A00-00009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1" name="Text Box 1">
          <a:extLst>
            <a:ext uri="{FF2B5EF4-FFF2-40B4-BE49-F238E27FC236}">
              <a16:creationId xmlns:a16="http://schemas.microsoft.com/office/drawing/2014/main" id="{00000000-0008-0000-0A00-00009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2" name="Text Box 1">
          <a:extLst>
            <a:ext uri="{FF2B5EF4-FFF2-40B4-BE49-F238E27FC236}">
              <a16:creationId xmlns:a16="http://schemas.microsoft.com/office/drawing/2014/main" id="{00000000-0008-0000-0A00-00009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3" name="Text Box 1">
          <a:extLst>
            <a:ext uri="{FF2B5EF4-FFF2-40B4-BE49-F238E27FC236}">
              <a16:creationId xmlns:a16="http://schemas.microsoft.com/office/drawing/2014/main" id="{00000000-0008-0000-0A00-00009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4" name="Text Box 1">
          <a:extLst>
            <a:ext uri="{FF2B5EF4-FFF2-40B4-BE49-F238E27FC236}">
              <a16:creationId xmlns:a16="http://schemas.microsoft.com/office/drawing/2014/main" id="{00000000-0008-0000-0A00-00009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5" name="Text Box 1">
          <a:extLst>
            <a:ext uri="{FF2B5EF4-FFF2-40B4-BE49-F238E27FC236}">
              <a16:creationId xmlns:a16="http://schemas.microsoft.com/office/drawing/2014/main" id="{00000000-0008-0000-0A00-00009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6" name="Text Box 1">
          <a:extLst>
            <a:ext uri="{FF2B5EF4-FFF2-40B4-BE49-F238E27FC236}">
              <a16:creationId xmlns:a16="http://schemas.microsoft.com/office/drawing/2014/main" id="{00000000-0008-0000-0A00-00009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7" name="Text Box 1">
          <a:extLst>
            <a:ext uri="{FF2B5EF4-FFF2-40B4-BE49-F238E27FC236}">
              <a16:creationId xmlns:a16="http://schemas.microsoft.com/office/drawing/2014/main" id="{00000000-0008-0000-0A00-00009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8" name="Text Box 1">
          <a:extLst>
            <a:ext uri="{FF2B5EF4-FFF2-40B4-BE49-F238E27FC236}">
              <a16:creationId xmlns:a16="http://schemas.microsoft.com/office/drawing/2014/main" id="{00000000-0008-0000-0A00-00009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19" name="Text Box 1">
          <a:extLst>
            <a:ext uri="{FF2B5EF4-FFF2-40B4-BE49-F238E27FC236}">
              <a16:creationId xmlns:a16="http://schemas.microsoft.com/office/drawing/2014/main" id="{00000000-0008-0000-0A00-00009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0" name="Text Box 1">
          <a:extLst>
            <a:ext uri="{FF2B5EF4-FFF2-40B4-BE49-F238E27FC236}">
              <a16:creationId xmlns:a16="http://schemas.microsoft.com/office/drawing/2014/main" id="{00000000-0008-0000-0A00-00009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1" name="Text Box 1">
          <a:extLst>
            <a:ext uri="{FF2B5EF4-FFF2-40B4-BE49-F238E27FC236}">
              <a16:creationId xmlns:a16="http://schemas.microsoft.com/office/drawing/2014/main" id="{00000000-0008-0000-0A00-0000A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2" name="Text Box 1">
          <a:extLst>
            <a:ext uri="{FF2B5EF4-FFF2-40B4-BE49-F238E27FC236}">
              <a16:creationId xmlns:a16="http://schemas.microsoft.com/office/drawing/2014/main" id="{00000000-0008-0000-0A00-0000A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3" name="Text Box 1">
          <a:extLst>
            <a:ext uri="{FF2B5EF4-FFF2-40B4-BE49-F238E27FC236}">
              <a16:creationId xmlns:a16="http://schemas.microsoft.com/office/drawing/2014/main" id="{00000000-0008-0000-0A00-0000A2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4" name="Text Box 1">
          <a:extLst>
            <a:ext uri="{FF2B5EF4-FFF2-40B4-BE49-F238E27FC236}">
              <a16:creationId xmlns:a16="http://schemas.microsoft.com/office/drawing/2014/main" id="{00000000-0008-0000-0A00-0000A3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5" name="Text Box 1">
          <a:extLst>
            <a:ext uri="{FF2B5EF4-FFF2-40B4-BE49-F238E27FC236}">
              <a16:creationId xmlns:a16="http://schemas.microsoft.com/office/drawing/2014/main" id="{00000000-0008-0000-0A00-0000A4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6" name="Text Box 1">
          <a:extLst>
            <a:ext uri="{FF2B5EF4-FFF2-40B4-BE49-F238E27FC236}">
              <a16:creationId xmlns:a16="http://schemas.microsoft.com/office/drawing/2014/main" id="{00000000-0008-0000-0A00-0000A5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7" name="Text Box 1">
          <a:extLst>
            <a:ext uri="{FF2B5EF4-FFF2-40B4-BE49-F238E27FC236}">
              <a16:creationId xmlns:a16="http://schemas.microsoft.com/office/drawing/2014/main" id="{00000000-0008-0000-0A00-0000A6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8" name="Text Box 1">
          <a:extLst>
            <a:ext uri="{FF2B5EF4-FFF2-40B4-BE49-F238E27FC236}">
              <a16:creationId xmlns:a16="http://schemas.microsoft.com/office/drawing/2014/main" id="{00000000-0008-0000-0A00-0000A7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29" name="Text Box 1">
          <a:extLst>
            <a:ext uri="{FF2B5EF4-FFF2-40B4-BE49-F238E27FC236}">
              <a16:creationId xmlns:a16="http://schemas.microsoft.com/office/drawing/2014/main" id="{00000000-0008-0000-0A00-0000A8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0" name="Text Box 1">
          <a:extLst>
            <a:ext uri="{FF2B5EF4-FFF2-40B4-BE49-F238E27FC236}">
              <a16:creationId xmlns:a16="http://schemas.microsoft.com/office/drawing/2014/main" id="{00000000-0008-0000-0A00-0000A9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1" name="Text Box 1">
          <a:extLst>
            <a:ext uri="{FF2B5EF4-FFF2-40B4-BE49-F238E27FC236}">
              <a16:creationId xmlns:a16="http://schemas.microsoft.com/office/drawing/2014/main" id="{00000000-0008-0000-0A00-0000AA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2" name="Text Box 1">
          <a:extLst>
            <a:ext uri="{FF2B5EF4-FFF2-40B4-BE49-F238E27FC236}">
              <a16:creationId xmlns:a16="http://schemas.microsoft.com/office/drawing/2014/main" id="{00000000-0008-0000-0A00-0000AB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3" name="Text Box 1">
          <a:extLst>
            <a:ext uri="{FF2B5EF4-FFF2-40B4-BE49-F238E27FC236}">
              <a16:creationId xmlns:a16="http://schemas.microsoft.com/office/drawing/2014/main" id="{00000000-0008-0000-0A00-0000AC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4" name="Text Box 1">
          <a:extLst>
            <a:ext uri="{FF2B5EF4-FFF2-40B4-BE49-F238E27FC236}">
              <a16:creationId xmlns:a16="http://schemas.microsoft.com/office/drawing/2014/main" id="{00000000-0008-0000-0A00-0000AD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5" name="Text Box 1">
          <a:extLst>
            <a:ext uri="{FF2B5EF4-FFF2-40B4-BE49-F238E27FC236}">
              <a16:creationId xmlns:a16="http://schemas.microsoft.com/office/drawing/2014/main" id="{00000000-0008-0000-0A00-0000AE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6" name="Text Box 1">
          <a:extLst>
            <a:ext uri="{FF2B5EF4-FFF2-40B4-BE49-F238E27FC236}">
              <a16:creationId xmlns:a16="http://schemas.microsoft.com/office/drawing/2014/main" id="{00000000-0008-0000-0A00-0000AF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7" name="Text Box 1">
          <a:extLst>
            <a:ext uri="{FF2B5EF4-FFF2-40B4-BE49-F238E27FC236}">
              <a16:creationId xmlns:a16="http://schemas.microsoft.com/office/drawing/2014/main" id="{00000000-0008-0000-0A00-0000B0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8" name="Text Box 1">
          <a:extLst>
            <a:ext uri="{FF2B5EF4-FFF2-40B4-BE49-F238E27FC236}">
              <a16:creationId xmlns:a16="http://schemas.microsoft.com/office/drawing/2014/main" id="{00000000-0008-0000-0A00-0000B10600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39" name="Text Box 1">
          <a:extLst>
            <a:ext uri="{FF2B5EF4-FFF2-40B4-BE49-F238E27FC236}">
              <a16:creationId xmlns:a16="http://schemas.microsoft.com/office/drawing/2014/main" id="{7208EEBA-301F-4384-8B08-ED7B6812C0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0" name="Text Box 1">
          <a:extLst>
            <a:ext uri="{FF2B5EF4-FFF2-40B4-BE49-F238E27FC236}">
              <a16:creationId xmlns:a16="http://schemas.microsoft.com/office/drawing/2014/main" id="{C62A5D56-4357-40E1-B7BD-A463413D5B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1" name="Text Box 1">
          <a:extLst>
            <a:ext uri="{FF2B5EF4-FFF2-40B4-BE49-F238E27FC236}">
              <a16:creationId xmlns:a16="http://schemas.microsoft.com/office/drawing/2014/main" id="{DBAABA00-4145-431B-A7F3-ED6B9E0B9EF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2" name="Text Box 1">
          <a:extLst>
            <a:ext uri="{FF2B5EF4-FFF2-40B4-BE49-F238E27FC236}">
              <a16:creationId xmlns:a16="http://schemas.microsoft.com/office/drawing/2014/main" id="{D65480DD-1A60-44A6-AB68-B2BF5A68A59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3" name="Text Box 1">
          <a:extLst>
            <a:ext uri="{FF2B5EF4-FFF2-40B4-BE49-F238E27FC236}">
              <a16:creationId xmlns:a16="http://schemas.microsoft.com/office/drawing/2014/main" id="{E858DB1E-9951-479D-80DF-97A137CC55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4" name="Text Box 1">
          <a:extLst>
            <a:ext uri="{FF2B5EF4-FFF2-40B4-BE49-F238E27FC236}">
              <a16:creationId xmlns:a16="http://schemas.microsoft.com/office/drawing/2014/main" id="{96FABF1C-5CFA-4663-94FA-5695A4B882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5" name="Text Box 1">
          <a:extLst>
            <a:ext uri="{FF2B5EF4-FFF2-40B4-BE49-F238E27FC236}">
              <a16:creationId xmlns:a16="http://schemas.microsoft.com/office/drawing/2014/main" id="{A9373673-3608-4DE2-B80F-081F33288D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6" name="Text Box 1">
          <a:extLst>
            <a:ext uri="{FF2B5EF4-FFF2-40B4-BE49-F238E27FC236}">
              <a16:creationId xmlns:a16="http://schemas.microsoft.com/office/drawing/2014/main" id="{A9DDF4F3-2421-40ED-B42B-9271E9704E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7" name="Text Box 1">
          <a:extLst>
            <a:ext uri="{FF2B5EF4-FFF2-40B4-BE49-F238E27FC236}">
              <a16:creationId xmlns:a16="http://schemas.microsoft.com/office/drawing/2014/main" id="{D2EE607F-5791-4DAC-B61A-C52463EAEF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8" name="Text Box 1">
          <a:extLst>
            <a:ext uri="{FF2B5EF4-FFF2-40B4-BE49-F238E27FC236}">
              <a16:creationId xmlns:a16="http://schemas.microsoft.com/office/drawing/2014/main" id="{3E9CE11C-DA06-4B64-9BB6-BDDB638623B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49" name="Text Box 1">
          <a:extLst>
            <a:ext uri="{FF2B5EF4-FFF2-40B4-BE49-F238E27FC236}">
              <a16:creationId xmlns:a16="http://schemas.microsoft.com/office/drawing/2014/main" id="{DEBB119C-4B21-4883-8405-20B84B14F3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0" name="Text Box 1">
          <a:extLst>
            <a:ext uri="{FF2B5EF4-FFF2-40B4-BE49-F238E27FC236}">
              <a16:creationId xmlns:a16="http://schemas.microsoft.com/office/drawing/2014/main" id="{5CAF7467-C3E1-4F3B-A757-25BFE1C81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1" name="Text Box 1">
          <a:extLst>
            <a:ext uri="{FF2B5EF4-FFF2-40B4-BE49-F238E27FC236}">
              <a16:creationId xmlns:a16="http://schemas.microsoft.com/office/drawing/2014/main" id="{25E73AE3-5C92-4EB2-831A-99F2D6805A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2" name="Text Box 1">
          <a:extLst>
            <a:ext uri="{FF2B5EF4-FFF2-40B4-BE49-F238E27FC236}">
              <a16:creationId xmlns:a16="http://schemas.microsoft.com/office/drawing/2014/main" id="{2D807C52-3A62-47D3-98DE-77017D4DDB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3" name="Text Box 1">
          <a:extLst>
            <a:ext uri="{FF2B5EF4-FFF2-40B4-BE49-F238E27FC236}">
              <a16:creationId xmlns:a16="http://schemas.microsoft.com/office/drawing/2014/main" id="{F706A178-CB5A-4209-8783-83006532256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4" name="Text Box 1">
          <a:extLst>
            <a:ext uri="{FF2B5EF4-FFF2-40B4-BE49-F238E27FC236}">
              <a16:creationId xmlns:a16="http://schemas.microsoft.com/office/drawing/2014/main" id="{D356C402-942A-42F9-BE28-E70FD1EA19C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5" name="Text Box 1">
          <a:extLst>
            <a:ext uri="{FF2B5EF4-FFF2-40B4-BE49-F238E27FC236}">
              <a16:creationId xmlns:a16="http://schemas.microsoft.com/office/drawing/2014/main" id="{E74D6E57-6058-4692-B50B-895967B559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6" name="Text Box 1">
          <a:extLst>
            <a:ext uri="{FF2B5EF4-FFF2-40B4-BE49-F238E27FC236}">
              <a16:creationId xmlns:a16="http://schemas.microsoft.com/office/drawing/2014/main" id="{C11FA29D-F4F6-475B-B0A5-23728E236A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7" name="Text Box 1">
          <a:extLst>
            <a:ext uri="{FF2B5EF4-FFF2-40B4-BE49-F238E27FC236}">
              <a16:creationId xmlns:a16="http://schemas.microsoft.com/office/drawing/2014/main" id="{C8235E39-C5AE-48D9-A1F7-58F262A8C23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8" name="Text Box 1">
          <a:extLst>
            <a:ext uri="{FF2B5EF4-FFF2-40B4-BE49-F238E27FC236}">
              <a16:creationId xmlns:a16="http://schemas.microsoft.com/office/drawing/2014/main" id="{A96A2162-A58E-4C3F-A0BB-B4029E45556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59" name="Text Box 1">
          <a:extLst>
            <a:ext uri="{FF2B5EF4-FFF2-40B4-BE49-F238E27FC236}">
              <a16:creationId xmlns:a16="http://schemas.microsoft.com/office/drawing/2014/main" id="{0D297CBB-752E-42F4-9E2D-6BF1F45F63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0" name="Text Box 1">
          <a:extLst>
            <a:ext uri="{FF2B5EF4-FFF2-40B4-BE49-F238E27FC236}">
              <a16:creationId xmlns:a16="http://schemas.microsoft.com/office/drawing/2014/main" id="{6B55D100-8F03-478E-A82B-6FDC6389EE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1" name="Text Box 1">
          <a:extLst>
            <a:ext uri="{FF2B5EF4-FFF2-40B4-BE49-F238E27FC236}">
              <a16:creationId xmlns:a16="http://schemas.microsoft.com/office/drawing/2014/main" id="{F572C885-5465-4828-A04E-DF84068FC20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2" name="Text Box 1">
          <a:extLst>
            <a:ext uri="{FF2B5EF4-FFF2-40B4-BE49-F238E27FC236}">
              <a16:creationId xmlns:a16="http://schemas.microsoft.com/office/drawing/2014/main" id="{286E0015-4BB4-45AA-B894-296476BD769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3" name="Text Box 1">
          <a:extLst>
            <a:ext uri="{FF2B5EF4-FFF2-40B4-BE49-F238E27FC236}">
              <a16:creationId xmlns:a16="http://schemas.microsoft.com/office/drawing/2014/main" id="{A324C7C0-64E9-4ECE-BFA4-964915F423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4" name="Text Box 1">
          <a:extLst>
            <a:ext uri="{FF2B5EF4-FFF2-40B4-BE49-F238E27FC236}">
              <a16:creationId xmlns:a16="http://schemas.microsoft.com/office/drawing/2014/main" id="{95D97271-EE80-4468-81B1-87FC57E8E76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5" name="Text Box 1">
          <a:extLst>
            <a:ext uri="{FF2B5EF4-FFF2-40B4-BE49-F238E27FC236}">
              <a16:creationId xmlns:a16="http://schemas.microsoft.com/office/drawing/2014/main" id="{6342A889-1E3A-41A4-AFF2-918FF1FC4F5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6" name="Text Box 1">
          <a:extLst>
            <a:ext uri="{FF2B5EF4-FFF2-40B4-BE49-F238E27FC236}">
              <a16:creationId xmlns:a16="http://schemas.microsoft.com/office/drawing/2014/main" id="{D4FA3B5E-2A76-44B2-A914-E34DF92C52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7" name="Text Box 1">
          <a:extLst>
            <a:ext uri="{FF2B5EF4-FFF2-40B4-BE49-F238E27FC236}">
              <a16:creationId xmlns:a16="http://schemas.microsoft.com/office/drawing/2014/main" id="{B7445CF6-C693-4FDE-8C53-DF7436B520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8" name="Text Box 1">
          <a:extLst>
            <a:ext uri="{FF2B5EF4-FFF2-40B4-BE49-F238E27FC236}">
              <a16:creationId xmlns:a16="http://schemas.microsoft.com/office/drawing/2014/main" id="{E9F55EF9-E4CC-4719-B966-EB2D2D5F2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69" name="Text Box 1">
          <a:extLst>
            <a:ext uri="{FF2B5EF4-FFF2-40B4-BE49-F238E27FC236}">
              <a16:creationId xmlns:a16="http://schemas.microsoft.com/office/drawing/2014/main" id="{2B7BA660-D732-4E20-95F7-C3724263B1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0" name="Text Box 1">
          <a:extLst>
            <a:ext uri="{FF2B5EF4-FFF2-40B4-BE49-F238E27FC236}">
              <a16:creationId xmlns:a16="http://schemas.microsoft.com/office/drawing/2014/main" id="{D717E868-4CFC-4071-BDB3-B646CF5192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1" name="Text Box 1">
          <a:extLst>
            <a:ext uri="{FF2B5EF4-FFF2-40B4-BE49-F238E27FC236}">
              <a16:creationId xmlns:a16="http://schemas.microsoft.com/office/drawing/2014/main" id="{1AB20191-D9AE-4591-A8B0-E873BF414C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2" name="Text Box 1">
          <a:extLst>
            <a:ext uri="{FF2B5EF4-FFF2-40B4-BE49-F238E27FC236}">
              <a16:creationId xmlns:a16="http://schemas.microsoft.com/office/drawing/2014/main" id="{516B8D49-0854-4E85-946B-0875E7E6C0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3" name="Text Box 1">
          <a:extLst>
            <a:ext uri="{FF2B5EF4-FFF2-40B4-BE49-F238E27FC236}">
              <a16:creationId xmlns:a16="http://schemas.microsoft.com/office/drawing/2014/main" id="{15596CE4-60B0-4AB0-B6D2-C6A753BEC1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4" name="Text Box 1">
          <a:extLst>
            <a:ext uri="{FF2B5EF4-FFF2-40B4-BE49-F238E27FC236}">
              <a16:creationId xmlns:a16="http://schemas.microsoft.com/office/drawing/2014/main" id="{1E6A5FC5-D75C-42ED-B987-7FADEDD0947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5" name="Text Box 1">
          <a:extLst>
            <a:ext uri="{FF2B5EF4-FFF2-40B4-BE49-F238E27FC236}">
              <a16:creationId xmlns:a16="http://schemas.microsoft.com/office/drawing/2014/main" id="{2883D9A6-CD08-4C10-8D60-FCEDC95ACF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6" name="Text Box 1">
          <a:extLst>
            <a:ext uri="{FF2B5EF4-FFF2-40B4-BE49-F238E27FC236}">
              <a16:creationId xmlns:a16="http://schemas.microsoft.com/office/drawing/2014/main" id="{E5EC3BDD-7B3B-40BD-A33D-F5279250F4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7" name="Text Box 1">
          <a:extLst>
            <a:ext uri="{FF2B5EF4-FFF2-40B4-BE49-F238E27FC236}">
              <a16:creationId xmlns:a16="http://schemas.microsoft.com/office/drawing/2014/main" id="{15BC5B3F-2D3A-41AF-AF05-672479D0FA5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8" name="Text Box 1">
          <a:extLst>
            <a:ext uri="{FF2B5EF4-FFF2-40B4-BE49-F238E27FC236}">
              <a16:creationId xmlns:a16="http://schemas.microsoft.com/office/drawing/2014/main" id="{AB2B9ADF-1E00-480A-AAE2-0DE92486EF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79" name="Text Box 1">
          <a:extLst>
            <a:ext uri="{FF2B5EF4-FFF2-40B4-BE49-F238E27FC236}">
              <a16:creationId xmlns:a16="http://schemas.microsoft.com/office/drawing/2014/main" id="{DCFBF72C-FF11-4717-AE68-C02DBE3393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0" name="Text Box 1">
          <a:extLst>
            <a:ext uri="{FF2B5EF4-FFF2-40B4-BE49-F238E27FC236}">
              <a16:creationId xmlns:a16="http://schemas.microsoft.com/office/drawing/2014/main" id="{D9B11B75-D3C1-480C-9FB7-D4C5C38802E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1" name="Text Box 1">
          <a:extLst>
            <a:ext uri="{FF2B5EF4-FFF2-40B4-BE49-F238E27FC236}">
              <a16:creationId xmlns:a16="http://schemas.microsoft.com/office/drawing/2014/main" id="{636FC732-B142-4F0E-9464-3A220BC79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2" name="Text Box 1">
          <a:extLst>
            <a:ext uri="{FF2B5EF4-FFF2-40B4-BE49-F238E27FC236}">
              <a16:creationId xmlns:a16="http://schemas.microsoft.com/office/drawing/2014/main" id="{1CC01070-1772-4E2A-92CB-5B3AA2C5721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3" name="Text Box 1">
          <a:extLst>
            <a:ext uri="{FF2B5EF4-FFF2-40B4-BE49-F238E27FC236}">
              <a16:creationId xmlns:a16="http://schemas.microsoft.com/office/drawing/2014/main" id="{4FE5D5DF-9778-44D3-AF2A-8608E028EB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4" name="Text Box 1">
          <a:extLst>
            <a:ext uri="{FF2B5EF4-FFF2-40B4-BE49-F238E27FC236}">
              <a16:creationId xmlns:a16="http://schemas.microsoft.com/office/drawing/2014/main" id="{2449EF51-F3CF-4679-85B1-C63B4697CE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5" name="Text Box 1">
          <a:extLst>
            <a:ext uri="{FF2B5EF4-FFF2-40B4-BE49-F238E27FC236}">
              <a16:creationId xmlns:a16="http://schemas.microsoft.com/office/drawing/2014/main" id="{E9F97B09-DB0B-49EA-AE92-A05A1E2C03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6" name="Text Box 1">
          <a:extLst>
            <a:ext uri="{FF2B5EF4-FFF2-40B4-BE49-F238E27FC236}">
              <a16:creationId xmlns:a16="http://schemas.microsoft.com/office/drawing/2014/main" id="{8D23FD3C-B682-404B-A4C6-9946C27C192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7" name="Text Box 1">
          <a:extLst>
            <a:ext uri="{FF2B5EF4-FFF2-40B4-BE49-F238E27FC236}">
              <a16:creationId xmlns:a16="http://schemas.microsoft.com/office/drawing/2014/main" id="{259105A3-2A5E-4D10-8D68-E3E77DFBFD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8" name="Text Box 1">
          <a:extLst>
            <a:ext uri="{FF2B5EF4-FFF2-40B4-BE49-F238E27FC236}">
              <a16:creationId xmlns:a16="http://schemas.microsoft.com/office/drawing/2014/main" id="{C20F2E99-9CB9-4AC7-931B-F68012A16A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89" name="Text Box 1">
          <a:extLst>
            <a:ext uri="{FF2B5EF4-FFF2-40B4-BE49-F238E27FC236}">
              <a16:creationId xmlns:a16="http://schemas.microsoft.com/office/drawing/2014/main" id="{F11A4636-8AB9-4B2A-AE09-FC9A7E2B3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0" name="Text Box 1">
          <a:extLst>
            <a:ext uri="{FF2B5EF4-FFF2-40B4-BE49-F238E27FC236}">
              <a16:creationId xmlns:a16="http://schemas.microsoft.com/office/drawing/2014/main" id="{1E5C3F24-B72D-48A9-BE7A-2B60E07DD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1" name="Text Box 1">
          <a:extLst>
            <a:ext uri="{FF2B5EF4-FFF2-40B4-BE49-F238E27FC236}">
              <a16:creationId xmlns:a16="http://schemas.microsoft.com/office/drawing/2014/main" id="{9D0FC1B2-7EC3-47E4-B593-A4B0F7DE28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2" name="Text Box 1">
          <a:extLst>
            <a:ext uri="{FF2B5EF4-FFF2-40B4-BE49-F238E27FC236}">
              <a16:creationId xmlns:a16="http://schemas.microsoft.com/office/drawing/2014/main" id="{83F490D7-05A6-439A-82FA-470655B6CE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3" name="Text Box 1">
          <a:extLst>
            <a:ext uri="{FF2B5EF4-FFF2-40B4-BE49-F238E27FC236}">
              <a16:creationId xmlns:a16="http://schemas.microsoft.com/office/drawing/2014/main" id="{5FFF663A-EA9D-4C6C-9E03-15A251B014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4" name="Text Box 1">
          <a:extLst>
            <a:ext uri="{FF2B5EF4-FFF2-40B4-BE49-F238E27FC236}">
              <a16:creationId xmlns:a16="http://schemas.microsoft.com/office/drawing/2014/main" id="{E44CB77B-067B-4C37-92B0-1C5F61ACABB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5" name="Text Box 1">
          <a:extLst>
            <a:ext uri="{FF2B5EF4-FFF2-40B4-BE49-F238E27FC236}">
              <a16:creationId xmlns:a16="http://schemas.microsoft.com/office/drawing/2014/main" id="{C50072C0-F6E9-4F37-8687-21F9CB1CB1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6" name="Text Box 1">
          <a:extLst>
            <a:ext uri="{FF2B5EF4-FFF2-40B4-BE49-F238E27FC236}">
              <a16:creationId xmlns:a16="http://schemas.microsoft.com/office/drawing/2014/main" id="{A397FDF6-88A8-4AB8-A10B-4CDAB84867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7" name="Text Box 1">
          <a:extLst>
            <a:ext uri="{FF2B5EF4-FFF2-40B4-BE49-F238E27FC236}">
              <a16:creationId xmlns:a16="http://schemas.microsoft.com/office/drawing/2014/main" id="{2AD00BB5-D5BC-4F45-BAE8-49B5883584D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8" name="Text Box 1">
          <a:extLst>
            <a:ext uri="{FF2B5EF4-FFF2-40B4-BE49-F238E27FC236}">
              <a16:creationId xmlns:a16="http://schemas.microsoft.com/office/drawing/2014/main" id="{BD7B879C-FBE9-462D-8949-6CD933A3EF2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599" name="Text Box 1">
          <a:extLst>
            <a:ext uri="{FF2B5EF4-FFF2-40B4-BE49-F238E27FC236}">
              <a16:creationId xmlns:a16="http://schemas.microsoft.com/office/drawing/2014/main" id="{E365289E-744B-4FE0-B28D-9A49B799B0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0" name="Text Box 1">
          <a:extLst>
            <a:ext uri="{FF2B5EF4-FFF2-40B4-BE49-F238E27FC236}">
              <a16:creationId xmlns:a16="http://schemas.microsoft.com/office/drawing/2014/main" id="{1E5303F2-BEE4-4392-8F33-7E1CA19DED5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1" name="Text Box 1">
          <a:extLst>
            <a:ext uri="{FF2B5EF4-FFF2-40B4-BE49-F238E27FC236}">
              <a16:creationId xmlns:a16="http://schemas.microsoft.com/office/drawing/2014/main" id="{8AF08CB5-E109-4E1A-871B-8A23CC73E6B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2" name="Text Box 1">
          <a:extLst>
            <a:ext uri="{FF2B5EF4-FFF2-40B4-BE49-F238E27FC236}">
              <a16:creationId xmlns:a16="http://schemas.microsoft.com/office/drawing/2014/main" id="{9322939A-BDAC-4286-B42F-FC79AFBBBC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3" name="Text Box 1">
          <a:extLst>
            <a:ext uri="{FF2B5EF4-FFF2-40B4-BE49-F238E27FC236}">
              <a16:creationId xmlns:a16="http://schemas.microsoft.com/office/drawing/2014/main" id="{68096777-FF3F-4493-87CD-7EE8A422B71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4" name="Text Box 1">
          <a:extLst>
            <a:ext uri="{FF2B5EF4-FFF2-40B4-BE49-F238E27FC236}">
              <a16:creationId xmlns:a16="http://schemas.microsoft.com/office/drawing/2014/main" id="{256D2017-3DD5-4D0D-8FE7-679B25FFFE4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5" name="Text Box 1">
          <a:extLst>
            <a:ext uri="{FF2B5EF4-FFF2-40B4-BE49-F238E27FC236}">
              <a16:creationId xmlns:a16="http://schemas.microsoft.com/office/drawing/2014/main" id="{6E73F8B8-B77C-4332-8A16-9A63C18019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6" name="Text Box 1">
          <a:extLst>
            <a:ext uri="{FF2B5EF4-FFF2-40B4-BE49-F238E27FC236}">
              <a16:creationId xmlns:a16="http://schemas.microsoft.com/office/drawing/2014/main" id="{CA057056-219A-497F-A44F-DE35F8121D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7" name="Text Box 1">
          <a:extLst>
            <a:ext uri="{FF2B5EF4-FFF2-40B4-BE49-F238E27FC236}">
              <a16:creationId xmlns:a16="http://schemas.microsoft.com/office/drawing/2014/main" id="{6DD61358-272C-4008-82D6-D076138A076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8" name="Text Box 1">
          <a:extLst>
            <a:ext uri="{FF2B5EF4-FFF2-40B4-BE49-F238E27FC236}">
              <a16:creationId xmlns:a16="http://schemas.microsoft.com/office/drawing/2014/main" id="{15BC9ED0-4AB0-4C2C-8129-E0D144CC7EC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09" name="Text Box 1">
          <a:extLst>
            <a:ext uri="{FF2B5EF4-FFF2-40B4-BE49-F238E27FC236}">
              <a16:creationId xmlns:a16="http://schemas.microsoft.com/office/drawing/2014/main" id="{515F369D-E43C-4CCE-84F6-3DB0650B790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0" name="Text Box 1">
          <a:extLst>
            <a:ext uri="{FF2B5EF4-FFF2-40B4-BE49-F238E27FC236}">
              <a16:creationId xmlns:a16="http://schemas.microsoft.com/office/drawing/2014/main" id="{166425BD-D8A1-461D-BEDA-7758FE28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1" name="Text Box 1">
          <a:extLst>
            <a:ext uri="{FF2B5EF4-FFF2-40B4-BE49-F238E27FC236}">
              <a16:creationId xmlns:a16="http://schemas.microsoft.com/office/drawing/2014/main" id="{97711EA3-5A3A-435A-856C-25E15886F6B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2" name="Text Box 1">
          <a:extLst>
            <a:ext uri="{FF2B5EF4-FFF2-40B4-BE49-F238E27FC236}">
              <a16:creationId xmlns:a16="http://schemas.microsoft.com/office/drawing/2014/main" id="{C28339C6-10C6-4533-8D0A-48FCBABC47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3" name="Text Box 1">
          <a:extLst>
            <a:ext uri="{FF2B5EF4-FFF2-40B4-BE49-F238E27FC236}">
              <a16:creationId xmlns:a16="http://schemas.microsoft.com/office/drawing/2014/main" id="{2998FB08-2A49-4223-A259-144AA132ADA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4" name="Text Box 1">
          <a:extLst>
            <a:ext uri="{FF2B5EF4-FFF2-40B4-BE49-F238E27FC236}">
              <a16:creationId xmlns:a16="http://schemas.microsoft.com/office/drawing/2014/main" id="{EE7676A8-B1BB-443E-8CD7-20472E8D67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5" name="Text Box 1">
          <a:extLst>
            <a:ext uri="{FF2B5EF4-FFF2-40B4-BE49-F238E27FC236}">
              <a16:creationId xmlns:a16="http://schemas.microsoft.com/office/drawing/2014/main" id="{D2742B60-1178-432A-BAA5-366FCD003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6" name="Text Box 1">
          <a:extLst>
            <a:ext uri="{FF2B5EF4-FFF2-40B4-BE49-F238E27FC236}">
              <a16:creationId xmlns:a16="http://schemas.microsoft.com/office/drawing/2014/main" id="{0CD4DEA3-1287-4E98-9BC3-D5D443F9912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7" name="Text Box 1">
          <a:extLst>
            <a:ext uri="{FF2B5EF4-FFF2-40B4-BE49-F238E27FC236}">
              <a16:creationId xmlns:a16="http://schemas.microsoft.com/office/drawing/2014/main" id="{DC3D6AB9-42D5-4EA5-83FC-F7C4092D0E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8" name="Text Box 1">
          <a:extLst>
            <a:ext uri="{FF2B5EF4-FFF2-40B4-BE49-F238E27FC236}">
              <a16:creationId xmlns:a16="http://schemas.microsoft.com/office/drawing/2014/main" id="{1BC07837-4ACA-4289-AC5A-769CC6DA11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19" name="Text Box 1">
          <a:extLst>
            <a:ext uri="{FF2B5EF4-FFF2-40B4-BE49-F238E27FC236}">
              <a16:creationId xmlns:a16="http://schemas.microsoft.com/office/drawing/2014/main" id="{8C9F471D-BE72-4878-AF77-6CF3C24979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EC0CA40C-A5DE-49D8-9942-BEAA9CF5E2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1" name="Text Box 1">
          <a:extLst>
            <a:ext uri="{FF2B5EF4-FFF2-40B4-BE49-F238E27FC236}">
              <a16:creationId xmlns:a16="http://schemas.microsoft.com/office/drawing/2014/main" id="{FC3661FC-36FF-47F5-B537-4504BE775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2" name="Text Box 1">
          <a:extLst>
            <a:ext uri="{FF2B5EF4-FFF2-40B4-BE49-F238E27FC236}">
              <a16:creationId xmlns:a16="http://schemas.microsoft.com/office/drawing/2014/main" id="{DD887220-80A5-4A96-A265-A8724848876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3" name="Text Box 1">
          <a:extLst>
            <a:ext uri="{FF2B5EF4-FFF2-40B4-BE49-F238E27FC236}">
              <a16:creationId xmlns:a16="http://schemas.microsoft.com/office/drawing/2014/main" id="{2869A9DD-8E90-4C75-8100-10B38CC74A3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4" name="Text Box 1">
          <a:extLst>
            <a:ext uri="{FF2B5EF4-FFF2-40B4-BE49-F238E27FC236}">
              <a16:creationId xmlns:a16="http://schemas.microsoft.com/office/drawing/2014/main" id="{195FDB46-20E3-411F-B856-EA9888E8BC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5" name="Text Box 1">
          <a:extLst>
            <a:ext uri="{FF2B5EF4-FFF2-40B4-BE49-F238E27FC236}">
              <a16:creationId xmlns:a16="http://schemas.microsoft.com/office/drawing/2014/main" id="{45B2345B-17FA-4B8F-9255-CD9A75374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6" name="Text Box 1">
          <a:extLst>
            <a:ext uri="{FF2B5EF4-FFF2-40B4-BE49-F238E27FC236}">
              <a16:creationId xmlns:a16="http://schemas.microsoft.com/office/drawing/2014/main" id="{5972CD8E-5E28-4585-BD37-9F143AD70E8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7" name="Text Box 1">
          <a:extLst>
            <a:ext uri="{FF2B5EF4-FFF2-40B4-BE49-F238E27FC236}">
              <a16:creationId xmlns:a16="http://schemas.microsoft.com/office/drawing/2014/main" id="{52651479-DB77-484B-8254-0F6EB1BC9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8" name="Text Box 1">
          <a:extLst>
            <a:ext uri="{FF2B5EF4-FFF2-40B4-BE49-F238E27FC236}">
              <a16:creationId xmlns:a16="http://schemas.microsoft.com/office/drawing/2014/main" id="{9FDBB610-F196-4BC0-83CB-B5242D648F7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29" name="Text Box 1">
          <a:extLst>
            <a:ext uri="{FF2B5EF4-FFF2-40B4-BE49-F238E27FC236}">
              <a16:creationId xmlns:a16="http://schemas.microsoft.com/office/drawing/2014/main" id="{D44E441C-AEDC-4D27-9D62-D10CDB2449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0" name="Text Box 1">
          <a:extLst>
            <a:ext uri="{FF2B5EF4-FFF2-40B4-BE49-F238E27FC236}">
              <a16:creationId xmlns:a16="http://schemas.microsoft.com/office/drawing/2014/main" id="{B7D0B75C-74F7-4924-AB05-8371F89A76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1" name="Text Box 1">
          <a:extLst>
            <a:ext uri="{FF2B5EF4-FFF2-40B4-BE49-F238E27FC236}">
              <a16:creationId xmlns:a16="http://schemas.microsoft.com/office/drawing/2014/main" id="{FA04B9E5-D417-43F5-876F-A2C162FDF0D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2" name="Text Box 1">
          <a:extLst>
            <a:ext uri="{FF2B5EF4-FFF2-40B4-BE49-F238E27FC236}">
              <a16:creationId xmlns:a16="http://schemas.microsoft.com/office/drawing/2014/main" id="{C218A1E1-D694-4DD1-8324-6CB57880A2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3" name="Text Box 1">
          <a:extLst>
            <a:ext uri="{FF2B5EF4-FFF2-40B4-BE49-F238E27FC236}">
              <a16:creationId xmlns:a16="http://schemas.microsoft.com/office/drawing/2014/main" id="{4EDA0CC6-C84A-46FD-AF7A-5B073DBD87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4" name="Text Box 1">
          <a:extLst>
            <a:ext uri="{FF2B5EF4-FFF2-40B4-BE49-F238E27FC236}">
              <a16:creationId xmlns:a16="http://schemas.microsoft.com/office/drawing/2014/main" id="{08A4069D-9911-45CF-A3DE-51B78881C8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5" name="Text Box 1">
          <a:extLst>
            <a:ext uri="{FF2B5EF4-FFF2-40B4-BE49-F238E27FC236}">
              <a16:creationId xmlns:a16="http://schemas.microsoft.com/office/drawing/2014/main" id="{329B0A93-80CA-4E11-8060-CC4A4A55D6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6" name="Text Box 1">
          <a:extLst>
            <a:ext uri="{FF2B5EF4-FFF2-40B4-BE49-F238E27FC236}">
              <a16:creationId xmlns:a16="http://schemas.microsoft.com/office/drawing/2014/main" id="{C20D59C6-4E0A-410D-AAE3-576E2EA09B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7" name="Text Box 1">
          <a:extLst>
            <a:ext uri="{FF2B5EF4-FFF2-40B4-BE49-F238E27FC236}">
              <a16:creationId xmlns:a16="http://schemas.microsoft.com/office/drawing/2014/main" id="{AF87BC4C-C2B7-4D03-A0F3-6416C8BD8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8" name="Text Box 1">
          <a:extLst>
            <a:ext uri="{FF2B5EF4-FFF2-40B4-BE49-F238E27FC236}">
              <a16:creationId xmlns:a16="http://schemas.microsoft.com/office/drawing/2014/main" id="{16D4AF7B-3C4F-480C-BF57-9EE5550B7B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39" name="Text Box 1">
          <a:extLst>
            <a:ext uri="{FF2B5EF4-FFF2-40B4-BE49-F238E27FC236}">
              <a16:creationId xmlns:a16="http://schemas.microsoft.com/office/drawing/2014/main" id="{9409E53D-9E35-4315-8A9B-410F612B4AE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0" name="Text Box 1">
          <a:extLst>
            <a:ext uri="{FF2B5EF4-FFF2-40B4-BE49-F238E27FC236}">
              <a16:creationId xmlns:a16="http://schemas.microsoft.com/office/drawing/2014/main" id="{CF83F309-E9F5-4BBC-AE7E-744477BD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1" name="Text Box 1">
          <a:extLst>
            <a:ext uri="{FF2B5EF4-FFF2-40B4-BE49-F238E27FC236}">
              <a16:creationId xmlns:a16="http://schemas.microsoft.com/office/drawing/2014/main" id="{C0D8E2AD-B0C4-4589-9A87-9829784B00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2" name="Text Box 1">
          <a:extLst>
            <a:ext uri="{FF2B5EF4-FFF2-40B4-BE49-F238E27FC236}">
              <a16:creationId xmlns:a16="http://schemas.microsoft.com/office/drawing/2014/main" id="{4297B608-19E8-4E45-8588-10C6AD8237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3" name="Text Box 1">
          <a:extLst>
            <a:ext uri="{FF2B5EF4-FFF2-40B4-BE49-F238E27FC236}">
              <a16:creationId xmlns:a16="http://schemas.microsoft.com/office/drawing/2014/main" id="{3FB68DA5-5572-4968-BE8F-81D8F9044D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4" name="Text Box 1">
          <a:extLst>
            <a:ext uri="{FF2B5EF4-FFF2-40B4-BE49-F238E27FC236}">
              <a16:creationId xmlns:a16="http://schemas.microsoft.com/office/drawing/2014/main" id="{ADEDAE21-5258-4E94-8676-8C82F23BF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5" name="Text Box 1">
          <a:extLst>
            <a:ext uri="{FF2B5EF4-FFF2-40B4-BE49-F238E27FC236}">
              <a16:creationId xmlns:a16="http://schemas.microsoft.com/office/drawing/2014/main" id="{B0191505-B211-4EAE-9A4E-82B8E41E57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6" name="Text Box 1">
          <a:extLst>
            <a:ext uri="{FF2B5EF4-FFF2-40B4-BE49-F238E27FC236}">
              <a16:creationId xmlns:a16="http://schemas.microsoft.com/office/drawing/2014/main" id="{44CC47A1-5B7D-448F-9212-3E832F95C9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7" name="Text Box 1">
          <a:extLst>
            <a:ext uri="{FF2B5EF4-FFF2-40B4-BE49-F238E27FC236}">
              <a16:creationId xmlns:a16="http://schemas.microsoft.com/office/drawing/2014/main" id="{37D052DE-10E9-43C1-A24E-FA5CA5C8D21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8" name="Text Box 1">
          <a:extLst>
            <a:ext uri="{FF2B5EF4-FFF2-40B4-BE49-F238E27FC236}">
              <a16:creationId xmlns:a16="http://schemas.microsoft.com/office/drawing/2014/main" id="{A0273FF1-EEAB-4D09-9F3E-EF39B0B8272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49" name="Text Box 1">
          <a:extLst>
            <a:ext uri="{FF2B5EF4-FFF2-40B4-BE49-F238E27FC236}">
              <a16:creationId xmlns:a16="http://schemas.microsoft.com/office/drawing/2014/main" id="{B1D6D37C-6C81-4324-8C21-301204228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0" name="Text Box 1">
          <a:extLst>
            <a:ext uri="{FF2B5EF4-FFF2-40B4-BE49-F238E27FC236}">
              <a16:creationId xmlns:a16="http://schemas.microsoft.com/office/drawing/2014/main" id="{4AA70D50-2DD6-412C-B138-FB5EBC29EA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1" name="Text Box 1">
          <a:extLst>
            <a:ext uri="{FF2B5EF4-FFF2-40B4-BE49-F238E27FC236}">
              <a16:creationId xmlns:a16="http://schemas.microsoft.com/office/drawing/2014/main" id="{2CDF3E73-8F38-48E6-91E6-45FC2B87F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2" name="Text Box 1">
          <a:extLst>
            <a:ext uri="{FF2B5EF4-FFF2-40B4-BE49-F238E27FC236}">
              <a16:creationId xmlns:a16="http://schemas.microsoft.com/office/drawing/2014/main" id="{92276FAB-BF4F-479A-A47E-F28B929216B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3" name="Text Box 1">
          <a:extLst>
            <a:ext uri="{FF2B5EF4-FFF2-40B4-BE49-F238E27FC236}">
              <a16:creationId xmlns:a16="http://schemas.microsoft.com/office/drawing/2014/main" id="{545159CD-5C87-45E3-9845-283FFD5B617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4" name="Text Box 1">
          <a:extLst>
            <a:ext uri="{FF2B5EF4-FFF2-40B4-BE49-F238E27FC236}">
              <a16:creationId xmlns:a16="http://schemas.microsoft.com/office/drawing/2014/main" id="{1381E832-A1AA-459E-A807-CA66CAE0E3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5" name="Text Box 1">
          <a:extLst>
            <a:ext uri="{FF2B5EF4-FFF2-40B4-BE49-F238E27FC236}">
              <a16:creationId xmlns:a16="http://schemas.microsoft.com/office/drawing/2014/main" id="{C57B4050-95F4-4373-AC63-776545E9AFD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6" name="Text Box 1">
          <a:extLst>
            <a:ext uri="{FF2B5EF4-FFF2-40B4-BE49-F238E27FC236}">
              <a16:creationId xmlns:a16="http://schemas.microsoft.com/office/drawing/2014/main" id="{3D72F02F-964A-4C35-8E45-E7A430883E1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7" name="Text Box 1">
          <a:extLst>
            <a:ext uri="{FF2B5EF4-FFF2-40B4-BE49-F238E27FC236}">
              <a16:creationId xmlns:a16="http://schemas.microsoft.com/office/drawing/2014/main" id="{E044F5D4-8DF1-4683-A274-16A85F2268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8" name="Text Box 1">
          <a:extLst>
            <a:ext uri="{FF2B5EF4-FFF2-40B4-BE49-F238E27FC236}">
              <a16:creationId xmlns:a16="http://schemas.microsoft.com/office/drawing/2014/main" id="{D52980E3-4775-4129-94FD-5BD62630142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59" name="Text Box 1">
          <a:extLst>
            <a:ext uri="{FF2B5EF4-FFF2-40B4-BE49-F238E27FC236}">
              <a16:creationId xmlns:a16="http://schemas.microsoft.com/office/drawing/2014/main" id="{2F5BB550-E308-4500-A965-20FF702B20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0" name="Text Box 1">
          <a:extLst>
            <a:ext uri="{FF2B5EF4-FFF2-40B4-BE49-F238E27FC236}">
              <a16:creationId xmlns:a16="http://schemas.microsoft.com/office/drawing/2014/main" id="{0D27E02C-5617-44FD-92C1-264BE7DDF27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1" name="Text Box 1">
          <a:extLst>
            <a:ext uri="{FF2B5EF4-FFF2-40B4-BE49-F238E27FC236}">
              <a16:creationId xmlns:a16="http://schemas.microsoft.com/office/drawing/2014/main" id="{FADB7ED1-E204-434E-A54D-3ACB1A429D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2" name="Text Box 1">
          <a:extLst>
            <a:ext uri="{FF2B5EF4-FFF2-40B4-BE49-F238E27FC236}">
              <a16:creationId xmlns:a16="http://schemas.microsoft.com/office/drawing/2014/main" id="{45554119-35B3-430E-BFDA-D755F3950C5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3" name="Text Box 1">
          <a:extLst>
            <a:ext uri="{FF2B5EF4-FFF2-40B4-BE49-F238E27FC236}">
              <a16:creationId xmlns:a16="http://schemas.microsoft.com/office/drawing/2014/main" id="{E08D8B96-0CBB-4634-85E2-BB4BAC61458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4" name="Text Box 1">
          <a:extLst>
            <a:ext uri="{FF2B5EF4-FFF2-40B4-BE49-F238E27FC236}">
              <a16:creationId xmlns:a16="http://schemas.microsoft.com/office/drawing/2014/main" id="{3D894575-9C12-495A-8277-421F0BDBC4B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5" name="Text Box 1">
          <a:extLst>
            <a:ext uri="{FF2B5EF4-FFF2-40B4-BE49-F238E27FC236}">
              <a16:creationId xmlns:a16="http://schemas.microsoft.com/office/drawing/2014/main" id="{D96315BE-5A64-48F1-9F4E-0A786B82F27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6" name="Text Box 1">
          <a:extLst>
            <a:ext uri="{FF2B5EF4-FFF2-40B4-BE49-F238E27FC236}">
              <a16:creationId xmlns:a16="http://schemas.microsoft.com/office/drawing/2014/main" id="{D8256415-C124-473E-9D8F-89798E3BC69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7" name="Text Box 1">
          <a:extLst>
            <a:ext uri="{FF2B5EF4-FFF2-40B4-BE49-F238E27FC236}">
              <a16:creationId xmlns:a16="http://schemas.microsoft.com/office/drawing/2014/main" id="{617CA5CC-B4DC-42D1-A691-9973F8AD4BF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8" name="Text Box 1">
          <a:extLst>
            <a:ext uri="{FF2B5EF4-FFF2-40B4-BE49-F238E27FC236}">
              <a16:creationId xmlns:a16="http://schemas.microsoft.com/office/drawing/2014/main" id="{EF0B1A04-2D14-488F-9602-180DC81BA1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69" name="Text Box 1">
          <a:extLst>
            <a:ext uri="{FF2B5EF4-FFF2-40B4-BE49-F238E27FC236}">
              <a16:creationId xmlns:a16="http://schemas.microsoft.com/office/drawing/2014/main" id="{27F638CA-B2CB-41E3-86A9-AFA807DDA61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0" name="Text Box 1">
          <a:extLst>
            <a:ext uri="{FF2B5EF4-FFF2-40B4-BE49-F238E27FC236}">
              <a16:creationId xmlns:a16="http://schemas.microsoft.com/office/drawing/2014/main" id="{DCD91265-E127-4B44-954D-BB883EF8F6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1" name="Text Box 1">
          <a:extLst>
            <a:ext uri="{FF2B5EF4-FFF2-40B4-BE49-F238E27FC236}">
              <a16:creationId xmlns:a16="http://schemas.microsoft.com/office/drawing/2014/main" id="{2FEF644A-FBDC-4B73-BF33-C2B9A799B9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2" name="Text Box 1">
          <a:extLst>
            <a:ext uri="{FF2B5EF4-FFF2-40B4-BE49-F238E27FC236}">
              <a16:creationId xmlns:a16="http://schemas.microsoft.com/office/drawing/2014/main" id="{9BC7CE4A-545C-4318-8025-5BC266F8E95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3" name="Text Box 1">
          <a:extLst>
            <a:ext uri="{FF2B5EF4-FFF2-40B4-BE49-F238E27FC236}">
              <a16:creationId xmlns:a16="http://schemas.microsoft.com/office/drawing/2014/main" id="{36360A42-63CD-445B-82A9-161B59E13E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4" name="Text Box 1">
          <a:extLst>
            <a:ext uri="{FF2B5EF4-FFF2-40B4-BE49-F238E27FC236}">
              <a16:creationId xmlns:a16="http://schemas.microsoft.com/office/drawing/2014/main" id="{42C4FB36-3280-4B62-BEFB-EF30D5949F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5" name="Text Box 1">
          <a:extLst>
            <a:ext uri="{FF2B5EF4-FFF2-40B4-BE49-F238E27FC236}">
              <a16:creationId xmlns:a16="http://schemas.microsoft.com/office/drawing/2014/main" id="{D49603E1-ABB1-438A-BF59-A1BCAA1DFFF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6" name="Text Box 1">
          <a:extLst>
            <a:ext uri="{FF2B5EF4-FFF2-40B4-BE49-F238E27FC236}">
              <a16:creationId xmlns:a16="http://schemas.microsoft.com/office/drawing/2014/main" id="{5FE7F1F4-D548-40A8-856F-17BE420F68A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7" name="Text Box 1">
          <a:extLst>
            <a:ext uri="{FF2B5EF4-FFF2-40B4-BE49-F238E27FC236}">
              <a16:creationId xmlns:a16="http://schemas.microsoft.com/office/drawing/2014/main" id="{B0C08BA8-B49B-4128-A3E8-0BCCBD2876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8" name="Text Box 1">
          <a:extLst>
            <a:ext uri="{FF2B5EF4-FFF2-40B4-BE49-F238E27FC236}">
              <a16:creationId xmlns:a16="http://schemas.microsoft.com/office/drawing/2014/main" id="{DD9E1BAB-1486-4A9C-BD61-9AF9545B27B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79" name="Text Box 1">
          <a:extLst>
            <a:ext uri="{FF2B5EF4-FFF2-40B4-BE49-F238E27FC236}">
              <a16:creationId xmlns:a16="http://schemas.microsoft.com/office/drawing/2014/main" id="{3CD86DDC-2582-4693-AD91-1B37C7B26B7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0" name="Text Box 1">
          <a:extLst>
            <a:ext uri="{FF2B5EF4-FFF2-40B4-BE49-F238E27FC236}">
              <a16:creationId xmlns:a16="http://schemas.microsoft.com/office/drawing/2014/main" id="{007EF9C0-A708-49B0-B98F-1F3A173D1A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1" name="Text Box 1">
          <a:extLst>
            <a:ext uri="{FF2B5EF4-FFF2-40B4-BE49-F238E27FC236}">
              <a16:creationId xmlns:a16="http://schemas.microsoft.com/office/drawing/2014/main" id="{E2E7005A-2519-40D4-94CB-D7D46B7157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2" name="Text Box 1">
          <a:extLst>
            <a:ext uri="{FF2B5EF4-FFF2-40B4-BE49-F238E27FC236}">
              <a16:creationId xmlns:a16="http://schemas.microsoft.com/office/drawing/2014/main" id="{D8821DC9-4CE2-4A3F-8C7E-F463E80AE7C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3" name="Text Box 1">
          <a:extLst>
            <a:ext uri="{FF2B5EF4-FFF2-40B4-BE49-F238E27FC236}">
              <a16:creationId xmlns:a16="http://schemas.microsoft.com/office/drawing/2014/main" id="{0230FBD7-53D6-4962-A047-2F78C07961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4" name="Text Box 1">
          <a:extLst>
            <a:ext uri="{FF2B5EF4-FFF2-40B4-BE49-F238E27FC236}">
              <a16:creationId xmlns:a16="http://schemas.microsoft.com/office/drawing/2014/main" id="{8D339E4C-57C9-4515-812A-9C90D6625DB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5" name="Text Box 1">
          <a:extLst>
            <a:ext uri="{FF2B5EF4-FFF2-40B4-BE49-F238E27FC236}">
              <a16:creationId xmlns:a16="http://schemas.microsoft.com/office/drawing/2014/main" id="{EA29542A-1361-484E-8C55-D185A9298A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6" name="Text Box 1">
          <a:extLst>
            <a:ext uri="{FF2B5EF4-FFF2-40B4-BE49-F238E27FC236}">
              <a16:creationId xmlns:a16="http://schemas.microsoft.com/office/drawing/2014/main" id="{7E7DDC64-70C3-4105-AAAD-AEFCE95CC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7" name="Text Box 1">
          <a:extLst>
            <a:ext uri="{FF2B5EF4-FFF2-40B4-BE49-F238E27FC236}">
              <a16:creationId xmlns:a16="http://schemas.microsoft.com/office/drawing/2014/main" id="{9C73A20F-CF2D-4EEE-A919-BFB2041A251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8" name="Text Box 1">
          <a:extLst>
            <a:ext uri="{FF2B5EF4-FFF2-40B4-BE49-F238E27FC236}">
              <a16:creationId xmlns:a16="http://schemas.microsoft.com/office/drawing/2014/main" id="{67A452BB-0D17-43FD-A36D-D17E20A2F34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89" name="Text Box 1">
          <a:extLst>
            <a:ext uri="{FF2B5EF4-FFF2-40B4-BE49-F238E27FC236}">
              <a16:creationId xmlns:a16="http://schemas.microsoft.com/office/drawing/2014/main" id="{3426E204-C146-471E-9C18-A5AD6BD97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0" name="Text Box 1">
          <a:extLst>
            <a:ext uri="{FF2B5EF4-FFF2-40B4-BE49-F238E27FC236}">
              <a16:creationId xmlns:a16="http://schemas.microsoft.com/office/drawing/2014/main" id="{D91E4EB7-6F43-4F2A-ACC0-0116788841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1" name="Text Box 1">
          <a:extLst>
            <a:ext uri="{FF2B5EF4-FFF2-40B4-BE49-F238E27FC236}">
              <a16:creationId xmlns:a16="http://schemas.microsoft.com/office/drawing/2014/main" id="{5404C6A5-2D84-487E-BED5-07DB9D36E8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2" name="Text Box 1">
          <a:extLst>
            <a:ext uri="{FF2B5EF4-FFF2-40B4-BE49-F238E27FC236}">
              <a16:creationId xmlns:a16="http://schemas.microsoft.com/office/drawing/2014/main" id="{785E76AC-89E5-4022-B188-5A7EE16CA2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3" name="Text Box 1">
          <a:extLst>
            <a:ext uri="{FF2B5EF4-FFF2-40B4-BE49-F238E27FC236}">
              <a16:creationId xmlns:a16="http://schemas.microsoft.com/office/drawing/2014/main" id="{23F3DECE-2A68-4E20-94B6-15FE4CB2F7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4" name="Text Box 1">
          <a:extLst>
            <a:ext uri="{FF2B5EF4-FFF2-40B4-BE49-F238E27FC236}">
              <a16:creationId xmlns:a16="http://schemas.microsoft.com/office/drawing/2014/main" id="{B968AA25-93AB-45A9-BFF2-A7E3E400A1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5" name="Text Box 1">
          <a:extLst>
            <a:ext uri="{FF2B5EF4-FFF2-40B4-BE49-F238E27FC236}">
              <a16:creationId xmlns:a16="http://schemas.microsoft.com/office/drawing/2014/main" id="{19F576D4-FAB1-4329-9684-49F7568852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6" name="Text Box 1">
          <a:extLst>
            <a:ext uri="{FF2B5EF4-FFF2-40B4-BE49-F238E27FC236}">
              <a16:creationId xmlns:a16="http://schemas.microsoft.com/office/drawing/2014/main" id="{10CDB53B-0E1B-40BF-A89A-16F9A34621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7" name="Text Box 1">
          <a:extLst>
            <a:ext uri="{FF2B5EF4-FFF2-40B4-BE49-F238E27FC236}">
              <a16:creationId xmlns:a16="http://schemas.microsoft.com/office/drawing/2014/main" id="{EED20B8B-739C-4918-ADF9-F740F88AF2A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8" name="Text Box 1">
          <a:extLst>
            <a:ext uri="{FF2B5EF4-FFF2-40B4-BE49-F238E27FC236}">
              <a16:creationId xmlns:a16="http://schemas.microsoft.com/office/drawing/2014/main" id="{9A57FC11-1DF4-428A-8FEE-14E3B1AEF02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699" name="Text Box 1">
          <a:extLst>
            <a:ext uri="{FF2B5EF4-FFF2-40B4-BE49-F238E27FC236}">
              <a16:creationId xmlns:a16="http://schemas.microsoft.com/office/drawing/2014/main" id="{BD59B735-FC98-4870-A7E0-90BF0DC243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0" name="Text Box 1">
          <a:extLst>
            <a:ext uri="{FF2B5EF4-FFF2-40B4-BE49-F238E27FC236}">
              <a16:creationId xmlns:a16="http://schemas.microsoft.com/office/drawing/2014/main" id="{1A4A1EB4-27BD-49AC-BBA0-8A62531BF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1" name="Text Box 1">
          <a:extLst>
            <a:ext uri="{FF2B5EF4-FFF2-40B4-BE49-F238E27FC236}">
              <a16:creationId xmlns:a16="http://schemas.microsoft.com/office/drawing/2014/main" id="{E897D4B5-A0A2-432B-A0BF-D9F644D67CE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2" name="Text Box 1">
          <a:extLst>
            <a:ext uri="{FF2B5EF4-FFF2-40B4-BE49-F238E27FC236}">
              <a16:creationId xmlns:a16="http://schemas.microsoft.com/office/drawing/2014/main" id="{F6FB0234-A52A-48FA-88C6-00B97398F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3" name="Text Box 1">
          <a:extLst>
            <a:ext uri="{FF2B5EF4-FFF2-40B4-BE49-F238E27FC236}">
              <a16:creationId xmlns:a16="http://schemas.microsoft.com/office/drawing/2014/main" id="{DFC304C4-778E-49DF-A5EC-606648F72B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4" name="Text Box 1">
          <a:extLst>
            <a:ext uri="{FF2B5EF4-FFF2-40B4-BE49-F238E27FC236}">
              <a16:creationId xmlns:a16="http://schemas.microsoft.com/office/drawing/2014/main" id="{32145E4C-8213-4BAB-9313-712C008F889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5" name="Text Box 1">
          <a:extLst>
            <a:ext uri="{FF2B5EF4-FFF2-40B4-BE49-F238E27FC236}">
              <a16:creationId xmlns:a16="http://schemas.microsoft.com/office/drawing/2014/main" id="{0AA9A833-2AED-46DD-9ED7-0BDE64D3050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6" name="Text Box 1">
          <a:extLst>
            <a:ext uri="{FF2B5EF4-FFF2-40B4-BE49-F238E27FC236}">
              <a16:creationId xmlns:a16="http://schemas.microsoft.com/office/drawing/2014/main" id="{76FE190B-3967-4821-8506-66894E6EC41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7" name="Text Box 1">
          <a:extLst>
            <a:ext uri="{FF2B5EF4-FFF2-40B4-BE49-F238E27FC236}">
              <a16:creationId xmlns:a16="http://schemas.microsoft.com/office/drawing/2014/main" id="{A09EB46F-ABB1-488C-8095-2FCB1EA32AA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8" name="Text Box 1">
          <a:extLst>
            <a:ext uri="{FF2B5EF4-FFF2-40B4-BE49-F238E27FC236}">
              <a16:creationId xmlns:a16="http://schemas.microsoft.com/office/drawing/2014/main" id="{2F234C62-4969-4958-91AF-279C37792FF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09" name="Text Box 1">
          <a:extLst>
            <a:ext uri="{FF2B5EF4-FFF2-40B4-BE49-F238E27FC236}">
              <a16:creationId xmlns:a16="http://schemas.microsoft.com/office/drawing/2014/main" id="{7D4DEAA5-EE88-49C0-9B9F-9B9D232C01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0" name="Text Box 1">
          <a:extLst>
            <a:ext uri="{FF2B5EF4-FFF2-40B4-BE49-F238E27FC236}">
              <a16:creationId xmlns:a16="http://schemas.microsoft.com/office/drawing/2014/main" id="{1EE84D58-49DB-4287-ABC4-C9A9D6F6D98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1" name="Text Box 1">
          <a:extLst>
            <a:ext uri="{FF2B5EF4-FFF2-40B4-BE49-F238E27FC236}">
              <a16:creationId xmlns:a16="http://schemas.microsoft.com/office/drawing/2014/main" id="{767E596C-839A-4F66-BC61-857982C30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2" name="Text Box 1">
          <a:extLst>
            <a:ext uri="{FF2B5EF4-FFF2-40B4-BE49-F238E27FC236}">
              <a16:creationId xmlns:a16="http://schemas.microsoft.com/office/drawing/2014/main" id="{202FA1DA-CB65-4DDA-9DC9-966F3ED552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3" name="Text Box 1">
          <a:extLst>
            <a:ext uri="{FF2B5EF4-FFF2-40B4-BE49-F238E27FC236}">
              <a16:creationId xmlns:a16="http://schemas.microsoft.com/office/drawing/2014/main" id="{EBB1CA5A-5A40-49E1-BD3A-F73C4AE6628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4" name="Text Box 1">
          <a:extLst>
            <a:ext uri="{FF2B5EF4-FFF2-40B4-BE49-F238E27FC236}">
              <a16:creationId xmlns:a16="http://schemas.microsoft.com/office/drawing/2014/main" id="{005DC04A-33AC-40D0-B022-9BE19DF151C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5" name="Text Box 1">
          <a:extLst>
            <a:ext uri="{FF2B5EF4-FFF2-40B4-BE49-F238E27FC236}">
              <a16:creationId xmlns:a16="http://schemas.microsoft.com/office/drawing/2014/main" id="{512091EC-7F09-43A7-BDC8-5B3DA4ACC8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6" name="Text Box 1">
          <a:extLst>
            <a:ext uri="{FF2B5EF4-FFF2-40B4-BE49-F238E27FC236}">
              <a16:creationId xmlns:a16="http://schemas.microsoft.com/office/drawing/2014/main" id="{95E0AB06-4C18-4506-84C7-1620B567C2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7" name="Text Box 1">
          <a:extLst>
            <a:ext uri="{FF2B5EF4-FFF2-40B4-BE49-F238E27FC236}">
              <a16:creationId xmlns:a16="http://schemas.microsoft.com/office/drawing/2014/main" id="{51F8E472-B122-48E2-8C49-6968BCF5FA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8" name="Text Box 1">
          <a:extLst>
            <a:ext uri="{FF2B5EF4-FFF2-40B4-BE49-F238E27FC236}">
              <a16:creationId xmlns:a16="http://schemas.microsoft.com/office/drawing/2014/main" id="{19F0B786-046C-4D78-916B-E91EBE9C5B4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19" name="Text Box 1">
          <a:extLst>
            <a:ext uri="{FF2B5EF4-FFF2-40B4-BE49-F238E27FC236}">
              <a16:creationId xmlns:a16="http://schemas.microsoft.com/office/drawing/2014/main" id="{4F3E5A9A-B572-4E79-85D9-4CE18B931A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0" name="Text Box 1">
          <a:extLst>
            <a:ext uri="{FF2B5EF4-FFF2-40B4-BE49-F238E27FC236}">
              <a16:creationId xmlns:a16="http://schemas.microsoft.com/office/drawing/2014/main" id="{8DACB15A-66CB-444A-B0FB-F76124BEAB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1" name="Text Box 1">
          <a:extLst>
            <a:ext uri="{FF2B5EF4-FFF2-40B4-BE49-F238E27FC236}">
              <a16:creationId xmlns:a16="http://schemas.microsoft.com/office/drawing/2014/main" id="{1E5584CD-2A9E-4231-897B-D6870104B0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2" name="Text Box 1">
          <a:extLst>
            <a:ext uri="{FF2B5EF4-FFF2-40B4-BE49-F238E27FC236}">
              <a16:creationId xmlns:a16="http://schemas.microsoft.com/office/drawing/2014/main" id="{85C2A855-E399-4439-BA35-04CCCDCE7D8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3" name="Text Box 1">
          <a:extLst>
            <a:ext uri="{FF2B5EF4-FFF2-40B4-BE49-F238E27FC236}">
              <a16:creationId xmlns:a16="http://schemas.microsoft.com/office/drawing/2014/main" id="{A2152EBC-6209-4FEB-8955-CC50AF2799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4" name="Text Box 1">
          <a:extLst>
            <a:ext uri="{FF2B5EF4-FFF2-40B4-BE49-F238E27FC236}">
              <a16:creationId xmlns:a16="http://schemas.microsoft.com/office/drawing/2014/main" id="{8D04C735-9FCF-4749-96EB-A4882A09CF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5" name="Text Box 1">
          <a:extLst>
            <a:ext uri="{FF2B5EF4-FFF2-40B4-BE49-F238E27FC236}">
              <a16:creationId xmlns:a16="http://schemas.microsoft.com/office/drawing/2014/main" id="{EB48F7EB-C60A-45B8-9398-AA857FD74ED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6" name="Text Box 1">
          <a:extLst>
            <a:ext uri="{FF2B5EF4-FFF2-40B4-BE49-F238E27FC236}">
              <a16:creationId xmlns:a16="http://schemas.microsoft.com/office/drawing/2014/main" id="{84FEC250-43BD-43C5-88AB-D6762725D05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7" name="Text Box 1">
          <a:extLst>
            <a:ext uri="{FF2B5EF4-FFF2-40B4-BE49-F238E27FC236}">
              <a16:creationId xmlns:a16="http://schemas.microsoft.com/office/drawing/2014/main" id="{795B28D2-E7A1-49E1-8541-2CD88E6540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8" name="Text Box 1">
          <a:extLst>
            <a:ext uri="{FF2B5EF4-FFF2-40B4-BE49-F238E27FC236}">
              <a16:creationId xmlns:a16="http://schemas.microsoft.com/office/drawing/2014/main" id="{525ACFA2-DECD-4158-B30C-685F259A7DE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29" name="Text Box 1">
          <a:extLst>
            <a:ext uri="{FF2B5EF4-FFF2-40B4-BE49-F238E27FC236}">
              <a16:creationId xmlns:a16="http://schemas.microsoft.com/office/drawing/2014/main" id="{E6A897B9-0523-443C-819C-A1EC848927F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0" name="Text Box 1">
          <a:extLst>
            <a:ext uri="{FF2B5EF4-FFF2-40B4-BE49-F238E27FC236}">
              <a16:creationId xmlns:a16="http://schemas.microsoft.com/office/drawing/2014/main" id="{90E95F68-3328-4A77-9951-C44752C54C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1" name="Text Box 1">
          <a:extLst>
            <a:ext uri="{FF2B5EF4-FFF2-40B4-BE49-F238E27FC236}">
              <a16:creationId xmlns:a16="http://schemas.microsoft.com/office/drawing/2014/main" id="{FE38C9CE-8AF1-4203-BE25-A169D10D7E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2" name="Text Box 1">
          <a:extLst>
            <a:ext uri="{FF2B5EF4-FFF2-40B4-BE49-F238E27FC236}">
              <a16:creationId xmlns:a16="http://schemas.microsoft.com/office/drawing/2014/main" id="{0C2CD5AA-9916-4A2E-B190-47949CFE0E0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3" name="Text Box 1">
          <a:extLst>
            <a:ext uri="{FF2B5EF4-FFF2-40B4-BE49-F238E27FC236}">
              <a16:creationId xmlns:a16="http://schemas.microsoft.com/office/drawing/2014/main" id="{8612DA4E-E011-4A9D-85B7-5DE9130B82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4" name="Text Box 1">
          <a:extLst>
            <a:ext uri="{FF2B5EF4-FFF2-40B4-BE49-F238E27FC236}">
              <a16:creationId xmlns:a16="http://schemas.microsoft.com/office/drawing/2014/main" id="{1A674692-C94F-4197-A009-A5853B78840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5" name="Text Box 1">
          <a:extLst>
            <a:ext uri="{FF2B5EF4-FFF2-40B4-BE49-F238E27FC236}">
              <a16:creationId xmlns:a16="http://schemas.microsoft.com/office/drawing/2014/main" id="{6164E3ED-18BF-4BE9-B2D7-B969665CC63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6" name="Text Box 1">
          <a:extLst>
            <a:ext uri="{FF2B5EF4-FFF2-40B4-BE49-F238E27FC236}">
              <a16:creationId xmlns:a16="http://schemas.microsoft.com/office/drawing/2014/main" id="{32F9428F-13DD-464D-93BF-27556E5F483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7" name="Text Box 1">
          <a:extLst>
            <a:ext uri="{FF2B5EF4-FFF2-40B4-BE49-F238E27FC236}">
              <a16:creationId xmlns:a16="http://schemas.microsoft.com/office/drawing/2014/main" id="{4AEAA58B-8C98-49B4-BC26-145E3653474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8" name="Text Box 1">
          <a:extLst>
            <a:ext uri="{FF2B5EF4-FFF2-40B4-BE49-F238E27FC236}">
              <a16:creationId xmlns:a16="http://schemas.microsoft.com/office/drawing/2014/main" id="{854F9DDA-258A-4C03-9250-6828797E21E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39" name="Text Box 1">
          <a:extLst>
            <a:ext uri="{FF2B5EF4-FFF2-40B4-BE49-F238E27FC236}">
              <a16:creationId xmlns:a16="http://schemas.microsoft.com/office/drawing/2014/main" id="{A942BB24-53DA-4BC6-8CB0-FEB07CD266B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0" name="Text Box 1">
          <a:extLst>
            <a:ext uri="{FF2B5EF4-FFF2-40B4-BE49-F238E27FC236}">
              <a16:creationId xmlns:a16="http://schemas.microsoft.com/office/drawing/2014/main" id="{B4A41AF7-7AEE-4DA7-A7AD-D4704E3BBA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1" name="Text Box 1">
          <a:extLst>
            <a:ext uri="{FF2B5EF4-FFF2-40B4-BE49-F238E27FC236}">
              <a16:creationId xmlns:a16="http://schemas.microsoft.com/office/drawing/2014/main" id="{4BA95154-487E-4A66-B066-EA5D0CAA506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2" name="Text Box 1">
          <a:extLst>
            <a:ext uri="{FF2B5EF4-FFF2-40B4-BE49-F238E27FC236}">
              <a16:creationId xmlns:a16="http://schemas.microsoft.com/office/drawing/2014/main" id="{0EB92EBC-CECE-4FAA-8E57-674E8B752E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3" name="Text Box 1">
          <a:extLst>
            <a:ext uri="{FF2B5EF4-FFF2-40B4-BE49-F238E27FC236}">
              <a16:creationId xmlns:a16="http://schemas.microsoft.com/office/drawing/2014/main" id="{F6777F33-AFBA-4D51-AE71-7BA8209C7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4" name="Text Box 1">
          <a:extLst>
            <a:ext uri="{FF2B5EF4-FFF2-40B4-BE49-F238E27FC236}">
              <a16:creationId xmlns:a16="http://schemas.microsoft.com/office/drawing/2014/main" id="{884D8B59-735E-4711-9885-D3A02E457E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5" name="Text Box 1">
          <a:extLst>
            <a:ext uri="{FF2B5EF4-FFF2-40B4-BE49-F238E27FC236}">
              <a16:creationId xmlns:a16="http://schemas.microsoft.com/office/drawing/2014/main" id="{94C15457-4466-43F4-AE29-504353FEF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6" name="Text Box 1">
          <a:extLst>
            <a:ext uri="{FF2B5EF4-FFF2-40B4-BE49-F238E27FC236}">
              <a16:creationId xmlns:a16="http://schemas.microsoft.com/office/drawing/2014/main" id="{4B065E75-AD7D-4DD8-AEB0-369F7780F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7" name="Text Box 1">
          <a:extLst>
            <a:ext uri="{FF2B5EF4-FFF2-40B4-BE49-F238E27FC236}">
              <a16:creationId xmlns:a16="http://schemas.microsoft.com/office/drawing/2014/main" id="{9698F24A-5E3F-44F2-B0F7-E5697BD386A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8" name="Text Box 1">
          <a:extLst>
            <a:ext uri="{FF2B5EF4-FFF2-40B4-BE49-F238E27FC236}">
              <a16:creationId xmlns:a16="http://schemas.microsoft.com/office/drawing/2014/main" id="{58F44CD0-3BCF-4081-9470-BAECB4ED2B5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49" name="Text Box 1">
          <a:extLst>
            <a:ext uri="{FF2B5EF4-FFF2-40B4-BE49-F238E27FC236}">
              <a16:creationId xmlns:a16="http://schemas.microsoft.com/office/drawing/2014/main" id="{440B130E-99F6-42EC-A464-5DD13635997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0" name="Text Box 1">
          <a:extLst>
            <a:ext uri="{FF2B5EF4-FFF2-40B4-BE49-F238E27FC236}">
              <a16:creationId xmlns:a16="http://schemas.microsoft.com/office/drawing/2014/main" id="{3D35E793-A684-48AD-96FD-86A77EE42AC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1" name="Text Box 1">
          <a:extLst>
            <a:ext uri="{FF2B5EF4-FFF2-40B4-BE49-F238E27FC236}">
              <a16:creationId xmlns:a16="http://schemas.microsoft.com/office/drawing/2014/main" id="{9979A1C9-1809-42B2-86C6-62284EEFD66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2" name="Text Box 1">
          <a:extLst>
            <a:ext uri="{FF2B5EF4-FFF2-40B4-BE49-F238E27FC236}">
              <a16:creationId xmlns:a16="http://schemas.microsoft.com/office/drawing/2014/main" id="{B9FC8302-AE35-4CBE-8C22-44911153F50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3" name="Text Box 1">
          <a:extLst>
            <a:ext uri="{FF2B5EF4-FFF2-40B4-BE49-F238E27FC236}">
              <a16:creationId xmlns:a16="http://schemas.microsoft.com/office/drawing/2014/main" id="{7F7A5E6A-6C10-413A-A4EC-2E45C4016A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4" name="Text Box 1">
          <a:extLst>
            <a:ext uri="{FF2B5EF4-FFF2-40B4-BE49-F238E27FC236}">
              <a16:creationId xmlns:a16="http://schemas.microsoft.com/office/drawing/2014/main" id="{B7F27550-7CA8-4A4D-8FBC-B9CCB54AB77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5" name="Text Box 1">
          <a:extLst>
            <a:ext uri="{FF2B5EF4-FFF2-40B4-BE49-F238E27FC236}">
              <a16:creationId xmlns:a16="http://schemas.microsoft.com/office/drawing/2014/main" id="{3A811C5B-F3B9-491C-974A-EF69C414FDF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6" name="Text Box 1">
          <a:extLst>
            <a:ext uri="{FF2B5EF4-FFF2-40B4-BE49-F238E27FC236}">
              <a16:creationId xmlns:a16="http://schemas.microsoft.com/office/drawing/2014/main" id="{BB99B1B3-3BD4-4E5E-A3A4-756E2E1CE28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7" name="Text Box 1">
          <a:extLst>
            <a:ext uri="{FF2B5EF4-FFF2-40B4-BE49-F238E27FC236}">
              <a16:creationId xmlns:a16="http://schemas.microsoft.com/office/drawing/2014/main" id="{1C3CC4DC-85ED-4A7B-8016-9F728105BA4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8" name="Text Box 1">
          <a:extLst>
            <a:ext uri="{FF2B5EF4-FFF2-40B4-BE49-F238E27FC236}">
              <a16:creationId xmlns:a16="http://schemas.microsoft.com/office/drawing/2014/main" id="{AA7DBB16-382A-4903-8453-F6608B8DA24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59" name="Text Box 1">
          <a:extLst>
            <a:ext uri="{FF2B5EF4-FFF2-40B4-BE49-F238E27FC236}">
              <a16:creationId xmlns:a16="http://schemas.microsoft.com/office/drawing/2014/main" id="{81CBB27D-AE37-4252-986D-AEA15BF882F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0" name="Text Box 1">
          <a:extLst>
            <a:ext uri="{FF2B5EF4-FFF2-40B4-BE49-F238E27FC236}">
              <a16:creationId xmlns:a16="http://schemas.microsoft.com/office/drawing/2014/main" id="{73BAAE2C-E855-425E-ACFC-F64ECCD7C9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1" name="Text Box 1">
          <a:extLst>
            <a:ext uri="{FF2B5EF4-FFF2-40B4-BE49-F238E27FC236}">
              <a16:creationId xmlns:a16="http://schemas.microsoft.com/office/drawing/2014/main" id="{71AF4AAE-C6C7-40BD-B58D-3BCD898A92E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2" name="Text Box 1">
          <a:extLst>
            <a:ext uri="{FF2B5EF4-FFF2-40B4-BE49-F238E27FC236}">
              <a16:creationId xmlns:a16="http://schemas.microsoft.com/office/drawing/2014/main" id="{96F3DED3-AB63-400D-8834-5B038C5AA0A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3" name="Text Box 1">
          <a:extLst>
            <a:ext uri="{FF2B5EF4-FFF2-40B4-BE49-F238E27FC236}">
              <a16:creationId xmlns:a16="http://schemas.microsoft.com/office/drawing/2014/main" id="{5BA02EF5-7F9F-4DE5-A97A-E9A8A2A967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4" name="Text Box 1">
          <a:extLst>
            <a:ext uri="{FF2B5EF4-FFF2-40B4-BE49-F238E27FC236}">
              <a16:creationId xmlns:a16="http://schemas.microsoft.com/office/drawing/2014/main" id="{54ACC9AF-E1FD-46B9-800D-6494EB43D9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5" name="Text Box 1">
          <a:extLst>
            <a:ext uri="{FF2B5EF4-FFF2-40B4-BE49-F238E27FC236}">
              <a16:creationId xmlns:a16="http://schemas.microsoft.com/office/drawing/2014/main" id="{87FE1483-2DBB-4ECB-9FC8-BCBFC48EE7F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6" name="Text Box 1">
          <a:extLst>
            <a:ext uri="{FF2B5EF4-FFF2-40B4-BE49-F238E27FC236}">
              <a16:creationId xmlns:a16="http://schemas.microsoft.com/office/drawing/2014/main" id="{D222D7FC-3988-4C08-B539-595C6DD694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7" name="Text Box 1">
          <a:extLst>
            <a:ext uri="{FF2B5EF4-FFF2-40B4-BE49-F238E27FC236}">
              <a16:creationId xmlns:a16="http://schemas.microsoft.com/office/drawing/2014/main" id="{8D74331A-EB27-4647-A1E2-93715BC8256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8" name="Text Box 1">
          <a:extLst>
            <a:ext uri="{FF2B5EF4-FFF2-40B4-BE49-F238E27FC236}">
              <a16:creationId xmlns:a16="http://schemas.microsoft.com/office/drawing/2014/main" id="{71634C00-DE22-4291-9ADF-67BFE0D99C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69" name="Text Box 1">
          <a:extLst>
            <a:ext uri="{FF2B5EF4-FFF2-40B4-BE49-F238E27FC236}">
              <a16:creationId xmlns:a16="http://schemas.microsoft.com/office/drawing/2014/main" id="{5F762FFD-4B3B-4928-80EC-359CCFDCB48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0" name="Text Box 1">
          <a:extLst>
            <a:ext uri="{FF2B5EF4-FFF2-40B4-BE49-F238E27FC236}">
              <a16:creationId xmlns:a16="http://schemas.microsoft.com/office/drawing/2014/main" id="{35D4D487-05A0-41D5-90D2-823C23E278D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1" name="Text Box 1">
          <a:extLst>
            <a:ext uri="{FF2B5EF4-FFF2-40B4-BE49-F238E27FC236}">
              <a16:creationId xmlns:a16="http://schemas.microsoft.com/office/drawing/2014/main" id="{8A2FD697-FA3D-4E9D-B13C-98DB023EEA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2" name="Text Box 1">
          <a:extLst>
            <a:ext uri="{FF2B5EF4-FFF2-40B4-BE49-F238E27FC236}">
              <a16:creationId xmlns:a16="http://schemas.microsoft.com/office/drawing/2014/main" id="{443F1124-5D6D-4167-AA30-16F7140FA48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3" name="Text Box 1">
          <a:extLst>
            <a:ext uri="{FF2B5EF4-FFF2-40B4-BE49-F238E27FC236}">
              <a16:creationId xmlns:a16="http://schemas.microsoft.com/office/drawing/2014/main" id="{CC2C6FFD-F9F0-45F5-89E5-62E04BA0EF2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4" name="Text Box 1">
          <a:extLst>
            <a:ext uri="{FF2B5EF4-FFF2-40B4-BE49-F238E27FC236}">
              <a16:creationId xmlns:a16="http://schemas.microsoft.com/office/drawing/2014/main" id="{324811EC-A200-4697-8965-C14837DD8DA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5" name="Text Box 1">
          <a:extLst>
            <a:ext uri="{FF2B5EF4-FFF2-40B4-BE49-F238E27FC236}">
              <a16:creationId xmlns:a16="http://schemas.microsoft.com/office/drawing/2014/main" id="{532A4382-8BD6-436B-8CEC-4192270F8C0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6" name="Text Box 1">
          <a:extLst>
            <a:ext uri="{FF2B5EF4-FFF2-40B4-BE49-F238E27FC236}">
              <a16:creationId xmlns:a16="http://schemas.microsoft.com/office/drawing/2014/main" id="{2FB260AE-85C7-4744-8D00-6B3AB17E12D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7" name="Text Box 1">
          <a:extLst>
            <a:ext uri="{FF2B5EF4-FFF2-40B4-BE49-F238E27FC236}">
              <a16:creationId xmlns:a16="http://schemas.microsoft.com/office/drawing/2014/main" id="{BE9B4CB6-89B3-4893-B417-38D0048544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8" name="Text Box 1">
          <a:extLst>
            <a:ext uri="{FF2B5EF4-FFF2-40B4-BE49-F238E27FC236}">
              <a16:creationId xmlns:a16="http://schemas.microsoft.com/office/drawing/2014/main" id="{09C2FC81-B4A4-478C-9BFA-2954174EEF2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79" name="Text Box 1">
          <a:extLst>
            <a:ext uri="{FF2B5EF4-FFF2-40B4-BE49-F238E27FC236}">
              <a16:creationId xmlns:a16="http://schemas.microsoft.com/office/drawing/2014/main" id="{2714EE0E-1CA9-46C2-AB2A-6ABC8B21895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0" name="Text Box 1">
          <a:extLst>
            <a:ext uri="{FF2B5EF4-FFF2-40B4-BE49-F238E27FC236}">
              <a16:creationId xmlns:a16="http://schemas.microsoft.com/office/drawing/2014/main" id="{2ABEB214-8FD4-41B5-AC65-9052EA3AF1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1" name="Text Box 1">
          <a:extLst>
            <a:ext uri="{FF2B5EF4-FFF2-40B4-BE49-F238E27FC236}">
              <a16:creationId xmlns:a16="http://schemas.microsoft.com/office/drawing/2014/main" id="{06293E6E-1F81-4466-8AEF-AB4FBC8272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2" name="Text Box 1">
          <a:extLst>
            <a:ext uri="{FF2B5EF4-FFF2-40B4-BE49-F238E27FC236}">
              <a16:creationId xmlns:a16="http://schemas.microsoft.com/office/drawing/2014/main" id="{3B41D3E4-CCA3-480A-A39E-0EE95879BD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3" name="Text Box 1">
          <a:extLst>
            <a:ext uri="{FF2B5EF4-FFF2-40B4-BE49-F238E27FC236}">
              <a16:creationId xmlns:a16="http://schemas.microsoft.com/office/drawing/2014/main" id="{CA69BEAE-4A8A-49E3-BEA8-A2F654A7A53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4" name="Text Box 1">
          <a:extLst>
            <a:ext uri="{FF2B5EF4-FFF2-40B4-BE49-F238E27FC236}">
              <a16:creationId xmlns:a16="http://schemas.microsoft.com/office/drawing/2014/main" id="{576303B3-10BF-436F-8B0C-B79388DF8D0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5" name="Text Box 1">
          <a:extLst>
            <a:ext uri="{FF2B5EF4-FFF2-40B4-BE49-F238E27FC236}">
              <a16:creationId xmlns:a16="http://schemas.microsoft.com/office/drawing/2014/main" id="{C6B99E26-0622-4756-A873-61F0DB83DFE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6" name="Text Box 1">
          <a:extLst>
            <a:ext uri="{FF2B5EF4-FFF2-40B4-BE49-F238E27FC236}">
              <a16:creationId xmlns:a16="http://schemas.microsoft.com/office/drawing/2014/main" id="{0E25E10E-FDA0-4059-B27C-0D986DF3CEC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7" name="Text Box 1">
          <a:extLst>
            <a:ext uri="{FF2B5EF4-FFF2-40B4-BE49-F238E27FC236}">
              <a16:creationId xmlns:a16="http://schemas.microsoft.com/office/drawing/2014/main" id="{13E1FE29-31CD-4AAD-9152-753F2D31D4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8" name="Text Box 1">
          <a:extLst>
            <a:ext uri="{FF2B5EF4-FFF2-40B4-BE49-F238E27FC236}">
              <a16:creationId xmlns:a16="http://schemas.microsoft.com/office/drawing/2014/main" id="{C26E95D0-1A10-4E64-BFDC-2DEBDD2B7B5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89" name="Text Box 1">
          <a:extLst>
            <a:ext uri="{FF2B5EF4-FFF2-40B4-BE49-F238E27FC236}">
              <a16:creationId xmlns:a16="http://schemas.microsoft.com/office/drawing/2014/main" id="{31C632BD-C680-456C-88BD-968C8F9B0E6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0" name="Text Box 1">
          <a:extLst>
            <a:ext uri="{FF2B5EF4-FFF2-40B4-BE49-F238E27FC236}">
              <a16:creationId xmlns:a16="http://schemas.microsoft.com/office/drawing/2014/main" id="{356ACE02-2CE5-41D2-BE06-DFE0813721C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1" name="Text Box 1">
          <a:extLst>
            <a:ext uri="{FF2B5EF4-FFF2-40B4-BE49-F238E27FC236}">
              <a16:creationId xmlns:a16="http://schemas.microsoft.com/office/drawing/2014/main" id="{D7A4013F-C49A-49AC-96C1-5F423B02E00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2" name="Text Box 1">
          <a:extLst>
            <a:ext uri="{FF2B5EF4-FFF2-40B4-BE49-F238E27FC236}">
              <a16:creationId xmlns:a16="http://schemas.microsoft.com/office/drawing/2014/main" id="{50ED5171-D380-40F3-9860-70B5199924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3" name="Text Box 1">
          <a:extLst>
            <a:ext uri="{FF2B5EF4-FFF2-40B4-BE49-F238E27FC236}">
              <a16:creationId xmlns:a16="http://schemas.microsoft.com/office/drawing/2014/main" id="{FB110C7D-5924-4BCC-988D-F03210322D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4" name="Text Box 1">
          <a:extLst>
            <a:ext uri="{FF2B5EF4-FFF2-40B4-BE49-F238E27FC236}">
              <a16:creationId xmlns:a16="http://schemas.microsoft.com/office/drawing/2014/main" id="{02F6C439-64AB-43D9-B68E-1F2DC68CB68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5" name="Text Box 1">
          <a:extLst>
            <a:ext uri="{FF2B5EF4-FFF2-40B4-BE49-F238E27FC236}">
              <a16:creationId xmlns:a16="http://schemas.microsoft.com/office/drawing/2014/main" id="{70787A19-6178-417A-ACFE-22A0DC070C9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6" name="Text Box 1">
          <a:extLst>
            <a:ext uri="{FF2B5EF4-FFF2-40B4-BE49-F238E27FC236}">
              <a16:creationId xmlns:a16="http://schemas.microsoft.com/office/drawing/2014/main" id="{2478AC0A-EF3C-4FAC-B871-D883D119436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7" name="Text Box 1">
          <a:extLst>
            <a:ext uri="{FF2B5EF4-FFF2-40B4-BE49-F238E27FC236}">
              <a16:creationId xmlns:a16="http://schemas.microsoft.com/office/drawing/2014/main" id="{79DCF33A-F86E-4A60-BD46-E843F53FB3E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8" name="Text Box 1">
          <a:extLst>
            <a:ext uri="{FF2B5EF4-FFF2-40B4-BE49-F238E27FC236}">
              <a16:creationId xmlns:a16="http://schemas.microsoft.com/office/drawing/2014/main" id="{02025A61-BCEF-49BC-A2CE-92A55CB3DD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799" name="Text Box 1">
          <a:extLst>
            <a:ext uri="{FF2B5EF4-FFF2-40B4-BE49-F238E27FC236}">
              <a16:creationId xmlns:a16="http://schemas.microsoft.com/office/drawing/2014/main" id="{6D315C16-F377-4FCC-B719-EA10E854B7A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0" name="Text Box 1">
          <a:extLst>
            <a:ext uri="{FF2B5EF4-FFF2-40B4-BE49-F238E27FC236}">
              <a16:creationId xmlns:a16="http://schemas.microsoft.com/office/drawing/2014/main" id="{8A9AA937-9C78-47BB-AACD-B158BA1F61A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1" name="Text Box 1">
          <a:extLst>
            <a:ext uri="{FF2B5EF4-FFF2-40B4-BE49-F238E27FC236}">
              <a16:creationId xmlns:a16="http://schemas.microsoft.com/office/drawing/2014/main" id="{F0A8674E-5CED-4732-9A90-68C67764F1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2" name="Text Box 1">
          <a:extLst>
            <a:ext uri="{FF2B5EF4-FFF2-40B4-BE49-F238E27FC236}">
              <a16:creationId xmlns:a16="http://schemas.microsoft.com/office/drawing/2014/main" id="{A2DC7097-AA37-48B1-A53D-A38AB4312FA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3" name="Text Box 1">
          <a:extLst>
            <a:ext uri="{FF2B5EF4-FFF2-40B4-BE49-F238E27FC236}">
              <a16:creationId xmlns:a16="http://schemas.microsoft.com/office/drawing/2014/main" id="{8539E6E1-D334-4003-A35F-EC1CA2554DD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4" name="Text Box 1">
          <a:extLst>
            <a:ext uri="{FF2B5EF4-FFF2-40B4-BE49-F238E27FC236}">
              <a16:creationId xmlns:a16="http://schemas.microsoft.com/office/drawing/2014/main" id="{6FB93E8B-9514-467D-9894-5B52498E45C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5" name="Text Box 1">
          <a:extLst>
            <a:ext uri="{FF2B5EF4-FFF2-40B4-BE49-F238E27FC236}">
              <a16:creationId xmlns:a16="http://schemas.microsoft.com/office/drawing/2014/main" id="{D67A49CF-84B7-4D26-BE8E-1F215F102E4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6" name="Text Box 1">
          <a:extLst>
            <a:ext uri="{FF2B5EF4-FFF2-40B4-BE49-F238E27FC236}">
              <a16:creationId xmlns:a16="http://schemas.microsoft.com/office/drawing/2014/main" id="{4ECB0EAE-FB1A-454B-9537-DE57E78B673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7" name="Text Box 1">
          <a:extLst>
            <a:ext uri="{FF2B5EF4-FFF2-40B4-BE49-F238E27FC236}">
              <a16:creationId xmlns:a16="http://schemas.microsoft.com/office/drawing/2014/main" id="{C6E3881D-4CFC-4917-8092-1A8A11FBF2C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8" name="Text Box 1">
          <a:extLst>
            <a:ext uri="{FF2B5EF4-FFF2-40B4-BE49-F238E27FC236}">
              <a16:creationId xmlns:a16="http://schemas.microsoft.com/office/drawing/2014/main" id="{0FD0E948-9B11-4DCF-A4C1-47C5273E0D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09" name="Text Box 1">
          <a:extLst>
            <a:ext uri="{FF2B5EF4-FFF2-40B4-BE49-F238E27FC236}">
              <a16:creationId xmlns:a16="http://schemas.microsoft.com/office/drawing/2014/main" id="{4E448534-8536-4C81-B6D4-47249318AF7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0" name="Text Box 1">
          <a:extLst>
            <a:ext uri="{FF2B5EF4-FFF2-40B4-BE49-F238E27FC236}">
              <a16:creationId xmlns:a16="http://schemas.microsoft.com/office/drawing/2014/main" id="{C934C6C2-A937-4352-A4E1-AC6CC36A63F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1" name="Text Box 1">
          <a:extLst>
            <a:ext uri="{FF2B5EF4-FFF2-40B4-BE49-F238E27FC236}">
              <a16:creationId xmlns:a16="http://schemas.microsoft.com/office/drawing/2014/main" id="{F44C69B9-F3DC-4A18-8115-1726ABA0C7F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2" name="Text Box 1">
          <a:extLst>
            <a:ext uri="{FF2B5EF4-FFF2-40B4-BE49-F238E27FC236}">
              <a16:creationId xmlns:a16="http://schemas.microsoft.com/office/drawing/2014/main" id="{9D3DF344-DF67-4B70-A04D-9FE7ECA4F57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3" name="Text Box 1">
          <a:extLst>
            <a:ext uri="{FF2B5EF4-FFF2-40B4-BE49-F238E27FC236}">
              <a16:creationId xmlns:a16="http://schemas.microsoft.com/office/drawing/2014/main" id="{A8E5DA7B-F34A-435E-A7F9-94F83236464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4" name="Text Box 1">
          <a:extLst>
            <a:ext uri="{FF2B5EF4-FFF2-40B4-BE49-F238E27FC236}">
              <a16:creationId xmlns:a16="http://schemas.microsoft.com/office/drawing/2014/main" id="{4242993C-86D6-4286-B5A7-80CF9AC209A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5" name="Text Box 1">
          <a:extLst>
            <a:ext uri="{FF2B5EF4-FFF2-40B4-BE49-F238E27FC236}">
              <a16:creationId xmlns:a16="http://schemas.microsoft.com/office/drawing/2014/main" id="{E44DA7BA-9178-4FC7-BCEC-199336F736C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6" name="Text Box 1">
          <a:extLst>
            <a:ext uri="{FF2B5EF4-FFF2-40B4-BE49-F238E27FC236}">
              <a16:creationId xmlns:a16="http://schemas.microsoft.com/office/drawing/2014/main" id="{AE658364-E005-4788-BFDF-605F00FBBC5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7" name="Text Box 1">
          <a:extLst>
            <a:ext uri="{FF2B5EF4-FFF2-40B4-BE49-F238E27FC236}">
              <a16:creationId xmlns:a16="http://schemas.microsoft.com/office/drawing/2014/main" id="{2F8F2099-5670-4B59-8CF0-6491583E82D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8" name="Text Box 1">
          <a:extLst>
            <a:ext uri="{FF2B5EF4-FFF2-40B4-BE49-F238E27FC236}">
              <a16:creationId xmlns:a16="http://schemas.microsoft.com/office/drawing/2014/main" id="{9E28C714-2E86-43F5-9CEC-75AAADADD2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19" name="Text Box 1">
          <a:extLst>
            <a:ext uri="{FF2B5EF4-FFF2-40B4-BE49-F238E27FC236}">
              <a16:creationId xmlns:a16="http://schemas.microsoft.com/office/drawing/2014/main" id="{B51A3F8F-A851-4A0B-A966-5DE0C5B18D3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0" name="Text Box 1">
          <a:extLst>
            <a:ext uri="{FF2B5EF4-FFF2-40B4-BE49-F238E27FC236}">
              <a16:creationId xmlns:a16="http://schemas.microsoft.com/office/drawing/2014/main" id="{CB3A0995-8B3F-4318-AC99-3175CFC3159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1" name="Text Box 1">
          <a:extLst>
            <a:ext uri="{FF2B5EF4-FFF2-40B4-BE49-F238E27FC236}">
              <a16:creationId xmlns:a16="http://schemas.microsoft.com/office/drawing/2014/main" id="{054FEF92-DCF7-47B9-BAE4-DA9AF76AA2C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2" name="Text Box 1">
          <a:extLst>
            <a:ext uri="{FF2B5EF4-FFF2-40B4-BE49-F238E27FC236}">
              <a16:creationId xmlns:a16="http://schemas.microsoft.com/office/drawing/2014/main" id="{5DAA2481-636D-43AF-B668-17C9D81E0EF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3" name="Text Box 1">
          <a:extLst>
            <a:ext uri="{FF2B5EF4-FFF2-40B4-BE49-F238E27FC236}">
              <a16:creationId xmlns:a16="http://schemas.microsoft.com/office/drawing/2014/main" id="{5D7D69F0-A2C6-499C-AD56-686DE1844C4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4" name="Text Box 1">
          <a:extLst>
            <a:ext uri="{FF2B5EF4-FFF2-40B4-BE49-F238E27FC236}">
              <a16:creationId xmlns:a16="http://schemas.microsoft.com/office/drawing/2014/main" id="{3DA6F404-0552-4EB6-991E-C2AF3B28D69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5" name="Text Box 1">
          <a:extLst>
            <a:ext uri="{FF2B5EF4-FFF2-40B4-BE49-F238E27FC236}">
              <a16:creationId xmlns:a16="http://schemas.microsoft.com/office/drawing/2014/main" id="{5F45ACE3-D866-4873-8AA6-CEF6F9A7B92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6" name="Text Box 1">
          <a:extLst>
            <a:ext uri="{FF2B5EF4-FFF2-40B4-BE49-F238E27FC236}">
              <a16:creationId xmlns:a16="http://schemas.microsoft.com/office/drawing/2014/main" id="{0920E02D-D0E2-436A-B5AA-D22DC73C6B3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7" name="Text Box 1">
          <a:extLst>
            <a:ext uri="{FF2B5EF4-FFF2-40B4-BE49-F238E27FC236}">
              <a16:creationId xmlns:a16="http://schemas.microsoft.com/office/drawing/2014/main" id="{B6B985A7-F7FA-4DE2-94BA-4AF4ED0B0C4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8" name="Text Box 1">
          <a:extLst>
            <a:ext uri="{FF2B5EF4-FFF2-40B4-BE49-F238E27FC236}">
              <a16:creationId xmlns:a16="http://schemas.microsoft.com/office/drawing/2014/main" id="{9038B529-5624-446A-8658-8E25217B9B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29" name="Text Box 1">
          <a:extLst>
            <a:ext uri="{FF2B5EF4-FFF2-40B4-BE49-F238E27FC236}">
              <a16:creationId xmlns:a16="http://schemas.microsoft.com/office/drawing/2014/main" id="{EE3A8867-BC6A-4D7C-93B6-9C8E0DC8E42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80DDC1EE-1088-4227-A4CE-49394A049C9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7438D2FE-D02E-4BDD-B6E1-9CE7157923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51CB0EDD-29BF-4261-BC88-58497B5CA2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3" name="Text Box 1">
          <a:extLst>
            <a:ext uri="{FF2B5EF4-FFF2-40B4-BE49-F238E27FC236}">
              <a16:creationId xmlns:a16="http://schemas.microsoft.com/office/drawing/2014/main" id="{2CF75750-3E39-4AC4-9F6C-550CB205257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C628C1B6-BCA2-4B55-B709-446C02AA9F5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5" name="Text Box 1">
          <a:extLst>
            <a:ext uri="{FF2B5EF4-FFF2-40B4-BE49-F238E27FC236}">
              <a16:creationId xmlns:a16="http://schemas.microsoft.com/office/drawing/2014/main" id="{A92C5B42-9CDE-4E1E-A634-9E49FD9711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6" name="Text Box 1">
          <a:extLst>
            <a:ext uri="{FF2B5EF4-FFF2-40B4-BE49-F238E27FC236}">
              <a16:creationId xmlns:a16="http://schemas.microsoft.com/office/drawing/2014/main" id="{B8F8F303-F399-42A2-A54F-A99172ACAEC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7" name="Text Box 1">
          <a:extLst>
            <a:ext uri="{FF2B5EF4-FFF2-40B4-BE49-F238E27FC236}">
              <a16:creationId xmlns:a16="http://schemas.microsoft.com/office/drawing/2014/main" id="{DAB3B040-3841-4B20-B8CB-E9461DBA84C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8" name="Text Box 1">
          <a:extLst>
            <a:ext uri="{FF2B5EF4-FFF2-40B4-BE49-F238E27FC236}">
              <a16:creationId xmlns:a16="http://schemas.microsoft.com/office/drawing/2014/main" id="{D4F49137-3A94-4844-840F-338B3AF912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39" name="Text Box 1">
          <a:extLst>
            <a:ext uri="{FF2B5EF4-FFF2-40B4-BE49-F238E27FC236}">
              <a16:creationId xmlns:a16="http://schemas.microsoft.com/office/drawing/2014/main" id="{6A0F73B6-401D-4AA1-A332-1346BAA756A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0" name="Text Box 1">
          <a:extLst>
            <a:ext uri="{FF2B5EF4-FFF2-40B4-BE49-F238E27FC236}">
              <a16:creationId xmlns:a16="http://schemas.microsoft.com/office/drawing/2014/main" id="{8BE2BAAE-9C48-458A-82F4-F67A93729C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1" name="Text Box 1">
          <a:extLst>
            <a:ext uri="{FF2B5EF4-FFF2-40B4-BE49-F238E27FC236}">
              <a16:creationId xmlns:a16="http://schemas.microsoft.com/office/drawing/2014/main" id="{E1804F6D-2909-46B0-8DA3-639E5AD9368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2" name="Text Box 1">
          <a:extLst>
            <a:ext uri="{FF2B5EF4-FFF2-40B4-BE49-F238E27FC236}">
              <a16:creationId xmlns:a16="http://schemas.microsoft.com/office/drawing/2014/main" id="{83AF0C16-B50D-4A2A-96FD-9E72D3EF0B5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3" name="Text Box 1">
          <a:extLst>
            <a:ext uri="{FF2B5EF4-FFF2-40B4-BE49-F238E27FC236}">
              <a16:creationId xmlns:a16="http://schemas.microsoft.com/office/drawing/2014/main" id="{FB165402-0A49-4773-B72D-447E69DDBE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4" name="Text Box 1">
          <a:extLst>
            <a:ext uri="{FF2B5EF4-FFF2-40B4-BE49-F238E27FC236}">
              <a16:creationId xmlns:a16="http://schemas.microsoft.com/office/drawing/2014/main" id="{C9F5A5E0-6240-40F0-8195-B631DE5BD21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5" name="Text Box 1">
          <a:extLst>
            <a:ext uri="{FF2B5EF4-FFF2-40B4-BE49-F238E27FC236}">
              <a16:creationId xmlns:a16="http://schemas.microsoft.com/office/drawing/2014/main" id="{4DA3C446-0C07-404E-AB34-6DB313E2CD9D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6" name="Text Box 1">
          <a:extLst>
            <a:ext uri="{FF2B5EF4-FFF2-40B4-BE49-F238E27FC236}">
              <a16:creationId xmlns:a16="http://schemas.microsoft.com/office/drawing/2014/main" id="{04B9427C-9434-4044-A05D-637C5EE2EF2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7" name="Text Box 1">
          <a:extLst>
            <a:ext uri="{FF2B5EF4-FFF2-40B4-BE49-F238E27FC236}">
              <a16:creationId xmlns:a16="http://schemas.microsoft.com/office/drawing/2014/main" id="{4F986875-A9C1-4FD1-8F94-4972AA4FAD67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8" name="Text Box 1">
          <a:extLst>
            <a:ext uri="{FF2B5EF4-FFF2-40B4-BE49-F238E27FC236}">
              <a16:creationId xmlns:a16="http://schemas.microsoft.com/office/drawing/2014/main" id="{DED19940-453C-42F6-9CD3-2E2EE7A4031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C80A6984-C549-45A8-9C41-FD68D4C6B071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216965C0-7CC0-4348-B324-A573238A500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619BAAB3-7229-460D-AD13-930809945E0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19F0A03E-8E42-4B2D-BF48-9F169A493C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40458E60-193B-4E89-A3DF-45C52938ABB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5630FA97-8C60-47A3-88AF-CE6835E52E56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4D9A2ADF-F3B1-4362-A42A-A3616927FAD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6" name="Text Box 1">
          <a:extLst>
            <a:ext uri="{FF2B5EF4-FFF2-40B4-BE49-F238E27FC236}">
              <a16:creationId xmlns:a16="http://schemas.microsoft.com/office/drawing/2014/main" id="{57B29CA2-DDCD-4FDB-A4E6-C2D6D1554C3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733AE5A1-0451-4705-972B-7D09BC32BF7F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86EB8E2F-16FE-4D9F-8417-1A6EDCC74E0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82705A0B-777F-49CC-9524-FDF59934402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68547445-605C-4B71-BC08-6B18B7ECA0B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730377F1-975B-43FD-9F44-86E89F870C84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2" name="Text Box 1">
          <a:extLst>
            <a:ext uri="{FF2B5EF4-FFF2-40B4-BE49-F238E27FC236}">
              <a16:creationId xmlns:a16="http://schemas.microsoft.com/office/drawing/2014/main" id="{E470BBD6-4473-4991-86E1-E303795DA3C2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3" name="Text Box 1">
          <a:extLst>
            <a:ext uri="{FF2B5EF4-FFF2-40B4-BE49-F238E27FC236}">
              <a16:creationId xmlns:a16="http://schemas.microsoft.com/office/drawing/2014/main" id="{A92F6498-6C1D-4DA9-B789-B24812FF87E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4" name="Text Box 1">
          <a:extLst>
            <a:ext uri="{FF2B5EF4-FFF2-40B4-BE49-F238E27FC236}">
              <a16:creationId xmlns:a16="http://schemas.microsoft.com/office/drawing/2014/main" id="{37D81BF4-E7E9-4505-98CB-40EDF58C9318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5" name="Text Box 1">
          <a:extLst>
            <a:ext uri="{FF2B5EF4-FFF2-40B4-BE49-F238E27FC236}">
              <a16:creationId xmlns:a16="http://schemas.microsoft.com/office/drawing/2014/main" id="{F2543474-2108-4794-96D7-A5163E47AADB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6" name="Text Box 1">
          <a:extLst>
            <a:ext uri="{FF2B5EF4-FFF2-40B4-BE49-F238E27FC236}">
              <a16:creationId xmlns:a16="http://schemas.microsoft.com/office/drawing/2014/main" id="{FF7097EF-571D-47A8-8222-7EE52C3B928E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7" name="Text Box 1">
          <a:extLst>
            <a:ext uri="{FF2B5EF4-FFF2-40B4-BE49-F238E27FC236}">
              <a16:creationId xmlns:a16="http://schemas.microsoft.com/office/drawing/2014/main" id="{CB3479A6-0128-438E-B3D2-F598A60E5AE3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8" name="Text Box 1">
          <a:extLst>
            <a:ext uri="{FF2B5EF4-FFF2-40B4-BE49-F238E27FC236}">
              <a16:creationId xmlns:a16="http://schemas.microsoft.com/office/drawing/2014/main" id="{7E03A7F7-3C1D-48CA-AF9F-7A07BD8E13B0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69" name="Text Box 1">
          <a:extLst>
            <a:ext uri="{FF2B5EF4-FFF2-40B4-BE49-F238E27FC236}">
              <a16:creationId xmlns:a16="http://schemas.microsoft.com/office/drawing/2014/main" id="{34565EAB-C47E-4635-A8D6-8913EEF7107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0" name="Text Box 1">
          <a:extLst>
            <a:ext uri="{FF2B5EF4-FFF2-40B4-BE49-F238E27FC236}">
              <a16:creationId xmlns:a16="http://schemas.microsoft.com/office/drawing/2014/main" id="{C02987E8-9315-45B7-BA1E-D4F76B6627E5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1" name="Text Box 1">
          <a:extLst>
            <a:ext uri="{FF2B5EF4-FFF2-40B4-BE49-F238E27FC236}">
              <a16:creationId xmlns:a16="http://schemas.microsoft.com/office/drawing/2014/main" id="{3C699598-8585-4F16-AF66-30C17498B05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2" name="Text Box 1">
          <a:extLst>
            <a:ext uri="{FF2B5EF4-FFF2-40B4-BE49-F238E27FC236}">
              <a16:creationId xmlns:a16="http://schemas.microsoft.com/office/drawing/2014/main" id="{9CDF9E18-8F80-4438-8803-DBFBF53B7F1A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A0B881ED-BE0D-489D-82FD-56A076F9C8F9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623C1704-5F87-49A6-A96A-38DCFBCA237C}"/>
            </a:ext>
          </a:extLst>
        </xdr:cNvPr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239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1771650" y="360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47975" y="37576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47975" y="36890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47975" y="53206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47975" y="50996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47975" y="52292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47975" y="5031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47975" y="3887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21081" y="165510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21081" y="163325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21081" y="16461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21081" y="1626533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21081" y="1516716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21081" y="180481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21081" y="178296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21081" y="17958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21081" y="177624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21081" y="1666426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847975" y="144951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239</xdr:row>
      <xdr:rowOff>0</xdr:rowOff>
    </xdr:from>
    <xdr:to>
      <xdr:col>1</xdr:col>
      <xdr:colOff>1476375</xdr:colOff>
      <xdr:row>239</xdr:row>
      <xdr:rowOff>28575</xdr:rowOff>
    </xdr:to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847975" y="12064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924175" y="2500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924175" y="28451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924175" y="31899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821081" y="24608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821081" y="28025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821081" y="389852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821081" y="35567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821081" y="1027019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821081" y="10051676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821081" y="1018054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821081" y="99844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821081" y="8866094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821081" y="1176729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821081" y="115487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821081" y="11677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821081" y="114815471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821081" y="103833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819400" y="366998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819400" y="36014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3361</xdr:colOff>
      <xdr:row>133</xdr:row>
      <xdr:rowOff>28575</xdr:rowOff>
    </xdr:to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1479232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847975" y="12858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847975" y="23964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847975" y="23279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821081" y="479835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821081" y="46257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821081" y="4708711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821081" y="4558552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821081" y="34402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819400" y="6467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819400" y="6398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821081" y="218290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821081" y="211567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0</xdr:colOff>
      <xdr:row>133</xdr:row>
      <xdr:rowOff>28575</xdr:rowOff>
    </xdr:to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478155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129427</xdr:colOff>
      <xdr:row>25</xdr:row>
      <xdr:rowOff>1</xdr:rowOff>
    </xdr:from>
    <xdr:to>
      <xdr:col>3</xdr:col>
      <xdr:colOff>134470</xdr:colOff>
      <xdr:row>25</xdr:row>
      <xdr:rowOff>28576</xdr:rowOff>
    </xdr:to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4914339" y="10242177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819400" y="231533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819400" y="23631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819400" y="22945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13344525" y="13106400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2819400" y="13106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819400" y="33842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819400" y="32089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819400" y="32927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819400" y="314039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819400" y="217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819400" y="7585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819400" y="74104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819400" y="7494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819400" y="73418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819400" y="61950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821081" y="5790079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821081" y="56175088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821081" y="570043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821081" y="5550273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821081" y="44117559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133</xdr:row>
      <xdr:rowOff>0</xdr:rowOff>
    </xdr:from>
    <xdr:to>
      <xdr:col>12</xdr:col>
      <xdr:colOff>4482</xdr:colOff>
      <xdr:row>133</xdr:row>
      <xdr:rowOff>28575</xdr:rowOff>
    </xdr:to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13344525" y="3727132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2819400" y="37271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2819400" y="47482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2819400" y="467963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2819400" y="27489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2819400" y="26803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2819400" y="1118330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2819400" y="111147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180</xdr:row>
      <xdr:rowOff>0</xdr:rowOff>
    </xdr:from>
    <xdr:to>
      <xdr:col>1</xdr:col>
      <xdr:colOff>1476375</xdr:colOff>
      <xdr:row>180</xdr:row>
      <xdr:rowOff>28575</xdr:rowOff>
    </xdr:to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2819400" y="129616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2819400" y="1661826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240</xdr:row>
      <xdr:rowOff>0</xdr:rowOff>
    </xdr:from>
    <xdr:to>
      <xdr:col>1</xdr:col>
      <xdr:colOff>1476375</xdr:colOff>
      <xdr:row>240</xdr:row>
      <xdr:rowOff>28575</xdr:rowOff>
    </xdr:to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819400" y="176774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79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0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1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2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3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4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59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0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1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2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3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4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5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6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7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8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69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0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1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2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3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4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5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6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7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8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79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0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1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2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3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4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5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6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7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8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89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0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1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2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3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4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5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6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7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8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899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0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1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2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3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4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5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6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7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8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09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0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1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2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3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4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5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7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8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19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20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21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7922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79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8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29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2821081" y="5159188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2821081" y="4986617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2821081" y="50695412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2821081" y="49193824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2821081" y="38010353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133</xdr:row>
      <xdr:rowOff>0</xdr:rowOff>
    </xdr:from>
    <xdr:ext cx="0" cy="28575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1771650" y="7353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819400" y="695991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1</xdr:col>
      <xdr:colOff>1476375</xdr:colOff>
      <xdr:row>133</xdr:row>
      <xdr:rowOff>28575</xdr:rowOff>
    </xdr:to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819400" y="68913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4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7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0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3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6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59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2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7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0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3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6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79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2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5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8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1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4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7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0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3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6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0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2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5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19</xdr:row>
      <xdr:rowOff>0</xdr:rowOff>
    </xdr:from>
    <xdr:ext cx="0" cy="28575"/>
    <xdr:sp macro="" textlink="">
      <xdr:nvSpPr>
        <xdr:cNvPr id="1877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4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6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1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3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7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3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5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8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1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4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7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0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3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6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19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2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5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8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1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13</xdr:row>
      <xdr:rowOff>0</xdr:rowOff>
    </xdr:from>
    <xdr:ext cx="0" cy="28575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6219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5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7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0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3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6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49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2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5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8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1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4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7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0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3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7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0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3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6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89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2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5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16</xdr:row>
      <xdr:rowOff>0</xdr:rowOff>
    </xdr:from>
    <xdr:ext cx="0" cy="28575"/>
    <xdr:sp macro="" textlink="">
      <xdr:nvSpPr>
        <xdr:cNvPr id="18898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19400" y="713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3361</xdr:colOff>
      <xdr:row>132</xdr:row>
      <xdr:rowOff>28575</xdr:rowOff>
    </xdr:to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13344525" y="78095475"/>
          <a:ext cx="33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3</xdr:col>
      <xdr:colOff>0</xdr:colOff>
      <xdr:row>132</xdr:row>
      <xdr:rowOff>28575</xdr:rowOff>
    </xdr:to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478155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19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1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2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3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132</xdr:row>
      <xdr:rowOff>0</xdr:rowOff>
    </xdr:from>
    <xdr:to>
      <xdr:col>12</xdr:col>
      <xdr:colOff>4482</xdr:colOff>
      <xdr:row>132</xdr:row>
      <xdr:rowOff>28575</xdr:rowOff>
    </xdr:to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13344525" y="78095475"/>
          <a:ext cx="448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25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5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29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0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1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2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3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4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1476375</xdr:colOff>
      <xdr:row>132</xdr:row>
      <xdr:rowOff>0</xdr:rowOff>
    </xdr:from>
    <xdr:ext cx="0" cy="28575"/>
    <xdr:sp macro="" textlink="">
      <xdr:nvSpPr>
        <xdr:cNvPr id="2305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5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6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7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8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7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8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099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100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101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102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103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104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105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132</xdr:row>
      <xdr:rowOff>0</xdr:rowOff>
    </xdr:from>
    <xdr:to>
      <xdr:col>1</xdr:col>
      <xdr:colOff>1476375</xdr:colOff>
      <xdr:row>132</xdr:row>
      <xdr:rowOff>28575</xdr:rowOff>
    </xdr:to>
    <xdr:sp macro="" textlink="">
      <xdr:nvSpPr>
        <xdr:cNvPr id="23106" name="Text Box 1"/>
        <xdr:cNvSpPr txBox="1">
          <a:spLocks noChangeArrowheads="1"/>
        </xdr:cNvSpPr>
      </xdr:nvSpPr>
      <xdr:spPr bwMode="auto">
        <a:xfrm>
          <a:off x="2819400" y="780954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07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08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09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10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11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12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13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75</xdr:row>
      <xdr:rowOff>0</xdr:rowOff>
    </xdr:from>
    <xdr:to>
      <xdr:col>1</xdr:col>
      <xdr:colOff>1476375</xdr:colOff>
      <xdr:row>75</xdr:row>
      <xdr:rowOff>28575</xdr:rowOff>
    </xdr:to>
    <xdr:sp macro="" textlink="">
      <xdr:nvSpPr>
        <xdr:cNvPr id="23114" name="Text Box 1"/>
        <xdr:cNvSpPr txBox="1">
          <a:spLocks noChangeArrowheads="1"/>
        </xdr:cNvSpPr>
      </xdr:nvSpPr>
      <xdr:spPr bwMode="auto">
        <a:xfrm>
          <a:off x="2819400" y="58464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15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16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17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18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19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20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21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72</xdr:row>
      <xdr:rowOff>0</xdr:rowOff>
    </xdr:from>
    <xdr:to>
      <xdr:col>1</xdr:col>
      <xdr:colOff>1476375</xdr:colOff>
      <xdr:row>72</xdr:row>
      <xdr:rowOff>28575</xdr:rowOff>
    </xdr:to>
    <xdr:sp macro="" textlink="">
      <xdr:nvSpPr>
        <xdr:cNvPr id="23122" name="Text Box 1"/>
        <xdr:cNvSpPr txBox="1">
          <a:spLocks noChangeArrowheads="1"/>
        </xdr:cNvSpPr>
      </xdr:nvSpPr>
      <xdr:spPr bwMode="auto">
        <a:xfrm>
          <a:off x="2819400" y="57778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50"/>
  <sheetViews>
    <sheetView showGridLines="0" tabSelected="1" zoomScale="85" zoomScaleNormal="85" zoomScaleSheetLayoutView="85" workbookViewId="0">
      <selection activeCell="F6" sqref="F6:F238"/>
    </sheetView>
  </sheetViews>
  <sheetFormatPr defaultColWidth="8.85546875" defaultRowHeight="16.5" customHeight="1" x14ac:dyDescent="0.25"/>
  <cols>
    <col min="1" max="1" width="4.42578125" style="42" customWidth="1"/>
    <col min="2" max="2" width="42.5703125" style="42" customWidth="1"/>
    <col min="3" max="3" width="9" style="42" customWidth="1"/>
    <col min="4" max="4" width="12.7109375" style="42" customWidth="1"/>
    <col min="5" max="5" width="14" style="42" customWidth="1"/>
    <col min="6" max="6" width="12.7109375" style="42" customWidth="1"/>
    <col min="7" max="7" width="14.85546875" style="42" customWidth="1"/>
    <col min="8" max="8" width="11.42578125" style="42" customWidth="1"/>
    <col min="9" max="9" width="16.140625" style="42" bestFit="1" customWidth="1"/>
    <col min="10" max="10" width="12.42578125" style="42" bestFit="1" customWidth="1"/>
    <col min="11" max="11" width="14.5703125" style="42" bestFit="1" customWidth="1"/>
    <col min="12" max="12" width="19.5703125" style="42" customWidth="1"/>
    <col min="13" max="239" width="8.85546875" style="42" customWidth="1"/>
    <col min="240" max="16384" width="8.85546875" style="43"/>
  </cols>
  <sheetData>
    <row r="1" spans="1:239" ht="65.25" customHeight="1" x14ac:dyDescent="0.25">
      <c r="A1" s="168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239" ht="18" customHeight="1" x14ac:dyDescent="0.25">
      <c r="A2" s="165" t="s">
        <v>0</v>
      </c>
      <c r="B2" s="165" t="s">
        <v>1</v>
      </c>
      <c r="C2" s="169" t="s">
        <v>2</v>
      </c>
      <c r="D2" s="169" t="s">
        <v>3</v>
      </c>
      <c r="E2" s="165" t="s">
        <v>4</v>
      </c>
      <c r="F2" s="165" t="s">
        <v>5</v>
      </c>
      <c r="G2" s="166"/>
      <c r="H2" s="165" t="s">
        <v>6</v>
      </c>
      <c r="I2" s="166"/>
      <c r="J2" s="165" t="s">
        <v>7</v>
      </c>
      <c r="K2" s="166"/>
      <c r="L2" s="163" t="s">
        <v>8</v>
      </c>
    </row>
    <row r="3" spans="1:239" ht="26.25" customHeight="1" x14ac:dyDescent="0.25">
      <c r="A3" s="166"/>
      <c r="B3" s="166"/>
      <c r="C3" s="166"/>
      <c r="D3" s="166"/>
      <c r="E3" s="166"/>
      <c r="F3" s="163" t="s">
        <v>9</v>
      </c>
      <c r="G3" s="163" t="s">
        <v>10</v>
      </c>
      <c r="H3" s="163" t="s">
        <v>9</v>
      </c>
      <c r="I3" s="163" t="s">
        <v>10</v>
      </c>
      <c r="J3" s="163" t="s">
        <v>9</v>
      </c>
      <c r="K3" s="163" t="s">
        <v>10</v>
      </c>
      <c r="L3" s="163" t="s">
        <v>11</v>
      </c>
    </row>
    <row r="4" spans="1:239" ht="15.75" x14ac:dyDescent="0.25">
      <c r="A4" s="44">
        <v>1</v>
      </c>
      <c r="B4" s="44">
        <v>3</v>
      </c>
      <c r="C4" s="44">
        <v>4</v>
      </c>
      <c r="D4" s="44">
        <v>5</v>
      </c>
      <c r="E4" s="44">
        <v>6</v>
      </c>
      <c r="F4" s="44">
        <v>7</v>
      </c>
      <c r="G4" s="44">
        <v>8</v>
      </c>
      <c r="H4" s="44">
        <v>9</v>
      </c>
      <c r="I4" s="44">
        <v>10</v>
      </c>
      <c r="J4" s="44">
        <v>11</v>
      </c>
      <c r="K4" s="44">
        <v>12</v>
      </c>
      <c r="L4" s="44">
        <v>13</v>
      </c>
    </row>
    <row r="5" spans="1:239" ht="36" x14ac:dyDescent="0.25">
      <c r="A5" s="11"/>
      <c r="B5" s="23" t="s">
        <v>12</v>
      </c>
      <c r="C5" s="45"/>
      <c r="D5" s="7"/>
      <c r="E5" s="46"/>
      <c r="F5" s="164"/>
      <c r="G5" s="164"/>
      <c r="H5" s="164"/>
      <c r="I5" s="164"/>
      <c r="J5" s="164"/>
      <c r="K5" s="164"/>
      <c r="L5" s="164"/>
    </row>
    <row r="6" spans="1:239" ht="63" customHeight="1" x14ac:dyDescent="0.25">
      <c r="A6" s="8">
        <v>1</v>
      </c>
      <c r="B6" s="47" t="s">
        <v>13</v>
      </c>
      <c r="C6" s="48" t="s">
        <v>14</v>
      </c>
      <c r="D6" s="7"/>
      <c r="E6" s="88">
        <v>0.96</v>
      </c>
      <c r="F6" s="3"/>
      <c r="G6" s="3"/>
      <c r="H6" s="3"/>
      <c r="I6" s="3"/>
      <c r="J6" s="3"/>
      <c r="K6" s="3"/>
      <c r="L6" s="3"/>
    </row>
    <row r="7" spans="1:239" ht="18" customHeight="1" x14ac:dyDescent="0.35">
      <c r="A7" s="49"/>
      <c r="B7" s="50" t="s">
        <v>15</v>
      </c>
      <c r="C7" s="6" t="s">
        <v>16</v>
      </c>
      <c r="D7" s="7">
        <v>93.22</v>
      </c>
      <c r="E7" s="1">
        <f>E6*D7</f>
        <v>89.491199999999992</v>
      </c>
      <c r="F7" s="3"/>
      <c r="G7" s="3"/>
      <c r="H7" s="3"/>
      <c r="I7" s="3"/>
      <c r="J7" s="3"/>
      <c r="K7" s="3"/>
      <c r="L7" s="3"/>
    </row>
    <row r="8" spans="1:239" ht="18" customHeight="1" x14ac:dyDescent="0.35">
      <c r="A8" s="11"/>
      <c r="B8" s="51"/>
      <c r="C8" s="52"/>
      <c r="D8" s="7"/>
      <c r="E8" s="1"/>
      <c r="F8" s="3"/>
      <c r="G8" s="53"/>
      <c r="H8" s="53"/>
      <c r="I8" s="53"/>
      <c r="J8" s="53"/>
      <c r="K8" s="53"/>
      <c r="L8" s="53"/>
    </row>
    <row r="9" spans="1:239" ht="18" customHeight="1" x14ac:dyDescent="0.35">
      <c r="A9" s="54"/>
      <c r="B9" s="55" t="s">
        <v>18</v>
      </c>
      <c r="C9" s="56" t="s">
        <v>19</v>
      </c>
      <c r="D9" s="7"/>
      <c r="E9" s="57"/>
      <c r="F9" s="53"/>
      <c r="G9" s="53"/>
      <c r="H9" s="53"/>
      <c r="I9" s="53"/>
      <c r="J9" s="53"/>
      <c r="K9" s="53"/>
      <c r="L9" s="53"/>
    </row>
    <row r="10" spans="1:239" ht="18" x14ac:dyDescent="0.25">
      <c r="A10" s="11"/>
      <c r="B10" s="9" t="s">
        <v>20</v>
      </c>
      <c r="C10" s="58"/>
      <c r="D10" s="7"/>
      <c r="E10" s="1"/>
      <c r="F10" s="3"/>
      <c r="G10" s="3"/>
      <c r="H10" s="3"/>
      <c r="I10" s="3"/>
      <c r="J10" s="3"/>
      <c r="K10" s="3"/>
      <c r="L10" s="3"/>
    </row>
    <row r="11" spans="1:239" ht="36" x14ac:dyDescent="0.25">
      <c r="A11" s="11">
        <v>1</v>
      </c>
      <c r="B11" s="81" t="s">
        <v>77</v>
      </c>
      <c r="C11" s="39" t="s">
        <v>59</v>
      </c>
      <c r="D11" s="7"/>
      <c r="E11" s="38">
        <f>E161*0.4*0.05</f>
        <v>86.4</v>
      </c>
      <c r="F11" s="3"/>
      <c r="G11" s="3"/>
      <c r="H11" s="3"/>
      <c r="I11" s="3"/>
      <c r="J11" s="3"/>
      <c r="K11" s="3"/>
      <c r="L11" s="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</row>
    <row r="12" spans="1:239" ht="18" x14ac:dyDescent="0.35">
      <c r="A12" s="11"/>
      <c r="B12" s="50" t="s">
        <v>15</v>
      </c>
      <c r="C12" s="6" t="s">
        <v>16</v>
      </c>
      <c r="D12" s="7">
        <f>160/100</f>
        <v>1.6</v>
      </c>
      <c r="E12" s="1">
        <f>E11*D12</f>
        <v>138.24</v>
      </c>
      <c r="F12" s="3"/>
      <c r="G12" s="3"/>
      <c r="H12" s="3"/>
      <c r="I12" s="3"/>
      <c r="J12" s="3"/>
      <c r="K12" s="3"/>
      <c r="L12" s="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ht="18" x14ac:dyDescent="0.25">
      <c r="A13" s="11"/>
      <c r="B13" s="5" t="s">
        <v>78</v>
      </c>
      <c r="C13" s="6" t="s">
        <v>22</v>
      </c>
      <c r="D13" s="7">
        <f>1.91/100</f>
        <v>1.9099999999999999E-2</v>
      </c>
      <c r="E13" s="1">
        <f>E11*D13</f>
        <v>1.6502399999999999</v>
      </c>
      <c r="F13" s="3"/>
      <c r="G13" s="3"/>
      <c r="H13" s="3"/>
      <c r="I13" s="3"/>
      <c r="J13" s="3"/>
      <c r="K13" s="3"/>
      <c r="L13" s="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</row>
    <row r="14" spans="1:239" ht="18" x14ac:dyDescent="0.25">
      <c r="A14" s="11"/>
      <c r="B14" s="10" t="s">
        <v>79</v>
      </c>
      <c r="C14" s="6" t="s">
        <v>22</v>
      </c>
      <c r="D14" s="7">
        <f>77.5/100</f>
        <v>0.77500000000000002</v>
      </c>
      <c r="E14" s="1">
        <f>E11*D14</f>
        <v>66.960000000000008</v>
      </c>
      <c r="F14" s="3"/>
      <c r="G14" s="3"/>
      <c r="H14" s="3"/>
      <c r="I14" s="3"/>
      <c r="J14" s="3"/>
      <c r="K14" s="3"/>
      <c r="L14" s="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</row>
    <row r="15" spans="1:239" ht="36" x14ac:dyDescent="0.25">
      <c r="A15" s="8">
        <v>2</v>
      </c>
      <c r="B15" s="81" t="s">
        <v>80</v>
      </c>
      <c r="C15" s="48" t="s">
        <v>54</v>
      </c>
      <c r="D15" s="7"/>
      <c r="E15" s="82">
        <f>E11</f>
        <v>86.4</v>
      </c>
      <c r="F15" s="3"/>
      <c r="G15" s="3"/>
      <c r="H15" s="3"/>
      <c r="I15" s="3"/>
      <c r="J15" s="3"/>
      <c r="K15" s="3"/>
      <c r="L15" s="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</row>
    <row r="16" spans="1:239" ht="18" x14ac:dyDescent="0.25">
      <c r="A16" s="11"/>
      <c r="B16" s="5" t="s">
        <v>15</v>
      </c>
      <c r="C16" s="6" t="s">
        <v>16</v>
      </c>
      <c r="D16" s="7">
        <f t="shared" ref="D16" si="0">15.5/1000</f>
        <v>1.55E-2</v>
      </c>
      <c r="E16" s="1">
        <f>E15*D16</f>
        <v>1.3392000000000002</v>
      </c>
      <c r="F16" s="3"/>
      <c r="G16" s="3"/>
      <c r="H16" s="3"/>
      <c r="I16" s="3"/>
      <c r="J16" s="3"/>
      <c r="K16" s="3"/>
      <c r="L16" s="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</row>
    <row r="17" spans="1:239" ht="36" x14ac:dyDescent="0.25">
      <c r="A17" s="11"/>
      <c r="B17" s="10" t="s">
        <v>69</v>
      </c>
      <c r="C17" s="6" t="s">
        <v>22</v>
      </c>
      <c r="D17" s="7">
        <f t="shared" ref="D17" si="1">34.7/1000</f>
        <v>3.4700000000000002E-2</v>
      </c>
      <c r="E17" s="1">
        <f>E15*D17</f>
        <v>2.9980800000000003</v>
      </c>
      <c r="F17" s="3"/>
      <c r="G17" s="3"/>
      <c r="H17" s="3"/>
      <c r="I17" s="3"/>
      <c r="J17" s="3"/>
      <c r="K17" s="3"/>
      <c r="L17" s="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</row>
    <row r="18" spans="1:239" ht="18" x14ac:dyDescent="0.25">
      <c r="A18" s="11"/>
      <c r="B18" s="5" t="s">
        <v>25</v>
      </c>
      <c r="C18" s="12" t="s">
        <v>19</v>
      </c>
      <c r="D18" s="7">
        <f t="shared" ref="D18" si="2">2.09/1000</f>
        <v>2.0899999999999998E-3</v>
      </c>
      <c r="E18" s="1">
        <f>E15*D18</f>
        <v>0.18057599999999999</v>
      </c>
      <c r="F18" s="3"/>
      <c r="G18" s="3"/>
      <c r="H18" s="3"/>
      <c r="I18" s="3"/>
      <c r="J18" s="3"/>
      <c r="K18" s="3"/>
      <c r="L18" s="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</row>
    <row r="19" spans="1:239" ht="18" x14ac:dyDescent="0.25">
      <c r="A19" s="13">
        <v>3</v>
      </c>
      <c r="B19" s="81" t="s">
        <v>81</v>
      </c>
      <c r="C19" s="36" t="s">
        <v>29</v>
      </c>
      <c r="D19" s="7"/>
      <c r="E19" s="82">
        <f>E15*2.3</f>
        <v>198.72</v>
      </c>
      <c r="F19" s="3"/>
      <c r="G19" s="3"/>
      <c r="H19" s="3"/>
      <c r="I19" s="3"/>
      <c r="J19" s="3"/>
      <c r="K19" s="3"/>
      <c r="L19" s="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</row>
    <row r="20" spans="1:239" ht="54" x14ac:dyDescent="0.25">
      <c r="A20" s="8">
        <v>4</v>
      </c>
      <c r="B20" s="59" t="s">
        <v>21</v>
      </c>
      <c r="C20" s="48" t="s">
        <v>54</v>
      </c>
      <c r="D20" s="7"/>
      <c r="E20" s="82">
        <v>1348.29</v>
      </c>
      <c r="F20" s="3"/>
      <c r="G20" s="3"/>
      <c r="H20" s="3"/>
      <c r="I20" s="3"/>
      <c r="J20" s="3"/>
      <c r="K20" s="3"/>
      <c r="L20" s="3"/>
    </row>
    <row r="21" spans="1:239" ht="18" x14ac:dyDescent="0.25">
      <c r="A21" s="4"/>
      <c r="B21" s="5" t="s">
        <v>36</v>
      </c>
      <c r="C21" s="6" t="s">
        <v>22</v>
      </c>
      <c r="D21" s="7">
        <v>4.7899999999999998E-2</v>
      </c>
      <c r="E21" s="1">
        <f>E20*D21</f>
        <v>64.583090999999996</v>
      </c>
      <c r="F21" s="3"/>
      <c r="G21" s="3"/>
      <c r="H21" s="3"/>
      <c r="I21" s="3"/>
      <c r="J21" s="3"/>
      <c r="K21" s="3"/>
      <c r="L21" s="3"/>
    </row>
    <row r="22" spans="1:239" ht="31.5" x14ac:dyDescent="0.25">
      <c r="A22" s="8">
        <v>5</v>
      </c>
      <c r="B22" s="60" t="s">
        <v>23</v>
      </c>
      <c r="C22" s="48" t="s">
        <v>54</v>
      </c>
      <c r="D22" s="7"/>
      <c r="E22" s="82">
        <f>E20</f>
        <v>1348.29</v>
      </c>
      <c r="F22" s="3"/>
      <c r="G22" s="3"/>
      <c r="H22" s="3"/>
      <c r="I22" s="3"/>
      <c r="J22" s="3"/>
      <c r="K22" s="3"/>
      <c r="L22" s="3"/>
    </row>
    <row r="23" spans="1:239" ht="18" x14ac:dyDescent="0.25">
      <c r="A23" s="11"/>
      <c r="B23" s="5" t="s">
        <v>15</v>
      </c>
      <c r="C23" s="6" t="s">
        <v>16</v>
      </c>
      <c r="D23" s="7">
        <f t="shared" ref="D23" si="3">15.5/1000</f>
        <v>1.55E-2</v>
      </c>
      <c r="E23" s="1">
        <f>E22*D23</f>
        <v>20.898495</v>
      </c>
      <c r="F23" s="3"/>
      <c r="G23" s="3"/>
      <c r="H23" s="3"/>
      <c r="I23" s="3"/>
      <c r="J23" s="3"/>
      <c r="K23" s="3"/>
      <c r="L23" s="3"/>
    </row>
    <row r="24" spans="1:239" ht="37.5" customHeight="1" x14ac:dyDescent="0.25">
      <c r="A24" s="11"/>
      <c r="B24" s="10" t="s">
        <v>69</v>
      </c>
      <c r="C24" s="6" t="s">
        <v>22</v>
      </c>
      <c r="D24" s="7">
        <f t="shared" ref="D24" si="4">34.7/1000</f>
        <v>3.4700000000000002E-2</v>
      </c>
      <c r="E24" s="1">
        <f>E22*D24</f>
        <v>46.785663</v>
      </c>
      <c r="F24" s="3"/>
      <c r="G24" s="3"/>
      <c r="H24" s="3"/>
      <c r="I24" s="3"/>
      <c r="J24" s="3"/>
      <c r="K24" s="3"/>
      <c r="L24" s="3"/>
    </row>
    <row r="25" spans="1:239" ht="18" customHeight="1" x14ac:dyDescent="0.25">
      <c r="A25" s="11"/>
      <c r="B25" s="5" t="s">
        <v>25</v>
      </c>
      <c r="C25" s="12" t="s">
        <v>19</v>
      </c>
      <c r="D25" s="7">
        <f t="shared" ref="D25" si="5">2.09/1000</f>
        <v>2.0899999999999998E-3</v>
      </c>
      <c r="E25" s="1">
        <f>E22*D25</f>
        <v>2.8179260999999998</v>
      </c>
      <c r="F25" s="3"/>
      <c r="G25" s="3"/>
      <c r="H25" s="3"/>
      <c r="I25" s="3"/>
      <c r="J25" s="3"/>
      <c r="K25" s="3"/>
      <c r="L25" s="3"/>
    </row>
    <row r="26" spans="1:239" ht="18" x14ac:dyDescent="0.25">
      <c r="A26" s="13">
        <v>6</v>
      </c>
      <c r="B26" s="60" t="s">
        <v>26</v>
      </c>
      <c r="C26" s="36" t="s">
        <v>29</v>
      </c>
      <c r="D26" s="7"/>
      <c r="E26" s="82">
        <f>E22*1.8</f>
        <v>2426.922</v>
      </c>
      <c r="F26" s="3"/>
      <c r="G26" s="3"/>
      <c r="H26" s="3"/>
      <c r="I26" s="3"/>
      <c r="J26" s="3"/>
      <c r="K26" s="3"/>
      <c r="L26" s="3"/>
    </row>
    <row r="27" spans="1:239" ht="19.5" x14ac:dyDescent="0.25">
      <c r="A27" s="13">
        <v>7</v>
      </c>
      <c r="B27" s="60" t="s">
        <v>53</v>
      </c>
      <c r="C27" s="61" t="s">
        <v>54</v>
      </c>
      <c r="D27" s="62"/>
      <c r="E27" s="85">
        <f>E22</f>
        <v>1348.29</v>
      </c>
      <c r="F27" s="63"/>
      <c r="G27" s="63"/>
      <c r="H27" s="63"/>
      <c r="I27" s="63"/>
      <c r="J27" s="63"/>
      <c r="K27" s="63"/>
      <c r="L27" s="63"/>
    </row>
    <row r="28" spans="1:239" ht="18" x14ac:dyDescent="0.25">
      <c r="A28" s="13"/>
      <c r="B28" s="64" t="s">
        <v>15</v>
      </c>
      <c r="C28" s="65" t="s">
        <v>16</v>
      </c>
      <c r="D28" s="66">
        <v>3.2299999999999998E-3</v>
      </c>
      <c r="E28" s="67">
        <f>E27*D28</f>
        <v>4.3549766999999999</v>
      </c>
      <c r="F28" s="63"/>
      <c r="G28" s="63"/>
      <c r="H28" s="63"/>
      <c r="I28" s="63"/>
      <c r="J28" s="63"/>
      <c r="K28" s="63"/>
      <c r="L28" s="63"/>
    </row>
    <row r="29" spans="1:239" ht="18" x14ac:dyDescent="0.25">
      <c r="A29" s="13"/>
      <c r="B29" s="64" t="s">
        <v>55</v>
      </c>
      <c r="C29" s="65" t="s">
        <v>56</v>
      </c>
      <c r="D29" s="66">
        <v>3.62E-3</v>
      </c>
      <c r="E29" s="67">
        <f>ROUND(E27*D29,2)</f>
        <v>4.88</v>
      </c>
      <c r="F29" s="63"/>
      <c r="G29" s="63"/>
      <c r="H29" s="63"/>
      <c r="I29" s="63"/>
      <c r="J29" s="3"/>
      <c r="K29" s="63"/>
      <c r="L29" s="63"/>
    </row>
    <row r="30" spans="1:239" ht="18" x14ac:dyDescent="0.25">
      <c r="A30" s="13"/>
      <c r="B30" s="64" t="s">
        <v>25</v>
      </c>
      <c r="C30" s="65" t="s">
        <v>19</v>
      </c>
      <c r="D30" s="66">
        <v>1.8000000000000001E-4</v>
      </c>
      <c r="E30" s="67">
        <f>ROUND(E27*D30,2)</f>
        <v>0.24</v>
      </c>
      <c r="F30" s="63"/>
      <c r="G30" s="63"/>
      <c r="H30" s="63"/>
      <c r="I30" s="63"/>
      <c r="J30" s="63"/>
      <c r="K30" s="63"/>
      <c r="L30" s="63"/>
    </row>
    <row r="31" spans="1:239" ht="19.5" x14ac:dyDescent="0.25">
      <c r="A31" s="13"/>
      <c r="B31" s="68" t="s">
        <v>57</v>
      </c>
      <c r="C31" s="6" t="s">
        <v>49</v>
      </c>
      <c r="D31" s="66">
        <v>4.0000000000000003E-5</v>
      </c>
      <c r="E31" s="67">
        <f>ROUND(E27*D31,2)</f>
        <v>0.05</v>
      </c>
      <c r="F31" s="63"/>
      <c r="G31" s="63"/>
      <c r="H31" s="63"/>
      <c r="I31" s="63"/>
      <c r="J31" s="63"/>
      <c r="K31" s="63"/>
      <c r="L31" s="63"/>
    </row>
    <row r="32" spans="1:239" ht="20.25" customHeight="1" x14ac:dyDescent="0.25">
      <c r="A32" s="8">
        <v>8</v>
      </c>
      <c r="B32" s="35" t="s">
        <v>27</v>
      </c>
      <c r="C32" s="36" t="s">
        <v>58</v>
      </c>
      <c r="D32" s="7"/>
      <c r="E32" s="82">
        <v>4727.63</v>
      </c>
      <c r="F32" s="3"/>
      <c r="G32" s="3"/>
      <c r="H32" s="3"/>
      <c r="I32" s="3"/>
      <c r="J32" s="3"/>
      <c r="K32" s="3"/>
      <c r="L32" s="3"/>
    </row>
    <row r="33" spans="1:12" ht="18" customHeight="1" x14ac:dyDescent="0.25">
      <c r="A33" s="4"/>
      <c r="B33" s="5" t="s">
        <v>33</v>
      </c>
      <c r="C33" s="14" t="s">
        <v>22</v>
      </c>
      <c r="D33" s="7">
        <f>0.4/1000</f>
        <v>4.0000000000000002E-4</v>
      </c>
      <c r="E33" s="1">
        <f>E32*D33</f>
        <v>1.8910520000000002</v>
      </c>
      <c r="F33" s="3"/>
      <c r="G33" s="3"/>
      <c r="H33" s="3"/>
      <c r="I33" s="3"/>
      <c r="J33" s="3"/>
      <c r="K33" s="3"/>
      <c r="L33" s="3"/>
    </row>
    <row r="34" spans="1:12" ht="18" customHeight="1" x14ac:dyDescent="0.25">
      <c r="A34" s="4"/>
      <c r="B34" s="5" t="s">
        <v>48</v>
      </c>
      <c r="C34" s="6" t="s">
        <v>22</v>
      </c>
      <c r="D34" s="7">
        <f>0.4/1000</f>
        <v>4.0000000000000002E-4</v>
      </c>
      <c r="E34" s="1">
        <f>E32*D34</f>
        <v>1.8910520000000002</v>
      </c>
      <c r="F34" s="3"/>
      <c r="G34" s="3"/>
      <c r="H34" s="3"/>
      <c r="I34" s="3"/>
      <c r="J34" s="3"/>
      <c r="K34" s="3"/>
      <c r="L34" s="3"/>
    </row>
    <row r="35" spans="1:12" ht="18" customHeight="1" x14ac:dyDescent="0.25">
      <c r="A35" s="15"/>
      <c r="B35" s="16"/>
      <c r="C35" s="17"/>
      <c r="D35" s="7"/>
      <c r="E35" s="18"/>
      <c r="F35" s="19"/>
      <c r="G35" s="20"/>
      <c r="H35" s="20"/>
      <c r="I35" s="20"/>
      <c r="J35" s="20"/>
      <c r="K35" s="20"/>
      <c r="L35" s="20"/>
    </row>
    <row r="36" spans="1:12" ht="18" customHeight="1" x14ac:dyDescent="0.25">
      <c r="A36" s="13"/>
      <c r="B36" s="9" t="s">
        <v>30</v>
      </c>
      <c r="C36" s="21" t="s">
        <v>19</v>
      </c>
      <c r="D36" s="7"/>
      <c r="E36" s="1"/>
      <c r="F36" s="22"/>
      <c r="G36" s="22"/>
      <c r="H36" s="22"/>
      <c r="I36" s="22"/>
      <c r="J36" s="22"/>
      <c r="K36" s="22"/>
      <c r="L36" s="22"/>
    </row>
    <row r="37" spans="1:12" s="74" customFormat="1" ht="18" x14ac:dyDescent="0.3">
      <c r="A37" s="25"/>
      <c r="B37" s="72" t="s">
        <v>84</v>
      </c>
      <c r="C37" s="25"/>
      <c r="D37" s="25"/>
      <c r="E37" s="2"/>
      <c r="F37" s="73"/>
      <c r="G37" s="73"/>
      <c r="H37" s="73"/>
      <c r="I37" s="73"/>
      <c r="J37" s="73"/>
      <c r="K37" s="73"/>
      <c r="L37" s="73"/>
    </row>
    <row r="38" spans="1:12" s="74" customFormat="1" ht="33" x14ac:dyDescent="0.3">
      <c r="A38" s="114"/>
      <c r="B38" s="115" t="s">
        <v>86</v>
      </c>
      <c r="C38" s="116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s="74" customFormat="1" ht="49.5" x14ac:dyDescent="0.3">
      <c r="A39" s="27">
        <v>1</v>
      </c>
      <c r="B39" s="118" t="s">
        <v>87</v>
      </c>
      <c r="C39" s="39" t="s">
        <v>59</v>
      </c>
      <c r="D39" s="119"/>
      <c r="E39" s="38">
        <f>E65*0.66*0.8</f>
        <v>12.672000000000001</v>
      </c>
      <c r="F39" s="120"/>
      <c r="G39" s="120"/>
      <c r="H39" s="120"/>
      <c r="I39" s="120"/>
      <c r="J39" s="120"/>
      <c r="K39" s="120"/>
      <c r="L39" s="120"/>
    </row>
    <row r="40" spans="1:12" s="74" customFormat="1" ht="18" x14ac:dyDescent="0.35">
      <c r="A40" s="77"/>
      <c r="B40" s="121" t="s">
        <v>15</v>
      </c>
      <c r="C40" s="7" t="s">
        <v>16</v>
      </c>
      <c r="D40" s="122">
        <v>22</v>
      </c>
      <c r="E40" s="2">
        <f>E39*D40</f>
        <v>278.78399999999999</v>
      </c>
      <c r="F40" s="2"/>
      <c r="G40" s="2"/>
      <c r="H40" s="2"/>
      <c r="I40" s="2"/>
      <c r="J40" s="2"/>
      <c r="K40" s="2"/>
      <c r="L40" s="2"/>
    </row>
    <row r="41" spans="1:12" s="74" customFormat="1" ht="18" x14ac:dyDescent="0.35">
      <c r="A41" s="77"/>
      <c r="B41" s="121" t="s">
        <v>25</v>
      </c>
      <c r="C41" s="7" t="s">
        <v>19</v>
      </c>
      <c r="D41" s="122">
        <v>16.8</v>
      </c>
      <c r="E41" s="120">
        <f>E39*D41</f>
        <v>212.88960000000003</v>
      </c>
      <c r="F41" s="120"/>
      <c r="G41" s="120"/>
      <c r="H41" s="120"/>
      <c r="I41" s="120"/>
      <c r="J41" s="120"/>
      <c r="K41" s="120"/>
      <c r="L41" s="120"/>
    </row>
    <row r="42" spans="1:12" s="74" customFormat="1" ht="36" x14ac:dyDescent="0.35">
      <c r="A42" s="77">
        <v>2</v>
      </c>
      <c r="B42" s="123" t="s">
        <v>88</v>
      </c>
      <c r="C42" s="39" t="s">
        <v>59</v>
      </c>
      <c r="D42" s="122"/>
      <c r="E42" s="124">
        <f>E39</f>
        <v>12.672000000000001</v>
      </c>
      <c r="F42" s="120"/>
      <c r="G42" s="120"/>
      <c r="H42" s="120"/>
      <c r="I42" s="120"/>
      <c r="J42" s="120"/>
      <c r="K42" s="120"/>
      <c r="L42" s="120"/>
    </row>
    <row r="43" spans="1:12" s="74" customFormat="1" ht="18" x14ac:dyDescent="0.35">
      <c r="A43" s="77"/>
      <c r="B43" s="121" t="s">
        <v>15</v>
      </c>
      <c r="C43" s="7" t="s">
        <v>16</v>
      </c>
      <c r="D43" s="119">
        <v>1.55E-2</v>
      </c>
      <c r="E43" s="120">
        <f>E42*D43</f>
        <v>0.19641600000000001</v>
      </c>
      <c r="F43" s="120"/>
      <c r="G43" s="120"/>
      <c r="H43" s="120"/>
      <c r="I43" s="120"/>
      <c r="J43" s="120"/>
      <c r="K43" s="120"/>
      <c r="L43" s="125"/>
    </row>
    <row r="44" spans="1:12" s="74" customFormat="1" ht="18" x14ac:dyDescent="0.3">
      <c r="A44" s="77"/>
      <c r="B44" s="126" t="s">
        <v>89</v>
      </c>
      <c r="C44" s="127" t="s">
        <v>22</v>
      </c>
      <c r="D44" s="128">
        <f>34.7/1000</f>
        <v>3.4700000000000002E-2</v>
      </c>
      <c r="E44" s="120">
        <f>E42*D44</f>
        <v>0.43971840000000006</v>
      </c>
      <c r="F44" s="120"/>
      <c r="G44" s="120"/>
      <c r="H44" s="120"/>
      <c r="I44" s="120"/>
      <c r="J44" s="120"/>
      <c r="K44" s="120"/>
      <c r="L44" s="125"/>
    </row>
    <row r="45" spans="1:12" s="74" customFormat="1" ht="18" x14ac:dyDescent="0.3">
      <c r="A45" s="77"/>
      <c r="B45" s="129" t="s">
        <v>25</v>
      </c>
      <c r="C45" s="130" t="s">
        <v>19</v>
      </c>
      <c r="D45" s="131">
        <v>2.0899999999999998E-3</v>
      </c>
      <c r="E45" s="120">
        <f>E39*D45</f>
        <v>2.6484479999999998E-2</v>
      </c>
      <c r="F45" s="120"/>
      <c r="G45" s="120"/>
      <c r="H45" s="120"/>
      <c r="I45" s="120"/>
      <c r="J45" s="120"/>
      <c r="K45" s="120"/>
      <c r="L45" s="125"/>
    </row>
    <row r="46" spans="1:12" s="74" customFormat="1" ht="36" x14ac:dyDescent="0.3">
      <c r="A46" s="27">
        <v>3</v>
      </c>
      <c r="B46" s="132" t="s">
        <v>90</v>
      </c>
      <c r="C46" s="39" t="s">
        <v>52</v>
      </c>
      <c r="D46" s="119"/>
      <c r="E46" s="124">
        <f>E42*2.4</f>
        <v>30.412800000000001</v>
      </c>
      <c r="F46" s="120"/>
      <c r="G46" s="120"/>
      <c r="H46" s="120"/>
      <c r="I46" s="120"/>
      <c r="J46" s="120"/>
      <c r="K46" s="120"/>
      <c r="L46" s="125"/>
    </row>
    <row r="47" spans="1:12" s="74" customFormat="1" ht="54" x14ac:dyDescent="0.3">
      <c r="A47" s="27">
        <v>4</v>
      </c>
      <c r="B47" s="133" t="s">
        <v>91</v>
      </c>
      <c r="C47" s="39" t="s">
        <v>59</v>
      </c>
      <c r="D47" s="2"/>
      <c r="E47" s="38">
        <f>E65*1.8*1.4</f>
        <v>60.48</v>
      </c>
      <c r="F47" s="2"/>
      <c r="G47" s="2"/>
      <c r="H47" s="2"/>
      <c r="I47" s="2"/>
      <c r="J47" s="2"/>
      <c r="K47" s="2"/>
      <c r="L47" s="2"/>
    </row>
    <row r="48" spans="1:12" s="74" customFormat="1" ht="18" x14ac:dyDescent="0.3">
      <c r="A48" s="27"/>
      <c r="B48" s="34" t="s">
        <v>15</v>
      </c>
      <c r="C48" s="7" t="s">
        <v>16</v>
      </c>
      <c r="D48" s="75">
        <f>34/1000</f>
        <v>3.4000000000000002E-2</v>
      </c>
      <c r="E48" s="2">
        <f>E47*D48</f>
        <v>2.0563199999999999</v>
      </c>
      <c r="F48" s="2"/>
      <c r="G48" s="2"/>
      <c r="H48" s="2"/>
      <c r="I48" s="2"/>
      <c r="J48" s="2"/>
      <c r="K48" s="2"/>
      <c r="L48" s="2"/>
    </row>
    <row r="49" spans="1:12" s="74" customFormat="1" ht="37.5" x14ac:dyDescent="0.3">
      <c r="A49" s="27"/>
      <c r="B49" s="31" t="s">
        <v>92</v>
      </c>
      <c r="C49" s="7" t="s">
        <v>22</v>
      </c>
      <c r="D49" s="75">
        <f>83.3/1000</f>
        <v>8.3299999999999999E-2</v>
      </c>
      <c r="E49" s="2">
        <f>E47*D49</f>
        <v>5.0379839999999998</v>
      </c>
      <c r="F49" s="2"/>
      <c r="G49" s="2"/>
      <c r="H49" s="2"/>
      <c r="I49" s="2"/>
      <c r="J49" s="2"/>
      <c r="K49" s="2"/>
      <c r="L49" s="2"/>
    </row>
    <row r="50" spans="1:12" s="74" customFormat="1" ht="18" x14ac:dyDescent="0.35">
      <c r="A50" s="27"/>
      <c r="B50" s="134" t="s">
        <v>25</v>
      </c>
      <c r="C50" s="7" t="s">
        <v>19</v>
      </c>
      <c r="D50" s="75">
        <f>5.63/1000</f>
        <v>5.6299999999999996E-3</v>
      </c>
      <c r="E50" s="2">
        <f>E47*D50</f>
        <v>0.34050239999999998</v>
      </c>
      <c r="F50" s="2"/>
      <c r="G50" s="2"/>
      <c r="H50" s="2"/>
      <c r="I50" s="2"/>
      <c r="J50" s="2"/>
      <c r="K50" s="2"/>
      <c r="L50" s="2"/>
    </row>
    <row r="51" spans="1:12" s="74" customFormat="1" ht="54" x14ac:dyDescent="0.3">
      <c r="A51" s="27">
        <v>5</v>
      </c>
      <c r="B51" s="81" t="s">
        <v>93</v>
      </c>
      <c r="C51" s="39" t="s">
        <v>59</v>
      </c>
      <c r="D51" s="29"/>
      <c r="E51" s="38">
        <f>E47*10/100</f>
        <v>6.0479999999999992</v>
      </c>
      <c r="F51" s="2"/>
      <c r="G51" s="2"/>
      <c r="H51" s="2"/>
      <c r="I51" s="2"/>
      <c r="J51" s="2"/>
      <c r="K51" s="2"/>
      <c r="L51" s="2"/>
    </row>
    <row r="52" spans="1:12" s="74" customFormat="1" ht="18" x14ac:dyDescent="0.3">
      <c r="A52" s="27"/>
      <c r="B52" s="135" t="s">
        <v>15</v>
      </c>
      <c r="C52" s="7" t="s">
        <v>16</v>
      </c>
      <c r="D52" s="29">
        <f>206/100</f>
        <v>2.06</v>
      </c>
      <c r="E52" s="2">
        <f>E51*D52</f>
        <v>12.458879999999999</v>
      </c>
      <c r="F52" s="2"/>
      <c r="G52" s="2"/>
      <c r="H52" s="2"/>
      <c r="I52" s="2"/>
      <c r="J52" s="2"/>
      <c r="K52" s="2"/>
      <c r="L52" s="2"/>
    </row>
    <row r="53" spans="1:12" s="74" customFormat="1" ht="36" x14ac:dyDescent="0.3">
      <c r="A53" s="25">
        <v>6</v>
      </c>
      <c r="B53" s="81" t="s">
        <v>94</v>
      </c>
      <c r="C53" s="39" t="s">
        <v>59</v>
      </c>
      <c r="D53" s="29"/>
      <c r="E53" s="38">
        <f>E47+E51</f>
        <v>66.527999999999992</v>
      </c>
      <c r="F53" s="2"/>
      <c r="G53" s="2"/>
      <c r="H53" s="2"/>
      <c r="I53" s="2"/>
      <c r="J53" s="2"/>
      <c r="K53" s="2"/>
      <c r="L53" s="2"/>
    </row>
    <row r="54" spans="1:12" s="74" customFormat="1" ht="18" x14ac:dyDescent="0.3">
      <c r="A54" s="27"/>
      <c r="B54" s="34" t="s">
        <v>15</v>
      </c>
      <c r="C54" s="7" t="s">
        <v>16</v>
      </c>
      <c r="D54" s="75">
        <f>34/1000</f>
        <v>3.4000000000000002E-2</v>
      </c>
      <c r="E54" s="2">
        <f>E53*D54</f>
        <v>2.261952</v>
      </c>
      <c r="F54" s="2"/>
      <c r="G54" s="2"/>
      <c r="H54" s="2"/>
      <c r="I54" s="2"/>
      <c r="J54" s="2"/>
      <c r="K54" s="2"/>
      <c r="L54" s="2"/>
    </row>
    <row r="55" spans="1:12" s="74" customFormat="1" ht="37.5" x14ac:dyDescent="0.3">
      <c r="A55" s="27"/>
      <c r="B55" s="31" t="s">
        <v>92</v>
      </c>
      <c r="C55" s="162" t="s">
        <v>22</v>
      </c>
      <c r="D55" s="75">
        <f>83.3/1000</f>
        <v>8.3299999999999999E-2</v>
      </c>
      <c r="E55" s="2">
        <f>E53*D55</f>
        <v>5.5417823999999989</v>
      </c>
      <c r="F55" s="2"/>
      <c r="G55" s="2"/>
      <c r="H55" s="2"/>
      <c r="I55" s="2"/>
      <c r="J55" s="2"/>
      <c r="K55" s="2"/>
      <c r="L55" s="2"/>
    </row>
    <row r="56" spans="1:12" s="74" customFormat="1" ht="18" x14ac:dyDescent="0.3">
      <c r="A56" s="27"/>
      <c r="B56" s="34" t="s">
        <v>25</v>
      </c>
      <c r="C56" s="7" t="s">
        <v>19</v>
      </c>
      <c r="D56" s="75">
        <f>5.63/1000</f>
        <v>5.6299999999999996E-3</v>
      </c>
      <c r="E56" s="2">
        <f>E53*D56</f>
        <v>0.37455263999999994</v>
      </c>
      <c r="F56" s="2"/>
      <c r="G56" s="2"/>
      <c r="H56" s="2"/>
      <c r="I56" s="2"/>
      <c r="J56" s="2"/>
      <c r="K56" s="2"/>
      <c r="L56" s="2"/>
    </row>
    <row r="57" spans="1:12" s="74" customFormat="1" ht="33" x14ac:dyDescent="0.3">
      <c r="A57" s="27">
        <v>7</v>
      </c>
      <c r="B57" s="40" t="s">
        <v>95</v>
      </c>
      <c r="C57" s="116" t="s">
        <v>29</v>
      </c>
      <c r="D57" s="75"/>
      <c r="E57" s="38">
        <f>(E47+E51)*1.8</f>
        <v>119.75039999999998</v>
      </c>
      <c r="F57" s="2"/>
      <c r="G57" s="2"/>
      <c r="H57" s="2"/>
      <c r="I57" s="2"/>
      <c r="J57" s="2"/>
      <c r="K57" s="2"/>
      <c r="L57" s="2"/>
    </row>
    <row r="58" spans="1:12" s="74" customFormat="1" ht="66" x14ac:dyDescent="0.3">
      <c r="A58" s="27">
        <v>8</v>
      </c>
      <c r="B58" s="40" t="s">
        <v>96</v>
      </c>
      <c r="C58" s="25" t="s">
        <v>97</v>
      </c>
      <c r="D58" s="2"/>
      <c r="E58" s="38">
        <f>E65*1.2*0.3</f>
        <v>8.6399999999999988</v>
      </c>
      <c r="F58" s="2"/>
      <c r="G58" s="2"/>
      <c r="H58" s="2"/>
      <c r="I58" s="2"/>
      <c r="J58" s="2"/>
      <c r="K58" s="2"/>
      <c r="L58" s="2"/>
    </row>
    <row r="59" spans="1:12" s="74" customFormat="1" ht="18" x14ac:dyDescent="0.3">
      <c r="A59" s="77"/>
      <c r="B59" s="34" t="s">
        <v>15</v>
      </c>
      <c r="C59" s="7" t="s">
        <v>16</v>
      </c>
      <c r="D59" s="75">
        <f>85.5/100</f>
        <v>0.85499999999999998</v>
      </c>
      <c r="E59" s="2">
        <f>E58*D59</f>
        <v>7.3871999999999991</v>
      </c>
      <c r="F59" s="2"/>
      <c r="G59" s="2"/>
      <c r="H59" s="2"/>
      <c r="I59" s="2"/>
      <c r="J59" s="2"/>
      <c r="K59" s="2"/>
      <c r="L59" s="2"/>
    </row>
    <row r="60" spans="1:12" s="74" customFormat="1" ht="18" x14ac:dyDescent="0.3">
      <c r="A60" s="77"/>
      <c r="B60" s="31" t="s">
        <v>98</v>
      </c>
      <c r="C60" s="162" t="s">
        <v>22</v>
      </c>
      <c r="D60" s="75">
        <f>7.6/100</f>
        <v>7.5999999999999998E-2</v>
      </c>
      <c r="E60" s="2">
        <f>E58*D60</f>
        <v>0.65663999999999989</v>
      </c>
      <c r="F60" s="2"/>
      <c r="G60" s="2"/>
      <c r="H60" s="2"/>
      <c r="I60" s="2"/>
      <c r="J60" s="2"/>
      <c r="K60" s="2"/>
      <c r="L60" s="2"/>
    </row>
    <row r="61" spans="1:12" s="74" customFormat="1" ht="18" x14ac:dyDescent="0.35">
      <c r="A61" s="77"/>
      <c r="B61" s="134" t="s">
        <v>25</v>
      </c>
      <c r="C61" s="7" t="s">
        <v>19</v>
      </c>
      <c r="D61" s="75">
        <f>27.3/100</f>
        <v>0.27300000000000002</v>
      </c>
      <c r="E61" s="2">
        <f>E58*D61</f>
        <v>2.3587199999999999</v>
      </c>
      <c r="F61" s="136"/>
      <c r="G61" s="2"/>
      <c r="H61" s="136"/>
      <c r="I61" s="2"/>
      <c r="J61" s="2"/>
      <c r="K61" s="136"/>
      <c r="L61" s="136"/>
    </row>
    <row r="62" spans="1:12" s="74" customFormat="1" ht="18" x14ac:dyDescent="0.3">
      <c r="A62" s="77"/>
      <c r="B62" s="7" t="s">
        <v>28</v>
      </c>
      <c r="C62" s="30"/>
      <c r="D62" s="75"/>
      <c r="E62" s="2"/>
      <c r="F62" s="2"/>
      <c r="G62" s="2"/>
      <c r="H62" s="2"/>
      <c r="I62" s="2"/>
      <c r="J62" s="2"/>
      <c r="K62" s="2"/>
      <c r="L62" s="2"/>
    </row>
    <row r="63" spans="1:12" s="74" customFormat="1" ht="48" x14ac:dyDescent="0.3">
      <c r="A63" s="77"/>
      <c r="B63" s="76" t="s">
        <v>99</v>
      </c>
      <c r="C63" s="7" t="s">
        <v>47</v>
      </c>
      <c r="D63" s="75">
        <v>1.1000000000000001</v>
      </c>
      <c r="E63" s="2">
        <f>E58*D63</f>
        <v>9.5039999999999996</v>
      </c>
      <c r="F63" s="2"/>
      <c r="G63" s="2"/>
      <c r="H63" s="2"/>
      <c r="I63" s="2"/>
      <c r="J63" s="2"/>
      <c r="K63" s="2"/>
      <c r="L63" s="2"/>
    </row>
    <row r="64" spans="1:12" s="74" customFormat="1" ht="36" x14ac:dyDescent="0.35">
      <c r="A64" s="27"/>
      <c r="B64" s="113" t="s">
        <v>72</v>
      </c>
      <c r="C64" s="80" t="s">
        <v>29</v>
      </c>
      <c r="D64" s="75"/>
      <c r="E64" s="2">
        <f>E63*1.6</f>
        <v>15.2064</v>
      </c>
      <c r="F64" s="2"/>
      <c r="G64" s="2"/>
      <c r="H64" s="2"/>
      <c r="I64" s="2"/>
      <c r="J64" s="2"/>
      <c r="K64" s="2"/>
      <c r="L64" s="2"/>
    </row>
    <row r="65" spans="1:12" s="74" customFormat="1" ht="49.5" x14ac:dyDescent="0.3">
      <c r="A65" s="114">
        <v>9</v>
      </c>
      <c r="B65" s="79" t="s">
        <v>100</v>
      </c>
      <c r="C65" s="77" t="s">
        <v>101</v>
      </c>
      <c r="D65" s="117"/>
      <c r="E65" s="117">
        <v>24</v>
      </c>
      <c r="F65" s="2"/>
      <c r="G65" s="2"/>
      <c r="H65" s="2"/>
      <c r="I65" s="2"/>
      <c r="J65" s="2"/>
      <c r="K65" s="2"/>
      <c r="L65" s="2"/>
    </row>
    <row r="66" spans="1:12" s="74" customFormat="1" ht="18" x14ac:dyDescent="0.3">
      <c r="A66" s="114"/>
      <c r="B66" s="34" t="s">
        <v>15</v>
      </c>
      <c r="C66" s="7" t="s">
        <v>16</v>
      </c>
      <c r="D66" s="137">
        <v>1.87</v>
      </c>
      <c r="E66" s="137">
        <f>E65*D66</f>
        <v>44.88</v>
      </c>
      <c r="F66" s="2"/>
      <c r="G66" s="2"/>
      <c r="H66" s="2"/>
      <c r="I66" s="2"/>
      <c r="J66" s="2"/>
      <c r="K66" s="2"/>
      <c r="L66" s="2"/>
    </row>
    <row r="67" spans="1:12" s="74" customFormat="1" ht="18" x14ac:dyDescent="0.35">
      <c r="A67" s="114"/>
      <c r="B67" s="134" t="s">
        <v>25</v>
      </c>
      <c r="C67" s="162" t="s">
        <v>22</v>
      </c>
      <c r="D67" s="137">
        <v>1.35</v>
      </c>
      <c r="E67" s="137">
        <f>E65*D67</f>
        <v>32.400000000000006</v>
      </c>
      <c r="F67" s="2"/>
      <c r="G67" s="2"/>
      <c r="H67" s="2"/>
      <c r="I67" s="2"/>
      <c r="J67" s="2"/>
      <c r="K67" s="2"/>
      <c r="L67" s="2"/>
    </row>
    <row r="68" spans="1:12" s="74" customFormat="1" ht="18" x14ac:dyDescent="0.3">
      <c r="A68" s="114"/>
      <c r="B68" s="7" t="s">
        <v>28</v>
      </c>
      <c r="C68" s="138"/>
      <c r="D68" s="137"/>
      <c r="E68" s="137"/>
      <c r="F68" s="2"/>
      <c r="G68" s="2"/>
      <c r="H68" s="2"/>
      <c r="I68" s="2"/>
      <c r="J68" s="2"/>
      <c r="K68" s="2"/>
      <c r="L68" s="2"/>
    </row>
    <row r="69" spans="1:12" s="74" customFormat="1" ht="18" x14ac:dyDescent="0.3">
      <c r="A69" s="114"/>
      <c r="B69" s="139" t="s">
        <v>102</v>
      </c>
      <c r="C69" s="138" t="s">
        <v>101</v>
      </c>
      <c r="D69" s="140">
        <v>1.0029999999999999</v>
      </c>
      <c r="E69" s="137">
        <f>E65*D69</f>
        <v>24.071999999999996</v>
      </c>
      <c r="F69" s="2"/>
      <c r="G69" s="2"/>
      <c r="H69" s="2"/>
      <c r="I69" s="2"/>
      <c r="J69" s="2"/>
      <c r="K69" s="2"/>
      <c r="L69" s="2"/>
    </row>
    <row r="70" spans="1:12" s="74" customFormat="1" ht="18" x14ac:dyDescent="0.3">
      <c r="A70" s="114"/>
      <c r="B70" s="34" t="s">
        <v>31</v>
      </c>
      <c r="C70" s="7" t="s">
        <v>19</v>
      </c>
      <c r="D70" s="140">
        <v>0.45200000000000001</v>
      </c>
      <c r="E70" s="137">
        <f>E65*D70</f>
        <v>10.848000000000001</v>
      </c>
      <c r="F70" s="2"/>
      <c r="G70" s="2"/>
      <c r="H70" s="2"/>
      <c r="I70" s="2"/>
      <c r="J70" s="2"/>
      <c r="K70" s="2"/>
      <c r="L70" s="2"/>
    </row>
    <row r="71" spans="1:12" s="74" customFormat="1" ht="33" x14ac:dyDescent="0.3">
      <c r="A71" s="114"/>
      <c r="B71" s="139" t="s">
        <v>103</v>
      </c>
      <c r="C71" s="80" t="s">
        <v>29</v>
      </c>
      <c r="D71" s="75"/>
      <c r="E71" s="141">
        <f>E69*0.056</f>
        <v>1.3480319999999997</v>
      </c>
      <c r="F71" s="2"/>
      <c r="G71" s="2"/>
      <c r="H71" s="2"/>
      <c r="I71" s="2"/>
      <c r="J71" s="2"/>
      <c r="K71" s="2"/>
      <c r="L71" s="2"/>
    </row>
    <row r="72" spans="1:12" s="74" customFormat="1" ht="49.5" x14ac:dyDescent="0.3">
      <c r="A72" s="27">
        <v>10</v>
      </c>
      <c r="B72" s="79" t="s">
        <v>104</v>
      </c>
      <c r="C72" s="25" t="s">
        <v>97</v>
      </c>
      <c r="D72" s="2"/>
      <c r="E72" s="38">
        <f>E65*0.8*1.2</f>
        <v>23.040000000000003</v>
      </c>
      <c r="F72" s="2"/>
      <c r="G72" s="2"/>
      <c r="H72" s="2"/>
      <c r="I72" s="2"/>
      <c r="J72" s="2"/>
      <c r="K72" s="2"/>
      <c r="L72" s="2"/>
    </row>
    <row r="73" spans="1:12" s="74" customFormat="1" ht="18" x14ac:dyDescent="0.3">
      <c r="A73" s="77"/>
      <c r="B73" s="26" t="s">
        <v>15</v>
      </c>
      <c r="C73" s="7" t="s">
        <v>16</v>
      </c>
      <c r="D73" s="110">
        <f>212/100</f>
        <v>2.12</v>
      </c>
      <c r="E73" s="2">
        <f>E72*D73</f>
        <v>48.844800000000006</v>
      </c>
      <c r="F73" s="2"/>
      <c r="G73" s="2"/>
      <c r="H73" s="2"/>
      <c r="I73" s="2"/>
      <c r="J73" s="2"/>
      <c r="K73" s="2"/>
      <c r="L73" s="2"/>
    </row>
    <row r="74" spans="1:12" s="74" customFormat="1" ht="18" x14ac:dyDescent="0.35">
      <c r="A74" s="77"/>
      <c r="B74" s="32" t="s">
        <v>25</v>
      </c>
      <c r="C74" s="7" t="s">
        <v>19</v>
      </c>
      <c r="D74" s="110">
        <f>10.1/100</f>
        <v>0.10099999999999999</v>
      </c>
      <c r="E74" s="2">
        <f>E72*D74</f>
        <v>2.3270400000000002</v>
      </c>
      <c r="F74" s="2"/>
      <c r="G74" s="2"/>
      <c r="H74" s="2"/>
      <c r="I74" s="2"/>
      <c r="J74" s="2"/>
      <c r="K74" s="2"/>
      <c r="L74" s="2"/>
    </row>
    <row r="75" spans="1:12" s="74" customFormat="1" ht="18" x14ac:dyDescent="0.3">
      <c r="A75" s="77"/>
      <c r="B75" s="7" t="s">
        <v>28</v>
      </c>
      <c r="C75" s="30"/>
      <c r="D75" s="110"/>
      <c r="E75" s="2"/>
      <c r="F75" s="2"/>
      <c r="G75" s="2"/>
      <c r="H75" s="2"/>
      <c r="I75" s="2"/>
      <c r="J75" s="2"/>
      <c r="K75" s="2"/>
      <c r="L75" s="2"/>
    </row>
    <row r="76" spans="1:12" s="74" customFormat="1" ht="48" x14ac:dyDescent="0.3">
      <c r="A76" s="27"/>
      <c r="B76" s="76" t="s">
        <v>99</v>
      </c>
      <c r="C76" s="7" t="s">
        <v>47</v>
      </c>
      <c r="D76" s="110">
        <v>1.1000000000000001</v>
      </c>
      <c r="E76" s="2">
        <f>E72*D76</f>
        <v>25.344000000000005</v>
      </c>
      <c r="F76" s="2"/>
      <c r="G76" s="2"/>
      <c r="H76" s="2"/>
      <c r="I76" s="2"/>
      <c r="J76" s="2"/>
      <c r="K76" s="2"/>
      <c r="L76" s="2"/>
    </row>
    <row r="77" spans="1:12" s="74" customFormat="1" ht="36" x14ac:dyDescent="0.35">
      <c r="A77" s="27"/>
      <c r="B77" s="113" t="s">
        <v>72</v>
      </c>
      <c r="C77" s="80" t="s">
        <v>29</v>
      </c>
      <c r="D77" s="75"/>
      <c r="E77" s="2">
        <f>E76*1.6</f>
        <v>40.55040000000001</v>
      </c>
      <c r="F77" s="2"/>
      <c r="G77" s="2"/>
      <c r="H77" s="2"/>
      <c r="I77" s="2"/>
      <c r="J77" s="2"/>
      <c r="K77" s="2"/>
      <c r="L77" s="2"/>
    </row>
    <row r="78" spans="1:12" s="74" customFormat="1" ht="66" x14ac:dyDescent="0.3">
      <c r="A78" s="142">
        <v>11</v>
      </c>
      <c r="B78" s="79" t="s">
        <v>132</v>
      </c>
      <c r="C78" s="25" t="s">
        <v>97</v>
      </c>
      <c r="D78" s="137"/>
      <c r="E78" s="143">
        <v>115.34</v>
      </c>
      <c r="F78" s="117"/>
      <c r="G78" s="117"/>
      <c r="H78" s="117"/>
      <c r="I78" s="117"/>
      <c r="J78" s="117"/>
      <c r="K78" s="117"/>
      <c r="L78" s="117"/>
    </row>
    <row r="79" spans="1:12" s="74" customFormat="1" ht="18" x14ac:dyDescent="0.3">
      <c r="A79" s="27"/>
      <c r="B79" s="34" t="s">
        <v>15</v>
      </c>
      <c r="C79" s="7" t="s">
        <v>16</v>
      </c>
      <c r="D79" s="75">
        <f>34/1000</f>
        <v>3.4000000000000002E-2</v>
      </c>
      <c r="E79" s="2">
        <f>E78*D79</f>
        <v>3.9215600000000004</v>
      </c>
      <c r="F79" s="2"/>
      <c r="G79" s="2"/>
      <c r="H79" s="2"/>
      <c r="I79" s="2"/>
      <c r="J79" s="2"/>
      <c r="K79" s="2"/>
      <c r="L79" s="2"/>
    </row>
    <row r="80" spans="1:12" s="74" customFormat="1" ht="37.5" x14ac:dyDescent="0.3">
      <c r="A80" s="27"/>
      <c r="B80" s="31" t="s">
        <v>92</v>
      </c>
      <c r="C80" s="7" t="s">
        <v>22</v>
      </c>
      <c r="D80" s="75">
        <f>83.3/1000</f>
        <v>8.3299999999999999E-2</v>
      </c>
      <c r="E80" s="2">
        <f>E78*D80</f>
        <v>9.6078220000000005</v>
      </c>
      <c r="F80" s="2"/>
      <c r="G80" s="2"/>
      <c r="H80" s="2"/>
      <c r="I80" s="2"/>
      <c r="J80" s="2"/>
      <c r="K80" s="2"/>
      <c r="L80" s="2"/>
    </row>
    <row r="81" spans="1:12" s="74" customFormat="1" ht="18" x14ac:dyDescent="0.35">
      <c r="A81" s="27"/>
      <c r="B81" s="134" t="s">
        <v>25</v>
      </c>
      <c r="C81" s="7" t="s">
        <v>19</v>
      </c>
      <c r="D81" s="75">
        <f>5.63/1000</f>
        <v>5.6299999999999996E-3</v>
      </c>
      <c r="E81" s="2">
        <f>E78*D81</f>
        <v>0.64936419999999995</v>
      </c>
      <c r="F81" s="2"/>
      <c r="G81" s="2"/>
      <c r="H81" s="2"/>
      <c r="I81" s="2"/>
      <c r="J81" s="2"/>
      <c r="K81" s="2"/>
      <c r="L81" s="2"/>
    </row>
    <row r="82" spans="1:12" s="74" customFormat="1" ht="54" x14ac:dyDescent="0.3">
      <c r="A82" s="27">
        <v>12</v>
      </c>
      <c r="B82" s="81" t="s">
        <v>105</v>
      </c>
      <c r="C82" s="39" t="s">
        <v>59</v>
      </c>
      <c r="D82" s="29"/>
      <c r="E82" s="38">
        <f>E78*10/100</f>
        <v>11.534000000000001</v>
      </c>
      <c r="F82" s="2"/>
      <c r="G82" s="2"/>
      <c r="H82" s="2"/>
      <c r="I82" s="2"/>
      <c r="J82" s="2"/>
      <c r="K82" s="2"/>
      <c r="L82" s="2"/>
    </row>
    <row r="83" spans="1:12" s="74" customFormat="1" ht="18" x14ac:dyDescent="0.3">
      <c r="A83" s="27"/>
      <c r="B83" s="135" t="s">
        <v>15</v>
      </c>
      <c r="C83" s="7" t="s">
        <v>16</v>
      </c>
      <c r="D83" s="29">
        <f>206/100</f>
        <v>2.06</v>
      </c>
      <c r="E83" s="2">
        <f>E82*D83</f>
        <v>23.760040000000004</v>
      </c>
      <c r="F83" s="2"/>
      <c r="G83" s="2"/>
      <c r="H83" s="2"/>
      <c r="I83" s="2"/>
      <c r="J83" s="2"/>
      <c r="K83" s="2"/>
      <c r="L83" s="2"/>
    </row>
    <row r="84" spans="1:12" s="74" customFormat="1" ht="36" x14ac:dyDescent="0.3">
      <c r="A84" s="25">
        <v>13</v>
      </c>
      <c r="B84" s="81" t="s">
        <v>106</v>
      </c>
      <c r="C84" s="39" t="s">
        <v>59</v>
      </c>
      <c r="D84" s="29"/>
      <c r="E84" s="38">
        <f>E78+E82</f>
        <v>126.87400000000001</v>
      </c>
      <c r="F84" s="2"/>
      <c r="G84" s="2"/>
      <c r="H84" s="2"/>
      <c r="I84" s="2"/>
      <c r="J84" s="2"/>
      <c r="K84" s="2"/>
      <c r="L84" s="2"/>
    </row>
    <row r="85" spans="1:12" s="74" customFormat="1" ht="18" x14ac:dyDescent="0.3">
      <c r="A85" s="27"/>
      <c r="B85" s="34" t="s">
        <v>15</v>
      </c>
      <c r="C85" s="7" t="s">
        <v>16</v>
      </c>
      <c r="D85" s="75">
        <f>34/1000</f>
        <v>3.4000000000000002E-2</v>
      </c>
      <c r="E85" s="2">
        <f>E84*D85</f>
        <v>4.3137160000000003</v>
      </c>
      <c r="F85" s="2"/>
      <c r="G85" s="2"/>
      <c r="H85" s="2"/>
      <c r="I85" s="2"/>
      <c r="J85" s="2"/>
      <c r="K85" s="2"/>
      <c r="L85" s="2"/>
    </row>
    <row r="86" spans="1:12" s="74" customFormat="1" ht="37.5" x14ac:dyDescent="0.3">
      <c r="A86" s="27"/>
      <c r="B86" s="31" t="s">
        <v>92</v>
      </c>
      <c r="C86" s="162" t="s">
        <v>22</v>
      </c>
      <c r="D86" s="75">
        <f>83.3/1000</f>
        <v>8.3299999999999999E-2</v>
      </c>
      <c r="E86" s="2">
        <f>E84*D86</f>
        <v>10.568604200000001</v>
      </c>
      <c r="F86" s="2"/>
      <c r="G86" s="2"/>
      <c r="H86" s="2"/>
      <c r="I86" s="2"/>
      <c r="J86" s="2"/>
      <c r="K86" s="2"/>
      <c r="L86" s="2"/>
    </row>
    <row r="87" spans="1:12" s="74" customFormat="1" ht="18" x14ac:dyDescent="0.3">
      <c r="A87" s="27"/>
      <c r="B87" s="34" t="s">
        <v>25</v>
      </c>
      <c r="C87" s="7" t="s">
        <v>19</v>
      </c>
      <c r="D87" s="75">
        <f>5.63/1000</f>
        <v>5.6299999999999996E-3</v>
      </c>
      <c r="E87" s="2">
        <f>E84*D87</f>
        <v>0.71430062000000005</v>
      </c>
      <c r="F87" s="2"/>
      <c r="G87" s="2"/>
      <c r="H87" s="2"/>
      <c r="I87" s="2"/>
      <c r="J87" s="2"/>
      <c r="K87" s="2"/>
      <c r="L87" s="2"/>
    </row>
    <row r="88" spans="1:12" s="74" customFormat="1" ht="33" x14ac:dyDescent="0.3">
      <c r="A88" s="27">
        <v>14</v>
      </c>
      <c r="B88" s="40" t="s">
        <v>95</v>
      </c>
      <c r="C88" s="116" t="s">
        <v>29</v>
      </c>
      <c r="D88" s="75"/>
      <c r="E88" s="38">
        <f>(E78+E82)*1.8</f>
        <v>228.37320000000003</v>
      </c>
      <c r="F88" s="2"/>
      <c r="G88" s="2"/>
      <c r="H88" s="2"/>
      <c r="I88" s="2"/>
      <c r="J88" s="2"/>
      <c r="K88" s="2"/>
      <c r="L88" s="2"/>
    </row>
    <row r="89" spans="1:12" s="74" customFormat="1" ht="66" x14ac:dyDescent="0.3">
      <c r="A89" s="27">
        <v>15</v>
      </c>
      <c r="B89" s="40" t="s">
        <v>107</v>
      </c>
      <c r="C89" s="25" t="s">
        <v>97</v>
      </c>
      <c r="D89" s="2"/>
      <c r="E89" s="38">
        <f>2.51/1.1</f>
        <v>2.2818181818181813</v>
      </c>
      <c r="F89" s="2"/>
      <c r="G89" s="2"/>
      <c r="H89" s="2"/>
      <c r="I89" s="2"/>
      <c r="J89" s="2"/>
      <c r="K89" s="2"/>
      <c r="L89" s="2"/>
    </row>
    <row r="90" spans="1:12" s="74" customFormat="1" ht="18" x14ac:dyDescent="0.3">
      <c r="A90" s="77"/>
      <c r="B90" s="34" t="s">
        <v>15</v>
      </c>
      <c r="C90" s="7" t="s">
        <v>16</v>
      </c>
      <c r="D90" s="75">
        <f>85.5/100</f>
        <v>0.85499999999999998</v>
      </c>
      <c r="E90" s="2">
        <f>E89*D90</f>
        <v>1.9509545454545449</v>
      </c>
      <c r="F90" s="2"/>
      <c r="G90" s="2"/>
      <c r="H90" s="2"/>
      <c r="I90" s="2"/>
      <c r="J90" s="2"/>
      <c r="K90" s="2"/>
      <c r="L90" s="2"/>
    </row>
    <row r="91" spans="1:12" s="74" customFormat="1" ht="18" x14ac:dyDescent="0.3">
      <c r="A91" s="77"/>
      <c r="B91" s="31" t="s">
        <v>98</v>
      </c>
      <c r="C91" s="162" t="s">
        <v>22</v>
      </c>
      <c r="D91" s="75">
        <f>7.6/100</f>
        <v>7.5999999999999998E-2</v>
      </c>
      <c r="E91" s="2">
        <f>E89*D91</f>
        <v>0.17341818181818178</v>
      </c>
      <c r="F91" s="2"/>
      <c r="G91" s="2"/>
      <c r="H91" s="2"/>
      <c r="I91" s="2"/>
      <c r="J91" s="2"/>
      <c r="K91" s="2"/>
      <c r="L91" s="2"/>
    </row>
    <row r="92" spans="1:12" s="74" customFormat="1" ht="18" x14ac:dyDescent="0.35">
      <c r="A92" s="77"/>
      <c r="B92" s="134" t="s">
        <v>25</v>
      </c>
      <c r="C92" s="7" t="s">
        <v>19</v>
      </c>
      <c r="D92" s="75">
        <f>27.3/100</f>
        <v>0.27300000000000002</v>
      </c>
      <c r="E92" s="2">
        <f>E89*D92</f>
        <v>0.62293636363636351</v>
      </c>
      <c r="F92" s="136"/>
      <c r="G92" s="2"/>
      <c r="H92" s="136"/>
      <c r="I92" s="2"/>
      <c r="J92" s="2"/>
      <c r="K92" s="136"/>
      <c r="L92" s="136"/>
    </row>
    <row r="93" spans="1:12" s="74" customFormat="1" ht="18" x14ac:dyDescent="0.3">
      <c r="A93" s="77"/>
      <c r="B93" s="7" t="s">
        <v>28</v>
      </c>
      <c r="C93" s="30"/>
      <c r="D93" s="75"/>
      <c r="E93" s="2"/>
      <c r="F93" s="2"/>
      <c r="G93" s="2"/>
      <c r="H93" s="2"/>
      <c r="I93" s="2"/>
      <c r="J93" s="2"/>
      <c r="K93" s="2"/>
      <c r="L93" s="2"/>
    </row>
    <row r="94" spans="1:12" s="74" customFormat="1" ht="48" x14ac:dyDescent="0.3">
      <c r="A94" s="77"/>
      <c r="B94" s="76" t="s">
        <v>99</v>
      </c>
      <c r="C94" s="7" t="s">
        <v>47</v>
      </c>
      <c r="D94" s="75">
        <v>1.1000000000000001</v>
      </c>
      <c r="E94" s="2">
        <f>E89*D94</f>
        <v>2.5099999999999998</v>
      </c>
      <c r="F94" s="2"/>
      <c r="G94" s="2"/>
      <c r="H94" s="2"/>
      <c r="I94" s="2"/>
      <c r="J94" s="2"/>
      <c r="K94" s="2"/>
      <c r="L94" s="2"/>
    </row>
    <row r="95" spans="1:12" s="74" customFormat="1" ht="36" x14ac:dyDescent="0.35">
      <c r="A95" s="27"/>
      <c r="B95" s="113" t="s">
        <v>72</v>
      </c>
      <c r="C95" s="80" t="s">
        <v>29</v>
      </c>
      <c r="D95" s="75"/>
      <c r="E95" s="2">
        <f>E94*1.6</f>
        <v>4.016</v>
      </c>
      <c r="F95" s="2"/>
      <c r="G95" s="2"/>
      <c r="H95" s="2"/>
      <c r="I95" s="2"/>
      <c r="J95" s="2"/>
      <c r="K95" s="2"/>
      <c r="L95" s="2"/>
    </row>
    <row r="96" spans="1:12" s="74" customFormat="1" ht="49.5" x14ac:dyDescent="0.3">
      <c r="A96" s="142">
        <v>16</v>
      </c>
      <c r="B96" s="40" t="s">
        <v>108</v>
      </c>
      <c r="C96" s="39" t="s">
        <v>59</v>
      </c>
      <c r="D96" s="110"/>
      <c r="E96" s="144">
        <f>58.04/1.015</f>
        <v>57.182266009852221</v>
      </c>
      <c r="F96" s="2"/>
      <c r="G96" s="2"/>
      <c r="H96" s="2"/>
      <c r="I96" s="2"/>
      <c r="J96" s="2"/>
      <c r="K96" s="141"/>
      <c r="L96" s="141"/>
    </row>
    <row r="97" spans="1:12" s="74" customFormat="1" ht="18" x14ac:dyDescent="0.35">
      <c r="A97" s="114"/>
      <c r="B97" s="121" t="s">
        <v>15</v>
      </c>
      <c r="C97" s="7" t="s">
        <v>16</v>
      </c>
      <c r="D97" s="110">
        <f>660/100</f>
        <v>6.6</v>
      </c>
      <c r="E97" s="2">
        <f>E96*D97</f>
        <v>377.40295566502465</v>
      </c>
      <c r="F97" s="2"/>
      <c r="G97" s="2"/>
      <c r="H97" s="2"/>
      <c r="I97" s="2"/>
      <c r="J97" s="2"/>
      <c r="K97" s="2"/>
      <c r="L97" s="141"/>
    </row>
    <row r="98" spans="1:12" s="74" customFormat="1" ht="18" x14ac:dyDescent="0.35">
      <c r="A98" s="114"/>
      <c r="B98" s="134" t="s">
        <v>109</v>
      </c>
      <c r="C98" s="7" t="s">
        <v>22</v>
      </c>
      <c r="D98" s="110">
        <f>9.6/100</f>
        <v>9.6000000000000002E-2</v>
      </c>
      <c r="E98" s="2">
        <f>E96*D98</f>
        <v>5.4894975369458132</v>
      </c>
      <c r="F98" s="2"/>
      <c r="G98" s="2"/>
      <c r="H98" s="2"/>
      <c r="I98" s="2"/>
      <c r="J98" s="2"/>
      <c r="K98" s="2"/>
      <c r="L98" s="141"/>
    </row>
    <row r="99" spans="1:12" s="74" customFormat="1" ht="18" x14ac:dyDescent="0.35">
      <c r="A99" s="114"/>
      <c r="B99" s="121" t="s">
        <v>25</v>
      </c>
      <c r="C99" s="7" t="s">
        <v>19</v>
      </c>
      <c r="D99" s="110">
        <f>39.9/100</f>
        <v>0.39899999999999997</v>
      </c>
      <c r="E99" s="2">
        <f>E96*D99</f>
        <v>22.815724137931035</v>
      </c>
      <c r="F99" s="2"/>
      <c r="G99" s="2"/>
      <c r="H99" s="2"/>
      <c r="I99" s="2"/>
      <c r="J99" s="2"/>
      <c r="K99" s="2"/>
      <c r="L99" s="141"/>
    </row>
    <row r="100" spans="1:12" s="74" customFormat="1" ht="18" x14ac:dyDescent="0.3">
      <c r="A100" s="114"/>
      <c r="B100" s="26" t="s">
        <v>110</v>
      </c>
      <c r="C100" s="30" t="s">
        <v>111</v>
      </c>
      <c r="D100" s="110">
        <f>193/100</f>
        <v>1.93</v>
      </c>
      <c r="E100" s="2">
        <f>E96*D100</f>
        <v>110.36177339901478</v>
      </c>
      <c r="F100" s="145"/>
      <c r="G100" s="2"/>
      <c r="H100" s="2"/>
      <c r="I100" s="2"/>
      <c r="J100" s="2"/>
      <c r="K100" s="2"/>
      <c r="L100" s="141"/>
    </row>
    <row r="101" spans="1:12" s="74" customFormat="1" ht="18" x14ac:dyDescent="0.3">
      <c r="A101" s="114"/>
      <c r="B101" s="7" t="s">
        <v>28</v>
      </c>
      <c r="C101" s="30"/>
      <c r="D101" s="110"/>
      <c r="E101" s="2"/>
      <c r="F101" s="2"/>
      <c r="G101" s="2"/>
      <c r="H101" s="2"/>
      <c r="I101" s="2"/>
      <c r="J101" s="2"/>
      <c r="K101" s="2"/>
      <c r="L101" s="141"/>
    </row>
    <row r="102" spans="1:12" s="74" customFormat="1" ht="24.75" customHeight="1" x14ac:dyDescent="0.3">
      <c r="A102" s="114"/>
      <c r="B102" s="76" t="s">
        <v>112</v>
      </c>
      <c r="C102" s="7" t="s">
        <v>47</v>
      </c>
      <c r="D102" s="146">
        <f>101.5/100</f>
        <v>1.0149999999999999</v>
      </c>
      <c r="E102" s="2">
        <f>E96*D102</f>
        <v>58.04</v>
      </c>
      <c r="F102" s="2"/>
      <c r="G102" s="2"/>
      <c r="H102" s="2"/>
      <c r="I102" s="2"/>
      <c r="J102" s="2"/>
      <c r="K102" s="2"/>
      <c r="L102" s="141"/>
    </row>
    <row r="103" spans="1:12" s="74" customFormat="1" ht="19.5" x14ac:dyDescent="0.3">
      <c r="A103" s="114"/>
      <c r="B103" s="76" t="s">
        <v>113</v>
      </c>
      <c r="C103" s="7" t="s">
        <v>47</v>
      </c>
      <c r="D103" s="110">
        <f>2.47/100</f>
        <v>2.4700000000000003E-2</v>
      </c>
      <c r="E103" s="2">
        <f>E96*D103</f>
        <v>1.4124019704433501</v>
      </c>
      <c r="F103" s="2"/>
      <c r="G103" s="2"/>
      <c r="H103" s="2"/>
      <c r="I103" s="2"/>
      <c r="J103" s="2"/>
      <c r="K103" s="2"/>
      <c r="L103" s="141"/>
    </row>
    <row r="104" spans="1:12" s="74" customFormat="1" ht="19.5" x14ac:dyDescent="0.3">
      <c r="A104" s="114"/>
      <c r="B104" s="76" t="s">
        <v>114</v>
      </c>
      <c r="C104" s="147" t="s">
        <v>115</v>
      </c>
      <c r="D104" s="110">
        <f>39/100</f>
        <v>0.39</v>
      </c>
      <c r="E104" s="2">
        <f>E96*D104</f>
        <v>22.301083743842366</v>
      </c>
      <c r="F104" s="2"/>
      <c r="G104" s="2"/>
      <c r="H104" s="2"/>
      <c r="I104" s="2"/>
      <c r="J104" s="2"/>
      <c r="K104" s="2"/>
      <c r="L104" s="141"/>
    </row>
    <row r="105" spans="1:12" s="74" customFormat="1" ht="19.5" x14ac:dyDescent="0.3">
      <c r="A105" s="114"/>
      <c r="B105" s="76" t="s">
        <v>116</v>
      </c>
      <c r="C105" s="7" t="s">
        <v>47</v>
      </c>
      <c r="D105" s="75">
        <f>4.68/100</f>
        <v>4.6799999999999994E-2</v>
      </c>
      <c r="E105" s="2">
        <f>D105*E96</f>
        <v>2.6761300492610838</v>
      </c>
      <c r="F105" s="2"/>
      <c r="G105" s="2"/>
      <c r="H105" s="2"/>
      <c r="I105" s="2"/>
      <c r="J105" s="2"/>
      <c r="K105" s="2"/>
      <c r="L105" s="141"/>
    </row>
    <row r="106" spans="1:12" s="74" customFormat="1" ht="19.5" x14ac:dyDescent="0.3">
      <c r="A106" s="114"/>
      <c r="B106" s="76" t="s">
        <v>117</v>
      </c>
      <c r="C106" s="7" t="s">
        <v>47</v>
      </c>
      <c r="D106" s="146">
        <f>7.4/100</f>
        <v>7.400000000000001E-2</v>
      </c>
      <c r="E106" s="2">
        <f>E96*D106</f>
        <v>4.231487684729065</v>
      </c>
      <c r="F106" s="2"/>
      <c r="G106" s="2"/>
      <c r="H106" s="2"/>
      <c r="I106" s="2"/>
      <c r="J106" s="2"/>
      <c r="K106" s="2"/>
      <c r="L106" s="141"/>
    </row>
    <row r="107" spans="1:12" s="74" customFormat="1" ht="18" x14ac:dyDescent="0.3">
      <c r="A107" s="114"/>
      <c r="B107" s="76" t="s">
        <v>31</v>
      </c>
      <c r="C107" s="30" t="s">
        <v>19</v>
      </c>
      <c r="D107" s="110">
        <f>156/100</f>
        <v>1.56</v>
      </c>
      <c r="E107" s="2">
        <f>E96*D107</f>
        <v>89.204334975369463</v>
      </c>
      <c r="F107" s="2"/>
      <c r="G107" s="2"/>
      <c r="H107" s="2"/>
      <c r="I107" s="2"/>
      <c r="J107" s="2"/>
      <c r="K107" s="2"/>
      <c r="L107" s="141"/>
    </row>
    <row r="108" spans="1:12" s="74" customFormat="1" ht="36" x14ac:dyDescent="0.35">
      <c r="A108" s="27"/>
      <c r="B108" s="33" t="s">
        <v>118</v>
      </c>
      <c r="C108" s="138" t="s">
        <v>29</v>
      </c>
      <c r="D108" s="2"/>
      <c r="E108" s="2">
        <f>E103*2.2</f>
        <v>3.1072843349753705</v>
      </c>
      <c r="F108" s="2"/>
      <c r="G108" s="2"/>
      <c r="H108" s="2"/>
      <c r="I108" s="2"/>
      <c r="J108" s="2"/>
      <c r="K108" s="2"/>
      <c r="L108" s="2"/>
    </row>
    <row r="109" spans="1:12" s="74" customFormat="1" ht="36" x14ac:dyDescent="0.3">
      <c r="A109" s="27"/>
      <c r="B109" s="148" t="s">
        <v>119</v>
      </c>
      <c r="C109" s="138" t="s">
        <v>29</v>
      </c>
      <c r="D109" s="75"/>
      <c r="E109" s="2">
        <f>E102*2.4</f>
        <v>139.29599999999999</v>
      </c>
      <c r="F109" s="2"/>
      <c r="G109" s="2"/>
      <c r="H109" s="2"/>
      <c r="I109" s="2"/>
      <c r="J109" s="2"/>
      <c r="K109" s="2"/>
      <c r="L109" s="2"/>
    </row>
    <row r="110" spans="1:12" s="74" customFormat="1" ht="36" x14ac:dyDescent="0.3">
      <c r="A110" s="27"/>
      <c r="B110" s="148" t="s">
        <v>120</v>
      </c>
      <c r="C110" s="138" t="s">
        <v>29</v>
      </c>
      <c r="D110" s="75"/>
      <c r="E110" s="2">
        <f>E105+E106*0.6</f>
        <v>5.2150226600985228</v>
      </c>
      <c r="F110" s="2"/>
      <c r="G110" s="2"/>
      <c r="H110" s="2"/>
      <c r="I110" s="2"/>
      <c r="J110" s="2"/>
      <c r="K110" s="2"/>
      <c r="L110" s="2"/>
    </row>
    <row r="111" spans="1:12" s="74" customFormat="1" ht="36" x14ac:dyDescent="0.35">
      <c r="A111" s="114">
        <v>17</v>
      </c>
      <c r="B111" s="149" t="s">
        <v>121</v>
      </c>
      <c r="C111" s="150" t="s">
        <v>122</v>
      </c>
      <c r="D111" s="151"/>
      <c r="E111" s="144">
        <v>73.8</v>
      </c>
      <c r="F111" s="152"/>
      <c r="G111" s="152"/>
      <c r="H111" s="152"/>
      <c r="I111" s="152"/>
      <c r="J111" s="152"/>
      <c r="K111" s="152"/>
      <c r="L111" s="153"/>
    </row>
    <row r="112" spans="1:12" s="74" customFormat="1" ht="18" x14ac:dyDescent="0.35">
      <c r="A112" s="114"/>
      <c r="B112" s="154" t="s">
        <v>15</v>
      </c>
      <c r="C112" s="147" t="s">
        <v>16</v>
      </c>
      <c r="D112" s="151">
        <f>56.4/100</f>
        <v>0.56399999999999995</v>
      </c>
      <c r="E112" s="152">
        <f>E111*D112</f>
        <v>41.623199999999997</v>
      </c>
      <c r="F112" s="152"/>
      <c r="G112" s="152"/>
      <c r="H112" s="152"/>
      <c r="I112" s="152"/>
      <c r="J112" s="152"/>
      <c r="K112" s="152"/>
      <c r="L112" s="153"/>
    </row>
    <row r="113" spans="1:12" s="74" customFormat="1" ht="18" x14ac:dyDescent="0.35">
      <c r="A113" s="114"/>
      <c r="B113" s="154" t="s">
        <v>123</v>
      </c>
      <c r="C113" s="7" t="s">
        <v>22</v>
      </c>
      <c r="D113" s="151">
        <v>4.1000000000000002E-2</v>
      </c>
      <c r="E113" s="152">
        <f>E111*D113</f>
        <v>3.0257999999999998</v>
      </c>
      <c r="F113" s="152"/>
      <c r="G113" s="152"/>
      <c r="H113" s="152"/>
      <c r="I113" s="152"/>
      <c r="J113" s="152"/>
      <c r="K113" s="152"/>
      <c r="L113" s="153"/>
    </row>
    <row r="114" spans="1:12" s="74" customFormat="1" ht="18" x14ac:dyDescent="0.3">
      <c r="A114" s="114"/>
      <c r="B114" s="155" t="s">
        <v>60</v>
      </c>
      <c r="C114" s="147" t="s">
        <v>52</v>
      </c>
      <c r="D114" s="151">
        <v>4.4999999999999997E-3</v>
      </c>
      <c r="E114" s="152">
        <v>0.15</v>
      </c>
      <c r="F114" s="152"/>
      <c r="G114" s="152"/>
      <c r="H114" s="152"/>
      <c r="I114" s="152"/>
      <c r="J114" s="152"/>
      <c r="K114" s="152"/>
      <c r="L114" s="153"/>
    </row>
    <row r="115" spans="1:12" s="74" customFormat="1" ht="19.5" x14ac:dyDescent="0.3">
      <c r="A115" s="114"/>
      <c r="B115" s="155" t="s">
        <v>124</v>
      </c>
      <c r="C115" s="7" t="s">
        <v>47</v>
      </c>
      <c r="D115" s="151">
        <v>7.4999999999999997E-3</v>
      </c>
      <c r="E115" s="153">
        <f>E114*D115</f>
        <v>1.1249999999999999E-3</v>
      </c>
      <c r="F115" s="152"/>
      <c r="G115" s="152"/>
      <c r="H115" s="152"/>
      <c r="I115" s="152"/>
      <c r="J115" s="152"/>
      <c r="K115" s="152"/>
      <c r="L115" s="153"/>
    </row>
    <row r="116" spans="1:12" s="74" customFormat="1" ht="18" x14ac:dyDescent="0.35">
      <c r="A116" s="114"/>
      <c r="B116" s="154" t="s">
        <v>31</v>
      </c>
      <c r="C116" s="147" t="s">
        <v>19</v>
      </c>
      <c r="D116" s="151">
        <f>26.5/100</f>
        <v>0.26500000000000001</v>
      </c>
      <c r="E116" s="152">
        <f>E111*D116</f>
        <v>19.556999999999999</v>
      </c>
      <c r="F116" s="152"/>
      <c r="G116" s="152"/>
      <c r="H116" s="152"/>
      <c r="I116" s="152"/>
      <c r="J116" s="152"/>
      <c r="K116" s="152"/>
      <c r="L116" s="153"/>
    </row>
    <row r="117" spans="1:12" s="74" customFormat="1" ht="18" x14ac:dyDescent="0.3">
      <c r="A117" s="27"/>
      <c r="B117" s="34" t="s">
        <v>74</v>
      </c>
      <c r="C117" s="7" t="s">
        <v>29</v>
      </c>
      <c r="D117" s="7"/>
      <c r="E117" s="2">
        <f>E114</f>
        <v>0.15</v>
      </c>
      <c r="F117" s="2"/>
      <c r="G117" s="2"/>
      <c r="H117" s="2"/>
      <c r="I117" s="2"/>
      <c r="J117" s="156"/>
      <c r="K117" s="2"/>
      <c r="L117" s="2"/>
    </row>
    <row r="118" spans="1:12" s="74" customFormat="1" ht="36" x14ac:dyDescent="0.35">
      <c r="A118" s="114">
        <v>18</v>
      </c>
      <c r="B118" s="149" t="s">
        <v>125</v>
      </c>
      <c r="C118" s="39" t="s">
        <v>59</v>
      </c>
      <c r="D118" s="110"/>
      <c r="E118" s="38">
        <f>8.78/1.1</f>
        <v>7.9818181818181806</v>
      </c>
      <c r="F118" s="2"/>
      <c r="G118" s="2"/>
      <c r="H118" s="2"/>
      <c r="I118" s="2"/>
      <c r="J118" s="2"/>
      <c r="K118" s="2"/>
      <c r="L118" s="141"/>
    </row>
    <row r="119" spans="1:12" s="74" customFormat="1" ht="18" x14ac:dyDescent="0.3">
      <c r="A119" s="114"/>
      <c r="B119" s="34" t="s">
        <v>15</v>
      </c>
      <c r="C119" s="7" t="s">
        <v>16</v>
      </c>
      <c r="D119" s="110">
        <v>0.15</v>
      </c>
      <c r="E119" s="2">
        <f>E118*D119</f>
        <v>1.197272727272727</v>
      </c>
      <c r="F119" s="2"/>
      <c r="G119" s="2"/>
      <c r="H119" s="2"/>
      <c r="I119" s="2"/>
      <c r="J119" s="2"/>
      <c r="K119" s="2"/>
      <c r="L119" s="141"/>
    </row>
    <row r="120" spans="1:12" s="74" customFormat="1" ht="18" x14ac:dyDescent="0.3">
      <c r="A120" s="114"/>
      <c r="B120" s="34" t="s">
        <v>126</v>
      </c>
      <c r="C120" s="7" t="s">
        <v>22</v>
      </c>
      <c r="D120" s="75">
        <v>2.1600000000000001E-2</v>
      </c>
      <c r="E120" s="2">
        <f>E118*D120</f>
        <v>0.17240727272727271</v>
      </c>
      <c r="F120" s="2"/>
      <c r="G120" s="2"/>
      <c r="H120" s="2"/>
      <c r="I120" s="2"/>
      <c r="J120" s="2"/>
      <c r="K120" s="2"/>
      <c r="L120" s="141"/>
    </row>
    <row r="121" spans="1:12" s="74" customFormat="1" ht="18" x14ac:dyDescent="0.3">
      <c r="A121" s="114"/>
      <c r="B121" s="34" t="s">
        <v>127</v>
      </c>
      <c r="C121" s="7" t="s">
        <v>22</v>
      </c>
      <c r="D121" s="75">
        <v>2.7300000000000001E-2</v>
      </c>
      <c r="E121" s="2">
        <f>E118*D121</f>
        <v>0.21790363636363633</v>
      </c>
      <c r="F121" s="2"/>
      <c r="G121" s="2"/>
      <c r="H121" s="2"/>
      <c r="I121" s="2"/>
      <c r="J121" s="2"/>
      <c r="K121" s="2"/>
      <c r="L121" s="141"/>
    </row>
    <row r="122" spans="1:12" s="74" customFormat="1" ht="18" x14ac:dyDescent="0.3">
      <c r="A122" s="114"/>
      <c r="B122" s="34" t="s">
        <v>128</v>
      </c>
      <c r="C122" s="7" t="s">
        <v>22</v>
      </c>
      <c r="D122" s="75">
        <v>9.7000000000000003E-3</v>
      </c>
      <c r="E122" s="2">
        <f>E118*D122</f>
        <v>7.7423636363636347E-2</v>
      </c>
      <c r="F122" s="2"/>
      <c r="G122" s="2"/>
      <c r="H122" s="2"/>
      <c r="I122" s="2"/>
      <c r="J122" s="2"/>
      <c r="K122" s="2"/>
      <c r="L122" s="141"/>
    </row>
    <row r="123" spans="1:12" s="74" customFormat="1" ht="19.5" x14ac:dyDescent="0.3">
      <c r="A123" s="114"/>
      <c r="B123" s="34" t="s">
        <v>35</v>
      </c>
      <c r="C123" s="7" t="s">
        <v>47</v>
      </c>
      <c r="D123" s="75">
        <v>7.0000000000000007E-2</v>
      </c>
      <c r="E123" s="2">
        <f>E118*D123</f>
        <v>0.55872727272727274</v>
      </c>
      <c r="F123" s="2"/>
      <c r="G123" s="141"/>
      <c r="H123" s="2"/>
      <c r="I123" s="2"/>
      <c r="J123" s="2"/>
      <c r="K123" s="2"/>
      <c r="L123" s="141"/>
    </row>
    <row r="124" spans="1:12" s="74" customFormat="1" ht="48" x14ac:dyDescent="0.3">
      <c r="A124" s="114"/>
      <c r="B124" s="76" t="s">
        <v>99</v>
      </c>
      <c r="C124" s="7" t="s">
        <v>47</v>
      </c>
      <c r="D124" s="110">
        <v>1.1000000000000001</v>
      </c>
      <c r="E124" s="2">
        <f>E118*D124</f>
        <v>8.7799999999999994</v>
      </c>
      <c r="F124" s="2"/>
      <c r="G124" s="2"/>
      <c r="H124" s="2"/>
      <c r="I124" s="2"/>
      <c r="J124" s="2"/>
      <c r="K124" s="2"/>
      <c r="L124" s="141"/>
    </row>
    <row r="125" spans="1:12" s="74" customFormat="1" ht="36" x14ac:dyDescent="0.35">
      <c r="A125" s="27"/>
      <c r="B125" s="113" t="s">
        <v>72</v>
      </c>
      <c r="C125" s="80" t="s">
        <v>29</v>
      </c>
      <c r="D125" s="75"/>
      <c r="E125" s="2">
        <f>E124*1.6</f>
        <v>14.048</v>
      </c>
      <c r="F125" s="2"/>
      <c r="G125" s="2"/>
      <c r="H125" s="2"/>
      <c r="I125" s="2"/>
      <c r="J125" s="2"/>
      <c r="K125" s="2"/>
      <c r="L125" s="2"/>
    </row>
    <row r="126" spans="1:12" s="74" customFormat="1" ht="33" x14ac:dyDescent="0.3">
      <c r="A126" s="114">
        <v>19</v>
      </c>
      <c r="B126" s="40" t="s">
        <v>129</v>
      </c>
      <c r="C126" s="39" t="s">
        <v>59</v>
      </c>
      <c r="D126" s="157"/>
      <c r="E126" s="144">
        <f>27.5/1.03</f>
        <v>26.699029126213592</v>
      </c>
      <c r="F126" s="2"/>
      <c r="G126" s="2"/>
      <c r="H126" s="2"/>
      <c r="I126" s="2"/>
      <c r="J126" s="2"/>
      <c r="K126" s="2"/>
      <c r="L126" s="141"/>
    </row>
    <row r="127" spans="1:12" s="74" customFormat="1" ht="18" x14ac:dyDescent="0.3">
      <c r="A127" s="114"/>
      <c r="B127" s="34" t="s">
        <v>15</v>
      </c>
      <c r="C127" s="7" t="s">
        <v>16</v>
      </c>
      <c r="D127" s="158">
        <v>0.84199999999999997</v>
      </c>
      <c r="E127" s="2">
        <f>D127*E126</f>
        <v>22.480582524271842</v>
      </c>
      <c r="F127" s="2"/>
      <c r="G127" s="2"/>
      <c r="H127" s="2"/>
      <c r="I127" s="2"/>
      <c r="J127" s="2"/>
      <c r="K127" s="2"/>
      <c r="L127" s="141"/>
    </row>
    <row r="128" spans="1:12" s="74" customFormat="1" ht="18" x14ac:dyDescent="0.35">
      <c r="A128" s="114"/>
      <c r="B128" s="32" t="s">
        <v>109</v>
      </c>
      <c r="C128" s="7" t="s">
        <v>22</v>
      </c>
      <c r="D128" s="75">
        <v>2.7699999999999999E-2</v>
      </c>
      <c r="E128" s="2">
        <f>D128*E126</f>
        <v>0.73956310679611648</v>
      </c>
      <c r="F128" s="2"/>
      <c r="G128" s="2"/>
      <c r="H128" s="2"/>
      <c r="I128" s="2"/>
      <c r="J128" s="2"/>
      <c r="K128" s="2"/>
      <c r="L128" s="141"/>
    </row>
    <row r="129" spans="1:12" s="74" customFormat="1" ht="18" x14ac:dyDescent="0.3">
      <c r="A129" s="114"/>
      <c r="B129" s="7" t="s">
        <v>28</v>
      </c>
      <c r="C129" s="30"/>
      <c r="D129" s="110"/>
      <c r="E129" s="2"/>
      <c r="F129" s="2"/>
      <c r="G129" s="2"/>
      <c r="H129" s="2"/>
      <c r="I129" s="2"/>
      <c r="J129" s="2"/>
      <c r="K129" s="2"/>
      <c r="L129" s="141"/>
    </row>
    <row r="130" spans="1:12" s="74" customFormat="1" ht="19.5" x14ac:dyDescent="0.3">
      <c r="A130" s="114"/>
      <c r="B130" s="76" t="s">
        <v>130</v>
      </c>
      <c r="C130" s="7" t="s">
        <v>47</v>
      </c>
      <c r="D130" s="110">
        <v>1.03</v>
      </c>
      <c r="E130" s="2">
        <f>D130*E126</f>
        <v>27.5</v>
      </c>
      <c r="F130" s="2"/>
      <c r="G130" s="2"/>
      <c r="H130" s="2"/>
      <c r="I130" s="2"/>
      <c r="J130" s="2"/>
      <c r="K130" s="2"/>
      <c r="L130" s="141"/>
    </row>
    <row r="131" spans="1:12" s="74" customFormat="1" ht="36" x14ac:dyDescent="0.35">
      <c r="A131" s="27"/>
      <c r="B131" s="113" t="s">
        <v>131</v>
      </c>
      <c r="C131" s="80" t="s">
        <v>29</v>
      </c>
      <c r="D131" s="75"/>
      <c r="E131" s="2">
        <f>E130*1.6</f>
        <v>44</v>
      </c>
      <c r="F131" s="2"/>
      <c r="G131" s="2"/>
      <c r="H131" s="2"/>
      <c r="I131" s="2"/>
      <c r="J131" s="2"/>
      <c r="K131" s="2"/>
      <c r="L131" s="2"/>
    </row>
    <row r="132" spans="1:12" s="74" customFormat="1" ht="18" x14ac:dyDescent="0.3">
      <c r="A132" s="114"/>
      <c r="B132" s="159"/>
      <c r="C132" s="160"/>
      <c r="D132" s="161"/>
      <c r="E132" s="161"/>
      <c r="F132" s="161"/>
      <c r="G132" s="161"/>
      <c r="H132" s="161"/>
      <c r="I132" s="161"/>
      <c r="J132" s="161"/>
      <c r="K132" s="161"/>
      <c r="L132" s="161"/>
    </row>
    <row r="133" spans="1:12" ht="18" customHeight="1" x14ac:dyDescent="0.25">
      <c r="A133" s="13"/>
      <c r="B133" s="9" t="s">
        <v>32</v>
      </c>
      <c r="C133" s="21" t="s">
        <v>19</v>
      </c>
      <c r="D133" s="7"/>
      <c r="E133" s="1"/>
      <c r="F133" s="22"/>
      <c r="G133" s="22"/>
      <c r="H133" s="22"/>
      <c r="I133" s="22"/>
      <c r="J133" s="22"/>
      <c r="K133" s="22"/>
      <c r="L133" s="22"/>
    </row>
    <row r="134" spans="1:12" ht="18" customHeight="1" x14ac:dyDescent="0.25">
      <c r="A134" s="4"/>
      <c r="B134" s="9" t="s">
        <v>85</v>
      </c>
      <c r="C134" s="24"/>
      <c r="D134" s="164"/>
      <c r="E134" s="3"/>
      <c r="F134" s="3"/>
      <c r="G134" s="3"/>
      <c r="H134" s="3"/>
      <c r="I134" s="3"/>
      <c r="J134" s="3"/>
      <c r="K134" s="3"/>
      <c r="L134" s="3"/>
    </row>
    <row r="135" spans="1:12" s="74" customFormat="1" ht="90" x14ac:dyDescent="0.35">
      <c r="A135" s="25">
        <v>1</v>
      </c>
      <c r="B135" s="41" t="s">
        <v>82</v>
      </c>
      <c r="C135" s="39" t="s">
        <v>59</v>
      </c>
      <c r="D135" s="39"/>
      <c r="E135" s="38">
        <f>692.13/1.22</f>
        <v>567.31967213114751</v>
      </c>
      <c r="F135" s="2"/>
      <c r="G135" s="2"/>
      <c r="H135" s="2"/>
      <c r="I135" s="2"/>
      <c r="J135" s="2"/>
      <c r="K135" s="2"/>
      <c r="L135" s="2"/>
    </row>
    <row r="136" spans="1:12" s="74" customFormat="1" ht="18" x14ac:dyDescent="0.3">
      <c r="A136" s="27"/>
      <c r="B136" s="26" t="s">
        <v>15</v>
      </c>
      <c r="C136" s="7" t="s">
        <v>16</v>
      </c>
      <c r="D136" s="29">
        <f>15/100</f>
        <v>0.15</v>
      </c>
      <c r="E136" s="2">
        <f>E135*D136</f>
        <v>85.097950819672121</v>
      </c>
      <c r="F136" s="2"/>
      <c r="G136" s="2"/>
      <c r="H136" s="2"/>
      <c r="I136" s="2"/>
      <c r="J136" s="2"/>
      <c r="K136" s="2"/>
      <c r="L136" s="2"/>
    </row>
    <row r="137" spans="1:12" s="74" customFormat="1" ht="18" x14ac:dyDescent="0.3">
      <c r="A137" s="27"/>
      <c r="B137" s="26" t="s">
        <v>33</v>
      </c>
      <c r="C137" s="7" t="s">
        <v>22</v>
      </c>
      <c r="D137" s="112">
        <f>2.16/100</f>
        <v>2.1600000000000001E-2</v>
      </c>
      <c r="E137" s="2">
        <f>E135*D137</f>
        <v>12.254104918032787</v>
      </c>
      <c r="F137" s="2"/>
      <c r="G137" s="2"/>
      <c r="H137" s="2"/>
      <c r="I137" s="2"/>
      <c r="J137" s="2"/>
      <c r="K137" s="2"/>
      <c r="L137" s="2"/>
    </row>
    <row r="138" spans="1:12" s="74" customFormat="1" ht="18" x14ac:dyDescent="0.3">
      <c r="A138" s="27"/>
      <c r="B138" s="26" t="s">
        <v>50</v>
      </c>
      <c r="C138" s="7" t="s">
        <v>22</v>
      </c>
      <c r="D138" s="29">
        <f>2.73/100</f>
        <v>2.7300000000000001E-2</v>
      </c>
      <c r="E138" s="2">
        <f>D138*E135</f>
        <v>15.487827049180328</v>
      </c>
      <c r="F138" s="2"/>
      <c r="G138" s="2"/>
      <c r="H138" s="2"/>
      <c r="I138" s="2"/>
      <c r="J138" s="2"/>
      <c r="K138" s="2"/>
      <c r="L138" s="2"/>
    </row>
    <row r="139" spans="1:12" s="74" customFormat="1" ht="18" x14ac:dyDescent="0.3">
      <c r="A139" s="27"/>
      <c r="B139" s="26" t="s">
        <v>34</v>
      </c>
      <c r="C139" s="7" t="s">
        <v>22</v>
      </c>
      <c r="D139" s="29">
        <f>0.97/100</f>
        <v>9.7000000000000003E-3</v>
      </c>
      <c r="E139" s="2">
        <f>E135*D139</f>
        <v>5.5030008196721312</v>
      </c>
      <c r="F139" s="2"/>
      <c r="G139" s="2"/>
      <c r="H139" s="2"/>
      <c r="I139" s="2"/>
      <c r="J139" s="2"/>
      <c r="K139" s="2"/>
      <c r="L139" s="2"/>
    </row>
    <row r="140" spans="1:12" s="74" customFormat="1" ht="18" x14ac:dyDescent="0.3">
      <c r="A140" s="27"/>
      <c r="B140" s="7" t="s">
        <v>28</v>
      </c>
      <c r="C140" s="30"/>
      <c r="D140" s="7"/>
      <c r="E140" s="2"/>
      <c r="F140" s="2"/>
      <c r="G140" s="2"/>
      <c r="H140" s="2"/>
      <c r="I140" s="2"/>
      <c r="J140" s="2"/>
      <c r="K140" s="2"/>
      <c r="L140" s="2"/>
    </row>
    <row r="141" spans="1:12" s="74" customFormat="1" ht="36" x14ac:dyDescent="0.3">
      <c r="A141" s="25"/>
      <c r="B141" s="31" t="s">
        <v>61</v>
      </c>
      <c r="C141" s="7" t="s">
        <v>47</v>
      </c>
      <c r="D141" s="7">
        <v>1.22</v>
      </c>
      <c r="E141" s="2">
        <f>E135*D141</f>
        <v>692.13</v>
      </c>
      <c r="F141" s="2"/>
      <c r="G141" s="2"/>
      <c r="H141" s="2"/>
      <c r="I141" s="2"/>
      <c r="J141" s="2"/>
      <c r="K141" s="2"/>
      <c r="L141" s="2"/>
    </row>
    <row r="142" spans="1:12" s="74" customFormat="1" ht="19.5" x14ac:dyDescent="0.35">
      <c r="A142" s="27"/>
      <c r="B142" s="32" t="s">
        <v>35</v>
      </c>
      <c r="C142" s="7" t="s">
        <v>47</v>
      </c>
      <c r="D142" s="29">
        <v>7.0000000000000007E-2</v>
      </c>
      <c r="E142" s="2">
        <f>E135*D142</f>
        <v>39.712377049180333</v>
      </c>
      <c r="F142" s="2"/>
      <c r="G142" s="2"/>
      <c r="H142" s="2"/>
      <c r="I142" s="2"/>
      <c r="J142" s="2"/>
      <c r="K142" s="2"/>
      <c r="L142" s="2"/>
    </row>
    <row r="143" spans="1:12" s="74" customFormat="1" ht="36" x14ac:dyDescent="0.35">
      <c r="A143" s="27"/>
      <c r="B143" s="113" t="s">
        <v>72</v>
      </c>
      <c r="C143" s="80" t="s">
        <v>29</v>
      </c>
      <c r="D143" s="75"/>
      <c r="E143" s="2">
        <f>E141*1.6</f>
        <v>1107.4080000000001</v>
      </c>
      <c r="F143" s="2"/>
      <c r="G143" s="2"/>
      <c r="H143" s="2"/>
      <c r="I143" s="2"/>
      <c r="J143" s="2"/>
      <c r="K143" s="2"/>
      <c r="L143" s="2"/>
    </row>
    <row r="144" spans="1:12" s="74" customFormat="1" ht="49.5" x14ac:dyDescent="0.3">
      <c r="A144" s="27">
        <v>2</v>
      </c>
      <c r="B144" s="40" t="s">
        <v>76</v>
      </c>
      <c r="C144" s="77" t="s">
        <v>62</v>
      </c>
      <c r="D144" s="25"/>
      <c r="E144" s="73">
        <v>4727.63</v>
      </c>
      <c r="F144" s="2"/>
      <c r="G144" s="2"/>
      <c r="H144" s="2"/>
      <c r="I144" s="2"/>
      <c r="J144" s="2"/>
      <c r="K144" s="2"/>
      <c r="L144" s="2"/>
    </row>
    <row r="145" spans="1:12" s="74" customFormat="1" ht="18" x14ac:dyDescent="0.3">
      <c r="A145" s="27"/>
      <c r="B145" s="26" t="s">
        <v>15</v>
      </c>
      <c r="C145" s="7" t="s">
        <v>16</v>
      </c>
      <c r="D145" s="7">
        <f>33/1000</f>
        <v>3.3000000000000002E-2</v>
      </c>
      <c r="E145" s="2">
        <f>E144*D145</f>
        <v>156.01179000000002</v>
      </c>
      <c r="F145" s="2"/>
      <c r="G145" s="2"/>
      <c r="H145" s="2"/>
      <c r="I145" s="2"/>
      <c r="J145" s="2"/>
      <c r="K145" s="2"/>
      <c r="L145" s="2"/>
    </row>
    <row r="146" spans="1:12" s="74" customFormat="1" ht="18" x14ac:dyDescent="0.35">
      <c r="A146" s="27"/>
      <c r="B146" s="32" t="s">
        <v>36</v>
      </c>
      <c r="C146" s="7" t="s">
        <v>22</v>
      </c>
      <c r="D146" s="7">
        <f>2.58/1000</f>
        <v>2.5800000000000003E-3</v>
      </c>
      <c r="E146" s="2">
        <f>E144*D146</f>
        <v>12.197285400000002</v>
      </c>
      <c r="F146" s="2"/>
      <c r="G146" s="2"/>
      <c r="H146" s="2"/>
      <c r="I146" s="2"/>
      <c r="J146" s="2"/>
      <c r="K146" s="2"/>
      <c r="L146" s="2"/>
    </row>
    <row r="147" spans="1:12" s="74" customFormat="1" ht="18" x14ac:dyDescent="0.3">
      <c r="A147" s="27"/>
      <c r="B147" s="26" t="s">
        <v>33</v>
      </c>
      <c r="C147" s="7" t="s">
        <v>22</v>
      </c>
      <c r="D147" s="7">
        <f>0.42/1000</f>
        <v>4.1999999999999996E-4</v>
      </c>
      <c r="E147" s="2">
        <f>E144*D147</f>
        <v>1.9856045999999998</v>
      </c>
      <c r="F147" s="2"/>
      <c r="G147" s="2"/>
      <c r="H147" s="2"/>
      <c r="I147" s="2"/>
      <c r="J147" s="2"/>
      <c r="K147" s="2"/>
      <c r="L147" s="2"/>
    </row>
    <row r="148" spans="1:12" s="74" customFormat="1" ht="18" x14ac:dyDescent="0.35">
      <c r="A148" s="27"/>
      <c r="B148" s="32" t="s">
        <v>37</v>
      </c>
      <c r="C148" s="7" t="s">
        <v>22</v>
      </c>
      <c r="D148" s="7">
        <f>11.2/1000</f>
        <v>1.12E-2</v>
      </c>
      <c r="E148" s="2">
        <f>D148*E144</f>
        <v>52.949455999999998</v>
      </c>
      <c r="F148" s="2"/>
      <c r="G148" s="2"/>
      <c r="H148" s="2"/>
      <c r="I148" s="2"/>
      <c r="J148" s="2"/>
      <c r="K148" s="2"/>
      <c r="L148" s="2"/>
    </row>
    <row r="149" spans="1:12" s="74" customFormat="1" ht="18" x14ac:dyDescent="0.35">
      <c r="A149" s="27"/>
      <c r="B149" s="32" t="s">
        <v>38</v>
      </c>
      <c r="C149" s="7" t="s">
        <v>22</v>
      </c>
      <c r="D149" s="7">
        <f>24.8/1000</f>
        <v>2.4799999999999999E-2</v>
      </c>
      <c r="E149" s="2">
        <f>D149*E144</f>
        <v>117.24522399999999</v>
      </c>
      <c r="F149" s="2"/>
      <c r="G149" s="2"/>
      <c r="H149" s="2"/>
      <c r="I149" s="2"/>
      <c r="J149" s="2"/>
      <c r="K149" s="2"/>
      <c r="L149" s="2"/>
    </row>
    <row r="150" spans="1:12" s="74" customFormat="1" ht="18" x14ac:dyDescent="0.35">
      <c r="A150" s="27"/>
      <c r="B150" s="32" t="s">
        <v>34</v>
      </c>
      <c r="C150" s="7" t="s">
        <v>22</v>
      </c>
      <c r="D150" s="7">
        <f>4.14/1000</f>
        <v>4.1399999999999996E-3</v>
      </c>
      <c r="E150" s="2">
        <f>E144*D150</f>
        <v>19.572388199999999</v>
      </c>
      <c r="F150" s="2"/>
      <c r="G150" s="2"/>
      <c r="H150" s="2"/>
      <c r="I150" s="2"/>
      <c r="J150" s="2"/>
      <c r="K150" s="2"/>
      <c r="L150" s="2"/>
    </row>
    <row r="151" spans="1:12" s="74" customFormat="1" ht="36" x14ac:dyDescent="0.35">
      <c r="A151" s="27"/>
      <c r="B151" s="33" t="s">
        <v>39</v>
      </c>
      <c r="C151" s="7" t="s">
        <v>22</v>
      </c>
      <c r="D151" s="7">
        <f>0.53/1000</f>
        <v>5.2999999999999998E-4</v>
      </c>
      <c r="E151" s="2">
        <f>E144*D151</f>
        <v>2.5056438999999999</v>
      </c>
      <c r="F151" s="2"/>
      <c r="G151" s="2"/>
      <c r="H151" s="2"/>
      <c r="I151" s="2"/>
      <c r="J151" s="2"/>
      <c r="K151" s="2"/>
      <c r="L151" s="2"/>
    </row>
    <row r="152" spans="1:12" s="74" customFormat="1" ht="18" x14ac:dyDescent="0.3">
      <c r="A152" s="27"/>
      <c r="B152" s="7" t="s">
        <v>28</v>
      </c>
      <c r="C152" s="30"/>
      <c r="D152" s="7"/>
      <c r="E152" s="2"/>
      <c r="F152" s="2"/>
      <c r="G152" s="2"/>
      <c r="H152" s="2"/>
      <c r="I152" s="2"/>
      <c r="J152" s="2"/>
      <c r="K152" s="2"/>
      <c r="L152" s="2"/>
    </row>
    <row r="153" spans="1:12" s="74" customFormat="1" ht="36" x14ac:dyDescent="0.3">
      <c r="A153" s="27"/>
      <c r="B153" s="31" t="s">
        <v>40</v>
      </c>
      <c r="C153" s="7" t="s">
        <v>47</v>
      </c>
      <c r="D153" s="7" t="s">
        <v>51</v>
      </c>
      <c r="E153" s="2">
        <f>E144*0.12*1.26</f>
        <v>714.81765600000006</v>
      </c>
      <c r="F153" s="2"/>
      <c r="G153" s="2"/>
      <c r="H153" s="2"/>
      <c r="I153" s="2"/>
      <c r="J153" s="2"/>
      <c r="K153" s="2"/>
      <c r="L153" s="2"/>
    </row>
    <row r="154" spans="1:12" s="74" customFormat="1" ht="19.5" x14ac:dyDescent="0.35">
      <c r="A154" s="27"/>
      <c r="B154" s="32" t="s">
        <v>35</v>
      </c>
      <c r="C154" s="7" t="s">
        <v>47</v>
      </c>
      <c r="D154" s="7">
        <f>30/1000</f>
        <v>0.03</v>
      </c>
      <c r="E154" s="2">
        <f>E144*D154</f>
        <v>141.8289</v>
      </c>
      <c r="F154" s="2"/>
      <c r="G154" s="2"/>
      <c r="H154" s="2"/>
      <c r="I154" s="2"/>
      <c r="J154" s="2"/>
      <c r="K154" s="2"/>
      <c r="L154" s="2"/>
    </row>
    <row r="155" spans="1:12" s="74" customFormat="1" ht="36" x14ac:dyDescent="0.3">
      <c r="A155" s="27"/>
      <c r="B155" s="31" t="s">
        <v>73</v>
      </c>
      <c r="C155" s="7" t="s">
        <v>29</v>
      </c>
      <c r="D155" s="7"/>
      <c r="E155" s="2">
        <f>E153*1.6</f>
        <v>1143.7082496</v>
      </c>
      <c r="F155" s="2"/>
      <c r="G155" s="2"/>
      <c r="H155" s="2"/>
      <c r="I155" s="2"/>
      <c r="J155" s="2"/>
      <c r="K155" s="2"/>
      <c r="L155" s="2"/>
    </row>
    <row r="156" spans="1:12" s="74" customFormat="1" ht="51.75" x14ac:dyDescent="0.3">
      <c r="A156" s="27">
        <v>3</v>
      </c>
      <c r="B156" s="79" t="s">
        <v>63</v>
      </c>
      <c r="C156" s="25" t="s">
        <v>29</v>
      </c>
      <c r="D156" s="25"/>
      <c r="E156" s="73">
        <f>E161*0.0007</f>
        <v>3.024</v>
      </c>
      <c r="F156" s="2"/>
      <c r="G156" s="2"/>
      <c r="H156" s="2"/>
      <c r="I156" s="2"/>
      <c r="J156" s="2"/>
      <c r="K156" s="2"/>
      <c r="L156" s="2"/>
    </row>
    <row r="157" spans="1:12" s="74" customFormat="1" ht="18" x14ac:dyDescent="0.35">
      <c r="A157" s="77"/>
      <c r="B157" s="32" t="s">
        <v>64</v>
      </c>
      <c r="C157" s="162" t="s">
        <v>22</v>
      </c>
      <c r="D157" s="7">
        <v>0.3</v>
      </c>
      <c r="E157" s="2">
        <f>E156*D157</f>
        <v>0.90720000000000001</v>
      </c>
      <c r="F157" s="2"/>
      <c r="G157" s="2"/>
      <c r="H157" s="2"/>
      <c r="I157" s="2"/>
      <c r="J157" s="2"/>
      <c r="K157" s="2"/>
      <c r="L157" s="2"/>
    </row>
    <row r="158" spans="1:12" s="74" customFormat="1" ht="18" x14ac:dyDescent="0.3">
      <c r="A158" s="77"/>
      <c r="B158" s="7" t="s">
        <v>28</v>
      </c>
      <c r="C158" s="30"/>
      <c r="D158" s="7"/>
      <c r="E158" s="2"/>
      <c r="F158" s="2"/>
      <c r="G158" s="2"/>
      <c r="H158" s="2"/>
      <c r="I158" s="2"/>
      <c r="J158" s="2"/>
      <c r="K158" s="2"/>
      <c r="L158" s="2"/>
    </row>
    <row r="159" spans="1:12" s="74" customFormat="1" ht="18" x14ac:dyDescent="0.3">
      <c r="A159" s="77"/>
      <c r="B159" s="26" t="s">
        <v>60</v>
      </c>
      <c r="C159" s="7" t="s">
        <v>29</v>
      </c>
      <c r="D159" s="110">
        <v>1</v>
      </c>
      <c r="E159" s="2">
        <f>E156*D159</f>
        <v>3.024</v>
      </c>
      <c r="F159" s="2"/>
      <c r="G159" s="2"/>
      <c r="H159" s="2"/>
      <c r="I159" s="2"/>
      <c r="J159" s="2"/>
      <c r="K159" s="2"/>
      <c r="L159" s="2"/>
    </row>
    <row r="160" spans="1:12" s="74" customFormat="1" ht="18" x14ac:dyDescent="0.3">
      <c r="A160" s="27"/>
      <c r="B160" s="34" t="s">
        <v>74</v>
      </c>
      <c r="C160" s="7" t="s">
        <v>29</v>
      </c>
      <c r="D160" s="7"/>
      <c r="E160" s="2">
        <f>E159</f>
        <v>3.024</v>
      </c>
      <c r="F160" s="2"/>
      <c r="G160" s="2"/>
      <c r="H160" s="2"/>
      <c r="I160" s="2"/>
      <c r="J160" s="2"/>
      <c r="K160" s="2"/>
      <c r="L160" s="2"/>
    </row>
    <row r="161" spans="1:12" s="74" customFormat="1" ht="66" x14ac:dyDescent="0.3">
      <c r="A161" s="27">
        <v>4</v>
      </c>
      <c r="B161" s="79" t="s">
        <v>83</v>
      </c>
      <c r="C161" s="28" t="s">
        <v>62</v>
      </c>
      <c r="D161" s="25"/>
      <c r="E161" s="73">
        <v>4320</v>
      </c>
      <c r="F161" s="2"/>
      <c r="G161" s="2"/>
      <c r="H161" s="2"/>
      <c r="I161" s="2"/>
      <c r="J161" s="2"/>
      <c r="K161" s="2"/>
      <c r="L161" s="2"/>
    </row>
    <row r="162" spans="1:12" s="74" customFormat="1" ht="18" x14ac:dyDescent="0.3">
      <c r="A162" s="27"/>
      <c r="B162" s="26" t="s">
        <v>15</v>
      </c>
      <c r="C162" s="7" t="s">
        <v>16</v>
      </c>
      <c r="D162" s="7">
        <f>37.64/1000</f>
        <v>3.764E-2</v>
      </c>
      <c r="E162" s="2">
        <f>E161*D162</f>
        <v>162.60480000000001</v>
      </c>
      <c r="F162" s="2"/>
      <c r="G162" s="2"/>
      <c r="H162" s="2"/>
      <c r="I162" s="2"/>
      <c r="J162" s="2"/>
      <c r="K162" s="2"/>
      <c r="L162" s="2"/>
    </row>
    <row r="163" spans="1:12" s="74" customFormat="1" ht="18" x14ac:dyDescent="0.35">
      <c r="A163" s="27"/>
      <c r="B163" s="32" t="s">
        <v>37</v>
      </c>
      <c r="C163" s="7" t="s">
        <v>22</v>
      </c>
      <c r="D163" s="7">
        <f>3.7/1000</f>
        <v>3.7000000000000002E-3</v>
      </c>
      <c r="E163" s="2">
        <f>D163*E161</f>
        <v>15.984</v>
      </c>
      <c r="F163" s="2"/>
      <c r="G163" s="2"/>
      <c r="H163" s="2"/>
      <c r="I163" s="2"/>
      <c r="J163" s="2"/>
      <c r="K163" s="2"/>
      <c r="L163" s="2"/>
    </row>
    <row r="164" spans="1:12" s="74" customFormat="1" ht="18" x14ac:dyDescent="0.35">
      <c r="A164" s="27"/>
      <c r="B164" s="32" t="s">
        <v>65</v>
      </c>
      <c r="C164" s="7" t="s">
        <v>22</v>
      </c>
      <c r="D164" s="7">
        <f>11.1/1000</f>
        <v>1.11E-2</v>
      </c>
      <c r="E164" s="2">
        <f>D164*E161</f>
        <v>47.952000000000005</v>
      </c>
      <c r="F164" s="2"/>
      <c r="G164" s="2"/>
      <c r="H164" s="2"/>
      <c r="I164" s="2"/>
      <c r="J164" s="2"/>
      <c r="K164" s="2"/>
      <c r="L164" s="2"/>
    </row>
    <row r="165" spans="1:12" s="74" customFormat="1" ht="18" x14ac:dyDescent="0.35">
      <c r="A165" s="27"/>
      <c r="B165" s="32" t="s">
        <v>66</v>
      </c>
      <c r="C165" s="7" t="s">
        <v>22</v>
      </c>
      <c r="D165" s="7">
        <f>3.02/1000</f>
        <v>3.0200000000000001E-3</v>
      </c>
      <c r="E165" s="2">
        <f>D165*E161</f>
        <v>13.0464</v>
      </c>
      <c r="F165" s="2"/>
      <c r="G165" s="2"/>
      <c r="H165" s="2"/>
      <c r="I165" s="2"/>
      <c r="J165" s="2"/>
      <c r="K165" s="2"/>
      <c r="L165" s="2"/>
    </row>
    <row r="166" spans="1:12" s="74" customFormat="1" ht="18" x14ac:dyDescent="0.35">
      <c r="A166" s="27"/>
      <c r="B166" s="32" t="s">
        <v>25</v>
      </c>
      <c r="C166" s="30" t="s">
        <v>19</v>
      </c>
      <c r="D166" s="7">
        <f>14.5/1000</f>
        <v>1.4500000000000001E-2</v>
      </c>
      <c r="E166" s="2">
        <f>D166*E161</f>
        <v>62.64</v>
      </c>
      <c r="F166" s="2"/>
      <c r="G166" s="2"/>
      <c r="H166" s="2"/>
      <c r="I166" s="2"/>
      <c r="J166" s="2"/>
      <c r="K166" s="2"/>
      <c r="L166" s="2"/>
    </row>
    <row r="167" spans="1:12" s="74" customFormat="1" ht="18" x14ac:dyDescent="0.3">
      <c r="A167" s="27"/>
      <c r="B167" s="7" t="s">
        <v>28</v>
      </c>
      <c r="C167" s="30"/>
      <c r="D167" s="7"/>
      <c r="E167" s="2"/>
      <c r="F167" s="2"/>
      <c r="G167" s="2"/>
      <c r="H167" s="2"/>
      <c r="I167" s="2"/>
      <c r="J167" s="2"/>
      <c r="K167" s="2"/>
      <c r="L167" s="2"/>
    </row>
    <row r="168" spans="1:12" s="74" customFormat="1" ht="18" x14ac:dyDescent="0.3">
      <c r="A168" s="27"/>
      <c r="B168" s="76" t="s">
        <v>67</v>
      </c>
      <c r="C168" s="7" t="s">
        <v>29</v>
      </c>
      <c r="D168" s="7">
        <v>0.1216</v>
      </c>
      <c r="E168" s="2">
        <f>E161*D168</f>
        <v>525.31200000000001</v>
      </c>
      <c r="F168" s="2"/>
      <c r="G168" s="2"/>
      <c r="H168" s="2"/>
      <c r="I168" s="2"/>
      <c r="J168" s="2"/>
      <c r="K168" s="2"/>
      <c r="L168" s="2"/>
    </row>
    <row r="169" spans="1:12" s="74" customFormat="1" ht="18" x14ac:dyDescent="0.35">
      <c r="A169" s="27"/>
      <c r="B169" s="32" t="s">
        <v>31</v>
      </c>
      <c r="C169" s="30" t="s">
        <v>19</v>
      </c>
      <c r="D169" s="7">
        <f>14.9/1000</f>
        <v>1.49E-2</v>
      </c>
      <c r="E169" s="2">
        <f>E161*D169</f>
        <v>64.367999999999995</v>
      </c>
      <c r="F169" s="2"/>
      <c r="G169" s="2"/>
      <c r="H169" s="2"/>
      <c r="I169" s="2"/>
      <c r="J169" s="2"/>
      <c r="K169" s="2"/>
      <c r="L169" s="2"/>
    </row>
    <row r="170" spans="1:12" s="74" customFormat="1" ht="36" x14ac:dyDescent="0.35">
      <c r="A170" s="27"/>
      <c r="B170" s="33" t="s">
        <v>75</v>
      </c>
      <c r="C170" s="7" t="s">
        <v>29</v>
      </c>
      <c r="D170" s="7"/>
      <c r="E170" s="2">
        <f>E168</f>
        <v>525.31200000000001</v>
      </c>
      <c r="F170" s="2"/>
      <c r="G170" s="2"/>
      <c r="H170" s="2"/>
      <c r="I170" s="2"/>
      <c r="J170" s="2"/>
      <c r="K170" s="2"/>
      <c r="L170" s="2"/>
    </row>
    <row r="171" spans="1:12" s="74" customFormat="1" ht="72" x14ac:dyDescent="0.3">
      <c r="A171" s="25">
        <v>5</v>
      </c>
      <c r="B171" s="37" t="s">
        <v>68</v>
      </c>
      <c r="C171" s="39" t="s">
        <v>59</v>
      </c>
      <c r="D171" s="39"/>
      <c r="E171" s="38">
        <f>108.38/1.22</f>
        <v>88.836065573770483</v>
      </c>
      <c r="F171" s="2"/>
      <c r="G171" s="2"/>
      <c r="H171" s="2"/>
      <c r="I171" s="2"/>
      <c r="J171" s="2"/>
      <c r="K171" s="2"/>
      <c r="L171" s="2"/>
    </row>
    <row r="172" spans="1:12" s="74" customFormat="1" ht="18" x14ac:dyDescent="0.3">
      <c r="A172" s="27"/>
      <c r="B172" s="26" t="s">
        <v>15</v>
      </c>
      <c r="C172" s="7" t="s">
        <v>16</v>
      </c>
      <c r="D172" s="29">
        <f>15/100</f>
        <v>0.15</v>
      </c>
      <c r="E172" s="2">
        <f>E171*D172</f>
        <v>13.325409836065573</v>
      </c>
      <c r="F172" s="2"/>
      <c r="G172" s="2"/>
      <c r="H172" s="2"/>
      <c r="I172" s="2"/>
      <c r="J172" s="2"/>
      <c r="K172" s="2"/>
      <c r="L172" s="2"/>
    </row>
    <row r="173" spans="1:12" s="74" customFormat="1" ht="18" x14ac:dyDescent="0.3">
      <c r="A173" s="27"/>
      <c r="B173" s="26" t="s">
        <v>33</v>
      </c>
      <c r="C173" s="7" t="s">
        <v>22</v>
      </c>
      <c r="D173" s="29">
        <f>2.16/100</f>
        <v>2.1600000000000001E-2</v>
      </c>
      <c r="E173" s="2">
        <f>E171*D173</f>
        <v>1.9188590163934425</v>
      </c>
      <c r="F173" s="2"/>
      <c r="G173" s="2"/>
      <c r="H173" s="2"/>
      <c r="I173" s="2"/>
      <c r="J173" s="2"/>
      <c r="K173" s="2"/>
      <c r="L173" s="2"/>
    </row>
    <row r="174" spans="1:12" s="74" customFormat="1" ht="18" x14ac:dyDescent="0.3">
      <c r="A174" s="27"/>
      <c r="B174" s="26" t="s">
        <v>50</v>
      </c>
      <c r="C174" s="7" t="s">
        <v>22</v>
      </c>
      <c r="D174" s="29">
        <f>2.73/100</f>
        <v>2.7300000000000001E-2</v>
      </c>
      <c r="E174" s="2">
        <f>D174*E171</f>
        <v>2.4252245901639342</v>
      </c>
      <c r="F174" s="2"/>
      <c r="G174" s="2"/>
      <c r="H174" s="2"/>
      <c r="I174" s="2"/>
      <c r="J174" s="2"/>
      <c r="K174" s="2"/>
      <c r="L174" s="2"/>
    </row>
    <row r="175" spans="1:12" s="74" customFormat="1" ht="18" x14ac:dyDescent="0.3">
      <c r="A175" s="27"/>
      <c r="B175" s="26" t="s">
        <v>34</v>
      </c>
      <c r="C175" s="7" t="s">
        <v>22</v>
      </c>
      <c r="D175" s="29">
        <f>0.97/100</f>
        <v>9.7000000000000003E-3</v>
      </c>
      <c r="E175" s="2">
        <f>E171*D175</f>
        <v>0.86170983606557372</v>
      </c>
      <c r="F175" s="2"/>
      <c r="G175" s="2"/>
      <c r="H175" s="2"/>
      <c r="I175" s="2"/>
      <c r="J175" s="2"/>
      <c r="K175" s="2"/>
      <c r="L175" s="2"/>
    </row>
    <row r="176" spans="1:12" s="74" customFormat="1" ht="18" x14ac:dyDescent="0.3">
      <c r="A176" s="27"/>
      <c r="B176" s="7" t="s">
        <v>28</v>
      </c>
      <c r="C176" s="30"/>
      <c r="D176" s="7"/>
      <c r="E176" s="2"/>
      <c r="F176" s="2"/>
      <c r="G176" s="2"/>
      <c r="H176" s="2"/>
      <c r="I176" s="2"/>
      <c r="J176" s="2"/>
      <c r="K176" s="2"/>
      <c r="L176" s="2"/>
    </row>
    <row r="177" spans="1:12" s="74" customFormat="1" ht="36" x14ac:dyDescent="0.3">
      <c r="A177" s="25"/>
      <c r="B177" s="31" t="s">
        <v>61</v>
      </c>
      <c r="C177" s="7" t="s">
        <v>47</v>
      </c>
      <c r="D177" s="7">
        <v>1.22</v>
      </c>
      <c r="E177" s="2">
        <f>E171*D177</f>
        <v>108.37999999999998</v>
      </c>
      <c r="F177" s="2"/>
      <c r="G177" s="2"/>
      <c r="H177" s="2"/>
      <c r="I177" s="2"/>
      <c r="J177" s="2"/>
      <c r="K177" s="2"/>
      <c r="L177" s="2"/>
    </row>
    <row r="178" spans="1:12" s="74" customFormat="1" ht="19.5" x14ac:dyDescent="0.35">
      <c r="A178" s="27"/>
      <c r="B178" s="32" t="s">
        <v>35</v>
      </c>
      <c r="C178" s="7" t="s">
        <v>47</v>
      </c>
      <c r="D178" s="29">
        <v>7.0000000000000007E-2</v>
      </c>
      <c r="E178" s="2">
        <f>E171*D178</f>
        <v>6.2185245901639341</v>
      </c>
      <c r="F178" s="2"/>
      <c r="G178" s="2"/>
      <c r="H178" s="2"/>
      <c r="I178" s="2"/>
      <c r="J178" s="2"/>
      <c r="K178" s="2"/>
      <c r="L178" s="2"/>
    </row>
    <row r="179" spans="1:12" s="74" customFormat="1" ht="36" x14ac:dyDescent="0.35">
      <c r="A179" s="27"/>
      <c r="B179" s="113" t="s">
        <v>72</v>
      </c>
      <c r="C179" s="80" t="s">
        <v>29</v>
      </c>
      <c r="D179" s="75"/>
      <c r="E179" s="2">
        <f>E177*1.6</f>
        <v>173.40799999999999</v>
      </c>
      <c r="F179" s="2"/>
      <c r="G179" s="2"/>
      <c r="H179" s="2"/>
      <c r="I179" s="2"/>
      <c r="J179" s="2"/>
      <c r="K179" s="2"/>
      <c r="L179" s="2"/>
    </row>
    <row r="180" spans="1:12" s="74" customFormat="1" ht="18" x14ac:dyDescent="0.3">
      <c r="A180" s="27"/>
      <c r="B180" s="78"/>
      <c r="C180" s="80"/>
      <c r="D180" s="7"/>
      <c r="E180" s="2"/>
      <c r="F180" s="2"/>
      <c r="G180" s="73"/>
      <c r="H180" s="73"/>
      <c r="I180" s="73"/>
      <c r="J180" s="73"/>
      <c r="K180" s="73"/>
      <c r="L180" s="73"/>
    </row>
    <row r="181" spans="1:12" s="74" customFormat="1" ht="36" x14ac:dyDescent="0.3">
      <c r="A181" s="86"/>
      <c r="B181" s="72" t="s">
        <v>70</v>
      </c>
      <c r="C181" s="84"/>
      <c r="D181" s="7"/>
      <c r="E181" s="2"/>
      <c r="F181" s="2"/>
      <c r="G181" s="2"/>
      <c r="H181" s="2"/>
      <c r="I181" s="2"/>
      <c r="J181" s="2"/>
      <c r="K181" s="2"/>
      <c r="L181" s="2"/>
    </row>
    <row r="182" spans="1:12" s="74" customFormat="1" ht="54" x14ac:dyDescent="0.3">
      <c r="A182" s="25">
        <v>1</v>
      </c>
      <c r="B182" s="81" t="s">
        <v>21</v>
      </c>
      <c r="C182" s="39" t="s">
        <v>59</v>
      </c>
      <c r="D182" s="39"/>
      <c r="E182" s="38">
        <f>E203*0.25</f>
        <v>237.53749999999999</v>
      </c>
      <c r="F182" s="3"/>
      <c r="G182" s="3"/>
      <c r="H182" s="3"/>
      <c r="I182" s="3"/>
      <c r="J182" s="3"/>
      <c r="K182" s="2"/>
      <c r="L182" s="2"/>
    </row>
    <row r="183" spans="1:12" s="74" customFormat="1" ht="18" x14ac:dyDescent="0.3">
      <c r="A183" s="86"/>
      <c r="B183" s="34" t="s">
        <v>36</v>
      </c>
      <c r="C183" s="162" t="s">
        <v>22</v>
      </c>
      <c r="D183" s="29">
        <f>41.8/1000</f>
        <v>4.1799999999999997E-2</v>
      </c>
      <c r="E183" s="2">
        <f>E182*D183</f>
        <v>9.9290674999999986</v>
      </c>
      <c r="F183" s="3"/>
      <c r="G183" s="3"/>
      <c r="H183" s="3"/>
      <c r="I183" s="3"/>
      <c r="J183" s="3"/>
      <c r="K183" s="2"/>
      <c r="L183" s="2"/>
    </row>
    <row r="184" spans="1:12" s="74" customFormat="1" ht="36" x14ac:dyDescent="0.3">
      <c r="A184" s="25">
        <v>2</v>
      </c>
      <c r="B184" s="81" t="s">
        <v>23</v>
      </c>
      <c r="C184" s="39" t="s">
        <v>59</v>
      </c>
      <c r="D184" s="83"/>
      <c r="E184" s="38">
        <f>E182</f>
        <v>237.53749999999999</v>
      </c>
      <c r="F184" s="3"/>
      <c r="G184" s="3"/>
      <c r="H184" s="3"/>
      <c r="I184" s="3"/>
      <c r="J184" s="3"/>
      <c r="K184" s="2"/>
      <c r="L184" s="2"/>
    </row>
    <row r="185" spans="1:12" s="74" customFormat="1" ht="18" x14ac:dyDescent="0.3">
      <c r="A185" s="27"/>
      <c r="B185" s="34" t="s">
        <v>15</v>
      </c>
      <c r="C185" s="7" t="s">
        <v>16</v>
      </c>
      <c r="D185" s="29">
        <f>15.5/1000</f>
        <v>1.55E-2</v>
      </c>
      <c r="E185" s="2">
        <f>E184*D185</f>
        <v>3.6818312499999997</v>
      </c>
      <c r="F185" s="3"/>
      <c r="G185" s="3"/>
      <c r="H185" s="3"/>
      <c r="I185" s="3"/>
      <c r="J185" s="3"/>
      <c r="K185" s="2"/>
      <c r="L185" s="2"/>
    </row>
    <row r="186" spans="1:12" s="74" customFormat="1" ht="36" x14ac:dyDescent="0.3">
      <c r="A186" s="27"/>
      <c r="B186" s="31" t="s">
        <v>24</v>
      </c>
      <c r="C186" s="162" t="s">
        <v>22</v>
      </c>
      <c r="D186" s="29">
        <f>34.7/1000</f>
        <v>3.4700000000000002E-2</v>
      </c>
      <c r="E186" s="2">
        <f>E184*D186</f>
        <v>8.24255125</v>
      </c>
      <c r="F186" s="3"/>
      <c r="G186" s="3"/>
      <c r="H186" s="3"/>
      <c r="I186" s="3"/>
      <c r="J186" s="3"/>
      <c r="K186" s="2"/>
      <c r="L186" s="2"/>
    </row>
    <row r="187" spans="1:12" s="74" customFormat="1" ht="18" x14ac:dyDescent="0.3">
      <c r="A187" s="27"/>
      <c r="B187" s="34" t="s">
        <v>25</v>
      </c>
      <c r="C187" s="7" t="s">
        <v>19</v>
      </c>
      <c r="D187" s="29">
        <f>2.09/1000</f>
        <v>2.0899999999999998E-3</v>
      </c>
      <c r="E187" s="2">
        <f>E184*D187</f>
        <v>0.49645337499999997</v>
      </c>
      <c r="F187" s="3"/>
      <c r="G187" s="3"/>
      <c r="H187" s="3"/>
      <c r="I187" s="3"/>
      <c r="J187" s="3"/>
      <c r="K187" s="2"/>
      <c r="L187" s="2"/>
    </row>
    <row r="188" spans="1:12" s="74" customFormat="1" ht="18" x14ac:dyDescent="0.3">
      <c r="A188" s="25">
        <v>3</v>
      </c>
      <c r="B188" s="81" t="s">
        <v>26</v>
      </c>
      <c r="C188" s="39" t="s">
        <v>52</v>
      </c>
      <c r="D188" s="7"/>
      <c r="E188" s="38">
        <f>E184*1.8</f>
        <v>427.5675</v>
      </c>
      <c r="F188" s="3"/>
      <c r="G188" s="3"/>
      <c r="H188" s="3"/>
      <c r="I188" s="3"/>
      <c r="J188" s="3"/>
      <c r="K188" s="2"/>
      <c r="L188" s="2"/>
    </row>
    <row r="189" spans="1:12" s="74" customFormat="1" ht="19.5" x14ac:dyDescent="0.3">
      <c r="A189" s="25">
        <v>4</v>
      </c>
      <c r="B189" s="81" t="s">
        <v>53</v>
      </c>
      <c r="C189" s="39" t="s">
        <v>59</v>
      </c>
      <c r="D189" s="87"/>
      <c r="E189" s="38">
        <f>E184</f>
        <v>237.53749999999999</v>
      </c>
      <c r="F189" s="63"/>
      <c r="G189" s="63"/>
      <c r="H189" s="63"/>
      <c r="I189" s="63"/>
      <c r="J189" s="63"/>
      <c r="K189" s="63"/>
      <c r="L189" s="63"/>
    </row>
    <row r="190" spans="1:12" s="74" customFormat="1" ht="18" x14ac:dyDescent="0.3">
      <c r="A190" s="25"/>
      <c r="B190" s="64" t="s">
        <v>15</v>
      </c>
      <c r="C190" s="65" t="s">
        <v>16</v>
      </c>
      <c r="D190" s="66">
        <v>3.2299999999999998E-3</v>
      </c>
      <c r="E190" s="67">
        <f>E189*D190</f>
        <v>0.76724612499999989</v>
      </c>
      <c r="F190" s="63"/>
      <c r="G190" s="63"/>
      <c r="H190" s="63"/>
      <c r="I190" s="63"/>
      <c r="J190" s="63"/>
      <c r="K190" s="63"/>
      <c r="L190" s="63"/>
    </row>
    <row r="191" spans="1:12" s="74" customFormat="1" ht="18" x14ac:dyDescent="0.3">
      <c r="A191" s="25"/>
      <c r="B191" s="64" t="s">
        <v>55</v>
      </c>
      <c r="C191" s="65" t="s">
        <v>56</v>
      </c>
      <c r="D191" s="66">
        <v>3.62E-3</v>
      </c>
      <c r="E191" s="67">
        <f>ROUND(E189*D191,2)</f>
        <v>0.86</v>
      </c>
      <c r="F191" s="63"/>
      <c r="G191" s="63"/>
      <c r="H191" s="63"/>
      <c r="I191" s="63"/>
      <c r="J191" s="3"/>
      <c r="K191" s="63"/>
      <c r="L191" s="63"/>
    </row>
    <row r="192" spans="1:12" s="74" customFormat="1" ht="18" x14ac:dyDescent="0.3">
      <c r="A192" s="25"/>
      <c r="B192" s="64" t="s">
        <v>25</v>
      </c>
      <c r="C192" s="65" t="s">
        <v>19</v>
      </c>
      <c r="D192" s="66">
        <v>1.8000000000000001E-4</v>
      </c>
      <c r="E192" s="67">
        <f>ROUND(E189*D192,2)</f>
        <v>0.04</v>
      </c>
      <c r="F192" s="63"/>
      <c r="G192" s="63"/>
      <c r="H192" s="63"/>
      <c r="I192" s="63"/>
      <c r="J192" s="63"/>
      <c r="K192" s="63"/>
      <c r="L192" s="63"/>
    </row>
    <row r="193" spans="1:12" s="74" customFormat="1" ht="19.5" x14ac:dyDescent="0.3">
      <c r="A193" s="25"/>
      <c r="B193" s="68" t="s">
        <v>57</v>
      </c>
      <c r="C193" s="7" t="s">
        <v>47</v>
      </c>
      <c r="D193" s="66">
        <v>4.0000000000000003E-5</v>
      </c>
      <c r="E193" s="111">
        <f>ROUND(E189*D193,2)</f>
        <v>0.01</v>
      </c>
      <c r="F193" s="63"/>
      <c r="G193" s="63"/>
      <c r="H193" s="63"/>
      <c r="I193" s="63"/>
      <c r="J193" s="63"/>
      <c r="K193" s="63"/>
      <c r="L193" s="63"/>
    </row>
    <row r="194" spans="1:12" s="74" customFormat="1" ht="90" x14ac:dyDescent="0.35">
      <c r="A194" s="25">
        <v>5</v>
      </c>
      <c r="B194" s="41" t="s">
        <v>82</v>
      </c>
      <c r="C194" s="39" t="s">
        <v>59</v>
      </c>
      <c r="D194" s="39"/>
      <c r="E194" s="38">
        <f>146.06/1.22</f>
        <v>119.72131147540983</v>
      </c>
      <c r="F194" s="2"/>
      <c r="G194" s="2"/>
      <c r="H194" s="2"/>
      <c r="I194" s="2"/>
      <c r="J194" s="2"/>
      <c r="K194" s="2"/>
      <c r="L194" s="2"/>
    </row>
    <row r="195" spans="1:12" s="74" customFormat="1" ht="18" x14ac:dyDescent="0.3">
      <c r="A195" s="27"/>
      <c r="B195" s="26" t="s">
        <v>15</v>
      </c>
      <c r="C195" s="7" t="s">
        <v>16</v>
      </c>
      <c r="D195" s="29">
        <f>15/100</f>
        <v>0.15</v>
      </c>
      <c r="E195" s="2">
        <f>E194*D195</f>
        <v>17.958196721311474</v>
      </c>
      <c r="F195" s="2"/>
      <c r="G195" s="2"/>
      <c r="H195" s="2"/>
      <c r="I195" s="2"/>
      <c r="J195" s="2"/>
      <c r="K195" s="2"/>
      <c r="L195" s="2"/>
    </row>
    <row r="196" spans="1:12" s="74" customFormat="1" ht="18" x14ac:dyDescent="0.3">
      <c r="A196" s="27"/>
      <c r="B196" s="26" t="s">
        <v>33</v>
      </c>
      <c r="C196" s="7" t="s">
        <v>22</v>
      </c>
      <c r="D196" s="29">
        <f>2.16/100</f>
        <v>2.1600000000000001E-2</v>
      </c>
      <c r="E196" s="2">
        <f>E194*D196</f>
        <v>2.5859803278688527</v>
      </c>
      <c r="F196" s="2"/>
      <c r="G196" s="2"/>
      <c r="H196" s="2"/>
      <c r="I196" s="2"/>
      <c r="J196" s="2"/>
      <c r="K196" s="2"/>
      <c r="L196" s="2"/>
    </row>
    <row r="197" spans="1:12" s="74" customFormat="1" ht="18" x14ac:dyDescent="0.3">
      <c r="A197" s="27"/>
      <c r="B197" s="26" t="s">
        <v>50</v>
      </c>
      <c r="C197" s="7" t="s">
        <v>22</v>
      </c>
      <c r="D197" s="29">
        <f>2.73/100</f>
        <v>2.7300000000000001E-2</v>
      </c>
      <c r="E197" s="2">
        <f>D197*E194</f>
        <v>3.2683918032786887</v>
      </c>
      <c r="F197" s="2"/>
      <c r="G197" s="2"/>
      <c r="H197" s="2"/>
      <c r="I197" s="2"/>
      <c r="J197" s="2"/>
      <c r="K197" s="2"/>
      <c r="L197" s="2"/>
    </row>
    <row r="198" spans="1:12" s="74" customFormat="1" ht="18" x14ac:dyDescent="0.3">
      <c r="A198" s="27"/>
      <c r="B198" s="26" t="s">
        <v>34</v>
      </c>
      <c r="C198" s="7" t="s">
        <v>22</v>
      </c>
      <c r="D198" s="29">
        <f>0.97/100</f>
        <v>9.7000000000000003E-3</v>
      </c>
      <c r="E198" s="2">
        <f>E194*D198</f>
        <v>1.1612967213114753</v>
      </c>
      <c r="F198" s="2"/>
      <c r="G198" s="2"/>
      <c r="H198" s="2"/>
      <c r="I198" s="2"/>
      <c r="J198" s="2"/>
      <c r="K198" s="2"/>
      <c r="L198" s="2"/>
    </row>
    <row r="199" spans="1:12" s="74" customFormat="1" ht="18" x14ac:dyDescent="0.3">
      <c r="A199" s="27"/>
      <c r="B199" s="7" t="s">
        <v>28</v>
      </c>
      <c r="C199" s="30"/>
      <c r="D199" s="7"/>
      <c r="E199" s="2"/>
      <c r="F199" s="2"/>
      <c r="G199" s="2"/>
      <c r="H199" s="2"/>
      <c r="I199" s="2"/>
      <c r="J199" s="2"/>
      <c r="K199" s="2"/>
      <c r="L199" s="2"/>
    </row>
    <row r="200" spans="1:12" s="74" customFormat="1" ht="36" x14ac:dyDescent="0.3">
      <c r="A200" s="25"/>
      <c r="B200" s="31" t="s">
        <v>61</v>
      </c>
      <c r="C200" s="7" t="s">
        <v>47</v>
      </c>
      <c r="D200" s="7">
        <v>1.22</v>
      </c>
      <c r="E200" s="2">
        <f>D200*E194</f>
        <v>146.06</v>
      </c>
      <c r="F200" s="2"/>
      <c r="G200" s="2"/>
      <c r="H200" s="2"/>
      <c r="I200" s="2"/>
      <c r="J200" s="2"/>
      <c r="K200" s="2"/>
      <c r="L200" s="2"/>
    </row>
    <row r="201" spans="1:12" s="74" customFormat="1" ht="19.5" x14ac:dyDescent="0.35">
      <c r="A201" s="27"/>
      <c r="B201" s="32" t="s">
        <v>35</v>
      </c>
      <c r="C201" s="7" t="s">
        <v>47</v>
      </c>
      <c r="D201" s="29">
        <v>7.0000000000000007E-2</v>
      </c>
      <c r="E201" s="2">
        <f>E194*D201</f>
        <v>8.380491803278689</v>
      </c>
      <c r="F201" s="2"/>
      <c r="G201" s="2"/>
      <c r="H201" s="2"/>
      <c r="I201" s="2"/>
      <c r="J201" s="2"/>
      <c r="K201" s="2"/>
      <c r="L201" s="2"/>
    </row>
    <row r="202" spans="1:12" s="74" customFormat="1" ht="36" x14ac:dyDescent="0.35">
      <c r="A202" s="27"/>
      <c r="B202" s="113" t="s">
        <v>72</v>
      </c>
      <c r="C202" s="80" t="s">
        <v>29</v>
      </c>
      <c r="D202" s="75"/>
      <c r="E202" s="2">
        <f>E200*1.6</f>
        <v>233.69600000000003</v>
      </c>
      <c r="F202" s="2"/>
      <c r="G202" s="2"/>
      <c r="H202" s="2"/>
      <c r="I202" s="2"/>
      <c r="J202" s="2"/>
      <c r="K202" s="2"/>
      <c r="L202" s="2"/>
    </row>
    <row r="203" spans="1:12" s="74" customFormat="1" ht="49.5" x14ac:dyDescent="0.3">
      <c r="A203" s="27">
        <v>6</v>
      </c>
      <c r="B203" s="40" t="s">
        <v>76</v>
      </c>
      <c r="C203" s="77" t="s">
        <v>62</v>
      </c>
      <c r="D203" s="25"/>
      <c r="E203" s="73">
        <v>950.15</v>
      </c>
      <c r="F203" s="2"/>
      <c r="G203" s="2"/>
      <c r="H203" s="2"/>
      <c r="I203" s="2"/>
      <c r="J203" s="2"/>
      <c r="K203" s="2"/>
      <c r="L203" s="2"/>
    </row>
    <row r="204" spans="1:12" s="74" customFormat="1" ht="18" x14ac:dyDescent="0.3">
      <c r="A204" s="27"/>
      <c r="B204" s="26" t="s">
        <v>15</v>
      </c>
      <c r="C204" s="7" t="s">
        <v>16</v>
      </c>
      <c r="D204" s="7">
        <f>33/1000</f>
        <v>3.3000000000000002E-2</v>
      </c>
      <c r="E204" s="2">
        <f>E203*D204</f>
        <v>31.354950000000002</v>
      </c>
      <c r="F204" s="2"/>
      <c r="G204" s="2"/>
      <c r="H204" s="2"/>
      <c r="I204" s="2"/>
      <c r="J204" s="2"/>
      <c r="K204" s="2"/>
      <c r="L204" s="2"/>
    </row>
    <row r="205" spans="1:12" s="74" customFormat="1" ht="18" x14ac:dyDescent="0.35">
      <c r="A205" s="27"/>
      <c r="B205" s="32" t="s">
        <v>36</v>
      </c>
      <c r="C205" s="7" t="s">
        <v>22</v>
      </c>
      <c r="D205" s="7">
        <f>2.58/1000</f>
        <v>2.5800000000000003E-3</v>
      </c>
      <c r="E205" s="2">
        <f>E203*D205</f>
        <v>2.451387</v>
      </c>
      <c r="F205" s="2"/>
      <c r="G205" s="2"/>
      <c r="H205" s="2"/>
      <c r="I205" s="2"/>
      <c r="J205" s="2"/>
      <c r="K205" s="2"/>
      <c r="L205" s="2"/>
    </row>
    <row r="206" spans="1:12" s="74" customFormat="1" ht="18" x14ac:dyDescent="0.3">
      <c r="A206" s="27"/>
      <c r="B206" s="26" t="s">
        <v>33</v>
      </c>
      <c r="C206" s="7" t="s">
        <v>22</v>
      </c>
      <c r="D206" s="7">
        <f>0.42/1000</f>
        <v>4.1999999999999996E-4</v>
      </c>
      <c r="E206" s="2">
        <f>E203*D206</f>
        <v>0.39906299999999995</v>
      </c>
      <c r="F206" s="2"/>
      <c r="G206" s="2"/>
      <c r="H206" s="2"/>
      <c r="I206" s="2"/>
      <c r="J206" s="2"/>
      <c r="K206" s="2"/>
      <c r="L206" s="2"/>
    </row>
    <row r="207" spans="1:12" s="74" customFormat="1" ht="18" x14ac:dyDescent="0.35">
      <c r="A207" s="27"/>
      <c r="B207" s="32" t="s">
        <v>37</v>
      </c>
      <c r="C207" s="7" t="s">
        <v>22</v>
      </c>
      <c r="D207" s="7">
        <f>11.2/1000</f>
        <v>1.12E-2</v>
      </c>
      <c r="E207" s="2">
        <f>D207*E203</f>
        <v>10.641679999999999</v>
      </c>
      <c r="F207" s="2"/>
      <c r="G207" s="2"/>
      <c r="H207" s="2"/>
      <c r="I207" s="2"/>
      <c r="J207" s="2"/>
      <c r="K207" s="2"/>
      <c r="L207" s="2"/>
    </row>
    <row r="208" spans="1:12" s="74" customFormat="1" ht="18" x14ac:dyDescent="0.35">
      <c r="A208" s="27"/>
      <c r="B208" s="32" t="s">
        <v>38</v>
      </c>
      <c r="C208" s="7" t="s">
        <v>22</v>
      </c>
      <c r="D208" s="7">
        <f>24.8/1000</f>
        <v>2.4799999999999999E-2</v>
      </c>
      <c r="E208" s="2">
        <f>D208*E203</f>
        <v>23.56372</v>
      </c>
      <c r="F208" s="2"/>
      <c r="G208" s="2"/>
      <c r="H208" s="2"/>
      <c r="I208" s="2"/>
      <c r="J208" s="2"/>
      <c r="K208" s="2"/>
      <c r="L208" s="2"/>
    </row>
    <row r="209" spans="1:12" s="74" customFormat="1" ht="18" x14ac:dyDescent="0.35">
      <c r="A209" s="27"/>
      <c r="B209" s="32" t="s">
        <v>34</v>
      </c>
      <c r="C209" s="7" t="s">
        <v>22</v>
      </c>
      <c r="D209" s="7">
        <f>4.14/1000</f>
        <v>4.1399999999999996E-3</v>
      </c>
      <c r="E209" s="2">
        <f>E203*D209</f>
        <v>3.9336209999999996</v>
      </c>
      <c r="F209" s="2"/>
      <c r="G209" s="2"/>
      <c r="H209" s="2"/>
      <c r="I209" s="2"/>
      <c r="J209" s="2"/>
      <c r="K209" s="2"/>
      <c r="L209" s="2"/>
    </row>
    <row r="210" spans="1:12" s="74" customFormat="1" ht="36" x14ac:dyDescent="0.35">
      <c r="A210" s="27"/>
      <c r="B210" s="33" t="s">
        <v>39</v>
      </c>
      <c r="C210" s="7" t="s">
        <v>22</v>
      </c>
      <c r="D210" s="7">
        <f>0.53/1000</f>
        <v>5.2999999999999998E-4</v>
      </c>
      <c r="E210" s="2">
        <f>E203*D210</f>
        <v>0.50357949999999996</v>
      </c>
      <c r="F210" s="2"/>
      <c r="G210" s="2"/>
      <c r="H210" s="2"/>
      <c r="I210" s="2"/>
      <c r="J210" s="2"/>
      <c r="K210" s="2"/>
      <c r="L210" s="2"/>
    </row>
    <row r="211" spans="1:12" s="74" customFormat="1" ht="18" x14ac:dyDescent="0.3">
      <c r="A211" s="27"/>
      <c r="B211" s="7" t="s">
        <v>28</v>
      </c>
      <c r="C211" s="30"/>
      <c r="D211" s="7"/>
      <c r="E211" s="2"/>
      <c r="F211" s="2"/>
      <c r="G211" s="2"/>
      <c r="H211" s="2"/>
      <c r="I211" s="2"/>
      <c r="J211" s="2"/>
      <c r="K211" s="2"/>
      <c r="L211" s="2"/>
    </row>
    <row r="212" spans="1:12" s="74" customFormat="1" ht="36" x14ac:dyDescent="0.3">
      <c r="A212" s="27"/>
      <c r="B212" s="31" t="s">
        <v>40</v>
      </c>
      <c r="C212" s="7" t="s">
        <v>47</v>
      </c>
      <c r="D212" s="7" t="s">
        <v>51</v>
      </c>
      <c r="E212" s="2">
        <f>E203*0.12*1.26</f>
        <v>143.66267999999999</v>
      </c>
      <c r="F212" s="2"/>
      <c r="G212" s="2"/>
      <c r="H212" s="2"/>
      <c r="I212" s="2"/>
      <c r="J212" s="2"/>
      <c r="K212" s="2"/>
      <c r="L212" s="2"/>
    </row>
    <row r="213" spans="1:12" s="74" customFormat="1" ht="20.25" x14ac:dyDescent="0.35">
      <c r="A213" s="27"/>
      <c r="B213" s="32" t="s">
        <v>35</v>
      </c>
      <c r="C213" s="30" t="s">
        <v>71</v>
      </c>
      <c r="D213" s="7">
        <f>30/1000</f>
        <v>0.03</v>
      </c>
      <c r="E213" s="2">
        <f>E203*D213</f>
        <v>28.504499999999997</v>
      </c>
      <c r="F213" s="2"/>
      <c r="G213" s="2"/>
      <c r="H213" s="2"/>
      <c r="I213" s="2"/>
      <c r="J213" s="2"/>
      <c r="K213" s="2"/>
      <c r="L213" s="2"/>
    </row>
    <row r="214" spans="1:12" s="74" customFormat="1" ht="36" x14ac:dyDescent="0.3">
      <c r="A214" s="27"/>
      <c r="B214" s="31" t="s">
        <v>73</v>
      </c>
      <c r="C214" s="7" t="s">
        <v>29</v>
      </c>
      <c r="D214" s="7"/>
      <c r="E214" s="2">
        <f>E212*1.6</f>
        <v>229.860288</v>
      </c>
      <c r="F214" s="2"/>
      <c r="G214" s="2"/>
      <c r="H214" s="2"/>
      <c r="I214" s="2"/>
      <c r="J214" s="2"/>
      <c r="K214" s="2"/>
      <c r="L214" s="2"/>
    </row>
    <row r="215" spans="1:12" s="74" customFormat="1" ht="51.75" x14ac:dyDescent="0.3">
      <c r="A215" s="27">
        <v>7</v>
      </c>
      <c r="B215" s="79" t="s">
        <v>63</v>
      </c>
      <c r="C215" s="25" t="s">
        <v>29</v>
      </c>
      <c r="D215" s="25"/>
      <c r="E215" s="73">
        <f>E220*0.0007</f>
        <v>0.63342999999999994</v>
      </c>
      <c r="F215" s="2"/>
      <c r="G215" s="2"/>
      <c r="H215" s="2"/>
      <c r="I215" s="2"/>
      <c r="J215" s="2"/>
      <c r="K215" s="2"/>
      <c r="L215" s="2"/>
    </row>
    <row r="216" spans="1:12" s="74" customFormat="1" ht="18" x14ac:dyDescent="0.35">
      <c r="A216" s="77"/>
      <c r="B216" s="32" t="s">
        <v>64</v>
      </c>
      <c r="C216" s="162" t="s">
        <v>22</v>
      </c>
      <c r="D216" s="7">
        <v>0.3</v>
      </c>
      <c r="E216" s="2">
        <f>E215*D216</f>
        <v>0.19002899999999998</v>
      </c>
      <c r="F216" s="2"/>
      <c r="G216" s="2"/>
      <c r="H216" s="2"/>
      <c r="I216" s="2"/>
      <c r="J216" s="2"/>
      <c r="K216" s="2"/>
      <c r="L216" s="2"/>
    </row>
    <row r="217" spans="1:12" s="74" customFormat="1" ht="18" x14ac:dyDescent="0.3">
      <c r="A217" s="77"/>
      <c r="B217" s="7" t="s">
        <v>28</v>
      </c>
      <c r="C217" s="30"/>
      <c r="D217" s="7"/>
      <c r="E217" s="2"/>
      <c r="F217" s="2"/>
      <c r="G217" s="2"/>
      <c r="H217" s="2"/>
      <c r="I217" s="2"/>
      <c r="J217" s="2"/>
      <c r="K217" s="2"/>
      <c r="L217" s="2"/>
    </row>
    <row r="218" spans="1:12" s="74" customFormat="1" ht="18" x14ac:dyDescent="0.3">
      <c r="A218" s="77"/>
      <c r="B218" s="26" t="s">
        <v>60</v>
      </c>
      <c r="C218" s="7" t="s">
        <v>29</v>
      </c>
      <c r="D218" s="7" t="s">
        <v>51</v>
      </c>
      <c r="E218" s="2">
        <f>E215</f>
        <v>0.63342999999999994</v>
      </c>
      <c r="F218" s="2"/>
      <c r="G218" s="2"/>
      <c r="H218" s="2"/>
      <c r="I218" s="2"/>
      <c r="J218" s="2"/>
      <c r="K218" s="2"/>
      <c r="L218" s="2"/>
    </row>
    <row r="219" spans="1:12" s="74" customFormat="1" ht="18" x14ac:dyDescent="0.3">
      <c r="A219" s="27"/>
      <c r="B219" s="34" t="s">
        <v>74</v>
      </c>
      <c r="C219" s="7" t="s">
        <v>29</v>
      </c>
      <c r="D219" s="7"/>
      <c r="E219" s="2">
        <f>E218</f>
        <v>0.63342999999999994</v>
      </c>
      <c r="F219" s="2"/>
      <c r="G219" s="2"/>
      <c r="H219" s="2"/>
      <c r="I219" s="2"/>
      <c r="J219" s="2"/>
      <c r="K219" s="2"/>
      <c r="L219" s="2"/>
    </row>
    <row r="220" spans="1:12" s="74" customFormat="1" ht="66" x14ac:dyDescent="0.3">
      <c r="A220" s="27">
        <v>8</v>
      </c>
      <c r="B220" s="79" t="s">
        <v>83</v>
      </c>
      <c r="C220" s="28" t="s">
        <v>62</v>
      </c>
      <c r="D220" s="25"/>
      <c r="E220" s="73">
        <v>904.9</v>
      </c>
      <c r="F220" s="2"/>
      <c r="G220" s="2"/>
      <c r="H220" s="2"/>
      <c r="I220" s="2"/>
      <c r="J220" s="2"/>
      <c r="K220" s="2"/>
      <c r="L220" s="2"/>
    </row>
    <row r="221" spans="1:12" s="74" customFormat="1" ht="18" x14ac:dyDescent="0.3">
      <c r="A221" s="27"/>
      <c r="B221" s="26" t="s">
        <v>15</v>
      </c>
      <c r="C221" s="7" t="s">
        <v>16</v>
      </c>
      <c r="D221" s="7">
        <f>37.64/1000</f>
        <v>3.764E-2</v>
      </c>
      <c r="E221" s="2">
        <f>E220*D221</f>
        <v>34.060435999999996</v>
      </c>
      <c r="F221" s="2"/>
      <c r="G221" s="2"/>
      <c r="H221" s="2"/>
      <c r="I221" s="2"/>
      <c r="J221" s="2"/>
      <c r="K221" s="2"/>
      <c r="L221" s="2"/>
    </row>
    <row r="222" spans="1:12" s="74" customFormat="1" ht="18" x14ac:dyDescent="0.35">
      <c r="A222" s="27"/>
      <c r="B222" s="32" t="s">
        <v>37</v>
      </c>
      <c r="C222" s="7" t="s">
        <v>22</v>
      </c>
      <c r="D222" s="7">
        <f>3.7/1000</f>
        <v>3.7000000000000002E-3</v>
      </c>
      <c r="E222" s="2">
        <f>D222*E220</f>
        <v>3.3481300000000003</v>
      </c>
      <c r="F222" s="2"/>
      <c r="G222" s="2"/>
      <c r="H222" s="2"/>
      <c r="I222" s="2"/>
      <c r="J222" s="2"/>
      <c r="K222" s="2"/>
      <c r="L222" s="2"/>
    </row>
    <row r="223" spans="1:12" s="74" customFormat="1" ht="18" x14ac:dyDescent="0.35">
      <c r="A223" s="27"/>
      <c r="B223" s="32" t="s">
        <v>65</v>
      </c>
      <c r="C223" s="7" t="s">
        <v>22</v>
      </c>
      <c r="D223" s="7">
        <f>11.1/1000</f>
        <v>1.11E-2</v>
      </c>
      <c r="E223" s="2">
        <f>D223*E220</f>
        <v>10.04439</v>
      </c>
      <c r="F223" s="2"/>
      <c r="G223" s="2"/>
      <c r="H223" s="2"/>
      <c r="I223" s="2"/>
      <c r="J223" s="2"/>
      <c r="K223" s="2"/>
      <c r="L223" s="2"/>
    </row>
    <row r="224" spans="1:12" s="74" customFormat="1" ht="18" x14ac:dyDescent="0.35">
      <c r="A224" s="27"/>
      <c r="B224" s="32" t="s">
        <v>66</v>
      </c>
      <c r="C224" s="7" t="s">
        <v>22</v>
      </c>
      <c r="D224" s="7">
        <f>3.02/1000</f>
        <v>3.0200000000000001E-3</v>
      </c>
      <c r="E224" s="2">
        <f>D224*E220</f>
        <v>2.7327979999999998</v>
      </c>
      <c r="F224" s="2"/>
      <c r="G224" s="2"/>
      <c r="H224" s="2"/>
      <c r="I224" s="2"/>
      <c r="J224" s="2"/>
      <c r="K224" s="2"/>
      <c r="L224" s="2"/>
    </row>
    <row r="225" spans="1:12" s="74" customFormat="1" ht="18" x14ac:dyDescent="0.35">
      <c r="A225" s="27"/>
      <c r="B225" s="32" t="s">
        <v>25</v>
      </c>
      <c r="C225" s="30" t="s">
        <v>19</v>
      </c>
      <c r="D225" s="7">
        <f>14.5/1000</f>
        <v>1.4500000000000001E-2</v>
      </c>
      <c r="E225" s="2">
        <f>D225*E220</f>
        <v>13.12105</v>
      </c>
      <c r="F225" s="2"/>
      <c r="G225" s="2"/>
      <c r="H225" s="2"/>
      <c r="I225" s="2"/>
      <c r="J225" s="2"/>
      <c r="K225" s="2"/>
      <c r="L225" s="2"/>
    </row>
    <row r="226" spans="1:12" s="74" customFormat="1" ht="18" x14ac:dyDescent="0.3">
      <c r="A226" s="27"/>
      <c r="B226" s="7" t="s">
        <v>28</v>
      </c>
      <c r="C226" s="30"/>
      <c r="D226" s="7"/>
      <c r="E226" s="2"/>
      <c r="F226" s="2"/>
      <c r="G226" s="2"/>
      <c r="H226" s="2"/>
      <c r="I226" s="2"/>
      <c r="J226" s="2"/>
      <c r="K226" s="2"/>
      <c r="L226" s="2"/>
    </row>
    <row r="227" spans="1:12" s="74" customFormat="1" ht="18" x14ac:dyDescent="0.3">
      <c r="A227" s="27"/>
      <c r="B227" s="76" t="s">
        <v>67</v>
      </c>
      <c r="C227" s="7" t="s">
        <v>29</v>
      </c>
      <c r="D227" s="7">
        <v>0.1216</v>
      </c>
      <c r="E227" s="2">
        <f>E220*D227</f>
        <v>110.03583999999999</v>
      </c>
      <c r="F227" s="2"/>
      <c r="G227" s="2"/>
      <c r="H227" s="2"/>
      <c r="I227" s="2"/>
      <c r="J227" s="2"/>
      <c r="K227" s="2"/>
      <c r="L227" s="2"/>
    </row>
    <row r="228" spans="1:12" s="74" customFormat="1" ht="18" x14ac:dyDescent="0.35">
      <c r="A228" s="27"/>
      <c r="B228" s="32" t="s">
        <v>31</v>
      </c>
      <c r="C228" s="30" t="s">
        <v>19</v>
      </c>
      <c r="D228" s="7">
        <f>14.9/1000</f>
        <v>1.49E-2</v>
      </c>
      <c r="E228" s="2">
        <f>E220*D228</f>
        <v>13.48301</v>
      </c>
      <c r="F228" s="2"/>
      <c r="G228" s="2"/>
      <c r="H228" s="2"/>
      <c r="I228" s="2"/>
      <c r="J228" s="2"/>
      <c r="K228" s="2"/>
      <c r="L228" s="2"/>
    </row>
    <row r="229" spans="1:12" s="74" customFormat="1" ht="36" x14ac:dyDescent="0.35">
      <c r="A229" s="27"/>
      <c r="B229" s="33" t="s">
        <v>75</v>
      </c>
      <c r="C229" s="7" t="s">
        <v>29</v>
      </c>
      <c r="D229" s="7"/>
      <c r="E229" s="2">
        <f>E227</f>
        <v>110.03583999999999</v>
      </c>
      <c r="F229" s="2"/>
      <c r="G229" s="2"/>
      <c r="H229" s="2"/>
      <c r="I229" s="2"/>
      <c r="J229" s="2"/>
      <c r="K229" s="2"/>
      <c r="L229" s="2"/>
    </row>
    <row r="230" spans="1:12" s="74" customFormat="1" ht="72" x14ac:dyDescent="0.3">
      <c r="A230" s="25">
        <v>9</v>
      </c>
      <c r="B230" s="37" t="s">
        <v>68</v>
      </c>
      <c r="C230" s="39" t="s">
        <v>59</v>
      </c>
      <c r="D230" s="39"/>
      <c r="E230" s="38">
        <f>25.01/1.22</f>
        <v>20.5</v>
      </c>
      <c r="F230" s="2"/>
      <c r="G230" s="2"/>
      <c r="H230" s="2"/>
      <c r="I230" s="2"/>
      <c r="J230" s="2"/>
      <c r="K230" s="2"/>
      <c r="L230" s="2"/>
    </row>
    <row r="231" spans="1:12" s="74" customFormat="1" ht="18" x14ac:dyDescent="0.3">
      <c r="A231" s="27"/>
      <c r="B231" s="26" t="s">
        <v>15</v>
      </c>
      <c r="C231" s="7" t="s">
        <v>16</v>
      </c>
      <c r="D231" s="29">
        <f>15/100</f>
        <v>0.15</v>
      </c>
      <c r="E231" s="2">
        <f>E230*D231</f>
        <v>3.0749999999999997</v>
      </c>
      <c r="F231" s="2"/>
      <c r="G231" s="2"/>
      <c r="H231" s="2"/>
      <c r="I231" s="2"/>
      <c r="J231" s="2"/>
      <c r="K231" s="2"/>
      <c r="L231" s="2"/>
    </row>
    <row r="232" spans="1:12" s="74" customFormat="1" ht="18" x14ac:dyDescent="0.3">
      <c r="A232" s="27"/>
      <c r="B232" s="26" t="s">
        <v>33</v>
      </c>
      <c r="C232" s="7" t="s">
        <v>22</v>
      </c>
      <c r="D232" s="29">
        <f>2.16/100</f>
        <v>2.1600000000000001E-2</v>
      </c>
      <c r="E232" s="2">
        <f>E230*D232</f>
        <v>0.44280000000000003</v>
      </c>
      <c r="F232" s="2"/>
      <c r="G232" s="2"/>
      <c r="H232" s="2"/>
      <c r="I232" s="2"/>
      <c r="J232" s="2"/>
      <c r="K232" s="2"/>
      <c r="L232" s="2"/>
    </row>
    <row r="233" spans="1:12" s="74" customFormat="1" ht="18" x14ac:dyDescent="0.3">
      <c r="A233" s="27"/>
      <c r="B233" s="26" t="s">
        <v>50</v>
      </c>
      <c r="C233" s="7" t="s">
        <v>22</v>
      </c>
      <c r="D233" s="29">
        <f>2.73/100</f>
        <v>2.7300000000000001E-2</v>
      </c>
      <c r="E233" s="2">
        <f>D233*E230</f>
        <v>0.55964999999999998</v>
      </c>
      <c r="F233" s="2"/>
      <c r="G233" s="2"/>
      <c r="H233" s="2"/>
      <c r="I233" s="2"/>
      <c r="J233" s="2"/>
      <c r="K233" s="2"/>
      <c r="L233" s="2"/>
    </row>
    <row r="234" spans="1:12" s="74" customFormat="1" ht="18" x14ac:dyDescent="0.3">
      <c r="A234" s="27"/>
      <c r="B234" s="26" t="s">
        <v>34</v>
      </c>
      <c r="C234" s="7" t="s">
        <v>22</v>
      </c>
      <c r="D234" s="29">
        <f>0.97/100</f>
        <v>9.7000000000000003E-3</v>
      </c>
      <c r="E234" s="2">
        <f>E230*D234</f>
        <v>0.19885</v>
      </c>
      <c r="F234" s="2"/>
      <c r="G234" s="2"/>
      <c r="H234" s="2"/>
      <c r="I234" s="2"/>
      <c r="J234" s="2"/>
      <c r="K234" s="2"/>
      <c r="L234" s="2"/>
    </row>
    <row r="235" spans="1:12" s="74" customFormat="1" ht="18" x14ac:dyDescent="0.3">
      <c r="A235" s="27"/>
      <c r="B235" s="7" t="s">
        <v>28</v>
      </c>
      <c r="C235" s="30"/>
      <c r="D235" s="7"/>
      <c r="E235" s="2"/>
      <c r="F235" s="2"/>
      <c r="G235" s="2"/>
      <c r="H235" s="2"/>
      <c r="I235" s="2"/>
      <c r="J235" s="2"/>
      <c r="K235" s="2"/>
      <c r="L235" s="2"/>
    </row>
    <row r="236" spans="1:12" s="74" customFormat="1" ht="36" x14ac:dyDescent="0.3">
      <c r="A236" s="25"/>
      <c r="B236" s="31" t="s">
        <v>61</v>
      </c>
      <c r="C236" s="7" t="s">
        <v>47</v>
      </c>
      <c r="D236" s="7">
        <v>1.22</v>
      </c>
      <c r="E236" s="2">
        <f>E230*D236</f>
        <v>25.009999999999998</v>
      </c>
      <c r="F236" s="2"/>
      <c r="G236" s="2"/>
      <c r="H236" s="2"/>
      <c r="I236" s="2"/>
      <c r="J236" s="2"/>
      <c r="K236" s="2"/>
      <c r="L236" s="2"/>
    </row>
    <row r="237" spans="1:12" s="74" customFormat="1" ht="19.5" x14ac:dyDescent="0.35">
      <c r="A237" s="27"/>
      <c r="B237" s="32" t="s">
        <v>35</v>
      </c>
      <c r="C237" s="7" t="s">
        <v>47</v>
      </c>
      <c r="D237" s="29">
        <v>7.0000000000000007E-2</v>
      </c>
      <c r="E237" s="2">
        <f>E230*D237</f>
        <v>1.4350000000000001</v>
      </c>
      <c r="F237" s="2"/>
      <c r="G237" s="2"/>
      <c r="H237" s="2"/>
      <c r="I237" s="2"/>
      <c r="J237" s="2"/>
      <c r="K237" s="2"/>
      <c r="L237" s="2"/>
    </row>
    <row r="238" spans="1:12" s="74" customFormat="1" ht="36" x14ac:dyDescent="0.35">
      <c r="A238" s="27"/>
      <c r="B238" s="113" t="s">
        <v>72</v>
      </c>
      <c r="C238" s="80" t="s">
        <v>29</v>
      </c>
      <c r="D238" s="75"/>
      <c r="E238" s="2">
        <f>E236*1.6</f>
        <v>40.015999999999998</v>
      </c>
      <c r="F238" s="2"/>
      <c r="G238" s="2"/>
      <c r="H238" s="2"/>
      <c r="I238" s="2"/>
      <c r="J238" s="2"/>
      <c r="K238" s="2"/>
      <c r="L238" s="2"/>
    </row>
    <row r="239" spans="1:12" s="74" customFormat="1" ht="18" x14ac:dyDescent="0.3">
      <c r="A239" s="27"/>
      <c r="B239" s="78"/>
      <c r="C239" s="80"/>
      <c r="D239" s="7"/>
      <c r="E239" s="2"/>
      <c r="F239" s="2"/>
      <c r="G239" s="73"/>
      <c r="H239" s="73"/>
      <c r="I239" s="73"/>
      <c r="J239" s="73"/>
      <c r="K239" s="73"/>
      <c r="L239" s="73"/>
    </row>
    <row r="240" spans="1:12" ht="18" customHeight="1" x14ac:dyDescent="0.25">
      <c r="A240" s="13"/>
      <c r="B240" s="9" t="s">
        <v>133</v>
      </c>
      <c r="C240" s="9" t="s">
        <v>19</v>
      </c>
      <c r="D240" s="13"/>
      <c r="E240" s="3"/>
      <c r="F240" s="22"/>
      <c r="G240" s="22"/>
      <c r="H240" s="22"/>
      <c r="I240" s="22"/>
      <c r="J240" s="22"/>
      <c r="K240" s="22"/>
      <c r="L240" s="22"/>
    </row>
    <row r="241" spans="1:12" ht="18" customHeight="1" x14ac:dyDescent="0.25">
      <c r="A241" s="13"/>
      <c r="B241" s="9" t="s">
        <v>134</v>
      </c>
      <c r="C241" s="9" t="s">
        <v>19</v>
      </c>
      <c r="D241" s="13"/>
      <c r="E241" s="3"/>
      <c r="F241" s="22"/>
      <c r="G241" s="22"/>
      <c r="H241" s="22"/>
      <c r="I241" s="22"/>
      <c r="J241" s="22"/>
      <c r="K241" s="22"/>
      <c r="L241" s="22"/>
    </row>
    <row r="242" spans="1:12" ht="18" customHeight="1" x14ac:dyDescent="0.25">
      <c r="A242" s="69"/>
      <c r="B242" s="94" t="s">
        <v>17</v>
      </c>
      <c r="C242" s="95" t="s">
        <v>19</v>
      </c>
      <c r="D242" s="96"/>
      <c r="E242" s="92"/>
      <c r="F242" s="92"/>
      <c r="G242" s="93"/>
      <c r="H242" s="93"/>
      <c r="I242" s="93"/>
      <c r="J242" s="93"/>
      <c r="K242" s="93"/>
      <c r="L242" s="93"/>
    </row>
    <row r="243" spans="1:12" ht="18" customHeight="1" x14ac:dyDescent="0.25">
      <c r="A243" s="69"/>
      <c r="B243" s="89" t="s">
        <v>41</v>
      </c>
      <c r="C243" s="90" t="s">
        <v>42</v>
      </c>
      <c r="D243" s="91"/>
      <c r="E243" s="92"/>
      <c r="F243" s="92"/>
      <c r="G243" s="93"/>
      <c r="H243" s="93"/>
      <c r="I243" s="93"/>
      <c r="J243" s="93"/>
      <c r="K243" s="93"/>
      <c r="L243" s="93"/>
    </row>
    <row r="244" spans="1:12" ht="18" customHeight="1" x14ac:dyDescent="0.25">
      <c r="A244" s="69"/>
      <c r="B244" s="94" t="s">
        <v>17</v>
      </c>
      <c r="C244" s="95" t="s">
        <v>19</v>
      </c>
      <c r="D244" s="96"/>
      <c r="E244" s="92"/>
      <c r="F244" s="92"/>
      <c r="G244" s="93"/>
      <c r="H244" s="93"/>
      <c r="I244" s="93"/>
      <c r="J244" s="93"/>
      <c r="K244" s="93"/>
      <c r="L244" s="93"/>
    </row>
    <row r="245" spans="1:12" ht="18" customHeight="1" x14ac:dyDescent="0.25">
      <c r="A245" s="69"/>
      <c r="B245" s="89" t="s">
        <v>43</v>
      </c>
      <c r="C245" s="90" t="s">
        <v>42</v>
      </c>
      <c r="D245" s="91"/>
      <c r="E245" s="92"/>
      <c r="F245" s="92"/>
      <c r="G245" s="93"/>
      <c r="H245" s="93"/>
      <c r="I245" s="93"/>
      <c r="J245" s="93"/>
      <c r="K245" s="93"/>
      <c r="L245" s="93"/>
    </row>
    <row r="246" spans="1:12" ht="18" customHeight="1" x14ac:dyDescent="0.25">
      <c r="A246" s="69"/>
      <c r="B246" s="94" t="s">
        <v>17</v>
      </c>
      <c r="C246" s="95" t="s">
        <v>19</v>
      </c>
      <c r="D246" s="96"/>
      <c r="E246" s="92"/>
      <c r="F246" s="92"/>
      <c r="G246" s="93"/>
      <c r="H246" s="93"/>
      <c r="I246" s="93"/>
      <c r="J246" s="93"/>
      <c r="K246" s="93"/>
      <c r="L246" s="93"/>
    </row>
    <row r="247" spans="1:12" ht="18" customHeight="1" x14ac:dyDescent="0.25">
      <c r="A247" s="69"/>
      <c r="B247" s="89" t="s">
        <v>44</v>
      </c>
      <c r="C247" s="90" t="s">
        <v>42</v>
      </c>
      <c r="D247" s="91">
        <v>3</v>
      </c>
      <c r="E247" s="92"/>
      <c r="F247" s="92"/>
      <c r="G247" s="93"/>
      <c r="H247" s="93"/>
      <c r="I247" s="93"/>
      <c r="J247" s="93"/>
      <c r="K247" s="93"/>
      <c r="L247" s="93"/>
    </row>
    <row r="248" spans="1:12" ht="18" customHeight="1" x14ac:dyDescent="0.25">
      <c r="A248" s="70"/>
      <c r="B248" s="97" t="s">
        <v>17</v>
      </c>
      <c r="C248" s="98" t="s">
        <v>19</v>
      </c>
      <c r="D248" s="99"/>
      <c r="E248" s="100"/>
      <c r="F248" s="100"/>
      <c r="G248" s="101"/>
      <c r="H248" s="101"/>
      <c r="I248" s="101"/>
      <c r="J248" s="101"/>
      <c r="K248" s="101"/>
      <c r="L248" s="101"/>
    </row>
    <row r="249" spans="1:12" ht="18" customHeight="1" x14ac:dyDescent="0.25">
      <c r="A249" s="71"/>
      <c r="B249" s="102" t="s">
        <v>45</v>
      </c>
      <c r="C249" s="103" t="s">
        <v>42</v>
      </c>
      <c r="D249" s="104">
        <v>18</v>
      </c>
      <c r="E249" s="105"/>
      <c r="F249" s="105"/>
      <c r="G249" s="106"/>
      <c r="H249" s="106"/>
      <c r="I249" s="106"/>
      <c r="J249" s="106"/>
      <c r="K249" s="106"/>
      <c r="L249" s="106"/>
    </row>
    <row r="250" spans="1:12" ht="18" customHeight="1" x14ac:dyDescent="0.25">
      <c r="A250" s="71"/>
      <c r="B250" s="107" t="s">
        <v>46</v>
      </c>
      <c r="C250" s="108" t="s">
        <v>19</v>
      </c>
      <c r="D250" s="109"/>
      <c r="E250" s="105"/>
      <c r="F250" s="105"/>
      <c r="G250" s="106"/>
      <c r="H250" s="106"/>
      <c r="I250" s="106"/>
      <c r="J250" s="106"/>
      <c r="K250" s="106"/>
      <c r="L250" s="106"/>
    </row>
  </sheetData>
  <mergeCells count="9">
    <mergeCell ref="A2:A3"/>
    <mergeCell ref="J2:K2"/>
    <mergeCell ref="E2:E3"/>
    <mergeCell ref="A1:L1"/>
    <mergeCell ref="D2:D3"/>
    <mergeCell ref="H2:I2"/>
    <mergeCell ref="F2:G2"/>
    <mergeCell ref="C2:C3"/>
    <mergeCell ref="B2:B3"/>
  </mergeCells>
  <conditionalFormatting sqref="E32:L32 E33:I33 K33:L33 E242:L242 E10:L10 E240:L240 E20:L26 E34:L36 E134:L134 A9:L9">
    <cfRule type="cellIs" dxfId="87" priority="1136" stopIfTrue="1" operator="lessThan">
      <formula>0</formula>
    </cfRule>
  </conditionalFormatting>
  <conditionalFormatting sqref="C5 F6:L6 D7:L8">
    <cfRule type="cellIs" dxfId="0" priority="1104" stopIfTrue="1" operator="lessThan">
      <formula>0</formula>
    </cfRule>
  </conditionalFormatting>
  <conditionalFormatting sqref="E241:L241">
    <cfRule type="cellIs" dxfId="86" priority="1084" stopIfTrue="1" operator="lessThan">
      <formula>0</formula>
    </cfRule>
  </conditionalFormatting>
  <conditionalFormatting sqref="B31 B28:L28 B30:L30 B27 B190:E190 B192:E192">
    <cfRule type="cellIs" dxfId="85" priority="1050" stopIfTrue="1" operator="equal">
      <formula>8223.307275</formula>
    </cfRule>
  </conditionalFormatting>
  <conditionalFormatting sqref="K29:L29 B29:I29 D31:L31 D27:L27">
    <cfRule type="cellIs" dxfId="84" priority="1052" stopIfTrue="1" operator="equal">
      <formula>8223.307275</formula>
    </cfRule>
  </conditionalFormatting>
  <conditionalFormatting sqref="B22">
    <cfRule type="cellIs" dxfId="83" priority="1045" stopIfTrue="1" operator="equal">
      <formula>8223.307275</formula>
    </cfRule>
  </conditionalFormatting>
  <conditionalFormatting sqref="B26">
    <cfRule type="cellIs" dxfId="82" priority="1044" stopIfTrue="1" operator="equal">
      <formula>8223.307275</formula>
    </cfRule>
  </conditionalFormatting>
  <conditionalFormatting sqref="E6">
    <cfRule type="cellIs" dxfId="81" priority="531" stopIfTrue="1" operator="lessThan">
      <formula>0</formula>
    </cfRule>
  </conditionalFormatting>
  <conditionalFormatting sqref="J29">
    <cfRule type="cellIs" dxfId="80" priority="530" stopIfTrue="1" operator="lessThan">
      <formula>0</formula>
    </cfRule>
  </conditionalFormatting>
  <conditionalFormatting sqref="J33">
    <cfRule type="cellIs" dxfId="79" priority="529" stopIfTrue="1" operator="lessThan">
      <formula>0</formula>
    </cfRule>
  </conditionalFormatting>
  <conditionalFormatting sqref="E243:L250">
    <cfRule type="cellIs" dxfId="78" priority="455" stopIfTrue="1" operator="lessThan">
      <formula>0</formula>
    </cfRule>
  </conditionalFormatting>
  <conditionalFormatting sqref="F182:J188">
    <cfRule type="cellIs" dxfId="77" priority="219" stopIfTrue="1" operator="lessThan">
      <formula>0</formula>
    </cfRule>
  </conditionalFormatting>
  <conditionalFormatting sqref="B193">
    <cfRule type="cellIs" dxfId="76" priority="220" stopIfTrue="1" operator="equal">
      <formula>8223.307275</formula>
    </cfRule>
  </conditionalFormatting>
  <conditionalFormatting sqref="B191:E191 D193:E193 D189 K189:L193">
    <cfRule type="cellIs" dxfId="75" priority="221" stopIfTrue="1" operator="equal">
      <formula>8223.307275</formula>
    </cfRule>
  </conditionalFormatting>
  <conditionalFormatting sqref="F191:I191 F192:J193 F189:J190">
    <cfRule type="cellIs" dxfId="74" priority="218" stopIfTrue="1" operator="equal">
      <formula>8223.307275</formula>
    </cfRule>
  </conditionalFormatting>
  <conditionalFormatting sqref="D143:I143 K143:L143">
    <cfRule type="cellIs" dxfId="73" priority="103" stopIfTrue="1" operator="lessThan">
      <formula>0</formula>
    </cfRule>
  </conditionalFormatting>
  <conditionalFormatting sqref="D179:I179 K179:L179">
    <cfRule type="cellIs" dxfId="72" priority="102" stopIfTrue="1" operator="lessThan">
      <formula>0</formula>
    </cfRule>
  </conditionalFormatting>
  <conditionalFormatting sqref="D202:I202 K202:L202">
    <cfRule type="cellIs" dxfId="71" priority="101" stopIfTrue="1" operator="lessThan">
      <formula>0</formula>
    </cfRule>
  </conditionalFormatting>
  <conditionalFormatting sqref="D238:I238 K238:L238">
    <cfRule type="cellIs" dxfId="70" priority="100" stopIfTrue="1" operator="lessThan">
      <formula>0</formula>
    </cfRule>
  </conditionalFormatting>
  <conditionalFormatting sqref="J191">
    <cfRule type="cellIs" dxfId="69" priority="76" stopIfTrue="1" operator="lessThan">
      <formula>0</formula>
    </cfRule>
  </conditionalFormatting>
  <conditionalFormatting sqref="F11:L11">
    <cfRule type="cellIs" dxfId="68" priority="36" stopIfTrue="1" operator="lessThan">
      <formula>0</formula>
    </cfRule>
  </conditionalFormatting>
  <conditionalFormatting sqref="D12:L12">
    <cfRule type="cellIs" dxfId="67" priority="35" stopIfTrue="1" operator="lessThan">
      <formula>0</formula>
    </cfRule>
  </conditionalFormatting>
  <conditionalFormatting sqref="E13:L13">
    <cfRule type="cellIs" dxfId="66" priority="34" stopIfTrue="1" operator="lessThan">
      <formula>0</formula>
    </cfRule>
  </conditionalFormatting>
  <conditionalFormatting sqref="E14:L14">
    <cfRule type="cellIs" dxfId="65" priority="33" stopIfTrue="1" operator="lessThan">
      <formula>0</formula>
    </cfRule>
  </conditionalFormatting>
  <conditionalFormatting sqref="E15:L16 E18:L18 E17:I17 K17:L17 E19:I19 K19:L19">
    <cfRule type="cellIs" dxfId="64" priority="32" stopIfTrue="1" operator="lessThan">
      <formula>0</formula>
    </cfRule>
  </conditionalFormatting>
  <conditionalFormatting sqref="J17">
    <cfRule type="cellIs" dxfId="63" priority="31" stopIfTrue="1" operator="lessThan">
      <formula>0</formula>
    </cfRule>
  </conditionalFormatting>
  <conditionalFormatting sqref="J19">
    <cfRule type="cellIs" dxfId="62" priority="30" stopIfTrue="1" operator="lessThan">
      <formula>0</formula>
    </cfRule>
  </conditionalFormatting>
  <conditionalFormatting sqref="E133:L133">
    <cfRule type="cellIs" dxfId="61" priority="29" stopIfTrue="1" operator="lessThan">
      <formula>0</formula>
    </cfRule>
  </conditionalFormatting>
  <conditionalFormatting sqref="F65:I70">
    <cfRule type="cellIs" dxfId="60" priority="25" stopIfTrue="1" operator="lessThan">
      <formula>0</formula>
    </cfRule>
  </conditionalFormatting>
  <conditionalFormatting sqref="D65:E70 D38:L38 D78 F78:L78">
    <cfRule type="cellIs" dxfId="59" priority="27" stopIfTrue="1" operator="lessThan">
      <formula>0</formula>
    </cfRule>
  </conditionalFormatting>
  <conditionalFormatting sqref="J60">
    <cfRule type="cellIs" dxfId="58" priority="24" stopIfTrue="1" operator="lessThan">
      <formula>0</formula>
    </cfRule>
  </conditionalFormatting>
  <conditionalFormatting sqref="D91:I91 K91:L91 D79:L79 D81:L85 D80:I80 K80:L80 D86:I86 K86:L86 D87:L90 D92:L94">
    <cfRule type="cellIs" dxfId="57" priority="22" stopIfTrue="1" operator="lessThan">
      <formula>0</formula>
    </cfRule>
  </conditionalFormatting>
  <conditionalFormatting sqref="D60:I60 K60:L60 D47:L59 D61:L63">
    <cfRule type="cellIs" dxfId="56" priority="26" stopIfTrue="1" operator="lessThan">
      <formula>0</formula>
    </cfRule>
  </conditionalFormatting>
  <conditionalFormatting sqref="D72:L76">
    <cfRule type="cellIs" dxfId="55" priority="23" stopIfTrue="1" operator="lessThan">
      <formula>0</formula>
    </cfRule>
  </conditionalFormatting>
  <conditionalFormatting sqref="K65:L70">
    <cfRule type="cellIs" dxfId="54" priority="28" stopIfTrue="1" operator="lessThan">
      <formula>0</formula>
    </cfRule>
  </conditionalFormatting>
  <conditionalFormatting sqref="J91">
    <cfRule type="cellIs" dxfId="53" priority="21" stopIfTrue="1" operator="lessThan">
      <formula>0</formula>
    </cfRule>
  </conditionalFormatting>
  <conditionalFormatting sqref="D77:I77 K77:L77">
    <cfRule type="cellIs" dxfId="52" priority="14" stopIfTrue="1" operator="lessThan">
      <formula>0</formula>
    </cfRule>
  </conditionalFormatting>
  <conditionalFormatting sqref="D132:L132">
    <cfRule type="cellIs" dxfId="51" priority="18" stopIfTrue="1" operator="lessThan">
      <formula>0</formula>
    </cfRule>
  </conditionalFormatting>
  <conditionalFormatting sqref="D64:I64 K64:L64">
    <cfRule type="cellIs" dxfId="50" priority="13" stopIfTrue="1" operator="lessThan">
      <formula>0</formula>
    </cfRule>
  </conditionalFormatting>
  <conditionalFormatting sqref="D95:I95 K95:L95">
    <cfRule type="cellIs" dxfId="49" priority="15" stopIfTrue="1" operator="lessThan">
      <formula>0</formula>
    </cfRule>
  </conditionalFormatting>
  <conditionalFormatting sqref="D109:I109 K109:L109">
    <cfRule type="cellIs" dxfId="48" priority="9" stopIfTrue="1" operator="lessThan">
      <formula>0</formula>
    </cfRule>
  </conditionalFormatting>
  <conditionalFormatting sqref="D71:I71 K71:L71">
    <cfRule type="cellIs" dxfId="47" priority="12" stopIfTrue="1" operator="lessThan">
      <formula>0</formula>
    </cfRule>
  </conditionalFormatting>
  <conditionalFormatting sqref="D125:I125 K125:L125">
    <cfRule type="cellIs" dxfId="46" priority="8" stopIfTrue="1" operator="lessThan">
      <formula>0</formula>
    </cfRule>
  </conditionalFormatting>
  <conditionalFormatting sqref="E118">
    <cfRule type="cellIs" dxfId="45" priority="17" stopIfTrue="1" operator="lessThan">
      <formula>0</formula>
    </cfRule>
  </conditionalFormatting>
  <conditionalFormatting sqref="D131:I131 K131:L131">
    <cfRule type="cellIs" dxfId="44" priority="7" stopIfTrue="1" operator="lessThan">
      <formula>0</formula>
    </cfRule>
  </conditionalFormatting>
  <conditionalFormatting sqref="J86">
    <cfRule type="cellIs" dxfId="43" priority="11" stopIfTrue="1" operator="lessThan">
      <formula>0</formula>
    </cfRule>
  </conditionalFormatting>
  <conditionalFormatting sqref="J80">
    <cfRule type="cellIs" dxfId="42" priority="16" stopIfTrue="1" operator="lessThan">
      <formula>0</formula>
    </cfRule>
  </conditionalFormatting>
  <conditionalFormatting sqref="D108:I108 K108:L108">
    <cfRule type="cellIs" dxfId="41" priority="10" stopIfTrue="1" operator="lessThan">
      <formula>0</formula>
    </cfRule>
  </conditionalFormatting>
  <conditionalFormatting sqref="D110:I110 K110:L110">
    <cfRule type="cellIs" dxfId="40" priority="6" stopIfTrue="1" operator="lessThan">
      <formula>0</formula>
    </cfRule>
  </conditionalFormatting>
  <conditionalFormatting sqref="E78">
    <cfRule type="cellIs" dxfId="39" priority="5" stopIfTrue="1" operator="lessThan">
      <formula>0</formula>
    </cfRule>
  </conditionalFormatting>
  <conditionalFormatting sqref="E96">
    <cfRule type="cellIs" dxfId="38" priority="4" stopIfTrue="1" operator="lessThan">
      <formula>0</formula>
    </cfRule>
  </conditionalFormatting>
  <conditionalFormatting sqref="E111">
    <cfRule type="cellIs" dxfId="37" priority="3" stopIfTrue="1" operator="lessThan">
      <formula>0</formula>
    </cfRule>
  </conditionalFormatting>
  <conditionalFormatting sqref="E126">
    <cfRule type="cellIs" dxfId="36" priority="2" stopIfTrue="1" operator="lessThan">
      <formula>0</formula>
    </cfRule>
  </conditionalFormatting>
  <conditionalFormatting sqref="E39">
    <cfRule type="cellIs" dxfId="35" priority="1" stopIfTrue="1" operator="lessThan">
      <formula>0</formula>
    </cfRule>
  </conditionalFormatting>
  <printOptions horizontalCentered="1"/>
  <pageMargins left="0" right="0" top="0.5" bottom="0" header="0" footer="0"/>
  <pageSetup paperSize="9" scale="73" orientation="landscape" r:id="rId1"/>
  <headerFooter>
    <oddFooter>&amp;C&amp;"Helvetica Neue,Regular"&amp;11&amp;K000000&amp;P</oddFooter>
  </headerFooter>
  <rowBreaks count="7" manualBreakCount="7">
    <brk id="21" max="12" man="1"/>
    <brk id="52" max="12" man="1"/>
    <brk id="71" max="12" man="1"/>
    <brk id="143" max="12" man="1"/>
    <brk id="188" max="12" man="1"/>
    <brk id="217" max="12" man="1"/>
    <brk id="24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N8 ქუჩა</vt:lpstr>
      <vt:lpstr>'N8 ქუჩა'!Print_Area</vt:lpstr>
      <vt:lpstr>'N8 ქუჩა'!Print_Titles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Zaira Kakriashvili</cp:lastModifiedBy>
  <cp:lastPrinted>2020-07-08T12:38:26Z</cp:lastPrinted>
  <dcterms:created xsi:type="dcterms:W3CDTF">2019-04-01T07:28:56Z</dcterms:created>
  <dcterms:modified xsi:type="dcterms:W3CDTF">2021-01-06T10:54:35Z</dcterms:modified>
</cp:coreProperties>
</file>