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ia.zurikashvili.MRDI\Desktop\Tendera\2021\tenderebi\გამარჯვება სქვერი\New folder\"/>
    </mc:Choice>
  </mc:AlternateContent>
  <bookViews>
    <workbookView xWindow="28680" yWindow="-120" windowWidth="29040" windowHeight="15840" tabRatio="874"/>
  </bookViews>
  <sheets>
    <sheet name="კრებსითი" sheetId="6" r:id="rId1"/>
    <sheet name="დედოფლისწყარო სოფ. გამარჯვება" sheetId="18" r:id="rId2"/>
    <sheet name="სკვერის განათება-2" sheetId="23" r:id="rId3"/>
  </sheets>
  <definedNames>
    <definedName name="_xlnm._FilterDatabase" localSheetId="1" hidden="1">'დედოფლისწყარო სოფ. გამარჯვება'!$A$8:$IE$74</definedName>
    <definedName name="_xlnm._FilterDatabase" localSheetId="2" hidden="1">'სკვერის განათება-2'!$A$7:$O$39</definedName>
    <definedName name="_xlnm.Print_Area" localSheetId="1">'დედოფლისწყარო სოფ. გამარჯვება'!$A$1:$M$132</definedName>
    <definedName name="_xlnm.Print_Area" localSheetId="0">კრებსითი!$A$1:$H$26</definedName>
    <definedName name="_xlnm.Print_Area" localSheetId="2">'სკვერის განათება-2'!$A$1:$M$79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18" l="1"/>
  <c r="E71" i="18"/>
  <c r="E24" i="18"/>
  <c r="F58" i="18" l="1"/>
  <c r="E63" i="18"/>
  <c r="E59" i="18"/>
  <c r="F94" i="18"/>
  <c r="F93" i="18"/>
  <c r="F92" i="18"/>
  <c r="F91" i="18"/>
  <c r="F64" i="18"/>
  <c r="E25" i="18"/>
  <c r="F23" i="18"/>
  <c r="F24" i="18" s="1"/>
  <c r="E27" i="18"/>
  <c r="F63" i="18" l="1"/>
  <c r="F62" i="18"/>
  <c r="F59" i="18"/>
  <c r="F60" i="18"/>
  <c r="F61" i="18"/>
  <c r="F27" i="18"/>
  <c r="F25" i="18"/>
  <c r="F26" i="18"/>
  <c r="F57" i="23"/>
  <c r="F53" i="23"/>
  <c r="F52" i="23"/>
  <c r="F48" i="23"/>
  <c r="F51" i="23" s="1"/>
  <c r="F22" i="23"/>
  <c r="F63" i="23"/>
  <c r="F62" i="23"/>
  <c r="F61" i="23"/>
  <c r="F60" i="23"/>
  <c r="F58" i="23"/>
  <c r="F56" i="23"/>
  <c r="F55" i="23"/>
  <c r="F34" i="23"/>
  <c r="F29" i="23"/>
  <c r="F33" i="23" s="1"/>
  <c r="F28" i="23"/>
  <c r="F27" i="23"/>
  <c r="F26" i="23"/>
  <c r="F36" i="23"/>
  <c r="F21" i="23"/>
  <c r="F16" i="23"/>
  <c r="F18" i="23" s="1"/>
  <c r="F15" i="23"/>
  <c r="F14" i="23"/>
  <c r="E13" i="23"/>
  <c r="F13" i="23" s="1"/>
  <c r="F12" i="23"/>
  <c r="F11" i="23"/>
  <c r="F10" i="23"/>
  <c r="F19" i="23" l="1"/>
  <c r="F38" i="23"/>
  <c r="F39" i="23"/>
  <c r="F17" i="23"/>
  <c r="F23" i="23"/>
  <c r="F24" i="23"/>
  <c r="F31" i="23"/>
  <c r="F32" i="23"/>
  <c r="F49" i="23"/>
  <c r="F30" i="23"/>
  <c r="F50" i="23"/>
  <c r="F68" i="18" l="1"/>
  <c r="F67" i="18"/>
  <c r="F66" i="18"/>
  <c r="F39" i="18"/>
  <c r="F38" i="18"/>
  <c r="F37" i="18"/>
  <c r="F21" i="18"/>
  <c r="F20" i="18"/>
  <c r="F19" i="18"/>
  <c r="E22" i="18"/>
  <c r="F22" i="18" s="1"/>
  <c r="E100" i="18"/>
  <c r="F95" i="18"/>
  <c r="E69" i="18"/>
  <c r="F69" i="18" s="1"/>
  <c r="F96" i="18" l="1"/>
  <c r="F97" i="18"/>
  <c r="F102" i="18"/>
  <c r="F99" i="18"/>
  <c r="F98" i="18"/>
  <c r="E73" i="18"/>
  <c r="F105" i="18" l="1"/>
  <c r="F104" i="18"/>
  <c r="F103" i="18"/>
  <c r="F101" i="18"/>
  <c r="F100" i="18"/>
  <c r="F54" i="18"/>
  <c r="F47" i="18"/>
  <c r="F49" i="18" s="1"/>
  <c r="F41" i="18"/>
  <c r="E40" i="18"/>
  <c r="E36" i="18"/>
  <c r="F15" i="18"/>
  <c r="F14" i="18"/>
  <c r="F13" i="18"/>
  <c r="F12" i="18"/>
  <c r="E11" i="18"/>
  <c r="F11" i="18" s="1"/>
  <c r="E10" i="18"/>
  <c r="F10" i="18" s="1"/>
  <c r="F28" i="18"/>
  <c r="F29" i="18" s="1"/>
  <c r="E18" i="18"/>
  <c r="F70" i="18"/>
  <c r="E65" i="18"/>
  <c r="E42" i="18"/>
  <c r="F50" i="18" l="1"/>
  <c r="F48" i="18"/>
  <c r="F51" i="18"/>
  <c r="F46" i="18"/>
  <c r="F44" i="18"/>
  <c r="F42" i="18"/>
  <c r="F45" i="18"/>
  <c r="F43" i="18"/>
  <c r="F65" i="18"/>
  <c r="F18" i="18"/>
  <c r="F36" i="18"/>
  <c r="F40" i="18"/>
  <c r="F72" i="18"/>
  <c r="F71" i="18"/>
  <c r="F74" i="18"/>
  <c r="F73" i="18"/>
  <c r="F57" i="18"/>
  <c r="F55" i="18"/>
  <c r="F56" i="18"/>
  <c r="F30" i="18"/>
  <c r="F31" i="18"/>
  <c r="F32" i="18"/>
  <c r="F33" i="18"/>
  <c r="F4" i="6" l="1"/>
</calcChain>
</file>

<file path=xl/sharedStrings.xml><?xml version="1.0" encoding="utf-8"?>
<sst xmlns="http://schemas.openxmlformats.org/spreadsheetml/2006/main" count="419" uniqueCount="198">
  <si>
    <t>lari</t>
  </si>
  <si>
    <t>jami</t>
  </si>
  <si>
    <t>#</t>
  </si>
  <si>
    <t>sul</t>
  </si>
  <si>
    <t>SromiTi resursebi</t>
  </si>
  <si>
    <t>kac/sT</t>
  </si>
  <si>
    <t>manqanebi</t>
  </si>
  <si>
    <t>grZ.m.</t>
  </si>
  <si>
    <t>grZ.m</t>
  </si>
  <si>
    <t>kv.m.</t>
  </si>
  <si>
    <t>kg</t>
  </si>
  <si>
    <t>sxva xarjebi</t>
  </si>
  <si>
    <t>sabazro</t>
  </si>
  <si>
    <t>k/sT</t>
  </si>
  <si>
    <t>tona</t>
  </si>
  <si>
    <t xml:space="preserve">satransporto xarji masalaze </t>
  </si>
  <si>
    <t>zednadebi xarjebi</t>
  </si>
  <si>
    <t xml:space="preserve">gegmiuri mogeba </t>
  </si>
  <si>
    <t>mSeneblobis Rirebulebis nakrebi saxarjTaRricxvo angariSi</t>
  </si>
  <si>
    <t># rigiTi</t>
  </si>
  <si>
    <t># xarjTaRricxvebis da gaangariSebis</t>
  </si>
  <si>
    <t>samuSaoebisa da xarjebis dasaxeleba</t>
  </si>
  <si>
    <t>saxarjTaRricxvo Rirebuleba larebSi</t>
  </si>
  <si>
    <t>samSeneblo samuSaoebis</t>
  </si>
  <si>
    <t>samontaJo samuSaoebis</t>
  </si>
  <si>
    <t>mowyobiloba, avejis,  inventaris</t>
  </si>
  <si>
    <t>sxvadasxva samuSaoebi</t>
  </si>
  <si>
    <t>Tavi 2</t>
  </si>
  <si>
    <t>mSeneblobis ZiriTadi obieqtebi</t>
  </si>
  <si>
    <t xml:space="preserve">jami </t>
  </si>
  <si>
    <t xml:space="preserve">dRg __ 18%   </t>
  </si>
  <si>
    <t>sul jami</t>
  </si>
  <si>
    <t>samSeneblo samuSaoebi</t>
  </si>
  <si>
    <t xml:space="preserve">                       nakrebi  saxarjTaRricxvo gaangariSeba (jami) TanxiT                        </t>
  </si>
  <si>
    <t xml:space="preserve">                        </t>
  </si>
  <si>
    <t>m2</t>
  </si>
  <si>
    <t xml:space="preserve">Sromis danaxarjebi </t>
  </si>
  <si>
    <t>m3</t>
  </si>
  <si>
    <t>sxva masala</t>
  </si>
  <si>
    <t>Sromis xarji</t>
  </si>
  <si>
    <t>manq/sT</t>
  </si>
  <si>
    <t>1</t>
  </si>
  <si>
    <t>c</t>
  </si>
  <si>
    <t>g.m</t>
  </si>
  <si>
    <t>SromiTi danaxarji</t>
  </si>
  <si>
    <t>samSeneblo manqanebi</t>
  </si>
  <si>
    <t>saxarjTaRricxvo Rirebuleba:</t>
  </si>
  <si>
    <t>normativis nomeri da Sifri</t>
  </si>
  <si>
    <t>samuSao</t>
  </si>
  <si>
    <t>ganz.</t>
  </si>
  <si>
    <t>raodenoba</t>
  </si>
  <si>
    <t>masala</t>
  </si>
  <si>
    <t>xelfasi</t>
  </si>
  <si>
    <t>manqana-meqanizmebi da transporti</t>
  </si>
  <si>
    <t>norm.erT.</t>
  </si>
  <si>
    <t>erT. fasi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</si>
  <si>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</si>
  <si>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</si>
  <si>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</si>
  <si>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</si>
  <si>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</si>
  <si>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</si>
  <si>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</si>
  <si>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</si>
  <si>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</si>
  <si>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</si>
  <si>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</si>
  <si>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SromiTi danaxarjebi</t>
  </si>
  <si>
    <t>mosarwyav-mosarecxi manqana 6000l</t>
  </si>
  <si>
    <t>wyali</t>
  </si>
  <si>
    <t>satkepni sagzao TviTmavali gluvi 5t</t>
  </si>
  <si>
    <t>sxva manqanebi</t>
  </si>
  <si>
    <t>sxva masalebi</t>
  </si>
  <si>
    <t>27_19_1</t>
  </si>
  <si>
    <t>betoni m-200</t>
  </si>
  <si>
    <t xml:space="preserve">q /cementis xsnari </t>
  </si>
  <si>
    <t>betonis bordiurebis  mowyoba kveT. (100X200) mm betonis safuZvelze</t>
  </si>
  <si>
    <t>betonis bordiurebi 10X20sm</t>
  </si>
  <si>
    <t>27-43-1.2.</t>
  </si>
  <si>
    <t>trotuarebze safuZvelis zeda, I fenis mowyoba qviSacementis 10%-ian nareviT sisqiT 10sm</t>
  </si>
  <si>
    <t>27-44-2.</t>
  </si>
  <si>
    <t>trotuarebze safaris mowyoba feradi filebiT sisqiT 5sm</t>
  </si>
  <si>
    <t>qviSa</t>
  </si>
  <si>
    <t>kauCukis safariani moedani</t>
  </si>
  <si>
    <t>safuZvelis fena fraqciuli RorRiT  (0-10)  sisqiT 10sm</t>
  </si>
  <si>
    <t>11_28</t>
  </si>
  <si>
    <t>kauCukis fila</t>
  </si>
  <si>
    <t>11_1_2.</t>
  </si>
  <si>
    <t>gruntis datkepna qviSis moednis qveS RorRiT</t>
  </si>
  <si>
    <t>kac.-sT</t>
  </si>
  <si>
    <t>satransporto xarjebi masalis Rirebulebidan</t>
  </si>
  <si>
    <t>saxarjTaRricxvo mogeba</t>
  </si>
  <si>
    <t xml:space="preserve">dedofliswyaros municipalitetis sof. gamarjvebaSi dasasvenebeli parkis, bavSvTa dasasvenebeli moednis da atraqcionis mowyoba </t>
  </si>
  <si>
    <t>yinvagamZle webo-cementi</t>
  </si>
  <si>
    <t>qvafenilis mowyoba betonis filebiT</t>
  </si>
  <si>
    <t>RorRi fraqciiT 0-10mm</t>
  </si>
  <si>
    <t>sarbeni bilikis mowyoba</t>
  </si>
  <si>
    <t>cali</t>
  </si>
  <si>
    <t>skveris skami  (eskizis mixedviT)</t>
  </si>
  <si>
    <t>nagvis urna  (eskizis mixedviT)</t>
  </si>
  <si>
    <t>atraqcionebi</t>
  </si>
  <si>
    <t>betonis safaris mowyoba sisqiT 15sm</t>
  </si>
  <si>
    <t>betoni m-350</t>
  </si>
  <si>
    <t>48-18-3.</t>
  </si>
  <si>
    <t>gazonisaTvis nayofieri miwis Semotana sisqiT 15 sm.</t>
  </si>
  <si>
    <t>traqtori pnevmosvlaze  80cx.Z</t>
  </si>
  <si>
    <t>nayofieri miwa</t>
  </si>
  <si>
    <t>gazonebSi balaxis daTesva</t>
  </si>
  <si>
    <t>balaxis Tesli</t>
  </si>
  <si>
    <t>gazonis gakreWa</t>
  </si>
  <si>
    <t>48-27-3.</t>
  </si>
  <si>
    <t>gazonis morwyva</t>
  </si>
  <si>
    <t>mwvane safaris mowyoba</t>
  </si>
  <si>
    <t>48-28-6.7.</t>
  </si>
  <si>
    <t>Sromis danaxarji</t>
  </si>
  <si>
    <t>1-80-1  gamoyen.</t>
  </si>
  <si>
    <t>zedmeti gruntis gazidva  5 km-ze a/TviTmclelebiT nayarSi</t>
  </si>
  <si>
    <t>Sifri</t>
  </si>
  <si>
    <t>samuSaoebis dasaxeleba</t>
  </si>
  <si>
    <t>ganz.  erT.</t>
  </si>
  <si>
    <t>manq-meqaniz. da transporti</t>
  </si>
  <si>
    <t>norm. erTeulze</t>
  </si>
  <si>
    <t>33-303-2</t>
  </si>
  <si>
    <t>amwe saavtomobilo svlaze tvirTamweobiT 6,3 tn-mde</t>
  </si>
  <si>
    <t>m/s</t>
  </si>
  <si>
    <t xml:space="preserve">avtoamwe saburRi mowyobilobiT </t>
  </si>
  <si>
    <t>1-80-3</t>
  </si>
  <si>
    <t>III kategoriis gruntis damuSaveba tranSeaSi  xeliT 1 kabelisTvis</t>
  </si>
  <si>
    <t>23-1-1.</t>
  </si>
  <si>
    <t>sawolis momzadeba 1 kabelisTvis</t>
  </si>
  <si>
    <t>Sromis danaxarjebi</t>
  </si>
  <si>
    <t>kac-sT</t>
  </si>
  <si>
    <t>8-149-3</t>
  </si>
  <si>
    <t>materialuri resursi</t>
  </si>
  <si>
    <t>8-418-7</t>
  </si>
  <si>
    <t>sabaz.</t>
  </si>
  <si>
    <t>kabelis mimaniSnebeli lenti</t>
  </si>
  <si>
    <t>gr.m</t>
  </si>
  <si>
    <t>samontaJo samuSaoebi</t>
  </si>
  <si>
    <t>8-141-3</t>
  </si>
  <si>
    <t xml:space="preserve">kabelis gayvana </t>
  </si>
  <si>
    <t>kabeli spilenZis ormagi izolaciiT
kveTi 3X1.5 kv.mm²</t>
  </si>
  <si>
    <t>kabeli spilenZis ormagi izolaciiT
kveTi 3X2,5 kv.mm²</t>
  </si>
  <si>
    <t>8-471-1</t>
  </si>
  <si>
    <t>boZebze individualuri damiwebis  mowyoba kuTxovanebiT</t>
  </si>
  <si>
    <t>10 c</t>
  </si>
  <si>
    <t>kuTxovana  50X50X5mm</t>
  </si>
  <si>
    <t>m</t>
  </si>
  <si>
    <t>8-472-2</t>
  </si>
  <si>
    <t>damiwebis konturebis mowyoba zolovanebiT</t>
  </si>
  <si>
    <t>100 grZ.m</t>
  </si>
  <si>
    <t>zolovana  40X4mm</t>
  </si>
  <si>
    <t>zednadebi xarjebi xelfasidan eleqtrosamontaJo samuSaoebze</t>
  </si>
  <si>
    <t>gegmiuri dagroveba</t>
  </si>
  <si>
    <t>orive Tavis jami</t>
  </si>
  <si>
    <t>skveris dekoratiuli ganaTeba</t>
  </si>
  <si>
    <t>dekoratiuli lampioni liTonis korpusiT, simaRle 3m, Suqdioduri naTuriT 40vt</t>
  </si>
  <si>
    <t>plastmasis  mili Ø25mm</t>
  </si>
  <si>
    <t>s.r.f. Tavi 15 p. 10</t>
  </si>
  <si>
    <t>zedmeti gruntis datvirTva avtoTviTmclelebze xeliT</t>
  </si>
  <si>
    <t>gruntis ukuCayra xeliT da mosworeba</t>
  </si>
  <si>
    <t>dedofliswyaros municipalitetis sof. gamarjvebaSi dasasvenebeli parkis dekoratiuli ganaTebis mowyoba</t>
  </si>
  <si>
    <t>kub.m.</t>
  </si>
  <si>
    <t>11-8-1;    11-8-2</t>
  </si>
  <si>
    <t>kv.m</t>
  </si>
  <si>
    <t xml:space="preserve">SromiTi resursebi </t>
  </si>
  <si>
    <t xml:space="preserve">cementis xsnari ~m100~ </t>
  </si>
  <si>
    <t>moednebze kauCukis filebis mowyoba yinvagamZle webo-cementze minimaluri sisqiT 40mm</t>
  </si>
  <si>
    <t>safuZvelis fena fraqciuli RorRiT  (0-10)  minimaluri sisqiT 10sm</t>
  </si>
  <si>
    <t xml:space="preserve">qviSa-cementis moWimva minimaluri sisqiT 100mm </t>
  </si>
  <si>
    <t>betonis feradi filebi  minimaluri sisqiT 5sm</t>
  </si>
  <si>
    <t xml:space="preserve">safuZvelis qveda fenis mowyoba, qviSa-xreSovani nareviT  sisqiT 10sm </t>
  </si>
  <si>
    <t>qviSa-xreSovani narevi</t>
  </si>
  <si>
    <t>lokalur-resursuli xarjTaRricxva #1</t>
  </si>
  <si>
    <t>lokalur-resursuli xarjTaRricxva #2</t>
  </si>
  <si>
    <t>#1</t>
  </si>
  <si>
    <t>#2</t>
  </si>
  <si>
    <t xml:space="preserve">dedofliswyaros municipalitetis sofel gamarjvebaSi dasasvenebeli parkis, bavSvTa gasarTobi moednisa da atraqcionebis mowyobis proeqti.  </t>
  </si>
  <si>
    <t>qviSa-cementis 10%-ian narevi</t>
  </si>
  <si>
    <t>gauTvaliswinebeli samuSaoebi  3%</t>
  </si>
  <si>
    <t>11-8-1,2</t>
  </si>
  <si>
    <t>6-1-1,</t>
  </si>
  <si>
    <t>1-81-3</t>
  </si>
  <si>
    <r>
      <t>m</t>
    </r>
    <r>
      <rPr>
        <vertAlign val="superscript"/>
        <sz val="9"/>
        <rFont val="AcadNusx"/>
      </rPr>
      <t>3</t>
    </r>
  </si>
  <si>
    <r>
      <t>m</t>
    </r>
    <r>
      <rPr>
        <b/>
        <vertAlign val="superscript"/>
        <sz val="9"/>
        <rFont val="AcadNusx"/>
      </rPr>
      <t>2</t>
    </r>
  </si>
  <si>
    <r>
      <t>m</t>
    </r>
    <r>
      <rPr>
        <vertAlign val="superscript"/>
        <sz val="9"/>
        <rFont val="AcadNusx"/>
      </rPr>
      <t>2</t>
    </r>
  </si>
  <si>
    <r>
      <t>sasrialo atraqcioni (</t>
    </r>
    <r>
      <rPr>
        <sz val="9"/>
        <rFont val="Calibri"/>
        <family val="2"/>
      </rPr>
      <t>EX A-03</t>
    </r>
    <r>
      <rPr>
        <sz val="9"/>
        <rFont val="AcadNusx"/>
      </rPr>
      <t>)</t>
    </r>
  </si>
  <si>
    <r>
      <t xml:space="preserve">aiwona-daiwona </t>
    </r>
    <r>
      <rPr>
        <sz val="9"/>
        <rFont val="Calibri"/>
        <family val="2"/>
      </rPr>
      <t>(EX AW-03)</t>
    </r>
  </si>
  <si>
    <r>
      <t>saqanela (</t>
    </r>
    <r>
      <rPr>
        <sz val="9"/>
        <rFont val="Calibri"/>
        <family val="2"/>
      </rPr>
      <t>EX S-03</t>
    </r>
    <r>
      <rPr>
        <sz val="9"/>
        <rFont val="AcadNusx"/>
      </rPr>
      <t>)</t>
    </r>
  </si>
  <si>
    <r>
      <t xml:space="preserve">trenaJori </t>
    </r>
    <r>
      <rPr>
        <sz val="9"/>
        <rFont val="Calibri"/>
        <family val="2"/>
      </rPr>
      <t>(EX-FT-008</t>
    </r>
    <r>
      <rPr>
        <sz val="9"/>
        <rFont val="AcadNusx"/>
      </rPr>
      <t>)</t>
    </r>
  </si>
  <si>
    <r>
      <t xml:space="preserve">trenaJori </t>
    </r>
    <r>
      <rPr>
        <sz val="9"/>
        <rFont val="Calibri"/>
        <family val="2"/>
      </rPr>
      <t>(EX-FT-009</t>
    </r>
    <r>
      <rPr>
        <sz val="9"/>
        <rFont val="AcadNusx"/>
      </rPr>
      <t>)</t>
    </r>
  </si>
  <si>
    <r>
      <t xml:space="preserve">saZirkvlis dabetoneba </t>
    </r>
    <r>
      <rPr>
        <b/>
        <sz val="9"/>
        <rFont val="Times New Roman"/>
        <family val="1"/>
      </rPr>
      <t>B</t>
    </r>
    <r>
      <rPr>
        <b/>
        <sz val="9"/>
        <rFont val="AcadNusx"/>
      </rPr>
      <t>-15</t>
    </r>
  </si>
  <si>
    <r>
      <t xml:space="preserve">betoni  </t>
    </r>
    <r>
      <rPr>
        <sz val="9"/>
        <rFont val="Times New Roman"/>
        <family val="1"/>
      </rPr>
      <t>B</t>
    </r>
    <r>
      <rPr>
        <sz val="9"/>
        <rFont val="AcadNusx"/>
      </rPr>
      <t>-15</t>
    </r>
  </si>
  <si>
    <r>
      <t>m</t>
    </r>
    <r>
      <rPr>
        <b/>
        <vertAlign val="superscript"/>
        <sz val="9"/>
        <rFont val="AcadNusx"/>
      </rPr>
      <t>3</t>
    </r>
  </si>
  <si>
    <r>
      <t xml:space="preserve">kabelis gatareba plastmasis milSi </t>
    </r>
    <r>
      <rPr>
        <b/>
        <sz val="9"/>
        <color indexed="8"/>
        <rFont val="Times New Roman"/>
        <family val="1"/>
      </rPr>
      <t>Ø</t>
    </r>
    <r>
      <rPr>
        <b/>
        <sz val="9"/>
        <color indexed="8"/>
        <rFont val="AcadNusx"/>
      </rPr>
      <t xml:space="preserve"> 25mm</t>
    </r>
  </si>
  <si>
    <r>
      <t xml:space="preserve">plastmasis milis </t>
    </r>
    <r>
      <rPr>
        <b/>
        <sz val="9"/>
        <rFont val="Times New Roman"/>
        <family val="1"/>
      </rPr>
      <t>Ø</t>
    </r>
    <r>
      <rPr>
        <b/>
        <sz val="9"/>
        <rFont val="AcadNusx"/>
      </rPr>
      <t>25 mm  Cadeba arxSi</t>
    </r>
  </si>
  <si>
    <t>%</t>
  </si>
  <si>
    <t>transportirebis xarji  masalis Rirebulebidan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</si>
</sst>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00"/>
    <numFmt numFmtId="167" formatCode="0.0000"/>
    <numFmt numFmtId="169" formatCode="_-* #,##0.00_р_._-;\-* #,##0.00_р_._-;_-* &quot;-&quot;??_р_._-;_-@_-"/>
    <numFmt numFmtId="170" formatCode="#,##0.000"/>
    <numFmt numFmtId="172" formatCode="0.00000"/>
  </numFmts>
  <fonts count="4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cadNusx"/>
    </font>
    <font>
      <sz val="10"/>
      <name val="Arial Cyr"/>
      <family val="2"/>
      <charset val="204"/>
    </font>
    <font>
      <b/>
      <sz val="11"/>
      <name val="AcadNusx"/>
    </font>
    <font>
      <b/>
      <sz val="10"/>
      <name val="Arial Cyr"/>
      <family val="2"/>
      <charset val="204"/>
    </font>
    <font>
      <b/>
      <sz val="12"/>
      <name val="AcadNusx"/>
    </font>
    <font>
      <b/>
      <sz val="9"/>
      <name val="AcadNusx"/>
    </font>
    <font>
      <b/>
      <sz val="1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Times New Roman"/>
      <family val="1"/>
      <charset val="204"/>
    </font>
    <font>
      <sz val="10"/>
      <name val="Arial Cyr"/>
    </font>
    <font>
      <sz val="10"/>
      <name val="Arial Cyr"/>
      <charset val="204"/>
    </font>
    <font>
      <sz val="9"/>
      <name val="AcadNusx"/>
    </font>
    <font>
      <sz val="9"/>
      <color indexed="8"/>
      <name val="AcadNusx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9"/>
      <color indexed="23"/>
      <name val="Grigolia"/>
      <family val="2"/>
    </font>
    <font>
      <vertAlign val="superscript"/>
      <sz val="9"/>
      <name val="AcadNusx"/>
    </font>
    <font>
      <sz val="9"/>
      <color indexed="10"/>
      <name val="Arachveulebrivi Thin"/>
      <family val="2"/>
    </font>
    <font>
      <b/>
      <sz val="9"/>
      <name val="Times New Roman"/>
      <family val="1"/>
      <charset val="204"/>
    </font>
    <font>
      <b/>
      <vertAlign val="superscript"/>
      <sz val="9"/>
      <name val="AcadNusx"/>
    </font>
    <font>
      <sz val="9"/>
      <name val="Times New Roman"/>
      <family val="1"/>
      <charset val="204"/>
    </font>
    <font>
      <sz val="9"/>
      <name val="Calibri"/>
      <family val="2"/>
    </font>
    <font>
      <sz val="9"/>
      <color indexed="8"/>
      <name val="Sylfaen"/>
      <family val="1"/>
      <charset val="204"/>
    </font>
    <font>
      <sz val="9"/>
      <name val="Arachveulebrivi Thin"/>
      <family val="2"/>
    </font>
    <font>
      <sz val="9"/>
      <name val="LitNusx"/>
      <family val="2"/>
    </font>
    <font>
      <b/>
      <sz val="9"/>
      <color rgb="FF000000"/>
      <name val="AcadNusx"/>
    </font>
    <font>
      <sz val="9"/>
      <color theme="1"/>
      <name val="Calibri"/>
      <family val="2"/>
      <charset val="1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AcadNusx"/>
    </font>
    <font>
      <sz val="9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name val="Arial"/>
      <family val="2"/>
    </font>
    <font>
      <b/>
      <i/>
      <sz val="9"/>
      <name val="AcadNusx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4"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9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7" fillId="0" borderId="0"/>
    <xf numFmtId="0" fontId="6" fillId="0" borderId="0"/>
    <xf numFmtId="0" fontId="6" fillId="0" borderId="0"/>
    <xf numFmtId="0" fontId="9" fillId="0" borderId="0"/>
    <xf numFmtId="43" fontId="6" fillId="0" borderId="0" applyFont="0" applyFill="0" applyBorder="0" applyAlignment="0" applyProtection="0"/>
    <xf numFmtId="0" fontId="18" fillId="5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7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0" fillId="0" borderId="0"/>
    <xf numFmtId="0" fontId="9" fillId="0" borderId="0"/>
    <xf numFmtId="0" fontId="21" fillId="0" borderId="0"/>
    <xf numFmtId="0" fontId="7" fillId="0" borderId="0"/>
    <xf numFmtId="0" fontId="9" fillId="0" borderId="0"/>
    <xf numFmtId="0" fontId="3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17" fillId="0" borderId="0"/>
    <xf numFmtId="0" fontId="2" fillId="0" borderId="0"/>
    <xf numFmtId="0" fontId="7" fillId="0" borderId="0"/>
    <xf numFmtId="0" fontId="22" fillId="0" borderId="0"/>
    <xf numFmtId="0" fontId="9" fillId="0" borderId="0"/>
    <xf numFmtId="0" fontId="23" fillId="0" borderId="0"/>
    <xf numFmtId="0" fontId="7" fillId="0" borderId="0"/>
    <xf numFmtId="0" fontId="22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</cellStyleXfs>
  <cellXfs count="377">
    <xf numFmtId="0" fontId="0" fillId="0" borderId="0" xfId="0"/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2" fontId="24" fillId="2" borderId="1" xfId="0" applyNumberFormat="1" applyFont="1" applyFill="1" applyBorder="1" applyAlignment="1" applyProtection="1">
      <alignment horizontal="center" vertical="center"/>
      <protection locked="0"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Protection="1">
      <protection hidden="1"/>
    </xf>
    <xf numFmtId="49" fontId="13" fillId="0" borderId="0" xfId="0" applyNumberFormat="1" applyFont="1" applyFill="1" applyAlignment="1" applyProtection="1">
      <alignment horizontal="center" vertical="center" wrapText="1"/>
      <protection hidden="1"/>
    </xf>
    <xf numFmtId="0" fontId="13" fillId="0" borderId="0" xfId="2" applyNumberFormat="1" applyFont="1" applyFill="1" applyBorder="1" applyAlignment="1" applyProtection="1">
      <alignment horizontal="center" vertical="top" wrapText="1"/>
      <protection hidden="1"/>
    </xf>
    <xf numFmtId="0" fontId="24" fillId="0" borderId="2" xfId="2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2" applyFont="1" applyFill="1" applyAlignment="1" applyProtection="1">
      <alignment horizontal="center" vertical="center" wrapText="1"/>
      <protection hidden="1"/>
    </xf>
    <xf numFmtId="0" fontId="24" fillId="0" borderId="0" xfId="2" applyFont="1" applyFill="1" applyAlignment="1" applyProtection="1">
      <alignment vertical="top" wrapText="1"/>
      <protection hidden="1"/>
    </xf>
    <xf numFmtId="0" fontId="13" fillId="0" borderId="1" xfId="78" applyFont="1" applyFill="1" applyBorder="1" applyAlignment="1" applyProtection="1">
      <alignment horizontal="center" vertical="center"/>
      <protection hidden="1"/>
    </xf>
    <xf numFmtId="0" fontId="13" fillId="0" borderId="1" xfId="78" applyFont="1" applyFill="1" applyBorder="1" applyAlignment="1" applyProtection="1">
      <alignment horizontal="center" vertical="center" wrapText="1"/>
      <protection hidden="1"/>
    </xf>
    <xf numFmtId="0" fontId="13" fillId="0" borderId="1" xfId="19" applyFont="1" applyFill="1" applyBorder="1" applyAlignment="1" applyProtection="1">
      <alignment horizontal="center" vertical="center" wrapText="1"/>
      <protection hidden="1"/>
    </xf>
    <xf numFmtId="0" fontId="13" fillId="0" borderId="1" xfId="19" applyNumberFormat="1" applyFont="1" applyFill="1" applyBorder="1" applyAlignment="1" applyProtection="1">
      <alignment horizontal="center" vertical="center" wrapText="1"/>
      <protection hidden="1"/>
    </xf>
    <xf numFmtId="2" fontId="13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1" xfId="19" applyFont="1" applyFill="1" applyBorder="1" applyAlignment="1" applyProtection="1">
      <alignment horizontal="center" vertical="center" wrapText="1"/>
      <protection hidden="1"/>
    </xf>
    <xf numFmtId="165" fontId="13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9" applyNumberFormat="1" applyFont="1" applyFill="1" applyBorder="1" applyAlignment="1" applyProtection="1">
      <alignment horizontal="center" vertical="center" wrapText="1"/>
      <protection hidden="1"/>
    </xf>
    <xf numFmtId="2" fontId="13" fillId="0" borderId="1" xfId="19" applyNumberFormat="1" applyFont="1" applyFill="1" applyBorder="1" applyAlignment="1" applyProtection="1">
      <alignment horizontal="center" vertical="center" wrapText="1"/>
      <protection hidden="1"/>
    </xf>
    <xf numFmtId="49" fontId="13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78" applyFont="1" applyFill="1" applyBorder="1" applyAlignment="1" applyProtection="1">
      <alignment horizontal="center" vertical="center" wrapText="1"/>
      <protection hidden="1"/>
    </xf>
    <xf numFmtId="0" fontId="24" fillId="0" borderId="1" xfId="78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13" fillId="0" borderId="4" xfId="78" applyFont="1" applyFill="1" applyBorder="1" applyAlignment="1" applyProtection="1">
      <alignment horizontal="center" vertical="center" wrapText="1"/>
      <protection hidden="1"/>
    </xf>
    <xf numFmtId="0" fontId="24" fillId="0" borderId="4" xfId="78" applyFont="1" applyFill="1" applyBorder="1" applyAlignment="1" applyProtection="1">
      <alignment horizontal="center" vertical="center" wrapText="1"/>
      <protection hidden="1"/>
    </xf>
    <xf numFmtId="0" fontId="24" fillId="0" borderId="5" xfId="78" applyFont="1" applyFill="1" applyBorder="1" applyAlignment="1" applyProtection="1">
      <alignment horizontal="center" vertical="center" wrapText="1"/>
      <protection hidden="1"/>
    </xf>
    <xf numFmtId="0" fontId="13" fillId="2" borderId="1" xfId="28" applyNumberFormat="1" applyFont="1" applyFill="1" applyBorder="1" applyAlignment="1" applyProtection="1">
      <alignment horizontal="center" vertical="center"/>
      <protection hidden="1"/>
    </xf>
    <xf numFmtId="2" fontId="13" fillId="2" borderId="1" xfId="78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vertical="center" wrapText="1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2" fontId="13" fillId="2" borderId="1" xfId="0" applyNumberFormat="1" applyFont="1" applyFill="1" applyBorder="1" applyAlignment="1" applyProtection="1">
      <alignment horizontal="center" vertical="center"/>
      <protection hidden="1"/>
    </xf>
    <xf numFmtId="2" fontId="24" fillId="2" borderId="1" xfId="0" applyNumberFormat="1" applyFont="1" applyFill="1" applyBorder="1" applyAlignment="1" applyProtection="1">
      <alignment horizontal="center" vertical="center"/>
      <protection hidden="1"/>
    </xf>
    <xf numFmtId="0" fontId="24" fillId="0" borderId="0" xfId="21" applyFont="1" applyAlignment="1" applyProtection="1">
      <alignment horizontal="center" vertical="center"/>
      <protection hidden="1"/>
    </xf>
    <xf numFmtId="0" fontId="24" fillId="0" borderId="0" xfId="21" applyFont="1" applyProtection="1">
      <protection hidden="1"/>
    </xf>
    <xf numFmtId="0" fontId="24" fillId="2" borderId="1" xfId="28" applyNumberFormat="1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vertical="center" wrapText="1"/>
      <protection hidden="1"/>
    </xf>
    <xf numFmtId="0" fontId="24" fillId="2" borderId="1" xfId="0" applyFont="1" applyFill="1" applyBorder="1" applyAlignment="1" applyProtection="1">
      <alignment horizontal="center" vertical="center"/>
      <protection hidden="1"/>
    </xf>
    <xf numFmtId="167" fontId="24" fillId="2" borderId="1" xfId="0" applyNumberFormat="1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 applyProtection="1">
      <alignment horizontal="left" vertical="center" wrapText="1"/>
      <protection hidden="1"/>
    </xf>
    <xf numFmtId="2" fontId="13" fillId="6" borderId="1" xfId="78" applyNumberFormat="1" applyFont="1" applyFill="1" applyBorder="1" applyAlignment="1" applyProtection="1">
      <alignment horizontal="center" vertical="center" wrapText="1"/>
      <protection hidden="1"/>
    </xf>
    <xf numFmtId="2" fontId="24" fillId="6" borderId="1" xfId="0" applyNumberFormat="1" applyFont="1" applyFill="1" applyBorder="1" applyAlignment="1" applyProtection="1">
      <alignment horizontal="center" vertical="center"/>
      <protection hidden="1"/>
    </xf>
    <xf numFmtId="49" fontId="24" fillId="2" borderId="1" xfId="78" applyNumberFormat="1" applyFont="1" applyFill="1" applyBorder="1" applyAlignment="1" applyProtection="1">
      <alignment horizontal="center" vertical="center" wrapText="1"/>
      <protection hidden="1"/>
    </xf>
    <xf numFmtId="0" fontId="24" fillId="6" borderId="1" xfId="78" applyFont="1" applyFill="1" applyBorder="1" applyAlignment="1" applyProtection="1">
      <alignment horizontal="left" vertical="center" wrapText="1"/>
      <protection hidden="1"/>
    </xf>
    <xf numFmtId="0" fontId="24" fillId="2" borderId="1" xfId="78" applyNumberFormat="1" applyFont="1" applyFill="1" applyBorder="1" applyAlignment="1" applyProtection="1">
      <alignment horizontal="center" vertical="center"/>
      <protection hidden="1"/>
    </xf>
    <xf numFmtId="166" fontId="24" fillId="6" borderId="1" xfId="0" applyNumberFormat="1" applyFont="1" applyFill="1" applyBorder="1" applyAlignment="1" applyProtection="1">
      <alignment horizontal="center" vertical="center"/>
      <protection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42" fillId="0" borderId="1" xfId="0" applyFont="1" applyFill="1" applyBorder="1" applyAlignment="1" applyProtection="1">
      <alignment horizontal="left" vertical="center" wrapText="1"/>
      <protection hidden="1"/>
    </xf>
    <xf numFmtId="4" fontId="13" fillId="0" borderId="1" xfId="78" applyNumberFormat="1" applyFont="1" applyFill="1" applyBorder="1" applyAlignment="1" applyProtection="1">
      <alignment horizontal="center" vertical="center" wrapText="1"/>
      <protection hidden="1"/>
    </xf>
    <xf numFmtId="4" fontId="13" fillId="3" borderId="1" xfId="78" applyNumberFormat="1" applyFont="1" applyFill="1" applyBorder="1" applyAlignment="1" applyProtection="1">
      <alignment horizontal="center" vertical="center"/>
      <protection hidden="1"/>
    </xf>
    <xf numFmtId="4" fontId="24" fillId="0" borderId="1" xfId="78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25" fillId="0" borderId="1" xfId="0" applyFont="1" applyFill="1" applyBorder="1" applyAlignment="1" applyProtection="1">
      <alignment horizontal="left" vertical="center" wrapText="1"/>
      <protection hidden="1"/>
    </xf>
    <xf numFmtId="4" fontId="2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left" vertical="center" wrapText="1"/>
      <protection hidden="1"/>
    </xf>
    <xf numFmtId="2" fontId="2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33" applyFont="1" applyBorder="1" applyAlignment="1" applyProtection="1">
      <alignment horizontal="center" vertical="center"/>
      <protection hidden="1"/>
    </xf>
    <xf numFmtId="166" fontId="13" fillId="0" borderId="1" xfId="33" applyNumberFormat="1" applyFont="1" applyBorder="1" applyAlignment="1" applyProtection="1">
      <alignment horizontal="center" vertical="center"/>
      <protection hidden="1"/>
    </xf>
    <xf numFmtId="165" fontId="13" fillId="0" borderId="1" xfId="33" applyNumberFormat="1" applyFont="1" applyBorder="1" applyAlignment="1" applyProtection="1">
      <alignment horizontal="center" vertical="center"/>
      <protection hidden="1"/>
    </xf>
    <xf numFmtId="0" fontId="24" fillId="0" borderId="1" xfId="33" applyFont="1" applyBorder="1" applyAlignment="1" applyProtection="1">
      <alignment horizontal="center" vertical="center"/>
      <protection hidden="1"/>
    </xf>
    <xf numFmtId="2" fontId="24" fillId="0" borderId="1" xfId="33" applyNumberFormat="1" applyFont="1" applyBorder="1" applyAlignment="1" applyProtection="1">
      <alignment horizontal="center" vertical="center"/>
      <protection hidden="1"/>
    </xf>
    <xf numFmtId="0" fontId="36" fillId="0" borderId="0" xfId="33" applyFont="1" applyAlignment="1" applyProtection="1">
      <alignment horizontal="center" vertical="center"/>
      <protection hidden="1"/>
    </xf>
    <xf numFmtId="0" fontId="24" fillId="0" borderId="1" xfId="33" applyFont="1" applyBorder="1" applyAlignment="1" applyProtection="1">
      <alignment horizontal="left" vertical="center"/>
      <protection hidden="1"/>
    </xf>
    <xf numFmtId="166" fontId="24" fillId="0" borderId="1" xfId="33" applyNumberFormat="1" applyFont="1" applyBorder="1" applyAlignment="1" applyProtection="1">
      <alignment horizontal="center" vertical="center"/>
      <protection hidden="1"/>
    </xf>
    <xf numFmtId="167" fontId="24" fillId="0" borderId="1" xfId="33" applyNumberFormat="1" applyFont="1" applyBorder="1" applyAlignment="1" applyProtection="1">
      <alignment horizontal="center" vertical="center"/>
      <protection hidden="1"/>
    </xf>
    <xf numFmtId="0" fontId="36" fillId="0" borderId="0" xfId="33" applyFont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24" fillId="2" borderId="1" xfId="79" applyFont="1" applyFill="1" applyBorder="1" applyAlignment="1" applyProtection="1">
      <alignment horizontal="center" vertical="center"/>
      <protection hidden="1"/>
    </xf>
    <xf numFmtId="167" fontId="24" fillId="2" borderId="1" xfId="79" applyNumberFormat="1" applyFont="1" applyFill="1" applyBorder="1" applyAlignment="1" applyProtection="1">
      <alignment horizontal="center" vertical="center"/>
      <protection hidden="1"/>
    </xf>
    <xf numFmtId="165" fontId="24" fillId="2" borderId="1" xfId="79" applyNumberFormat="1" applyFont="1" applyFill="1" applyBorder="1" applyAlignment="1" applyProtection="1">
      <alignment horizontal="center" vertical="center"/>
      <protection hidden="1"/>
    </xf>
    <xf numFmtId="166" fontId="24" fillId="2" borderId="1" xfId="0" applyNumberFormat="1" applyFont="1" applyFill="1" applyBorder="1" applyAlignment="1" applyProtection="1">
      <alignment horizontal="center" vertical="center"/>
      <protection hidden="1"/>
    </xf>
    <xf numFmtId="0" fontId="24" fillId="2" borderId="1" xfId="1" applyFont="1" applyFill="1" applyBorder="1" applyAlignment="1" applyProtection="1">
      <alignment horizontal="center" vertical="center"/>
      <protection hidden="1"/>
    </xf>
    <xf numFmtId="0" fontId="24" fillId="2" borderId="1" xfId="1" applyFont="1" applyFill="1" applyBorder="1" applyAlignment="1" applyProtection="1">
      <alignment horizontal="center" vertical="center" wrapText="1"/>
      <protection hidden="1"/>
    </xf>
    <xf numFmtId="0" fontId="24" fillId="2" borderId="1" xfId="1" applyFont="1" applyFill="1" applyBorder="1" applyAlignment="1" applyProtection="1">
      <alignment horizontal="left" vertical="center" wrapText="1"/>
      <protection hidden="1"/>
    </xf>
    <xf numFmtId="166" fontId="24" fillId="2" borderId="1" xfId="1" applyNumberFormat="1" applyFont="1" applyFill="1" applyBorder="1" applyAlignment="1" applyProtection="1">
      <alignment horizontal="center" vertical="center"/>
      <protection hidden="1"/>
    </xf>
    <xf numFmtId="2" fontId="24" fillId="2" borderId="1" xfId="1" applyNumberFormat="1" applyFont="1" applyFill="1" applyBorder="1" applyAlignment="1" applyProtection="1">
      <alignment horizontal="center" vertical="center"/>
      <protection hidden="1"/>
    </xf>
    <xf numFmtId="0" fontId="24" fillId="2" borderId="0" xfId="1" applyFont="1" applyFill="1" applyAlignment="1" applyProtection="1">
      <alignment horizontal="center" vertical="center"/>
      <protection hidden="1"/>
    </xf>
    <xf numFmtId="2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80" applyFont="1" applyBorder="1" applyAlignment="1" applyProtection="1">
      <alignment horizontal="center" vertical="center" wrapText="1"/>
      <protection hidden="1"/>
    </xf>
    <xf numFmtId="0" fontId="13" fillId="6" borderId="1" xfId="80" applyFont="1" applyFill="1" applyBorder="1" applyAlignment="1" applyProtection="1">
      <alignment horizontal="center" vertical="center" wrapText="1"/>
      <protection hidden="1"/>
    </xf>
    <xf numFmtId="0" fontId="13" fillId="0" borderId="1" xfId="80" applyFont="1" applyBorder="1" applyAlignment="1" applyProtection="1">
      <alignment horizontal="left" vertical="center" wrapText="1"/>
      <protection hidden="1"/>
    </xf>
    <xf numFmtId="2" fontId="13" fillId="0" borderId="1" xfId="80" applyNumberFormat="1" applyFont="1" applyBorder="1" applyAlignment="1" applyProtection="1">
      <alignment horizontal="center" vertical="center" wrapText="1"/>
      <protection hidden="1"/>
    </xf>
    <xf numFmtId="2" fontId="24" fillId="0" borderId="1" xfId="80" applyNumberFormat="1" applyFont="1" applyBorder="1" applyAlignment="1" applyProtection="1">
      <alignment horizontal="center" vertical="center" wrapText="1"/>
      <protection hidden="1"/>
    </xf>
    <xf numFmtId="0" fontId="24" fillId="0" borderId="0" xfId="77" applyFont="1" applyAlignment="1" applyProtection="1">
      <alignment horizontal="center" vertical="center" wrapText="1"/>
      <protection hidden="1"/>
    </xf>
    <xf numFmtId="0" fontId="24" fillId="0" borderId="0" xfId="77" applyFont="1" applyAlignment="1" applyProtection="1">
      <alignment vertical="center" wrapText="1"/>
      <protection hidden="1"/>
    </xf>
    <xf numFmtId="0" fontId="24" fillId="0" borderId="1" xfId="80" applyFont="1" applyBorder="1" applyAlignment="1" applyProtection="1">
      <alignment horizontal="center" vertical="center" wrapText="1"/>
      <protection hidden="1"/>
    </xf>
    <xf numFmtId="0" fontId="24" fillId="0" borderId="1" xfId="80" applyFont="1" applyBorder="1" applyAlignment="1" applyProtection="1">
      <alignment horizontal="left" vertical="center" wrapText="1"/>
      <protection hidden="1"/>
    </xf>
    <xf numFmtId="0" fontId="24" fillId="0" borderId="1" xfId="0" applyFont="1" applyBorder="1" applyAlignment="1" applyProtection="1">
      <alignment horizontal="center" vertical="center" wrapText="1"/>
      <protection hidden="1"/>
    </xf>
    <xf numFmtId="2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vertical="center" wrapText="1"/>
      <protection hidden="1"/>
    </xf>
    <xf numFmtId="2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wrapText="1"/>
      <protection hidden="1"/>
    </xf>
    <xf numFmtId="0" fontId="24" fillId="0" borderId="1" xfId="0" applyFont="1" applyFill="1" applyBorder="1" applyAlignment="1" applyProtection="1">
      <alignment horizontal="center" vertical="center" wrapText="1"/>
      <protection hidden="1"/>
    </xf>
    <xf numFmtId="49" fontId="24" fillId="0" borderId="1" xfId="0" applyNumberFormat="1" applyFont="1" applyFill="1" applyBorder="1" applyAlignment="1" applyProtection="1">
      <alignment wrapText="1"/>
      <protection hidden="1"/>
    </xf>
    <xf numFmtId="0" fontId="24" fillId="0" borderId="1" xfId="0" applyFont="1" applyFill="1" applyBorder="1" applyAlignment="1" applyProtection="1">
      <alignment vertical="center" wrapText="1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left" vertical="center"/>
      <protection hidden="1"/>
    </xf>
    <xf numFmtId="9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Border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42" fillId="0" borderId="1" xfId="0" applyFont="1" applyFill="1" applyBorder="1" applyAlignment="1" applyProtection="1">
      <alignment horizontal="center" vertical="center" wrapText="1"/>
      <protection hidden="1"/>
    </xf>
    <xf numFmtId="170" fontId="24" fillId="0" borderId="1" xfId="78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13" fillId="0" borderId="1" xfId="33" applyFont="1" applyBorder="1" applyAlignment="1" applyProtection="1">
      <alignment horizontal="left" vertical="center"/>
      <protection hidden="1"/>
    </xf>
    <xf numFmtId="2" fontId="13" fillId="0" borderId="1" xfId="33" applyNumberFormat="1" applyFont="1" applyBorder="1" applyAlignment="1" applyProtection="1">
      <alignment horizontal="center" vertical="center"/>
      <protection hidden="1"/>
    </xf>
    <xf numFmtId="0" fontId="36" fillId="0" borderId="0" xfId="33" applyFont="1" applyAlignment="1" applyProtection="1">
      <alignment horizontal="center"/>
      <protection hidden="1"/>
    </xf>
    <xf numFmtId="0" fontId="24" fillId="0" borderId="1" xfId="79" applyFont="1" applyBorder="1" applyAlignment="1" applyProtection="1">
      <alignment horizontal="center" vertical="center"/>
      <protection hidden="1"/>
    </xf>
    <xf numFmtId="17" fontId="24" fillId="0" borderId="1" xfId="79" applyNumberFormat="1" applyFont="1" applyBorder="1" applyAlignment="1" applyProtection="1">
      <alignment horizontal="center" vertical="center"/>
      <protection hidden="1"/>
    </xf>
    <xf numFmtId="0" fontId="24" fillId="0" borderId="1" xfId="79" applyFont="1" applyBorder="1" applyAlignment="1" applyProtection="1">
      <alignment horizontal="left" vertical="center" wrapText="1"/>
      <protection hidden="1"/>
    </xf>
    <xf numFmtId="166" fontId="24" fillId="0" borderId="1" xfId="79" applyNumberFormat="1" applyFont="1" applyBorder="1" applyAlignment="1" applyProtection="1">
      <alignment horizontal="center" vertical="center"/>
      <protection hidden="1"/>
    </xf>
    <xf numFmtId="165" fontId="24" fillId="0" borderId="1" xfId="79" applyNumberFormat="1" applyFont="1" applyBorder="1" applyAlignment="1" applyProtection="1">
      <alignment horizontal="center" vertical="center"/>
      <protection hidden="1"/>
    </xf>
    <xf numFmtId="0" fontId="36" fillId="0" borderId="0" xfId="79" applyFont="1" applyAlignment="1" applyProtection="1">
      <alignment horizontal="center" vertical="center"/>
      <protection hidden="1"/>
    </xf>
    <xf numFmtId="49" fontId="13" fillId="2" borderId="1" xfId="78" applyNumberFormat="1" applyFont="1" applyFill="1" applyBorder="1" applyAlignment="1" applyProtection="1">
      <alignment horizontal="center" vertical="center" wrapText="1"/>
      <protection hidden="1"/>
    </xf>
    <xf numFmtId="2" fontId="13" fillId="2" borderId="1" xfId="33" applyNumberFormat="1" applyFont="1" applyFill="1" applyBorder="1" applyAlignment="1" applyProtection="1">
      <alignment horizontal="center" vertical="center" wrapText="1"/>
      <protection hidden="1"/>
    </xf>
    <xf numFmtId="0" fontId="24" fillId="2" borderId="1" xfId="78" applyFont="1" applyFill="1" applyBorder="1" applyAlignment="1" applyProtection="1">
      <alignment horizontal="left" vertical="center" wrapText="1"/>
      <protection hidden="1"/>
    </xf>
    <xf numFmtId="0" fontId="24" fillId="2" borderId="1" xfId="28" applyNumberFormat="1" applyFont="1" applyFill="1" applyBorder="1" applyAlignment="1" applyProtection="1">
      <alignment horizontal="center" vertical="center" wrapText="1"/>
      <protection hidden="1"/>
    </xf>
    <xf numFmtId="2" fontId="24" fillId="2" borderId="1" xfId="33" applyNumberFormat="1" applyFont="1" applyFill="1" applyBorder="1" applyAlignment="1" applyProtection="1">
      <alignment horizontal="center" vertical="center" wrapText="1"/>
      <protection hidden="1"/>
    </xf>
    <xf numFmtId="0" fontId="24" fillId="2" borderId="1" xfId="33" applyFont="1" applyFill="1" applyBorder="1" applyAlignment="1" applyProtection="1">
      <alignment horizontal="center" vertical="center" wrapText="1"/>
      <protection hidden="1"/>
    </xf>
    <xf numFmtId="4" fontId="13" fillId="0" borderId="1" xfId="78" applyNumberFormat="1" applyFont="1" applyFill="1" applyBorder="1" applyAlignment="1" applyProtection="1">
      <alignment horizontal="center" vertical="center"/>
      <protection hidden="1"/>
    </xf>
    <xf numFmtId="4" fontId="4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39" fillId="2" borderId="0" xfId="0" applyFont="1" applyFill="1" applyProtection="1">
      <protection hidden="1"/>
    </xf>
    <xf numFmtId="0" fontId="13" fillId="0" borderId="1" xfId="78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165" fontId="13" fillId="0" borderId="1" xfId="0" applyNumberFormat="1" applyFont="1" applyBorder="1" applyAlignment="1" applyProtection="1">
      <alignment horizontal="left" vertical="center" wrapText="1"/>
      <protection hidden="1"/>
    </xf>
    <xf numFmtId="0" fontId="13" fillId="0" borderId="0" xfId="0" applyFont="1" applyFill="1" applyProtection="1">
      <protection hidden="1"/>
    </xf>
    <xf numFmtId="0" fontId="25" fillId="0" borderId="0" xfId="0" applyFont="1" applyFill="1" applyProtection="1"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39" fillId="0" borderId="0" xfId="0" applyFont="1" applyFill="1" applyProtection="1">
      <protection hidden="1"/>
    </xf>
    <xf numFmtId="0" fontId="47" fillId="0" borderId="0" xfId="0" applyFont="1" applyProtection="1">
      <protection hidden="1"/>
    </xf>
    <xf numFmtId="0" fontId="39" fillId="0" borderId="0" xfId="0" applyFont="1" applyProtection="1"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2" fontId="24" fillId="2" borderId="0" xfId="0" applyNumberFormat="1" applyFont="1" applyFill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2" fontId="1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2" fontId="24" fillId="6" borderId="1" xfId="0" applyNumberFormat="1" applyFont="1" applyFill="1" applyBorder="1" applyAlignment="1" applyProtection="1">
      <alignment horizontal="center" vertical="center"/>
      <protection locked="0"/>
    </xf>
    <xf numFmtId="4" fontId="24" fillId="0" borderId="1" xfId="78" applyNumberFormat="1" applyFont="1" applyFill="1" applyBorder="1" applyAlignment="1" applyProtection="1">
      <alignment horizontal="center" vertical="center" wrapText="1"/>
      <protection locked="0"/>
    </xf>
    <xf numFmtId="4" fontId="24" fillId="3" borderId="1" xfId="78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33" applyFont="1" applyBorder="1" applyAlignment="1" applyProtection="1">
      <alignment horizontal="center" vertical="center"/>
      <protection locked="0"/>
    </xf>
    <xf numFmtId="2" fontId="24" fillId="0" borderId="1" xfId="33" applyNumberFormat="1" applyFont="1" applyBorder="1" applyAlignment="1" applyProtection="1">
      <alignment horizontal="center" vertical="center"/>
      <protection locked="0"/>
    </xf>
    <xf numFmtId="0" fontId="24" fillId="0" borderId="1" xfId="3" applyFont="1" applyBorder="1" applyAlignment="1" applyProtection="1">
      <alignment horizontal="center" vertical="center"/>
      <protection locked="0"/>
    </xf>
    <xf numFmtId="165" fontId="24" fillId="0" borderId="1" xfId="33" applyNumberFormat="1" applyFont="1" applyBorder="1" applyAlignment="1" applyProtection="1">
      <alignment horizontal="center" vertical="center"/>
      <protection locked="0"/>
    </xf>
    <xf numFmtId="1" fontId="24" fillId="2" borderId="1" xfId="0" applyNumberFormat="1" applyFont="1" applyFill="1" applyBorder="1" applyAlignment="1" applyProtection="1">
      <alignment horizontal="center" vertical="center"/>
      <protection locked="0"/>
    </xf>
    <xf numFmtId="1" fontId="24" fillId="2" borderId="1" xfId="3" applyNumberFormat="1" applyFont="1" applyFill="1" applyBorder="1" applyAlignment="1" applyProtection="1">
      <alignment horizontal="center" vertical="center"/>
      <protection locked="0"/>
    </xf>
    <xf numFmtId="165" fontId="24" fillId="2" borderId="1" xfId="0" applyNumberFormat="1" applyFont="1" applyFill="1" applyBorder="1" applyAlignment="1" applyProtection="1">
      <alignment horizontal="center" vertical="center"/>
      <protection locked="0"/>
    </xf>
    <xf numFmtId="2" fontId="24" fillId="0" borderId="1" xfId="80" applyNumberFormat="1" applyFont="1" applyBorder="1" applyAlignment="1" applyProtection="1">
      <alignment horizontal="center" vertical="center" wrapText="1"/>
      <protection locked="0"/>
    </xf>
    <xf numFmtId="2" fontId="24" fillId="0" borderId="1" xfId="60" applyNumberFormat="1" applyFont="1" applyBorder="1" applyAlignment="1" applyProtection="1">
      <alignment horizontal="center" vertical="center" wrapText="1"/>
      <protection locked="0"/>
    </xf>
    <xf numFmtId="2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wrapText="1"/>
      <protection locked="0"/>
    </xf>
    <xf numFmtId="0" fontId="24" fillId="0" borderId="1" xfId="0" applyFont="1" applyFill="1" applyBorder="1" applyAlignment="1" applyProtection="1">
      <alignment horizontal="right" vertical="center" wrapText="1"/>
      <protection locked="0"/>
    </xf>
    <xf numFmtId="2" fontId="24" fillId="2" borderId="1" xfId="9" applyNumberFormat="1" applyFont="1" applyFill="1" applyBorder="1" applyAlignment="1" applyProtection="1">
      <alignment horizontal="center" vertical="center"/>
      <protection locked="0"/>
    </xf>
    <xf numFmtId="2" fontId="24" fillId="0" borderId="1" xfId="79" applyNumberFormat="1" applyFont="1" applyBorder="1" applyAlignment="1" applyProtection="1">
      <alignment horizontal="center" vertical="center"/>
      <protection locked="0"/>
    </xf>
    <xf numFmtId="2" fontId="24" fillId="2" borderId="1" xfId="79" applyNumberFormat="1" applyFont="1" applyFill="1" applyBorder="1" applyAlignment="1" applyProtection="1">
      <alignment horizontal="center" vertical="center"/>
      <protection locked="0"/>
    </xf>
    <xf numFmtId="165" fontId="24" fillId="0" borderId="1" xfId="79" applyNumberFormat="1" applyFont="1" applyBorder="1" applyAlignment="1" applyProtection="1">
      <alignment horizontal="center" vertical="center"/>
      <protection locked="0"/>
    </xf>
    <xf numFmtId="0" fontId="24" fillId="0" borderId="1" xfId="9" applyFont="1" applyBorder="1" applyAlignment="1" applyProtection="1">
      <alignment horizontal="center" vertical="center"/>
      <protection locked="0"/>
    </xf>
    <xf numFmtId="2" fontId="24" fillId="0" borderId="1" xfId="9" applyNumberFormat="1" applyFont="1" applyBorder="1" applyAlignment="1" applyProtection="1">
      <alignment horizontal="center" vertical="center"/>
      <protection locked="0"/>
    </xf>
    <xf numFmtId="2" fontId="13" fillId="2" borderId="1" xfId="33" applyNumberFormat="1" applyFont="1" applyFill="1" applyBorder="1" applyAlignment="1" applyProtection="1">
      <alignment horizontal="right" vertical="center" wrapText="1"/>
      <protection locked="0"/>
    </xf>
    <xf numFmtId="4" fontId="13" fillId="0" borderId="1" xfId="78" applyNumberFormat="1" applyFont="1" applyFill="1" applyBorder="1" applyAlignment="1" applyProtection="1">
      <alignment horizontal="center" vertical="center" wrapText="1"/>
      <protection locked="0"/>
    </xf>
    <xf numFmtId="4" fontId="13" fillId="0" borderId="4" xfId="78" applyNumberFormat="1" applyFont="1" applyFill="1" applyBorder="1" applyAlignment="1" applyProtection="1">
      <alignment horizontal="center" vertical="center" wrapText="1"/>
      <protection locked="0"/>
    </xf>
    <xf numFmtId="2" fontId="13" fillId="2" borderId="4" xfId="0" applyNumberFormat="1" applyFont="1" applyFill="1" applyBorder="1" applyAlignment="1" applyProtection="1">
      <alignment horizontal="center" vertical="center"/>
      <protection locked="0"/>
    </xf>
    <xf numFmtId="2" fontId="24" fillId="0" borderId="1" xfId="0" applyNumberFormat="1" applyFont="1" applyBorder="1" applyAlignment="1" applyProtection="1">
      <alignment horizontal="center" vertical="center" wrapText="1"/>
      <protection locked="0"/>
    </xf>
    <xf numFmtId="9" fontId="13" fillId="0" borderId="1" xfId="78" applyNumberFormat="1" applyFont="1" applyFill="1" applyBorder="1" applyAlignment="1" applyProtection="1">
      <alignment horizontal="center" vertical="center"/>
      <protection locked="0"/>
    </xf>
    <xf numFmtId="0" fontId="24" fillId="0" borderId="1" xfId="78" applyFont="1" applyFill="1" applyBorder="1" applyAlignment="1" applyProtection="1">
      <alignment horizontal="center" vertical="center" wrapText="1"/>
      <protection locked="0"/>
    </xf>
    <xf numFmtId="4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" xfId="78" applyFont="1" applyFill="1" applyBorder="1" applyAlignment="1" applyProtection="1">
      <alignment horizontal="center" vertical="center" wrapText="1"/>
      <protection locked="0"/>
    </xf>
    <xf numFmtId="0" fontId="13" fillId="0" borderId="1" xfId="78" applyNumberFormat="1" applyFont="1" applyFill="1" applyBorder="1" applyAlignment="1" applyProtection="1">
      <alignment horizontal="center" vertical="center"/>
      <protection locked="0"/>
    </xf>
    <xf numFmtId="0" fontId="46" fillId="0" borderId="4" xfId="78" applyFont="1" applyFill="1" applyBorder="1" applyAlignment="1" applyProtection="1">
      <alignment horizontal="center" vertical="center" wrapText="1"/>
      <protection locked="0"/>
    </xf>
    <xf numFmtId="0" fontId="13" fillId="0" borderId="4" xfId="78" applyNumberFormat="1" applyFont="1" applyFill="1" applyBorder="1" applyAlignment="1" applyProtection="1">
      <alignment horizontal="center" vertical="center"/>
      <protection locked="0"/>
    </xf>
    <xf numFmtId="4" fontId="4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169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49" fontId="24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Alignment="1" applyProtection="1">
      <protection hidden="1"/>
    </xf>
    <xf numFmtId="0" fontId="24" fillId="0" borderId="0" xfId="0" applyFont="1" applyFill="1" applyAlignment="1" applyProtection="1">
      <alignment horizontal="left"/>
      <protection hidden="1"/>
    </xf>
    <xf numFmtId="165" fontId="24" fillId="0" borderId="0" xfId="0" applyNumberFormat="1" applyFont="1" applyFill="1" applyAlignment="1" applyProtection="1">
      <alignment horizontal="left" vertical="center"/>
      <protection hidden="1"/>
    </xf>
    <xf numFmtId="0" fontId="24" fillId="0" borderId="0" xfId="2" applyNumberFormat="1" applyFont="1" applyFill="1" applyBorder="1" applyAlignment="1" applyProtection="1">
      <alignment horizontal="right" vertical="center" wrapText="1"/>
      <protection hidden="1"/>
    </xf>
    <xf numFmtId="0" fontId="24" fillId="0" borderId="0" xfId="2" applyFont="1" applyFill="1" applyAlignment="1" applyProtection="1">
      <alignment vertical="center" wrapText="1"/>
      <protection hidden="1"/>
    </xf>
    <xf numFmtId="0" fontId="24" fillId="0" borderId="1" xfId="2" applyFont="1" applyFill="1" applyBorder="1" applyAlignment="1" applyProtection="1">
      <alignment horizontal="center" vertical="center" wrapText="1"/>
      <protection hidden="1"/>
    </xf>
    <xf numFmtId="2" fontId="2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2" applyFont="1" applyFill="1" applyProtection="1">
      <protection hidden="1"/>
    </xf>
    <xf numFmtId="0" fontId="27" fillId="0" borderId="1" xfId="2" applyFont="1" applyFill="1" applyBorder="1" applyAlignment="1" applyProtection="1">
      <alignment horizontal="center" vertical="center" wrapText="1"/>
      <protection hidden="1"/>
    </xf>
    <xf numFmtId="0" fontId="24" fillId="0" borderId="1" xfId="2" applyFont="1" applyFill="1" applyBorder="1" applyAlignment="1" applyProtection="1">
      <alignment horizontal="center" vertical="center" wrapText="1"/>
      <protection hidden="1"/>
    </xf>
    <xf numFmtId="49" fontId="24" fillId="0" borderId="1" xfId="2" applyNumberFormat="1" applyFont="1" applyFill="1" applyBorder="1" applyAlignment="1" applyProtection="1">
      <alignment horizontal="center" vertical="center" wrapText="1"/>
      <protection hidden="1"/>
    </xf>
    <xf numFmtId="2" fontId="2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4" fillId="0" borderId="1" xfId="2" quotePrefix="1" applyFont="1" applyFill="1" applyBorder="1" applyAlignment="1" applyProtection="1">
      <alignment horizontal="center" vertical="center" wrapText="1"/>
      <protection hidden="1"/>
    </xf>
    <xf numFmtId="0" fontId="24" fillId="0" borderId="1" xfId="2" quotePrefix="1" applyNumberFormat="1" applyFont="1" applyFill="1" applyBorder="1" applyAlignment="1" applyProtection="1">
      <alignment horizontal="center" vertical="center" wrapText="1"/>
      <protection hidden="1"/>
    </xf>
    <xf numFmtId="49" fontId="24" fillId="0" borderId="1" xfId="2" quotePrefix="1" applyNumberFormat="1" applyFont="1" applyFill="1" applyBorder="1" applyAlignment="1" applyProtection="1">
      <alignment horizontal="center" vertical="center" wrapText="1"/>
      <protection hidden="1"/>
    </xf>
    <xf numFmtId="1" fontId="24" fillId="0" borderId="1" xfId="2" quotePrefix="1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65" applyFont="1" applyFill="1" applyBorder="1" applyAlignment="1" applyProtection="1">
      <alignment vertical="center" wrapText="1"/>
      <protection hidden="1"/>
    </xf>
    <xf numFmtId="2" fontId="24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2" borderId="1" xfId="65" applyFont="1" applyFill="1" applyBorder="1" applyAlignment="1" applyProtection="1">
      <alignment vertical="center" wrapText="1"/>
      <protection hidden="1"/>
    </xf>
    <xf numFmtId="0" fontId="28" fillId="0" borderId="0" xfId="21" applyFont="1" applyFill="1" applyBorder="1" applyProtection="1">
      <protection hidden="1"/>
    </xf>
    <xf numFmtId="0" fontId="24" fillId="0" borderId="0" xfId="21" applyFont="1" applyFill="1" applyAlignment="1" applyProtection="1">
      <alignment wrapText="1"/>
      <protection hidden="1"/>
    </xf>
    <xf numFmtId="49" fontId="24" fillId="0" borderId="1" xfId="0" applyNumberFormat="1" applyFont="1" applyBorder="1" applyAlignment="1" applyProtection="1">
      <alignment horizontal="center" vertical="center"/>
      <protection hidden="1"/>
    </xf>
    <xf numFmtId="49" fontId="13" fillId="0" borderId="1" xfId="0" applyNumberFormat="1" applyFont="1" applyBorder="1" applyAlignment="1" applyProtection="1">
      <alignment horizontal="center" vertical="center" wrapText="1"/>
      <protection hidden="1"/>
    </xf>
    <xf numFmtId="167" fontId="24" fillId="0" borderId="1" xfId="0" applyNumberFormat="1" applyFont="1" applyBorder="1" applyAlignment="1" applyProtection="1">
      <alignment horizontal="center" vertical="center"/>
      <protection hidden="1"/>
    </xf>
    <xf numFmtId="2" fontId="24" fillId="0" borderId="1" xfId="0" applyNumberFormat="1" applyFont="1" applyBorder="1" applyAlignment="1" applyProtection="1">
      <alignment horizontal="center" vertical="center"/>
      <protection hidden="1"/>
    </xf>
    <xf numFmtId="0" fontId="30" fillId="0" borderId="0" xfId="33" applyFont="1" applyFill="1" applyAlignment="1" applyProtection="1">
      <alignment horizontal="center"/>
      <protection hidden="1"/>
    </xf>
    <xf numFmtId="0" fontId="31" fillId="2" borderId="1" xfId="0" applyFont="1" applyFill="1" applyBorder="1" applyAlignment="1" applyProtection="1">
      <alignment horizontal="center" vertical="center" wrapText="1"/>
      <protection hidden="1"/>
    </xf>
    <xf numFmtId="4" fontId="3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Alignment="1" applyProtection="1">
      <alignment vertical="center"/>
      <protection hidden="1"/>
    </xf>
    <xf numFmtId="166" fontId="24" fillId="0" borderId="1" xfId="0" applyNumberFormat="1" applyFont="1" applyBorder="1" applyAlignment="1" applyProtection="1">
      <alignment horizontal="center" vertical="center"/>
      <protection hidden="1"/>
    </xf>
    <xf numFmtId="49" fontId="35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1" xfId="0" applyNumberFormat="1" applyFont="1" applyBorder="1" applyAlignment="1" applyProtection="1">
      <alignment horizontal="left" vertical="center" wrapText="1"/>
      <protection hidden="1"/>
    </xf>
    <xf numFmtId="49" fontId="25" fillId="0" borderId="1" xfId="0" applyNumberFormat="1" applyFont="1" applyFill="1" applyBorder="1" applyAlignment="1" applyProtection="1">
      <alignment horizontal="center" vertical="center"/>
      <protection hidden="1"/>
    </xf>
    <xf numFmtId="172" fontId="24" fillId="0" borderId="1" xfId="0" applyNumberFormat="1" applyFont="1" applyBorder="1" applyAlignment="1" applyProtection="1">
      <alignment horizontal="center" vertical="center"/>
      <protection hidden="1"/>
    </xf>
    <xf numFmtId="49" fontId="24" fillId="2" borderId="1" xfId="0" applyNumberFormat="1" applyFont="1" applyFill="1" applyBorder="1" applyAlignment="1" applyProtection="1">
      <alignment horizontal="center" vertical="center"/>
      <protection hidden="1"/>
    </xf>
    <xf numFmtId="49" fontId="24" fillId="2" borderId="1" xfId="0" applyNumberFormat="1" applyFont="1" applyFill="1" applyBorder="1" applyAlignment="1" applyProtection="1">
      <alignment horizontal="left" vertical="center" wrapText="1"/>
      <protection hidden="1"/>
    </xf>
    <xf numFmtId="0" fontId="30" fillId="2" borderId="0" xfId="33" applyFont="1" applyFill="1" applyAlignment="1" applyProtection="1">
      <alignment horizontal="center"/>
      <protection hidden="1"/>
    </xf>
    <xf numFmtId="166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24" fillId="2" borderId="1" xfId="0" applyFont="1" applyFill="1" applyBorder="1" applyAlignment="1" applyProtection="1">
      <alignment horizontal="left" vertical="center"/>
      <protection hidden="1"/>
    </xf>
    <xf numFmtId="0" fontId="24" fillId="6" borderId="1" xfId="0" applyFont="1" applyFill="1" applyBorder="1" applyAlignment="1" applyProtection="1">
      <alignment horizontal="center" vertical="center"/>
      <protection hidden="1"/>
    </xf>
    <xf numFmtId="0" fontId="36" fillId="0" borderId="0" xfId="0" applyFont="1" applyProtection="1">
      <protection hidden="1"/>
    </xf>
    <xf numFmtId="14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Alignment="1" applyProtection="1">
      <alignment horizontal="center"/>
      <protection hidden="1"/>
    </xf>
    <xf numFmtId="165" fontId="2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1" xfId="0" quotePrefix="1" applyFont="1" applyFill="1" applyBorder="1" applyAlignment="1" applyProtection="1">
      <alignment horizontal="center" vertical="center" wrapText="1"/>
      <protection hidden="1"/>
    </xf>
    <xf numFmtId="0" fontId="13" fillId="6" borderId="1" xfId="0" applyFont="1" applyFill="1" applyBorder="1" applyAlignment="1" applyProtection="1">
      <alignment horizontal="center" vertical="center" wrapText="1"/>
      <protection hidden="1"/>
    </xf>
    <xf numFmtId="172" fontId="24" fillId="6" borderId="1" xfId="0" applyNumberFormat="1" applyFont="1" applyFill="1" applyBorder="1" applyAlignment="1" applyProtection="1">
      <alignment horizontal="center" vertical="center"/>
      <protection hidden="1"/>
    </xf>
    <xf numFmtId="14" fontId="24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24" fillId="6" borderId="1" xfId="0" applyNumberFormat="1" applyFont="1" applyFill="1" applyBorder="1" applyAlignment="1" applyProtection="1">
      <alignment horizontal="center" vertical="center"/>
      <protection hidden="1"/>
    </xf>
    <xf numFmtId="49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" xfId="2" applyFont="1" applyFill="1" applyBorder="1" applyAlignment="1" applyProtection="1">
      <alignment horizontal="center" vertical="center"/>
      <protection hidden="1"/>
    </xf>
    <xf numFmtId="0" fontId="37" fillId="0" borderId="0" xfId="2" applyFont="1" applyFill="1" applyProtection="1">
      <protection hidden="1"/>
    </xf>
    <xf numFmtId="2" fontId="24" fillId="0" borderId="1" xfId="2" applyNumberFormat="1" applyFont="1" applyFill="1" applyBorder="1" applyAlignment="1" applyProtection="1">
      <alignment horizontal="center" vertical="center"/>
      <protection hidden="1"/>
    </xf>
    <xf numFmtId="0" fontId="24" fillId="2" borderId="1" xfId="75" applyFont="1" applyFill="1" applyBorder="1" applyAlignment="1" applyProtection="1">
      <alignment horizontal="center" vertical="center"/>
      <protection hidden="1"/>
    </xf>
    <xf numFmtId="0" fontId="24" fillId="2" borderId="1" xfId="76" applyFont="1" applyFill="1" applyBorder="1" applyAlignment="1" applyProtection="1">
      <alignment horizontal="left" vertical="center" wrapText="1"/>
      <protection hidden="1"/>
    </xf>
    <xf numFmtId="166" fontId="24" fillId="2" borderId="1" xfId="76" applyNumberFormat="1" applyFont="1" applyFill="1" applyBorder="1" applyAlignment="1" applyProtection="1">
      <alignment horizontal="center" vertical="center"/>
      <protection hidden="1"/>
    </xf>
    <xf numFmtId="0" fontId="27" fillId="0" borderId="0" xfId="75" applyFont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0" borderId="1" xfId="43" applyFont="1" applyBorder="1" applyAlignment="1" applyProtection="1">
      <alignment horizontal="center" vertical="center"/>
      <protection hidden="1"/>
    </xf>
    <xf numFmtId="0" fontId="38" fillId="0" borderId="9" xfId="0" applyFont="1" applyBorder="1" applyAlignment="1" applyProtection="1">
      <alignment horizontal="left" vertical="center" wrapText="1"/>
      <protection hidden="1"/>
    </xf>
    <xf numFmtId="0" fontId="13" fillId="0" borderId="1" xfId="33" applyFont="1" applyFill="1" applyBorder="1" applyAlignment="1" applyProtection="1">
      <alignment horizontal="center" vertical="center"/>
      <protection hidden="1"/>
    </xf>
    <xf numFmtId="2" fontId="13" fillId="2" borderId="1" xfId="33" applyNumberFormat="1" applyFont="1" applyFill="1" applyBorder="1" applyAlignment="1" applyProtection="1">
      <alignment horizontal="center" vertical="center"/>
      <protection hidden="1"/>
    </xf>
    <xf numFmtId="0" fontId="24" fillId="0" borderId="1" xfId="33" applyFont="1" applyFill="1" applyBorder="1" applyAlignment="1" applyProtection="1">
      <alignment horizontal="center" vertical="center"/>
      <protection hidden="1"/>
    </xf>
    <xf numFmtId="49" fontId="35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1" xfId="0" applyNumberFormat="1" applyFont="1" applyBorder="1" applyAlignment="1" applyProtection="1">
      <alignment horizontal="center" vertical="center"/>
      <protection hidden="1"/>
    </xf>
    <xf numFmtId="49" fontId="13" fillId="0" borderId="1" xfId="0" applyNumberFormat="1" applyFont="1" applyBorder="1" applyAlignment="1" applyProtection="1">
      <alignment horizontal="left" vertical="center" wrapText="1"/>
      <protection hidden="1"/>
    </xf>
    <xf numFmtId="170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1" xfId="0" applyNumberFormat="1" applyFont="1" applyFill="1" applyBorder="1" applyAlignment="1" applyProtection="1">
      <alignment horizontal="center" vertical="top" wrapText="1"/>
      <protection hidden="1"/>
    </xf>
    <xf numFmtId="0" fontId="13" fillId="0" borderId="1" xfId="2" applyFont="1" applyFill="1" applyBorder="1" applyAlignment="1" applyProtection="1">
      <alignment vertical="center"/>
      <protection hidden="1"/>
    </xf>
    <xf numFmtId="0" fontId="13" fillId="0" borderId="1" xfId="2" applyFont="1" applyFill="1" applyBorder="1" applyAlignment="1" applyProtection="1">
      <alignment vertical="center" wrapText="1"/>
      <protection hidden="1"/>
    </xf>
    <xf numFmtId="0" fontId="13" fillId="0" borderId="1" xfId="2" applyFont="1" applyFill="1" applyBorder="1" applyAlignment="1" applyProtection="1">
      <alignment horizontal="left" vertical="center" wrapText="1"/>
      <protection hidden="1"/>
    </xf>
    <xf numFmtId="0" fontId="13" fillId="0" borderId="1" xfId="2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49" fontId="24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2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right" wrapText="1"/>
      <protection hidden="1"/>
    </xf>
    <xf numFmtId="0" fontId="24" fillId="0" borderId="0" xfId="0" applyFont="1" applyFill="1" applyBorder="1" applyAlignment="1" applyProtection="1">
      <alignment horizontal="right" vertical="center" wrapText="1"/>
      <protection hidden="1"/>
    </xf>
    <xf numFmtId="0" fontId="24" fillId="0" borderId="0" xfId="0" applyFont="1" applyFill="1" applyBorder="1" applyAlignment="1" applyProtection="1">
      <alignment wrapText="1"/>
      <protection hidden="1"/>
    </xf>
    <xf numFmtId="2" fontId="24" fillId="0" borderId="0" xfId="0" applyNumberFormat="1" applyFont="1" applyFill="1" applyAlignment="1" applyProtection="1">
      <alignment wrapText="1"/>
      <protection hidden="1"/>
    </xf>
    <xf numFmtId="49" fontId="24" fillId="0" borderId="0" xfId="0" applyNumberFormat="1" applyFont="1" applyFill="1" applyBorder="1" applyAlignment="1" applyProtection="1">
      <alignment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2" fontId="24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0" xfId="0" applyNumberFormat="1" applyFont="1" applyFill="1" applyBorder="1" applyAlignment="1" applyProtection="1">
      <alignment horizontal="center" wrapText="1"/>
      <protection hidden="1"/>
    </xf>
    <xf numFmtId="49" fontId="24" fillId="0" borderId="0" xfId="0" applyNumberFormat="1" applyFont="1" applyFill="1" applyBorder="1" applyAlignment="1" applyProtection="1">
      <alignment horizontal="center" wrapText="1"/>
      <protection hidden="1"/>
    </xf>
    <xf numFmtId="2" fontId="1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right" wrapText="1"/>
      <protection locked="0"/>
    </xf>
    <xf numFmtId="2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2" fontId="24" fillId="0" borderId="1" xfId="0" applyNumberFormat="1" applyFont="1" applyBorder="1" applyAlignment="1" applyProtection="1">
      <alignment horizontal="center" vertical="center"/>
      <protection locked="0"/>
    </xf>
    <xf numFmtId="2" fontId="3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2" borderId="1" xfId="0" applyNumberFormat="1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165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2" fontId="24" fillId="0" borderId="1" xfId="0" applyNumberFormat="1" applyFont="1" applyFill="1" applyBorder="1" applyAlignment="1" applyProtection="1">
      <alignment horizontal="center" vertical="center"/>
      <protection locked="0"/>
    </xf>
    <xf numFmtId="2" fontId="24" fillId="2" borderId="1" xfId="9" applyNumberFormat="1" applyFont="1" applyFill="1" applyBorder="1" applyAlignment="1" applyProtection="1">
      <alignment horizontal="center" vertical="center" wrapText="1"/>
      <protection locked="0"/>
    </xf>
    <xf numFmtId="2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4" fillId="6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1" xfId="2" applyFont="1" applyFill="1" applyBorder="1" applyAlignment="1" applyProtection="1">
      <alignment horizontal="center" vertical="center"/>
      <protection locked="0"/>
    </xf>
    <xf numFmtId="2" fontId="24" fillId="0" borderId="1" xfId="2" applyNumberFormat="1" applyFont="1" applyFill="1" applyBorder="1" applyAlignment="1" applyProtection="1">
      <alignment horizontal="center" vertical="center"/>
      <protection locked="0"/>
    </xf>
    <xf numFmtId="4" fontId="24" fillId="2" borderId="1" xfId="69" applyNumberFormat="1" applyFont="1" applyFill="1" applyBorder="1" applyAlignment="1" applyProtection="1">
      <alignment horizontal="center" vertical="center"/>
      <protection locked="0"/>
    </xf>
    <xf numFmtId="2" fontId="24" fillId="0" borderId="1" xfId="33" applyNumberFormat="1" applyFont="1" applyFill="1" applyBorder="1" applyAlignment="1" applyProtection="1">
      <alignment horizontal="center" vertical="center"/>
      <protection locked="0"/>
    </xf>
    <xf numFmtId="4" fontId="24" fillId="2" borderId="1" xfId="0" applyNumberFormat="1" applyFont="1" applyFill="1" applyBorder="1" applyAlignment="1" applyProtection="1">
      <alignment horizontal="center" vertical="center"/>
      <protection locked="0"/>
    </xf>
    <xf numFmtId="2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" applyFont="1" applyFill="1" applyBorder="1" applyAlignment="1" applyProtection="1">
      <alignment horizontal="center" vertical="center"/>
      <protection locked="0"/>
    </xf>
    <xf numFmtId="9" fontId="13" fillId="0" borderId="1" xfId="2" applyNumberFormat="1" applyFont="1" applyFill="1" applyBorder="1" applyAlignment="1" applyProtection="1">
      <alignment horizontal="center" vertical="center"/>
      <protection locked="0"/>
    </xf>
    <xf numFmtId="0" fontId="13" fillId="0" borderId="1" xfId="2" applyFont="1" applyFill="1" applyBorder="1" applyAlignment="1" applyProtection="1">
      <alignment vertical="center"/>
      <protection locked="0"/>
    </xf>
    <xf numFmtId="0" fontId="13" fillId="0" borderId="1" xfId="2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4" fontId="13" fillId="0" borderId="0" xfId="0" applyNumberFormat="1" applyFont="1" applyAlignment="1" applyProtection="1">
      <alignment horizontal="center" vertical="center"/>
      <protection hidden="1"/>
    </xf>
    <xf numFmtId="3" fontId="13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3" borderId="2" xfId="0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4" xfId="0" applyFont="1" applyBorder="1" applyAlignment="1" applyProtection="1">
      <alignment horizontal="center" vertical="center" textRotation="90"/>
      <protection hidden="1"/>
    </xf>
    <xf numFmtId="0" fontId="13" fillId="0" borderId="4" xfId="0" applyFont="1" applyBorder="1" applyAlignment="1" applyProtection="1">
      <alignment horizontal="center" vertical="center" textRotation="90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textRotation="90"/>
      <protection hidden="1"/>
    </xf>
    <xf numFmtId="0" fontId="13" fillId="0" borderId="3" xfId="0" applyFont="1" applyBorder="1" applyAlignment="1" applyProtection="1">
      <alignment horizontal="center" vertical="center" textRotation="90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1" fontId="13" fillId="0" borderId="1" xfId="0" applyNumberFormat="1" applyFont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vertical="center" wrapText="1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49" fontId="1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vertical="center" wrapText="1"/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38" fontId="14" fillId="0" borderId="0" xfId="0" applyNumberFormat="1" applyFont="1" applyBorder="1" applyAlignment="1" applyProtection="1">
      <alignment horizontal="center" vertical="center"/>
      <protection hidden="1"/>
    </xf>
    <xf numFmtId="38" fontId="14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40" fontId="12" fillId="0" borderId="0" xfId="0" applyNumberFormat="1" applyFont="1" applyAlignment="1" applyProtection="1">
      <alignment vertical="center"/>
      <protection hidden="1"/>
    </xf>
    <xf numFmtId="40" fontId="12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40" fontId="12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9" fontId="0" fillId="0" borderId="0" xfId="0" applyNumberFormat="1" applyProtection="1">
      <protection hidden="1"/>
    </xf>
    <xf numFmtId="4" fontId="13" fillId="0" borderId="1" xfId="0" applyNumberFormat="1" applyFont="1" applyBorder="1" applyAlignment="1" applyProtection="1">
      <alignment horizontal="center"/>
      <protection locked="0"/>
    </xf>
    <xf numFmtId="4" fontId="13" fillId="0" borderId="1" xfId="0" applyNumberFormat="1" applyFont="1" applyBorder="1" applyAlignment="1" applyProtection="1">
      <alignment horizontal="center" wrapText="1"/>
      <protection locked="0"/>
    </xf>
    <xf numFmtId="4" fontId="13" fillId="0" borderId="1" xfId="0" applyNumberFormat="1" applyFont="1" applyBorder="1" applyAlignment="1" applyProtection="1">
      <alignment horizontal="center" vertical="center"/>
      <protection locked="0"/>
    </xf>
    <xf numFmtId="4" fontId="13" fillId="3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8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 vertical="center" wrapText="1"/>
      <protection locked="0"/>
    </xf>
    <xf numFmtId="4" fontId="13" fillId="0" borderId="8" xfId="0" applyNumberFormat="1" applyFont="1" applyBorder="1" applyAlignment="1" applyProtection="1">
      <alignment horizontal="center" vertical="center" wrapText="1"/>
      <protection locked="0"/>
    </xf>
  </cellXfs>
  <cellStyles count="94">
    <cellStyle name="20% - Accent1 4" xfId="24"/>
    <cellStyle name="Bad 2" xfId="25"/>
    <cellStyle name="Comma 10 2" xfId="26"/>
    <cellStyle name="Comma 11 2" xfId="27"/>
    <cellStyle name="Comma 17" xfId="28"/>
    <cellStyle name="Comma 17 2" xfId="83"/>
    <cellStyle name="Comma 2" xfId="29"/>
    <cellStyle name="Comma 2 2" xfId="30"/>
    <cellStyle name="Comma 2 2 2" xfId="84"/>
    <cellStyle name="Comma 51" xfId="31"/>
    <cellStyle name="Comma 51 2" xfId="85"/>
    <cellStyle name="Comma 6" xfId="32"/>
    <cellStyle name="Comma 6 2" xfId="86"/>
    <cellStyle name="Normal" xfId="0" builtinId="0"/>
    <cellStyle name="Normal 10" xfId="5"/>
    <cellStyle name="Normal 10 2" xfId="33"/>
    <cellStyle name="Normal 11 2 2" xfId="34"/>
    <cellStyle name="Normal 13" xfId="35"/>
    <cellStyle name="Normal 13 2 3" xfId="36"/>
    <cellStyle name="Normal 13 3 3" xfId="37"/>
    <cellStyle name="Normal 13 3 3 2" xfId="87"/>
    <cellStyle name="Normal 13 3 3 6" xfId="38"/>
    <cellStyle name="Normal 13 3 3 6 2" xfId="88"/>
    <cellStyle name="Normal 13 5" xfId="12"/>
    <cellStyle name="Normal 13 5 2" xfId="74"/>
    <cellStyle name="Normal 13 5 3 3" xfId="39"/>
    <cellStyle name="Normal 13 5 3 3 2" xfId="89"/>
    <cellStyle name="Normal 14 3" xfId="40"/>
    <cellStyle name="Normal 14 3 2" xfId="15"/>
    <cellStyle name="Normal 14_anakia II etapi.xls sm. defeqturi" xfId="41"/>
    <cellStyle name="Normal 16 2" xfId="16"/>
    <cellStyle name="Normal 17" xfId="42"/>
    <cellStyle name="Normal 17 2" xfId="43"/>
    <cellStyle name="Normal 19" xfId="44"/>
    <cellStyle name="Normal 2" xfId="2"/>
    <cellStyle name="Normal 2 10" xfId="8"/>
    <cellStyle name="Normal 2 10 2" xfId="21"/>
    <cellStyle name="Normal 2 11" xfId="45"/>
    <cellStyle name="Normal 2 2" xfId="22"/>
    <cellStyle name="Normal 2 2 2" xfId="46"/>
    <cellStyle name="Normal 2 57 2" xfId="47"/>
    <cellStyle name="Normal 2 57 2 2" xfId="90"/>
    <cellStyle name="Normal 2 9" xfId="48"/>
    <cellStyle name="Normal 29" xfId="10"/>
    <cellStyle name="Normal 3" xfId="17"/>
    <cellStyle name="Normal 3 10" xfId="49"/>
    <cellStyle name="Normal 3 2" xfId="50"/>
    <cellStyle name="Normal 3 2 2" xfId="51"/>
    <cellStyle name="Normal 3 3" xfId="81"/>
    <cellStyle name="Normal 35 2" xfId="14"/>
    <cellStyle name="Normal 36 2 2" xfId="52"/>
    <cellStyle name="Normal 36 2 2 2" xfId="6"/>
    <cellStyle name="Normal 36 2 2 3" xfId="53"/>
    <cellStyle name="Normal 38" xfId="54"/>
    <cellStyle name="Normal 38 2" xfId="11"/>
    <cellStyle name="Normal 4" xfId="55"/>
    <cellStyle name="Normal 4 2" xfId="56"/>
    <cellStyle name="Normal 4 3" xfId="57"/>
    <cellStyle name="Normal 47 2" xfId="58"/>
    <cellStyle name="Normal 5" xfId="20"/>
    <cellStyle name="Normal 5 2" xfId="59"/>
    <cellStyle name="Normal 53" xfId="60"/>
    <cellStyle name="Normal 53 2" xfId="61"/>
    <cellStyle name="Normal 53 2 2" xfId="92"/>
    <cellStyle name="Normal 53 3" xfId="91"/>
    <cellStyle name="Normal 6" xfId="62"/>
    <cellStyle name="Normal 6 2" xfId="63"/>
    <cellStyle name="Normal 7" xfId="64"/>
    <cellStyle name="Normal 8" xfId="65"/>
    <cellStyle name="Normal 8 2" xfId="93"/>
    <cellStyle name="Normal 9 2" xfId="66"/>
    <cellStyle name="Normal_Book1 2" xfId="79"/>
    <cellStyle name="Normal_gare wyalsadfeni" xfId="75"/>
    <cellStyle name="Normal_gare wyalsadfenigagarini 10" xfId="3"/>
    <cellStyle name="Normal_gare wyalsadfenigagarini 2 2" xfId="9"/>
    <cellStyle name="Normal_mcenareta dacva Tinikos gakeTebuli" xfId="77"/>
    <cellStyle name="Normal_stadionis remonti" xfId="76"/>
    <cellStyle name="Normal_Xl0000048 2" xfId="80"/>
    <cellStyle name="Percent 2" xfId="67"/>
    <cellStyle name="Style 1" xfId="19"/>
    <cellStyle name="Обычный 2" xfId="7"/>
    <cellStyle name="Обычный 2 2" xfId="18"/>
    <cellStyle name="Обычный 2 3" xfId="68"/>
    <cellStyle name="Обычный 3" xfId="69"/>
    <cellStyle name="Обычный 4" xfId="70"/>
    <cellStyle name="Обычный 4 2" xfId="71"/>
    <cellStyle name="Обычный 4 3" xfId="1"/>
    <cellStyle name="Обычный 5 2" xfId="13"/>
    <cellStyle name="Обычный 5 2 2" xfId="72"/>
    <cellStyle name="Обычный 8" xfId="4"/>
    <cellStyle name="Обычный_დემონტაჟი" xfId="78"/>
    <cellStyle name="Стиль 1" xfId="73"/>
    <cellStyle name="Финансовый 2" xfId="23"/>
    <cellStyle name="Финансовый 2 2" xfId="82"/>
  </cellStyles>
  <dxfs count="1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Normal="100" zoomScaleSheetLayoutView="100" workbookViewId="0">
      <selection activeCell="C13" sqref="C13"/>
    </sheetView>
  </sheetViews>
  <sheetFormatPr defaultRowHeight="15"/>
  <cols>
    <col min="1" max="1" width="5.28515625" style="322" customWidth="1"/>
    <col min="2" max="2" width="10.85546875" style="322" customWidth="1"/>
    <col min="3" max="3" width="53.42578125" style="322" customWidth="1"/>
    <col min="4" max="4" width="13.42578125" style="322" customWidth="1"/>
    <col min="5" max="5" width="13.140625" style="322" customWidth="1"/>
    <col min="6" max="6" width="12.85546875" style="322" customWidth="1"/>
    <col min="7" max="7" width="11.85546875" style="322" customWidth="1"/>
    <col min="8" max="8" width="13.140625" style="322" customWidth="1"/>
    <col min="9" max="16384" width="9.140625" style="322"/>
  </cols>
  <sheetData>
    <row r="1" spans="1:12">
      <c r="A1" s="320" t="s">
        <v>18</v>
      </c>
      <c r="B1" s="321"/>
      <c r="C1" s="321"/>
      <c r="D1" s="321"/>
      <c r="E1" s="321"/>
      <c r="F1" s="321"/>
      <c r="G1" s="321"/>
      <c r="H1" s="321"/>
    </row>
    <row r="2" spans="1:12">
      <c r="A2" s="323" t="s">
        <v>177</v>
      </c>
      <c r="B2" s="323"/>
      <c r="C2" s="323"/>
      <c r="D2" s="323"/>
      <c r="E2" s="323"/>
      <c r="F2" s="323"/>
      <c r="G2" s="323"/>
      <c r="H2" s="323"/>
      <c r="I2" s="324"/>
    </row>
    <row r="3" spans="1:12">
      <c r="A3" s="325"/>
      <c r="B3" s="320"/>
      <c r="C3" s="320"/>
      <c r="D3" s="320"/>
      <c r="E3" s="320"/>
      <c r="F3" s="320"/>
      <c r="G3" s="320"/>
      <c r="H3" s="320"/>
    </row>
    <row r="4" spans="1:12">
      <c r="A4" s="320" t="s">
        <v>33</v>
      </c>
      <c r="B4" s="320"/>
      <c r="C4" s="320"/>
      <c r="D4" s="320"/>
      <c r="E4" s="320"/>
      <c r="F4" s="326">
        <f>H19</f>
        <v>0</v>
      </c>
      <c r="G4" s="326"/>
      <c r="H4" s="327" t="s">
        <v>0</v>
      </c>
    </row>
    <row r="5" spans="1:12">
      <c r="A5" s="328"/>
      <c r="B5" s="329"/>
      <c r="C5" s="329"/>
      <c r="D5" s="329"/>
      <c r="E5" s="329"/>
      <c r="F5" s="329"/>
      <c r="G5" s="329"/>
      <c r="H5" s="329"/>
    </row>
    <row r="6" spans="1:12">
      <c r="A6" s="330"/>
      <c r="B6" s="330"/>
      <c r="C6" s="330"/>
      <c r="D6" s="331"/>
      <c r="E6" s="329"/>
      <c r="F6" s="329"/>
      <c r="G6" s="329"/>
      <c r="H6" s="332"/>
    </row>
    <row r="7" spans="1:12">
      <c r="A7" s="333" t="s">
        <v>19</v>
      </c>
      <c r="B7" s="334" t="s">
        <v>20</v>
      </c>
      <c r="C7" s="335" t="s">
        <v>21</v>
      </c>
      <c r="D7" s="336" t="s">
        <v>22</v>
      </c>
      <c r="E7" s="337"/>
      <c r="F7" s="337"/>
      <c r="G7" s="337"/>
      <c r="H7" s="338"/>
    </row>
    <row r="8" spans="1:12" ht="38.25">
      <c r="A8" s="339"/>
      <c r="B8" s="340"/>
      <c r="C8" s="341"/>
      <c r="D8" s="342" t="s">
        <v>23</v>
      </c>
      <c r="E8" s="342" t="s">
        <v>24</v>
      </c>
      <c r="F8" s="342" t="s">
        <v>25</v>
      </c>
      <c r="G8" s="342" t="s">
        <v>26</v>
      </c>
      <c r="H8" s="343" t="s">
        <v>3</v>
      </c>
    </row>
    <row r="9" spans="1:12">
      <c r="A9" s="344">
        <v>1</v>
      </c>
      <c r="B9" s="342">
        <v>2</v>
      </c>
      <c r="C9" s="342">
        <v>3</v>
      </c>
      <c r="D9" s="344">
        <v>4</v>
      </c>
      <c r="E9" s="344">
        <v>5</v>
      </c>
      <c r="F9" s="342">
        <v>6</v>
      </c>
      <c r="G9" s="345">
        <v>7</v>
      </c>
      <c r="H9" s="343">
        <v>8</v>
      </c>
    </row>
    <row r="10" spans="1:12">
      <c r="A10" s="36"/>
      <c r="B10" s="226"/>
      <c r="C10" s="342" t="s">
        <v>27</v>
      </c>
      <c r="D10" s="370"/>
      <c r="E10" s="370"/>
      <c r="F10" s="371"/>
      <c r="G10" s="372"/>
      <c r="H10" s="372"/>
    </row>
    <row r="11" spans="1:12">
      <c r="A11" s="36"/>
      <c r="B11" s="226"/>
      <c r="C11" s="342" t="s">
        <v>28</v>
      </c>
      <c r="D11" s="370"/>
      <c r="E11" s="370"/>
      <c r="F11" s="371"/>
      <c r="G11" s="372"/>
      <c r="H11" s="372"/>
    </row>
    <row r="12" spans="1:12" ht="38.25">
      <c r="A12" s="36"/>
      <c r="B12" s="226" t="s">
        <v>175</v>
      </c>
      <c r="C12" s="346" t="s">
        <v>92</v>
      </c>
      <c r="D12" s="373"/>
      <c r="E12" s="373"/>
      <c r="F12" s="373"/>
      <c r="G12" s="373"/>
      <c r="H12" s="372"/>
    </row>
    <row r="13" spans="1:12" ht="25.5">
      <c r="A13" s="36"/>
      <c r="B13" s="226" t="s">
        <v>176</v>
      </c>
      <c r="C13" s="347" t="s">
        <v>161</v>
      </c>
      <c r="D13" s="373"/>
      <c r="E13" s="373"/>
      <c r="F13" s="373"/>
      <c r="G13" s="373"/>
      <c r="H13" s="372"/>
    </row>
    <row r="14" spans="1:12">
      <c r="A14" s="36"/>
      <c r="B14" s="348"/>
      <c r="C14" s="346"/>
      <c r="D14" s="373"/>
      <c r="E14" s="373"/>
      <c r="F14" s="373"/>
      <c r="G14" s="373"/>
      <c r="H14" s="374"/>
    </row>
    <row r="15" spans="1:12">
      <c r="A15" s="36"/>
      <c r="B15" s="348"/>
      <c r="C15" s="346" t="s">
        <v>29</v>
      </c>
      <c r="D15" s="373"/>
      <c r="E15" s="373"/>
      <c r="F15" s="373"/>
      <c r="G15" s="373"/>
      <c r="H15" s="374"/>
    </row>
    <row r="16" spans="1:12" s="351" customFormat="1">
      <c r="A16" s="344"/>
      <c r="B16" s="342">
        <v>0.03</v>
      </c>
      <c r="C16" s="349" t="s">
        <v>179</v>
      </c>
      <c r="D16" s="372"/>
      <c r="E16" s="372"/>
      <c r="F16" s="375"/>
      <c r="G16" s="374"/>
      <c r="H16" s="376"/>
      <c r="I16" s="350"/>
      <c r="J16" s="350"/>
      <c r="K16" s="350"/>
      <c r="L16" s="350"/>
    </row>
    <row r="17" spans="1:12" s="351" customFormat="1">
      <c r="A17" s="344"/>
      <c r="B17" s="342"/>
      <c r="C17" s="349" t="s">
        <v>29</v>
      </c>
      <c r="D17" s="372"/>
      <c r="E17" s="372"/>
      <c r="F17" s="375"/>
      <c r="G17" s="374"/>
      <c r="H17" s="376"/>
      <c r="I17" s="350"/>
      <c r="J17" s="350"/>
      <c r="K17" s="350"/>
      <c r="L17" s="350"/>
    </row>
    <row r="18" spans="1:12" s="351" customFormat="1">
      <c r="A18" s="344"/>
      <c r="B18" s="342">
        <v>0.18</v>
      </c>
      <c r="C18" s="349" t="s">
        <v>30</v>
      </c>
      <c r="D18" s="372"/>
      <c r="E18" s="372"/>
      <c r="F18" s="375"/>
      <c r="G18" s="372"/>
      <c r="H18" s="374"/>
      <c r="I18" s="350"/>
      <c r="J18" s="350"/>
      <c r="K18" s="350"/>
      <c r="L18" s="350"/>
    </row>
    <row r="19" spans="1:12" s="351" customFormat="1">
      <c r="A19" s="344"/>
      <c r="B19" s="342"/>
      <c r="C19" s="349" t="s">
        <v>31</v>
      </c>
      <c r="D19" s="372"/>
      <c r="E19" s="372"/>
      <c r="F19" s="375"/>
      <c r="G19" s="372"/>
      <c r="H19" s="374"/>
      <c r="I19" s="350"/>
      <c r="J19" s="350"/>
      <c r="K19" s="350"/>
      <c r="L19" s="350"/>
    </row>
    <row r="20" spans="1:12" ht="16.5">
      <c r="A20" s="352"/>
      <c r="B20" s="353"/>
      <c r="C20" s="354"/>
      <c r="D20" s="355"/>
      <c r="E20" s="355"/>
      <c r="F20" s="356"/>
      <c r="G20" s="355"/>
      <c r="H20" s="355"/>
    </row>
    <row r="21" spans="1:12" ht="16.5">
      <c r="A21" s="352"/>
      <c r="B21" s="353"/>
      <c r="C21" s="354"/>
      <c r="D21" s="355"/>
      <c r="E21" s="355"/>
      <c r="F21" s="356"/>
      <c r="G21" s="355"/>
      <c r="H21" s="355"/>
    </row>
    <row r="22" spans="1:12" ht="16.5">
      <c r="A22" s="352"/>
      <c r="B22" s="353"/>
      <c r="C22" s="354"/>
      <c r="D22" s="355"/>
      <c r="E22" s="355"/>
      <c r="F22" s="356"/>
      <c r="G22" s="355"/>
      <c r="H22" s="355"/>
    </row>
    <row r="23" spans="1:12">
      <c r="A23" s="357"/>
      <c r="B23" s="357"/>
      <c r="C23" s="357"/>
      <c r="D23" s="357"/>
      <c r="E23" s="357"/>
      <c r="F23" s="357"/>
      <c r="G23" s="358"/>
      <c r="H23" s="357"/>
    </row>
    <row r="24" spans="1:12" ht="17.25">
      <c r="A24" s="358"/>
      <c r="B24" s="359"/>
      <c r="C24" s="360"/>
      <c r="D24" s="361"/>
      <c r="E24" s="362"/>
      <c r="F24" s="363"/>
      <c r="G24" s="364"/>
      <c r="H24" s="365"/>
    </row>
    <row r="25" spans="1:12" ht="15.75">
      <c r="A25" s="357"/>
      <c r="B25" s="357"/>
      <c r="C25" s="366"/>
      <c r="D25" s="367"/>
      <c r="E25" s="368"/>
      <c r="F25" s="367"/>
      <c r="G25" s="367"/>
      <c r="H25" s="367"/>
    </row>
    <row r="27" spans="1:12">
      <c r="C27" s="322" t="s">
        <v>34</v>
      </c>
    </row>
    <row r="61" spans="4:4">
      <c r="D61" s="369"/>
    </row>
  </sheetData>
  <sheetProtection algorithmName="SHA-512" hashValue="R96Im3OmEgsm7o8MqPLglwNejijSfpEtKDB07y1I+2M6cCkE/cLuJIQyRzjpR5SNPS47apCWnONivT9Q217Cbg==" saltValue="ObI0sqIZMkGYbFQ5hAQiuA==" spinCount="100000" sheet="1" objects="1" scenarios="1"/>
  <mergeCells count="12">
    <mergeCell ref="A7:A8"/>
    <mergeCell ref="B7:B8"/>
    <mergeCell ref="C7:C8"/>
    <mergeCell ref="D7:H7"/>
    <mergeCell ref="E24:F24"/>
    <mergeCell ref="G24:H24"/>
    <mergeCell ref="A6:C6"/>
    <mergeCell ref="A1:H1"/>
    <mergeCell ref="A2:H2"/>
    <mergeCell ref="A3:H3"/>
    <mergeCell ref="A4:E4"/>
    <mergeCell ref="F4:G4"/>
  </mergeCells>
  <conditionalFormatting sqref="D3:H3 D5:H15">
    <cfRule type="cellIs" dxfId="12" priority="1" stopIfTrue="1" operator="equal">
      <formula>0</formula>
    </cfRule>
  </conditionalFormatting>
  <pageMargins left="0.70866141732283472" right="0.11811023622047245" top="0.55118110236220474" bottom="0.35433070866141736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18"/>
  <sheetViews>
    <sheetView zoomScaleNormal="100" zoomScaleSheetLayoutView="106" workbookViewId="0">
      <selection activeCell="D106" sqref="D106:F112"/>
    </sheetView>
  </sheetViews>
  <sheetFormatPr defaultRowHeight="12"/>
  <cols>
    <col min="1" max="1" width="4.140625" style="154" customWidth="1"/>
    <col min="2" max="2" width="9.140625" style="154" customWidth="1"/>
    <col min="3" max="3" width="36.28515625" style="154" customWidth="1"/>
    <col min="4" max="4" width="8.5703125" style="154" customWidth="1"/>
    <col min="5" max="5" width="8" style="154" customWidth="1"/>
    <col min="6" max="6" width="9.28515625" style="154" customWidth="1"/>
    <col min="7" max="7" width="8.5703125" style="154" customWidth="1"/>
    <col min="8" max="8" width="9.28515625" style="154" customWidth="1"/>
    <col min="9" max="9" width="7.85546875" style="154" customWidth="1"/>
    <col min="10" max="10" width="8.7109375" style="154" customWidth="1"/>
    <col min="11" max="11" width="7.42578125" style="154" customWidth="1"/>
    <col min="12" max="12" width="8.42578125" style="154" customWidth="1"/>
    <col min="13" max="13" width="11.140625" style="154" customWidth="1"/>
    <col min="14" max="249" width="9.140625" style="154"/>
    <col min="250" max="250" width="4.140625" style="154" customWidth="1"/>
    <col min="251" max="251" width="9.140625" style="154" customWidth="1"/>
    <col min="252" max="252" width="34.140625" style="154" customWidth="1"/>
    <col min="253" max="253" width="8.5703125" style="154" customWidth="1"/>
    <col min="254" max="254" width="8" style="154" customWidth="1"/>
    <col min="255" max="255" width="9.28515625" style="154" customWidth="1"/>
    <col min="256" max="256" width="8.5703125" style="154" customWidth="1"/>
    <col min="257" max="257" width="9.28515625" style="154" customWidth="1"/>
    <col min="258" max="258" width="7.85546875" style="154" customWidth="1"/>
    <col min="259" max="259" width="8.7109375" style="154" customWidth="1"/>
    <col min="260" max="260" width="7.42578125" style="154" customWidth="1"/>
    <col min="261" max="261" width="8.42578125" style="154" customWidth="1"/>
    <col min="262" max="262" width="10" style="154" customWidth="1"/>
    <col min="263" max="263" width="9.140625" style="154"/>
    <col min="264" max="268" width="11.28515625" style="154" customWidth="1"/>
    <col min="269" max="505" width="9.140625" style="154"/>
    <col min="506" max="506" width="4.140625" style="154" customWidth="1"/>
    <col min="507" max="507" width="9.140625" style="154" customWidth="1"/>
    <col min="508" max="508" width="34.140625" style="154" customWidth="1"/>
    <col min="509" max="509" width="8.5703125" style="154" customWidth="1"/>
    <col min="510" max="510" width="8" style="154" customWidth="1"/>
    <col min="511" max="511" width="9.28515625" style="154" customWidth="1"/>
    <col min="512" max="512" width="8.5703125" style="154" customWidth="1"/>
    <col min="513" max="513" width="9.28515625" style="154" customWidth="1"/>
    <col min="514" max="514" width="7.85546875" style="154" customWidth="1"/>
    <col min="515" max="515" width="8.7109375" style="154" customWidth="1"/>
    <col min="516" max="516" width="7.42578125" style="154" customWidth="1"/>
    <col min="517" max="517" width="8.42578125" style="154" customWidth="1"/>
    <col min="518" max="518" width="10" style="154" customWidth="1"/>
    <col min="519" max="519" width="9.140625" style="154"/>
    <col min="520" max="524" width="11.28515625" style="154" customWidth="1"/>
    <col min="525" max="761" width="9.140625" style="154"/>
    <col min="762" max="762" width="4.140625" style="154" customWidth="1"/>
    <col min="763" max="763" width="9.140625" style="154" customWidth="1"/>
    <col min="764" max="764" width="34.140625" style="154" customWidth="1"/>
    <col min="765" max="765" width="8.5703125" style="154" customWidth="1"/>
    <col min="766" max="766" width="8" style="154" customWidth="1"/>
    <col min="767" max="767" width="9.28515625" style="154" customWidth="1"/>
    <col min="768" max="768" width="8.5703125" style="154" customWidth="1"/>
    <col min="769" max="769" width="9.28515625" style="154" customWidth="1"/>
    <col min="770" max="770" width="7.85546875" style="154" customWidth="1"/>
    <col min="771" max="771" width="8.7109375" style="154" customWidth="1"/>
    <col min="772" max="772" width="7.42578125" style="154" customWidth="1"/>
    <col min="773" max="773" width="8.42578125" style="154" customWidth="1"/>
    <col min="774" max="774" width="10" style="154" customWidth="1"/>
    <col min="775" max="775" width="9.140625" style="154"/>
    <col min="776" max="780" width="11.28515625" style="154" customWidth="1"/>
    <col min="781" max="1017" width="9.140625" style="154"/>
    <col min="1018" max="1018" width="4.140625" style="154" customWidth="1"/>
    <col min="1019" max="1019" width="9.140625" style="154" customWidth="1"/>
    <col min="1020" max="1020" width="34.140625" style="154" customWidth="1"/>
    <col min="1021" max="1021" width="8.5703125" style="154" customWidth="1"/>
    <col min="1022" max="1022" width="8" style="154" customWidth="1"/>
    <col min="1023" max="1023" width="9.28515625" style="154" customWidth="1"/>
    <col min="1024" max="1024" width="8.5703125" style="154" customWidth="1"/>
    <col min="1025" max="1025" width="9.28515625" style="154" customWidth="1"/>
    <col min="1026" max="1026" width="7.85546875" style="154" customWidth="1"/>
    <col min="1027" max="1027" width="8.7109375" style="154" customWidth="1"/>
    <col min="1028" max="1028" width="7.42578125" style="154" customWidth="1"/>
    <col min="1029" max="1029" width="8.42578125" style="154" customWidth="1"/>
    <col min="1030" max="1030" width="10" style="154" customWidth="1"/>
    <col min="1031" max="1031" width="9.140625" style="154"/>
    <col min="1032" max="1036" width="11.28515625" style="154" customWidth="1"/>
    <col min="1037" max="1273" width="9.140625" style="154"/>
    <col min="1274" max="1274" width="4.140625" style="154" customWidth="1"/>
    <col min="1275" max="1275" width="9.140625" style="154" customWidth="1"/>
    <col min="1276" max="1276" width="34.140625" style="154" customWidth="1"/>
    <col min="1277" max="1277" width="8.5703125" style="154" customWidth="1"/>
    <col min="1278" max="1278" width="8" style="154" customWidth="1"/>
    <col min="1279" max="1279" width="9.28515625" style="154" customWidth="1"/>
    <col min="1280" max="1280" width="8.5703125" style="154" customWidth="1"/>
    <col min="1281" max="1281" width="9.28515625" style="154" customWidth="1"/>
    <col min="1282" max="1282" width="7.85546875" style="154" customWidth="1"/>
    <col min="1283" max="1283" width="8.7109375" style="154" customWidth="1"/>
    <col min="1284" max="1284" width="7.42578125" style="154" customWidth="1"/>
    <col min="1285" max="1285" width="8.42578125" style="154" customWidth="1"/>
    <col min="1286" max="1286" width="10" style="154" customWidth="1"/>
    <col min="1287" max="1287" width="9.140625" style="154"/>
    <col min="1288" max="1292" width="11.28515625" style="154" customWidth="1"/>
    <col min="1293" max="1529" width="9.140625" style="154"/>
    <col min="1530" max="1530" width="4.140625" style="154" customWidth="1"/>
    <col min="1531" max="1531" width="9.140625" style="154" customWidth="1"/>
    <col min="1532" max="1532" width="34.140625" style="154" customWidth="1"/>
    <col min="1533" max="1533" width="8.5703125" style="154" customWidth="1"/>
    <col min="1534" max="1534" width="8" style="154" customWidth="1"/>
    <col min="1535" max="1535" width="9.28515625" style="154" customWidth="1"/>
    <col min="1536" max="1536" width="8.5703125" style="154" customWidth="1"/>
    <col min="1537" max="1537" width="9.28515625" style="154" customWidth="1"/>
    <col min="1538" max="1538" width="7.85546875" style="154" customWidth="1"/>
    <col min="1539" max="1539" width="8.7109375" style="154" customWidth="1"/>
    <col min="1540" max="1540" width="7.42578125" style="154" customWidth="1"/>
    <col min="1541" max="1541" width="8.42578125" style="154" customWidth="1"/>
    <col min="1542" max="1542" width="10" style="154" customWidth="1"/>
    <col min="1543" max="1543" width="9.140625" style="154"/>
    <col min="1544" max="1548" width="11.28515625" style="154" customWidth="1"/>
    <col min="1549" max="1785" width="9.140625" style="154"/>
    <col min="1786" max="1786" width="4.140625" style="154" customWidth="1"/>
    <col min="1787" max="1787" width="9.140625" style="154" customWidth="1"/>
    <col min="1788" max="1788" width="34.140625" style="154" customWidth="1"/>
    <col min="1789" max="1789" width="8.5703125" style="154" customWidth="1"/>
    <col min="1790" max="1790" width="8" style="154" customWidth="1"/>
    <col min="1791" max="1791" width="9.28515625" style="154" customWidth="1"/>
    <col min="1792" max="1792" width="8.5703125" style="154" customWidth="1"/>
    <col min="1793" max="1793" width="9.28515625" style="154" customWidth="1"/>
    <col min="1794" max="1794" width="7.85546875" style="154" customWidth="1"/>
    <col min="1795" max="1795" width="8.7109375" style="154" customWidth="1"/>
    <col min="1796" max="1796" width="7.42578125" style="154" customWidth="1"/>
    <col min="1797" max="1797" width="8.42578125" style="154" customWidth="1"/>
    <col min="1798" max="1798" width="10" style="154" customWidth="1"/>
    <col min="1799" max="1799" width="9.140625" style="154"/>
    <col min="1800" max="1804" width="11.28515625" style="154" customWidth="1"/>
    <col min="1805" max="2041" width="9.140625" style="154"/>
    <col min="2042" max="2042" width="4.140625" style="154" customWidth="1"/>
    <col min="2043" max="2043" width="9.140625" style="154" customWidth="1"/>
    <col min="2044" max="2044" width="34.140625" style="154" customWidth="1"/>
    <col min="2045" max="2045" width="8.5703125" style="154" customWidth="1"/>
    <col min="2046" max="2046" width="8" style="154" customWidth="1"/>
    <col min="2047" max="2047" width="9.28515625" style="154" customWidth="1"/>
    <col min="2048" max="2048" width="8.5703125" style="154" customWidth="1"/>
    <col min="2049" max="2049" width="9.28515625" style="154" customWidth="1"/>
    <col min="2050" max="2050" width="7.85546875" style="154" customWidth="1"/>
    <col min="2051" max="2051" width="8.7109375" style="154" customWidth="1"/>
    <col min="2052" max="2052" width="7.42578125" style="154" customWidth="1"/>
    <col min="2053" max="2053" width="8.42578125" style="154" customWidth="1"/>
    <col min="2054" max="2054" width="10" style="154" customWidth="1"/>
    <col min="2055" max="2055" width="9.140625" style="154"/>
    <col min="2056" max="2060" width="11.28515625" style="154" customWidth="1"/>
    <col min="2061" max="2297" width="9.140625" style="154"/>
    <col min="2298" max="2298" width="4.140625" style="154" customWidth="1"/>
    <col min="2299" max="2299" width="9.140625" style="154" customWidth="1"/>
    <col min="2300" max="2300" width="34.140625" style="154" customWidth="1"/>
    <col min="2301" max="2301" width="8.5703125" style="154" customWidth="1"/>
    <col min="2302" max="2302" width="8" style="154" customWidth="1"/>
    <col min="2303" max="2303" width="9.28515625" style="154" customWidth="1"/>
    <col min="2304" max="2304" width="8.5703125" style="154" customWidth="1"/>
    <col min="2305" max="2305" width="9.28515625" style="154" customWidth="1"/>
    <col min="2306" max="2306" width="7.85546875" style="154" customWidth="1"/>
    <col min="2307" max="2307" width="8.7109375" style="154" customWidth="1"/>
    <col min="2308" max="2308" width="7.42578125" style="154" customWidth="1"/>
    <col min="2309" max="2309" width="8.42578125" style="154" customWidth="1"/>
    <col min="2310" max="2310" width="10" style="154" customWidth="1"/>
    <col min="2311" max="2311" width="9.140625" style="154"/>
    <col min="2312" max="2316" width="11.28515625" style="154" customWidth="1"/>
    <col min="2317" max="2553" width="9.140625" style="154"/>
    <col min="2554" max="2554" width="4.140625" style="154" customWidth="1"/>
    <col min="2555" max="2555" width="9.140625" style="154" customWidth="1"/>
    <col min="2556" max="2556" width="34.140625" style="154" customWidth="1"/>
    <col min="2557" max="2557" width="8.5703125" style="154" customWidth="1"/>
    <col min="2558" max="2558" width="8" style="154" customWidth="1"/>
    <col min="2559" max="2559" width="9.28515625" style="154" customWidth="1"/>
    <col min="2560" max="2560" width="8.5703125" style="154" customWidth="1"/>
    <col min="2561" max="2561" width="9.28515625" style="154" customWidth="1"/>
    <col min="2562" max="2562" width="7.85546875" style="154" customWidth="1"/>
    <col min="2563" max="2563" width="8.7109375" style="154" customWidth="1"/>
    <col min="2564" max="2564" width="7.42578125" style="154" customWidth="1"/>
    <col min="2565" max="2565" width="8.42578125" style="154" customWidth="1"/>
    <col min="2566" max="2566" width="10" style="154" customWidth="1"/>
    <col min="2567" max="2567" width="9.140625" style="154"/>
    <col min="2568" max="2572" width="11.28515625" style="154" customWidth="1"/>
    <col min="2573" max="2809" width="9.140625" style="154"/>
    <col min="2810" max="2810" width="4.140625" style="154" customWidth="1"/>
    <col min="2811" max="2811" width="9.140625" style="154" customWidth="1"/>
    <col min="2812" max="2812" width="34.140625" style="154" customWidth="1"/>
    <col min="2813" max="2813" width="8.5703125" style="154" customWidth="1"/>
    <col min="2814" max="2814" width="8" style="154" customWidth="1"/>
    <col min="2815" max="2815" width="9.28515625" style="154" customWidth="1"/>
    <col min="2816" max="2816" width="8.5703125" style="154" customWidth="1"/>
    <col min="2817" max="2817" width="9.28515625" style="154" customWidth="1"/>
    <col min="2818" max="2818" width="7.85546875" style="154" customWidth="1"/>
    <col min="2819" max="2819" width="8.7109375" style="154" customWidth="1"/>
    <col min="2820" max="2820" width="7.42578125" style="154" customWidth="1"/>
    <col min="2821" max="2821" width="8.42578125" style="154" customWidth="1"/>
    <col min="2822" max="2822" width="10" style="154" customWidth="1"/>
    <col min="2823" max="2823" width="9.140625" style="154"/>
    <col min="2824" max="2828" width="11.28515625" style="154" customWidth="1"/>
    <col min="2829" max="3065" width="9.140625" style="154"/>
    <col min="3066" max="3066" width="4.140625" style="154" customWidth="1"/>
    <col min="3067" max="3067" width="9.140625" style="154" customWidth="1"/>
    <col min="3068" max="3068" width="34.140625" style="154" customWidth="1"/>
    <col min="3069" max="3069" width="8.5703125" style="154" customWidth="1"/>
    <col min="3070" max="3070" width="8" style="154" customWidth="1"/>
    <col min="3071" max="3071" width="9.28515625" style="154" customWidth="1"/>
    <col min="3072" max="3072" width="8.5703125" style="154" customWidth="1"/>
    <col min="3073" max="3073" width="9.28515625" style="154" customWidth="1"/>
    <col min="3074" max="3074" width="7.85546875" style="154" customWidth="1"/>
    <col min="3075" max="3075" width="8.7109375" style="154" customWidth="1"/>
    <col min="3076" max="3076" width="7.42578125" style="154" customWidth="1"/>
    <col min="3077" max="3077" width="8.42578125" style="154" customWidth="1"/>
    <col min="3078" max="3078" width="10" style="154" customWidth="1"/>
    <col min="3079" max="3079" width="9.140625" style="154"/>
    <col min="3080" max="3084" width="11.28515625" style="154" customWidth="1"/>
    <col min="3085" max="3321" width="9.140625" style="154"/>
    <col min="3322" max="3322" width="4.140625" style="154" customWidth="1"/>
    <col min="3323" max="3323" width="9.140625" style="154" customWidth="1"/>
    <col min="3324" max="3324" width="34.140625" style="154" customWidth="1"/>
    <col min="3325" max="3325" width="8.5703125" style="154" customWidth="1"/>
    <col min="3326" max="3326" width="8" style="154" customWidth="1"/>
    <col min="3327" max="3327" width="9.28515625" style="154" customWidth="1"/>
    <col min="3328" max="3328" width="8.5703125" style="154" customWidth="1"/>
    <col min="3329" max="3329" width="9.28515625" style="154" customWidth="1"/>
    <col min="3330" max="3330" width="7.85546875" style="154" customWidth="1"/>
    <col min="3331" max="3331" width="8.7109375" style="154" customWidth="1"/>
    <col min="3332" max="3332" width="7.42578125" style="154" customWidth="1"/>
    <col min="3333" max="3333" width="8.42578125" style="154" customWidth="1"/>
    <col min="3334" max="3334" width="10" style="154" customWidth="1"/>
    <col min="3335" max="3335" width="9.140625" style="154"/>
    <col min="3336" max="3340" width="11.28515625" style="154" customWidth="1"/>
    <col min="3341" max="3577" width="9.140625" style="154"/>
    <col min="3578" max="3578" width="4.140625" style="154" customWidth="1"/>
    <col min="3579" max="3579" width="9.140625" style="154" customWidth="1"/>
    <col min="3580" max="3580" width="34.140625" style="154" customWidth="1"/>
    <col min="3581" max="3581" width="8.5703125" style="154" customWidth="1"/>
    <col min="3582" max="3582" width="8" style="154" customWidth="1"/>
    <col min="3583" max="3583" width="9.28515625" style="154" customWidth="1"/>
    <col min="3584" max="3584" width="8.5703125" style="154" customWidth="1"/>
    <col min="3585" max="3585" width="9.28515625" style="154" customWidth="1"/>
    <col min="3586" max="3586" width="7.85546875" style="154" customWidth="1"/>
    <col min="3587" max="3587" width="8.7109375" style="154" customWidth="1"/>
    <col min="3588" max="3588" width="7.42578125" style="154" customWidth="1"/>
    <col min="3589" max="3589" width="8.42578125" style="154" customWidth="1"/>
    <col min="3590" max="3590" width="10" style="154" customWidth="1"/>
    <col min="3591" max="3591" width="9.140625" style="154"/>
    <col min="3592" max="3596" width="11.28515625" style="154" customWidth="1"/>
    <col min="3597" max="3833" width="9.140625" style="154"/>
    <col min="3834" max="3834" width="4.140625" style="154" customWidth="1"/>
    <col min="3835" max="3835" width="9.140625" style="154" customWidth="1"/>
    <col min="3836" max="3836" width="34.140625" style="154" customWidth="1"/>
    <col min="3837" max="3837" width="8.5703125" style="154" customWidth="1"/>
    <col min="3838" max="3838" width="8" style="154" customWidth="1"/>
    <col min="3839" max="3839" width="9.28515625" style="154" customWidth="1"/>
    <col min="3840" max="3840" width="8.5703125" style="154" customWidth="1"/>
    <col min="3841" max="3841" width="9.28515625" style="154" customWidth="1"/>
    <col min="3842" max="3842" width="7.85546875" style="154" customWidth="1"/>
    <col min="3843" max="3843" width="8.7109375" style="154" customWidth="1"/>
    <col min="3844" max="3844" width="7.42578125" style="154" customWidth="1"/>
    <col min="3845" max="3845" width="8.42578125" style="154" customWidth="1"/>
    <col min="3846" max="3846" width="10" style="154" customWidth="1"/>
    <col min="3847" max="3847" width="9.140625" style="154"/>
    <col min="3848" max="3852" width="11.28515625" style="154" customWidth="1"/>
    <col min="3853" max="4089" width="9.140625" style="154"/>
    <col min="4090" max="4090" width="4.140625" style="154" customWidth="1"/>
    <col min="4091" max="4091" width="9.140625" style="154" customWidth="1"/>
    <col min="4092" max="4092" width="34.140625" style="154" customWidth="1"/>
    <col min="4093" max="4093" width="8.5703125" style="154" customWidth="1"/>
    <col min="4094" max="4094" width="8" style="154" customWidth="1"/>
    <col min="4095" max="4095" width="9.28515625" style="154" customWidth="1"/>
    <col min="4096" max="4096" width="8.5703125" style="154" customWidth="1"/>
    <col min="4097" max="4097" width="9.28515625" style="154" customWidth="1"/>
    <col min="4098" max="4098" width="7.85546875" style="154" customWidth="1"/>
    <col min="4099" max="4099" width="8.7109375" style="154" customWidth="1"/>
    <col min="4100" max="4100" width="7.42578125" style="154" customWidth="1"/>
    <col min="4101" max="4101" width="8.42578125" style="154" customWidth="1"/>
    <col min="4102" max="4102" width="10" style="154" customWidth="1"/>
    <col min="4103" max="4103" width="9.140625" style="154"/>
    <col min="4104" max="4108" width="11.28515625" style="154" customWidth="1"/>
    <col min="4109" max="4345" width="9.140625" style="154"/>
    <col min="4346" max="4346" width="4.140625" style="154" customWidth="1"/>
    <col min="4347" max="4347" width="9.140625" style="154" customWidth="1"/>
    <col min="4348" max="4348" width="34.140625" style="154" customWidth="1"/>
    <col min="4349" max="4349" width="8.5703125" style="154" customWidth="1"/>
    <col min="4350" max="4350" width="8" style="154" customWidth="1"/>
    <col min="4351" max="4351" width="9.28515625" style="154" customWidth="1"/>
    <col min="4352" max="4352" width="8.5703125" style="154" customWidth="1"/>
    <col min="4353" max="4353" width="9.28515625" style="154" customWidth="1"/>
    <col min="4354" max="4354" width="7.85546875" style="154" customWidth="1"/>
    <col min="4355" max="4355" width="8.7109375" style="154" customWidth="1"/>
    <col min="4356" max="4356" width="7.42578125" style="154" customWidth="1"/>
    <col min="4357" max="4357" width="8.42578125" style="154" customWidth="1"/>
    <col min="4358" max="4358" width="10" style="154" customWidth="1"/>
    <col min="4359" max="4359" width="9.140625" style="154"/>
    <col min="4360" max="4364" width="11.28515625" style="154" customWidth="1"/>
    <col min="4365" max="4601" width="9.140625" style="154"/>
    <col min="4602" max="4602" width="4.140625" style="154" customWidth="1"/>
    <col min="4603" max="4603" width="9.140625" style="154" customWidth="1"/>
    <col min="4604" max="4604" width="34.140625" style="154" customWidth="1"/>
    <col min="4605" max="4605" width="8.5703125" style="154" customWidth="1"/>
    <col min="4606" max="4606" width="8" style="154" customWidth="1"/>
    <col min="4607" max="4607" width="9.28515625" style="154" customWidth="1"/>
    <col min="4608" max="4608" width="8.5703125" style="154" customWidth="1"/>
    <col min="4609" max="4609" width="9.28515625" style="154" customWidth="1"/>
    <col min="4610" max="4610" width="7.85546875" style="154" customWidth="1"/>
    <col min="4611" max="4611" width="8.7109375" style="154" customWidth="1"/>
    <col min="4612" max="4612" width="7.42578125" style="154" customWidth="1"/>
    <col min="4613" max="4613" width="8.42578125" style="154" customWidth="1"/>
    <col min="4614" max="4614" width="10" style="154" customWidth="1"/>
    <col min="4615" max="4615" width="9.140625" style="154"/>
    <col min="4616" max="4620" width="11.28515625" style="154" customWidth="1"/>
    <col min="4621" max="4857" width="9.140625" style="154"/>
    <col min="4858" max="4858" width="4.140625" style="154" customWidth="1"/>
    <col min="4859" max="4859" width="9.140625" style="154" customWidth="1"/>
    <col min="4860" max="4860" width="34.140625" style="154" customWidth="1"/>
    <col min="4861" max="4861" width="8.5703125" style="154" customWidth="1"/>
    <col min="4862" max="4862" width="8" style="154" customWidth="1"/>
    <col min="4863" max="4863" width="9.28515625" style="154" customWidth="1"/>
    <col min="4864" max="4864" width="8.5703125" style="154" customWidth="1"/>
    <col min="4865" max="4865" width="9.28515625" style="154" customWidth="1"/>
    <col min="4866" max="4866" width="7.85546875" style="154" customWidth="1"/>
    <col min="4867" max="4867" width="8.7109375" style="154" customWidth="1"/>
    <col min="4868" max="4868" width="7.42578125" style="154" customWidth="1"/>
    <col min="4869" max="4869" width="8.42578125" style="154" customWidth="1"/>
    <col min="4870" max="4870" width="10" style="154" customWidth="1"/>
    <col min="4871" max="4871" width="9.140625" style="154"/>
    <col min="4872" max="4876" width="11.28515625" style="154" customWidth="1"/>
    <col min="4877" max="5113" width="9.140625" style="154"/>
    <col min="5114" max="5114" width="4.140625" style="154" customWidth="1"/>
    <col min="5115" max="5115" width="9.140625" style="154" customWidth="1"/>
    <col min="5116" max="5116" width="34.140625" style="154" customWidth="1"/>
    <col min="5117" max="5117" width="8.5703125" style="154" customWidth="1"/>
    <col min="5118" max="5118" width="8" style="154" customWidth="1"/>
    <col min="5119" max="5119" width="9.28515625" style="154" customWidth="1"/>
    <col min="5120" max="5120" width="8.5703125" style="154" customWidth="1"/>
    <col min="5121" max="5121" width="9.28515625" style="154" customWidth="1"/>
    <col min="5122" max="5122" width="7.85546875" style="154" customWidth="1"/>
    <col min="5123" max="5123" width="8.7109375" style="154" customWidth="1"/>
    <col min="5124" max="5124" width="7.42578125" style="154" customWidth="1"/>
    <col min="5125" max="5125" width="8.42578125" style="154" customWidth="1"/>
    <col min="5126" max="5126" width="10" style="154" customWidth="1"/>
    <col min="5127" max="5127" width="9.140625" style="154"/>
    <col min="5128" max="5132" width="11.28515625" style="154" customWidth="1"/>
    <col min="5133" max="5369" width="9.140625" style="154"/>
    <col min="5370" max="5370" width="4.140625" style="154" customWidth="1"/>
    <col min="5371" max="5371" width="9.140625" style="154" customWidth="1"/>
    <col min="5372" max="5372" width="34.140625" style="154" customWidth="1"/>
    <col min="5373" max="5373" width="8.5703125" style="154" customWidth="1"/>
    <col min="5374" max="5374" width="8" style="154" customWidth="1"/>
    <col min="5375" max="5375" width="9.28515625" style="154" customWidth="1"/>
    <col min="5376" max="5376" width="8.5703125" style="154" customWidth="1"/>
    <col min="5377" max="5377" width="9.28515625" style="154" customWidth="1"/>
    <col min="5378" max="5378" width="7.85546875" style="154" customWidth="1"/>
    <col min="5379" max="5379" width="8.7109375" style="154" customWidth="1"/>
    <col min="5380" max="5380" width="7.42578125" style="154" customWidth="1"/>
    <col min="5381" max="5381" width="8.42578125" style="154" customWidth="1"/>
    <col min="5382" max="5382" width="10" style="154" customWidth="1"/>
    <col min="5383" max="5383" width="9.140625" style="154"/>
    <col min="5384" max="5388" width="11.28515625" style="154" customWidth="1"/>
    <col min="5389" max="5625" width="9.140625" style="154"/>
    <col min="5626" max="5626" width="4.140625" style="154" customWidth="1"/>
    <col min="5627" max="5627" width="9.140625" style="154" customWidth="1"/>
    <col min="5628" max="5628" width="34.140625" style="154" customWidth="1"/>
    <col min="5629" max="5629" width="8.5703125" style="154" customWidth="1"/>
    <col min="5630" max="5630" width="8" style="154" customWidth="1"/>
    <col min="5631" max="5631" width="9.28515625" style="154" customWidth="1"/>
    <col min="5632" max="5632" width="8.5703125" style="154" customWidth="1"/>
    <col min="5633" max="5633" width="9.28515625" style="154" customWidth="1"/>
    <col min="5634" max="5634" width="7.85546875" style="154" customWidth="1"/>
    <col min="5635" max="5635" width="8.7109375" style="154" customWidth="1"/>
    <col min="5636" max="5636" width="7.42578125" style="154" customWidth="1"/>
    <col min="5637" max="5637" width="8.42578125" style="154" customWidth="1"/>
    <col min="5638" max="5638" width="10" style="154" customWidth="1"/>
    <col min="5639" max="5639" width="9.140625" style="154"/>
    <col min="5640" max="5644" width="11.28515625" style="154" customWidth="1"/>
    <col min="5645" max="5881" width="9.140625" style="154"/>
    <col min="5882" max="5882" width="4.140625" style="154" customWidth="1"/>
    <col min="5883" max="5883" width="9.140625" style="154" customWidth="1"/>
    <col min="5884" max="5884" width="34.140625" style="154" customWidth="1"/>
    <col min="5885" max="5885" width="8.5703125" style="154" customWidth="1"/>
    <col min="5886" max="5886" width="8" style="154" customWidth="1"/>
    <col min="5887" max="5887" width="9.28515625" style="154" customWidth="1"/>
    <col min="5888" max="5888" width="8.5703125" style="154" customWidth="1"/>
    <col min="5889" max="5889" width="9.28515625" style="154" customWidth="1"/>
    <col min="5890" max="5890" width="7.85546875" style="154" customWidth="1"/>
    <col min="5891" max="5891" width="8.7109375" style="154" customWidth="1"/>
    <col min="5892" max="5892" width="7.42578125" style="154" customWidth="1"/>
    <col min="5893" max="5893" width="8.42578125" style="154" customWidth="1"/>
    <col min="5894" max="5894" width="10" style="154" customWidth="1"/>
    <col min="5895" max="5895" width="9.140625" style="154"/>
    <col min="5896" max="5900" width="11.28515625" style="154" customWidth="1"/>
    <col min="5901" max="6137" width="9.140625" style="154"/>
    <col min="6138" max="6138" width="4.140625" style="154" customWidth="1"/>
    <col min="6139" max="6139" width="9.140625" style="154" customWidth="1"/>
    <col min="6140" max="6140" width="34.140625" style="154" customWidth="1"/>
    <col min="6141" max="6141" width="8.5703125" style="154" customWidth="1"/>
    <col min="6142" max="6142" width="8" style="154" customWidth="1"/>
    <col min="6143" max="6143" width="9.28515625" style="154" customWidth="1"/>
    <col min="6144" max="6144" width="8.5703125" style="154" customWidth="1"/>
    <col min="6145" max="6145" width="9.28515625" style="154" customWidth="1"/>
    <col min="6146" max="6146" width="7.85546875" style="154" customWidth="1"/>
    <col min="6147" max="6147" width="8.7109375" style="154" customWidth="1"/>
    <col min="6148" max="6148" width="7.42578125" style="154" customWidth="1"/>
    <col min="6149" max="6149" width="8.42578125" style="154" customWidth="1"/>
    <col min="6150" max="6150" width="10" style="154" customWidth="1"/>
    <col min="6151" max="6151" width="9.140625" style="154"/>
    <col min="6152" max="6156" width="11.28515625" style="154" customWidth="1"/>
    <col min="6157" max="6393" width="9.140625" style="154"/>
    <col min="6394" max="6394" width="4.140625" style="154" customWidth="1"/>
    <col min="6395" max="6395" width="9.140625" style="154" customWidth="1"/>
    <col min="6396" max="6396" width="34.140625" style="154" customWidth="1"/>
    <col min="6397" max="6397" width="8.5703125" style="154" customWidth="1"/>
    <col min="6398" max="6398" width="8" style="154" customWidth="1"/>
    <col min="6399" max="6399" width="9.28515625" style="154" customWidth="1"/>
    <col min="6400" max="6400" width="8.5703125" style="154" customWidth="1"/>
    <col min="6401" max="6401" width="9.28515625" style="154" customWidth="1"/>
    <col min="6402" max="6402" width="7.85546875" style="154" customWidth="1"/>
    <col min="6403" max="6403" width="8.7109375" style="154" customWidth="1"/>
    <col min="6404" max="6404" width="7.42578125" style="154" customWidth="1"/>
    <col min="6405" max="6405" width="8.42578125" style="154" customWidth="1"/>
    <col min="6406" max="6406" width="10" style="154" customWidth="1"/>
    <col min="6407" max="6407" width="9.140625" style="154"/>
    <col min="6408" max="6412" width="11.28515625" style="154" customWidth="1"/>
    <col min="6413" max="6649" width="9.140625" style="154"/>
    <col min="6650" max="6650" width="4.140625" style="154" customWidth="1"/>
    <col min="6651" max="6651" width="9.140625" style="154" customWidth="1"/>
    <col min="6652" max="6652" width="34.140625" style="154" customWidth="1"/>
    <col min="6653" max="6653" width="8.5703125" style="154" customWidth="1"/>
    <col min="6654" max="6654" width="8" style="154" customWidth="1"/>
    <col min="6655" max="6655" width="9.28515625" style="154" customWidth="1"/>
    <col min="6656" max="6656" width="8.5703125" style="154" customWidth="1"/>
    <col min="6657" max="6657" width="9.28515625" style="154" customWidth="1"/>
    <col min="6658" max="6658" width="7.85546875" style="154" customWidth="1"/>
    <col min="6659" max="6659" width="8.7109375" style="154" customWidth="1"/>
    <col min="6660" max="6660" width="7.42578125" style="154" customWidth="1"/>
    <col min="6661" max="6661" width="8.42578125" style="154" customWidth="1"/>
    <col min="6662" max="6662" width="10" style="154" customWidth="1"/>
    <col min="6663" max="6663" width="9.140625" style="154"/>
    <col min="6664" max="6668" width="11.28515625" style="154" customWidth="1"/>
    <col min="6669" max="6905" width="9.140625" style="154"/>
    <col min="6906" max="6906" width="4.140625" style="154" customWidth="1"/>
    <col min="6907" max="6907" width="9.140625" style="154" customWidth="1"/>
    <col min="6908" max="6908" width="34.140625" style="154" customWidth="1"/>
    <col min="6909" max="6909" width="8.5703125" style="154" customWidth="1"/>
    <col min="6910" max="6910" width="8" style="154" customWidth="1"/>
    <col min="6911" max="6911" width="9.28515625" style="154" customWidth="1"/>
    <col min="6912" max="6912" width="8.5703125" style="154" customWidth="1"/>
    <col min="6913" max="6913" width="9.28515625" style="154" customWidth="1"/>
    <col min="6914" max="6914" width="7.85546875" style="154" customWidth="1"/>
    <col min="6915" max="6915" width="8.7109375" style="154" customWidth="1"/>
    <col min="6916" max="6916" width="7.42578125" style="154" customWidth="1"/>
    <col min="6917" max="6917" width="8.42578125" style="154" customWidth="1"/>
    <col min="6918" max="6918" width="10" style="154" customWidth="1"/>
    <col min="6919" max="6919" width="9.140625" style="154"/>
    <col min="6920" max="6924" width="11.28515625" style="154" customWidth="1"/>
    <col min="6925" max="7161" width="9.140625" style="154"/>
    <col min="7162" max="7162" width="4.140625" style="154" customWidth="1"/>
    <col min="7163" max="7163" width="9.140625" style="154" customWidth="1"/>
    <col min="7164" max="7164" width="34.140625" style="154" customWidth="1"/>
    <col min="7165" max="7165" width="8.5703125" style="154" customWidth="1"/>
    <col min="7166" max="7166" width="8" style="154" customWidth="1"/>
    <col min="7167" max="7167" width="9.28515625" style="154" customWidth="1"/>
    <col min="7168" max="7168" width="8.5703125" style="154" customWidth="1"/>
    <col min="7169" max="7169" width="9.28515625" style="154" customWidth="1"/>
    <col min="7170" max="7170" width="7.85546875" style="154" customWidth="1"/>
    <col min="7171" max="7171" width="8.7109375" style="154" customWidth="1"/>
    <col min="7172" max="7172" width="7.42578125" style="154" customWidth="1"/>
    <col min="7173" max="7173" width="8.42578125" style="154" customWidth="1"/>
    <col min="7174" max="7174" width="10" style="154" customWidth="1"/>
    <col min="7175" max="7175" width="9.140625" style="154"/>
    <col min="7176" max="7180" width="11.28515625" style="154" customWidth="1"/>
    <col min="7181" max="7417" width="9.140625" style="154"/>
    <col min="7418" max="7418" width="4.140625" style="154" customWidth="1"/>
    <col min="7419" max="7419" width="9.140625" style="154" customWidth="1"/>
    <col min="7420" max="7420" width="34.140625" style="154" customWidth="1"/>
    <col min="7421" max="7421" width="8.5703125" style="154" customWidth="1"/>
    <col min="7422" max="7422" width="8" style="154" customWidth="1"/>
    <col min="7423" max="7423" width="9.28515625" style="154" customWidth="1"/>
    <col min="7424" max="7424" width="8.5703125" style="154" customWidth="1"/>
    <col min="7425" max="7425" width="9.28515625" style="154" customWidth="1"/>
    <col min="7426" max="7426" width="7.85546875" style="154" customWidth="1"/>
    <col min="7427" max="7427" width="8.7109375" style="154" customWidth="1"/>
    <col min="7428" max="7428" width="7.42578125" style="154" customWidth="1"/>
    <col min="7429" max="7429" width="8.42578125" style="154" customWidth="1"/>
    <col min="7430" max="7430" width="10" style="154" customWidth="1"/>
    <col min="7431" max="7431" width="9.140625" style="154"/>
    <col min="7432" max="7436" width="11.28515625" style="154" customWidth="1"/>
    <col min="7437" max="7673" width="9.140625" style="154"/>
    <col min="7674" max="7674" width="4.140625" style="154" customWidth="1"/>
    <col min="7675" max="7675" width="9.140625" style="154" customWidth="1"/>
    <col min="7676" max="7676" width="34.140625" style="154" customWidth="1"/>
    <col min="7677" max="7677" width="8.5703125" style="154" customWidth="1"/>
    <col min="7678" max="7678" width="8" style="154" customWidth="1"/>
    <col min="7679" max="7679" width="9.28515625" style="154" customWidth="1"/>
    <col min="7680" max="7680" width="8.5703125" style="154" customWidth="1"/>
    <col min="7681" max="7681" width="9.28515625" style="154" customWidth="1"/>
    <col min="7682" max="7682" width="7.85546875" style="154" customWidth="1"/>
    <col min="7683" max="7683" width="8.7109375" style="154" customWidth="1"/>
    <col min="7684" max="7684" width="7.42578125" style="154" customWidth="1"/>
    <col min="7685" max="7685" width="8.42578125" style="154" customWidth="1"/>
    <col min="7686" max="7686" width="10" style="154" customWidth="1"/>
    <col min="7687" max="7687" width="9.140625" style="154"/>
    <col min="7688" max="7692" width="11.28515625" style="154" customWidth="1"/>
    <col min="7693" max="7929" width="9.140625" style="154"/>
    <col min="7930" max="7930" width="4.140625" style="154" customWidth="1"/>
    <col min="7931" max="7931" width="9.140625" style="154" customWidth="1"/>
    <col min="7932" max="7932" width="34.140625" style="154" customWidth="1"/>
    <col min="7933" max="7933" width="8.5703125" style="154" customWidth="1"/>
    <col min="7934" max="7934" width="8" style="154" customWidth="1"/>
    <col min="7935" max="7935" width="9.28515625" style="154" customWidth="1"/>
    <col min="7936" max="7936" width="8.5703125" style="154" customWidth="1"/>
    <col min="7937" max="7937" width="9.28515625" style="154" customWidth="1"/>
    <col min="7938" max="7938" width="7.85546875" style="154" customWidth="1"/>
    <col min="7939" max="7939" width="8.7109375" style="154" customWidth="1"/>
    <col min="7940" max="7940" width="7.42578125" style="154" customWidth="1"/>
    <col min="7941" max="7941" width="8.42578125" style="154" customWidth="1"/>
    <col min="7942" max="7942" width="10" style="154" customWidth="1"/>
    <col min="7943" max="7943" width="9.140625" style="154"/>
    <col min="7944" max="7948" width="11.28515625" style="154" customWidth="1"/>
    <col min="7949" max="8185" width="9.140625" style="154"/>
    <col min="8186" max="8186" width="4.140625" style="154" customWidth="1"/>
    <col min="8187" max="8187" width="9.140625" style="154" customWidth="1"/>
    <col min="8188" max="8188" width="34.140625" style="154" customWidth="1"/>
    <col min="8189" max="8189" width="8.5703125" style="154" customWidth="1"/>
    <col min="8190" max="8190" width="8" style="154" customWidth="1"/>
    <col min="8191" max="8191" width="9.28515625" style="154" customWidth="1"/>
    <col min="8192" max="8192" width="8.5703125" style="154" customWidth="1"/>
    <col min="8193" max="8193" width="9.28515625" style="154" customWidth="1"/>
    <col min="8194" max="8194" width="7.85546875" style="154" customWidth="1"/>
    <col min="8195" max="8195" width="8.7109375" style="154" customWidth="1"/>
    <col min="8196" max="8196" width="7.42578125" style="154" customWidth="1"/>
    <col min="8197" max="8197" width="8.42578125" style="154" customWidth="1"/>
    <col min="8198" max="8198" width="10" style="154" customWidth="1"/>
    <col min="8199" max="8199" width="9.140625" style="154"/>
    <col min="8200" max="8204" width="11.28515625" style="154" customWidth="1"/>
    <col min="8205" max="8441" width="9.140625" style="154"/>
    <col min="8442" max="8442" width="4.140625" style="154" customWidth="1"/>
    <col min="8443" max="8443" width="9.140625" style="154" customWidth="1"/>
    <col min="8444" max="8444" width="34.140625" style="154" customWidth="1"/>
    <col min="8445" max="8445" width="8.5703125" style="154" customWidth="1"/>
    <col min="8446" max="8446" width="8" style="154" customWidth="1"/>
    <col min="8447" max="8447" width="9.28515625" style="154" customWidth="1"/>
    <col min="8448" max="8448" width="8.5703125" style="154" customWidth="1"/>
    <col min="8449" max="8449" width="9.28515625" style="154" customWidth="1"/>
    <col min="8450" max="8450" width="7.85546875" style="154" customWidth="1"/>
    <col min="8451" max="8451" width="8.7109375" style="154" customWidth="1"/>
    <col min="8452" max="8452" width="7.42578125" style="154" customWidth="1"/>
    <col min="8453" max="8453" width="8.42578125" style="154" customWidth="1"/>
    <col min="8454" max="8454" width="10" style="154" customWidth="1"/>
    <col min="8455" max="8455" width="9.140625" style="154"/>
    <col min="8456" max="8460" width="11.28515625" style="154" customWidth="1"/>
    <col min="8461" max="8697" width="9.140625" style="154"/>
    <col min="8698" max="8698" width="4.140625" style="154" customWidth="1"/>
    <col min="8699" max="8699" width="9.140625" style="154" customWidth="1"/>
    <col min="8700" max="8700" width="34.140625" style="154" customWidth="1"/>
    <col min="8701" max="8701" width="8.5703125" style="154" customWidth="1"/>
    <col min="8702" max="8702" width="8" style="154" customWidth="1"/>
    <col min="8703" max="8703" width="9.28515625" style="154" customWidth="1"/>
    <col min="8704" max="8704" width="8.5703125" style="154" customWidth="1"/>
    <col min="8705" max="8705" width="9.28515625" style="154" customWidth="1"/>
    <col min="8706" max="8706" width="7.85546875" style="154" customWidth="1"/>
    <col min="8707" max="8707" width="8.7109375" style="154" customWidth="1"/>
    <col min="8708" max="8708" width="7.42578125" style="154" customWidth="1"/>
    <col min="8709" max="8709" width="8.42578125" style="154" customWidth="1"/>
    <col min="8710" max="8710" width="10" style="154" customWidth="1"/>
    <col min="8711" max="8711" width="9.140625" style="154"/>
    <col min="8712" max="8716" width="11.28515625" style="154" customWidth="1"/>
    <col min="8717" max="8953" width="9.140625" style="154"/>
    <col min="8954" max="8954" width="4.140625" style="154" customWidth="1"/>
    <col min="8955" max="8955" width="9.140625" style="154" customWidth="1"/>
    <col min="8956" max="8956" width="34.140625" style="154" customWidth="1"/>
    <col min="8957" max="8957" width="8.5703125" style="154" customWidth="1"/>
    <col min="8958" max="8958" width="8" style="154" customWidth="1"/>
    <col min="8959" max="8959" width="9.28515625" style="154" customWidth="1"/>
    <col min="8960" max="8960" width="8.5703125" style="154" customWidth="1"/>
    <col min="8961" max="8961" width="9.28515625" style="154" customWidth="1"/>
    <col min="8962" max="8962" width="7.85546875" style="154" customWidth="1"/>
    <col min="8963" max="8963" width="8.7109375" style="154" customWidth="1"/>
    <col min="8964" max="8964" width="7.42578125" style="154" customWidth="1"/>
    <col min="8965" max="8965" width="8.42578125" style="154" customWidth="1"/>
    <col min="8966" max="8966" width="10" style="154" customWidth="1"/>
    <col min="8967" max="8967" width="9.140625" style="154"/>
    <col min="8968" max="8972" width="11.28515625" style="154" customWidth="1"/>
    <col min="8973" max="9209" width="9.140625" style="154"/>
    <col min="9210" max="9210" width="4.140625" style="154" customWidth="1"/>
    <col min="9211" max="9211" width="9.140625" style="154" customWidth="1"/>
    <col min="9212" max="9212" width="34.140625" style="154" customWidth="1"/>
    <col min="9213" max="9213" width="8.5703125" style="154" customWidth="1"/>
    <col min="9214" max="9214" width="8" style="154" customWidth="1"/>
    <col min="9215" max="9215" width="9.28515625" style="154" customWidth="1"/>
    <col min="9216" max="9216" width="8.5703125" style="154" customWidth="1"/>
    <col min="9217" max="9217" width="9.28515625" style="154" customWidth="1"/>
    <col min="9218" max="9218" width="7.85546875" style="154" customWidth="1"/>
    <col min="9219" max="9219" width="8.7109375" style="154" customWidth="1"/>
    <col min="9220" max="9220" width="7.42578125" style="154" customWidth="1"/>
    <col min="9221" max="9221" width="8.42578125" style="154" customWidth="1"/>
    <col min="9222" max="9222" width="10" style="154" customWidth="1"/>
    <col min="9223" max="9223" width="9.140625" style="154"/>
    <col min="9224" max="9228" width="11.28515625" style="154" customWidth="1"/>
    <col min="9229" max="9465" width="9.140625" style="154"/>
    <col min="9466" max="9466" width="4.140625" style="154" customWidth="1"/>
    <col min="9467" max="9467" width="9.140625" style="154" customWidth="1"/>
    <col min="9468" max="9468" width="34.140625" style="154" customWidth="1"/>
    <col min="9469" max="9469" width="8.5703125" style="154" customWidth="1"/>
    <col min="9470" max="9470" width="8" style="154" customWidth="1"/>
    <col min="9471" max="9471" width="9.28515625" style="154" customWidth="1"/>
    <col min="9472" max="9472" width="8.5703125" style="154" customWidth="1"/>
    <col min="9473" max="9473" width="9.28515625" style="154" customWidth="1"/>
    <col min="9474" max="9474" width="7.85546875" style="154" customWidth="1"/>
    <col min="9475" max="9475" width="8.7109375" style="154" customWidth="1"/>
    <col min="9476" max="9476" width="7.42578125" style="154" customWidth="1"/>
    <col min="9477" max="9477" width="8.42578125" style="154" customWidth="1"/>
    <col min="9478" max="9478" width="10" style="154" customWidth="1"/>
    <col min="9479" max="9479" width="9.140625" style="154"/>
    <col min="9480" max="9484" width="11.28515625" style="154" customWidth="1"/>
    <col min="9485" max="9721" width="9.140625" style="154"/>
    <col min="9722" max="9722" width="4.140625" style="154" customWidth="1"/>
    <col min="9723" max="9723" width="9.140625" style="154" customWidth="1"/>
    <col min="9724" max="9724" width="34.140625" style="154" customWidth="1"/>
    <col min="9725" max="9725" width="8.5703125" style="154" customWidth="1"/>
    <col min="9726" max="9726" width="8" style="154" customWidth="1"/>
    <col min="9727" max="9727" width="9.28515625" style="154" customWidth="1"/>
    <col min="9728" max="9728" width="8.5703125" style="154" customWidth="1"/>
    <col min="9729" max="9729" width="9.28515625" style="154" customWidth="1"/>
    <col min="9730" max="9730" width="7.85546875" style="154" customWidth="1"/>
    <col min="9731" max="9731" width="8.7109375" style="154" customWidth="1"/>
    <col min="9732" max="9732" width="7.42578125" style="154" customWidth="1"/>
    <col min="9733" max="9733" width="8.42578125" style="154" customWidth="1"/>
    <col min="9734" max="9734" width="10" style="154" customWidth="1"/>
    <col min="9735" max="9735" width="9.140625" style="154"/>
    <col min="9736" max="9740" width="11.28515625" style="154" customWidth="1"/>
    <col min="9741" max="9977" width="9.140625" style="154"/>
    <col min="9978" max="9978" width="4.140625" style="154" customWidth="1"/>
    <col min="9979" max="9979" width="9.140625" style="154" customWidth="1"/>
    <col min="9980" max="9980" width="34.140625" style="154" customWidth="1"/>
    <col min="9981" max="9981" width="8.5703125" style="154" customWidth="1"/>
    <col min="9982" max="9982" width="8" style="154" customWidth="1"/>
    <col min="9983" max="9983" width="9.28515625" style="154" customWidth="1"/>
    <col min="9984" max="9984" width="8.5703125" style="154" customWidth="1"/>
    <col min="9985" max="9985" width="9.28515625" style="154" customWidth="1"/>
    <col min="9986" max="9986" width="7.85546875" style="154" customWidth="1"/>
    <col min="9987" max="9987" width="8.7109375" style="154" customWidth="1"/>
    <col min="9988" max="9988" width="7.42578125" style="154" customWidth="1"/>
    <col min="9989" max="9989" width="8.42578125" style="154" customWidth="1"/>
    <col min="9990" max="9990" width="10" style="154" customWidth="1"/>
    <col min="9991" max="9991" width="9.140625" style="154"/>
    <col min="9992" max="9996" width="11.28515625" style="154" customWidth="1"/>
    <col min="9997" max="10233" width="9.140625" style="154"/>
    <col min="10234" max="10234" width="4.140625" style="154" customWidth="1"/>
    <col min="10235" max="10235" width="9.140625" style="154" customWidth="1"/>
    <col min="10236" max="10236" width="34.140625" style="154" customWidth="1"/>
    <col min="10237" max="10237" width="8.5703125" style="154" customWidth="1"/>
    <col min="10238" max="10238" width="8" style="154" customWidth="1"/>
    <col min="10239" max="10239" width="9.28515625" style="154" customWidth="1"/>
    <col min="10240" max="10240" width="8.5703125" style="154" customWidth="1"/>
    <col min="10241" max="10241" width="9.28515625" style="154" customWidth="1"/>
    <col min="10242" max="10242" width="7.85546875" style="154" customWidth="1"/>
    <col min="10243" max="10243" width="8.7109375" style="154" customWidth="1"/>
    <col min="10244" max="10244" width="7.42578125" style="154" customWidth="1"/>
    <col min="10245" max="10245" width="8.42578125" style="154" customWidth="1"/>
    <col min="10246" max="10246" width="10" style="154" customWidth="1"/>
    <col min="10247" max="10247" width="9.140625" style="154"/>
    <col min="10248" max="10252" width="11.28515625" style="154" customWidth="1"/>
    <col min="10253" max="10489" width="9.140625" style="154"/>
    <col min="10490" max="10490" width="4.140625" style="154" customWidth="1"/>
    <col min="10491" max="10491" width="9.140625" style="154" customWidth="1"/>
    <col min="10492" max="10492" width="34.140625" style="154" customWidth="1"/>
    <col min="10493" max="10493" width="8.5703125" style="154" customWidth="1"/>
    <col min="10494" max="10494" width="8" style="154" customWidth="1"/>
    <col min="10495" max="10495" width="9.28515625" style="154" customWidth="1"/>
    <col min="10496" max="10496" width="8.5703125" style="154" customWidth="1"/>
    <col min="10497" max="10497" width="9.28515625" style="154" customWidth="1"/>
    <col min="10498" max="10498" width="7.85546875" style="154" customWidth="1"/>
    <col min="10499" max="10499" width="8.7109375" style="154" customWidth="1"/>
    <col min="10500" max="10500" width="7.42578125" style="154" customWidth="1"/>
    <col min="10501" max="10501" width="8.42578125" style="154" customWidth="1"/>
    <col min="10502" max="10502" width="10" style="154" customWidth="1"/>
    <col min="10503" max="10503" width="9.140625" style="154"/>
    <col min="10504" max="10508" width="11.28515625" style="154" customWidth="1"/>
    <col min="10509" max="10745" width="9.140625" style="154"/>
    <col min="10746" max="10746" width="4.140625" style="154" customWidth="1"/>
    <col min="10747" max="10747" width="9.140625" style="154" customWidth="1"/>
    <col min="10748" max="10748" width="34.140625" style="154" customWidth="1"/>
    <col min="10749" max="10749" width="8.5703125" style="154" customWidth="1"/>
    <col min="10750" max="10750" width="8" style="154" customWidth="1"/>
    <col min="10751" max="10751" width="9.28515625" style="154" customWidth="1"/>
    <col min="10752" max="10752" width="8.5703125" style="154" customWidth="1"/>
    <col min="10753" max="10753" width="9.28515625" style="154" customWidth="1"/>
    <col min="10754" max="10754" width="7.85546875" style="154" customWidth="1"/>
    <col min="10755" max="10755" width="8.7109375" style="154" customWidth="1"/>
    <col min="10756" max="10756" width="7.42578125" style="154" customWidth="1"/>
    <col min="10757" max="10757" width="8.42578125" style="154" customWidth="1"/>
    <col min="10758" max="10758" width="10" style="154" customWidth="1"/>
    <col min="10759" max="10759" width="9.140625" style="154"/>
    <col min="10760" max="10764" width="11.28515625" style="154" customWidth="1"/>
    <col min="10765" max="11001" width="9.140625" style="154"/>
    <col min="11002" max="11002" width="4.140625" style="154" customWidth="1"/>
    <col min="11003" max="11003" width="9.140625" style="154" customWidth="1"/>
    <col min="11004" max="11004" width="34.140625" style="154" customWidth="1"/>
    <col min="11005" max="11005" width="8.5703125" style="154" customWidth="1"/>
    <col min="11006" max="11006" width="8" style="154" customWidth="1"/>
    <col min="11007" max="11007" width="9.28515625" style="154" customWidth="1"/>
    <col min="11008" max="11008" width="8.5703125" style="154" customWidth="1"/>
    <col min="11009" max="11009" width="9.28515625" style="154" customWidth="1"/>
    <col min="11010" max="11010" width="7.85546875" style="154" customWidth="1"/>
    <col min="11011" max="11011" width="8.7109375" style="154" customWidth="1"/>
    <col min="11012" max="11012" width="7.42578125" style="154" customWidth="1"/>
    <col min="11013" max="11013" width="8.42578125" style="154" customWidth="1"/>
    <col min="11014" max="11014" width="10" style="154" customWidth="1"/>
    <col min="11015" max="11015" width="9.140625" style="154"/>
    <col min="11016" max="11020" width="11.28515625" style="154" customWidth="1"/>
    <col min="11021" max="11257" width="9.140625" style="154"/>
    <col min="11258" max="11258" width="4.140625" style="154" customWidth="1"/>
    <col min="11259" max="11259" width="9.140625" style="154" customWidth="1"/>
    <col min="11260" max="11260" width="34.140625" style="154" customWidth="1"/>
    <col min="11261" max="11261" width="8.5703125" style="154" customWidth="1"/>
    <col min="11262" max="11262" width="8" style="154" customWidth="1"/>
    <col min="11263" max="11263" width="9.28515625" style="154" customWidth="1"/>
    <col min="11264" max="11264" width="8.5703125" style="154" customWidth="1"/>
    <col min="11265" max="11265" width="9.28515625" style="154" customWidth="1"/>
    <col min="11266" max="11266" width="7.85546875" style="154" customWidth="1"/>
    <col min="11267" max="11267" width="8.7109375" style="154" customWidth="1"/>
    <col min="11268" max="11268" width="7.42578125" style="154" customWidth="1"/>
    <col min="11269" max="11269" width="8.42578125" style="154" customWidth="1"/>
    <col min="11270" max="11270" width="10" style="154" customWidth="1"/>
    <col min="11271" max="11271" width="9.140625" style="154"/>
    <col min="11272" max="11276" width="11.28515625" style="154" customWidth="1"/>
    <col min="11277" max="11513" width="9.140625" style="154"/>
    <col min="11514" max="11514" width="4.140625" style="154" customWidth="1"/>
    <col min="11515" max="11515" width="9.140625" style="154" customWidth="1"/>
    <col min="11516" max="11516" width="34.140625" style="154" customWidth="1"/>
    <col min="11517" max="11517" width="8.5703125" style="154" customWidth="1"/>
    <col min="11518" max="11518" width="8" style="154" customWidth="1"/>
    <col min="11519" max="11519" width="9.28515625" style="154" customWidth="1"/>
    <col min="11520" max="11520" width="8.5703125" style="154" customWidth="1"/>
    <col min="11521" max="11521" width="9.28515625" style="154" customWidth="1"/>
    <col min="11522" max="11522" width="7.85546875" style="154" customWidth="1"/>
    <col min="11523" max="11523" width="8.7109375" style="154" customWidth="1"/>
    <col min="11524" max="11524" width="7.42578125" style="154" customWidth="1"/>
    <col min="11525" max="11525" width="8.42578125" style="154" customWidth="1"/>
    <col min="11526" max="11526" width="10" style="154" customWidth="1"/>
    <col min="11527" max="11527" width="9.140625" style="154"/>
    <col min="11528" max="11532" width="11.28515625" style="154" customWidth="1"/>
    <col min="11533" max="11769" width="9.140625" style="154"/>
    <col min="11770" max="11770" width="4.140625" style="154" customWidth="1"/>
    <col min="11771" max="11771" width="9.140625" style="154" customWidth="1"/>
    <col min="11772" max="11772" width="34.140625" style="154" customWidth="1"/>
    <col min="11773" max="11773" width="8.5703125" style="154" customWidth="1"/>
    <col min="11774" max="11774" width="8" style="154" customWidth="1"/>
    <col min="11775" max="11775" width="9.28515625" style="154" customWidth="1"/>
    <col min="11776" max="11776" width="8.5703125" style="154" customWidth="1"/>
    <col min="11777" max="11777" width="9.28515625" style="154" customWidth="1"/>
    <col min="11778" max="11778" width="7.85546875" style="154" customWidth="1"/>
    <col min="11779" max="11779" width="8.7109375" style="154" customWidth="1"/>
    <col min="11780" max="11780" width="7.42578125" style="154" customWidth="1"/>
    <col min="11781" max="11781" width="8.42578125" style="154" customWidth="1"/>
    <col min="11782" max="11782" width="10" style="154" customWidth="1"/>
    <col min="11783" max="11783" width="9.140625" style="154"/>
    <col min="11784" max="11788" width="11.28515625" style="154" customWidth="1"/>
    <col min="11789" max="12025" width="9.140625" style="154"/>
    <col min="12026" max="12026" width="4.140625" style="154" customWidth="1"/>
    <col min="12027" max="12027" width="9.140625" style="154" customWidth="1"/>
    <col min="12028" max="12028" width="34.140625" style="154" customWidth="1"/>
    <col min="12029" max="12029" width="8.5703125" style="154" customWidth="1"/>
    <col min="12030" max="12030" width="8" style="154" customWidth="1"/>
    <col min="12031" max="12031" width="9.28515625" style="154" customWidth="1"/>
    <col min="12032" max="12032" width="8.5703125" style="154" customWidth="1"/>
    <col min="12033" max="12033" width="9.28515625" style="154" customWidth="1"/>
    <col min="12034" max="12034" width="7.85546875" style="154" customWidth="1"/>
    <col min="12035" max="12035" width="8.7109375" style="154" customWidth="1"/>
    <col min="12036" max="12036" width="7.42578125" style="154" customWidth="1"/>
    <col min="12037" max="12037" width="8.42578125" style="154" customWidth="1"/>
    <col min="12038" max="12038" width="10" style="154" customWidth="1"/>
    <col min="12039" max="12039" width="9.140625" style="154"/>
    <col min="12040" max="12044" width="11.28515625" style="154" customWidth="1"/>
    <col min="12045" max="12281" width="9.140625" style="154"/>
    <col min="12282" max="12282" width="4.140625" style="154" customWidth="1"/>
    <col min="12283" max="12283" width="9.140625" style="154" customWidth="1"/>
    <col min="12284" max="12284" width="34.140625" style="154" customWidth="1"/>
    <col min="12285" max="12285" width="8.5703125" style="154" customWidth="1"/>
    <col min="12286" max="12286" width="8" style="154" customWidth="1"/>
    <col min="12287" max="12287" width="9.28515625" style="154" customWidth="1"/>
    <col min="12288" max="12288" width="8.5703125" style="154" customWidth="1"/>
    <col min="12289" max="12289" width="9.28515625" style="154" customWidth="1"/>
    <col min="12290" max="12290" width="7.85546875" style="154" customWidth="1"/>
    <col min="12291" max="12291" width="8.7109375" style="154" customWidth="1"/>
    <col min="12292" max="12292" width="7.42578125" style="154" customWidth="1"/>
    <col min="12293" max="12293" width="8.42578125" style="154" customWidth="1"/>
    <col min="12294" max="12294" width="10" style="154" customWidth="1"/>
    <col min="12295" max="12295" width="9.140625" style="154"/>
    <col min="12296" max="12300" width="11.28515625" style="154" customWidth="1"/>
    <col min="12301" max="12537" width="9.140625" style="154"/>
    <col min="12538" max="12538" width="4.140625" style="154" customWidth="1"/>
    <col min="12539" max="12539" width="9.140625" style="154" customWidth="1"/>
    <col min="12540" max="12540" width="34.140625" style="154" customWidth="1"/>
    <col min="12541" max="12541" width="8.5703125" style="154" customWidth="1"/>
    <col min="12542" max="12542" width="8" style="154" customWidth="1"/>
    <col min="12543" max="12543" width="9.28515625" style="154" customWidth="1"/>
    <col min="12544" max="12544" width="8.5703125" style="154" customWidth="1"/>
    <col min="12545" max="12545" width="9.28515625" style="154" customWidth="1"/>
    <col min="12546" max="12546" width="7.85546875" style="154" customWidth="1"/>
    <col min="12547" max="12547" width="8.7109375" style="154" customWidth="1"/>
    <col min="12548" max="12548" width="7.42578125" style="154" customWidth="1"/>
    <col min="12549" max="12549" width="8.42578125" style="154" customWidth="1"/>
    <col min="12550" max="12550" width="10" style="154" customWidth="1"/>
    <col min="12551" max="12551" width="9.140625" style="154"/>
    <col min="12552" max="12556" width="11.28515625" style="154" customWidth="1"/>
    <col min="12557" max="12793" width="9.140625" style="154"/>
    <col min="12794" max="12794" width="4.140625" style="154" customWidth="1"/>
    <col min="12795" max="12795" width="9.140625" style="154" customWidth="1"/>
    <col min="12796" max="12796" width="34.140625" style="154" customWidth="1"/>
    <col min="12797" max="12797" width="8.5703125" style="154" customWidth="1"/>
    <col min="12798" max="12798" width="8" style="154" customWidth="1"/>
    <col min="12799" max="12799" width="9.28515625" style="154" customWidth="1"/>
    <col min="12800" max="12800" width="8.5703125" style="154" customWidth="1"/>
    <col min="12801" max="12801" width="9.28515625" style="154" customWidth="1"/>
    <col min="12802" max="12802" width="7.85546875" style="154" customWidth="1"/>
    <col min="12803" max="12803" width="8.7109375" style="154" customWidth="1"/>
    <col min="12804" max="12804" width="7.42578125" style="154" customWidth="1"/>
    <col min="12805" max="12805" width="8.42578125" style="154" customWidth="1"/>
    <col min="12806" max="12806" width="10" style="154" customWidth="1"/>
    <col min="12807" max="12807" width="9.140625" style="154"/>
    <col min="12808" max="12812" width="11.28515625" style="154" customWidth="1"/>
    <col min="12813" max="13049" width="9.140625" style="154"/>
    <col min="13050" max="13050" width="4.140625" style="154" customWidth="1"/>
    <col min="13051" max="13051" width="9.140625" style="154" customWidth="1"/>
    <col min="13052" max="13052" width="34.140625" style="154" customWidth="1"/>
    <col min="13053" max="13053" width="8.5703125" style="154" customWidth="1"/>
    <col min="13054" max="13054" width="8" style="154" customWidth="1"/>
    <col min="13055" max="13055" width="9.28515625" style="154" customWidth="1"/>
    <col min="13056" max="13056" width="8.5703125" style="154" customWidth="1"/>
    <col min="13057" max="13057" width="9.28515625" style="154" customWidth="1"/>
    <col min="13058" max="13058" width="7.85546875" style="154" customWidth="1"/>
    <col min="13059" max="13059" width="8.7109375" style="154" customWidth="1"/>
    <col min="13060" max="13060" width="7.42578125" style="154" customWidth="1"/>
    <col min="13061" max="13061" width="8.42578125" style="154" customWidth="1"/>
    <col min="13062" max="13062" width="10" style="154" customWidth="1"/>
    <col min="13063" max="13063" width="9.140625" style="154"/>
    <col min="13064" max="13068" width="11.28515625" style="154" customWidth="1"/>
    <col min="13069" max="13305" width="9.140625" style="154"/>
    <col min="13306" max="13306" width="4.140625" style="154" customWidth="1"/>
    <col min="13307" max="13307" width="9.140625" style="154" customWidth="1"/>
    <col min="13308" max="13308" width="34.140625" style="154" customWidth="1"/>
    <col min="13309" max="13309" width="8.5703125" style="154" customWidth="1"/>
    <col min="13310" max="13310" width="8" style="154" customWidth="1"/>
    <col min="13311" max="13311" width="9.28515625" style="154" customWidth="1"/>
    <col min="13312" max="13312" width="8.5703125" style="154" customWidth="1"/>
    <col min="13313" max="13313" width="9.28515625" style="154" customWidth="1"/>
    <col min="13314" max="13314" width="7.85546875" style="154" customWidth="1"/>
    <col min="13315" max="13315" width="8.7109375" style="154" customWidth="1"/>
    <col min="13316" max="13316" width="7.42578125" style="154" customWidth="1"/>
    <col min="13317" max="13317" width="8.42578125" style="154" customWidth="1"/>
    <col min="13318" max="13318" width="10" style="154" customWidth="1"/>
    <col min="13319" max="13319" width="9.140625" style="154"/>
    <col min="13320" max="13324" width="11.28515625" style="154" customWidth="1"/>
    <col min="13325" max="13561" width="9.140625" style="154"/>
    <col min="13562" max="13562" width="4.140625" style="154" customWidth="1"/>
    <col min="13563" max="13563" width="9.140625" style="154" customWidth="1"/>
    <col min="13564" max="13564" width="34.140625" style="154" customWidth="1"/>
    <col min="13565" max="13565" width="8.5703125" style="154" customWidth="1"/>
    <col min="13566" max="13566" width="8" style="154" customWidth="1"/>
    <col min="13567" max="13567" width="9.28515625" style="154" customWidth="1"/>
    <col min="13568" max="13568" width="8.5703125" style="154" customWidth="1"/>
    <col min="13569" max="13569" width="9.28515625" style="154" customWidth="1"/>
    <col min="13570" max="13570" width="7.85546875" style="154" customWidth="1"/>
    <col min="13571" max="13571" width="8.7109375" style="154" customWidth="1"/>
    <col min="13572" max="13572" width="7.42578125" style="154" customWidth="1"/>
    <col min="13573" max="13573" width="8.42578125" style="154" customWidth="1"/>
    <col min="13574" max="13574" width="10" style="154" customWidth="1"/>
    <col min="13575" max="13575" width="9.140625" style="154"/>
    <col min="13576" max="13580" width="11.28515625" style="154" customWidth="1"/>
    <col min="13581" max="13817" width="9.140625" style="154"/>
    <col min="13818" max="13818" width="4.140625" style="154" customWidth="1"/>
    <col min="13819" max="13819" width="9.140625" style="154" customWidth="1"/>
    <col min="13820" max="13820" width="34.140625" style="154" customWidth="1"/>
    <col min="13821" max="13821" width="8.5703125" style="154" customWidth="1"/>
    <col min="13822" max="13822" width="8" style="154" customWidth="1"/>
    <col min="13823" max="13823" width="9.28515625" style="154" customWidth="1"/>
    <col min="13824" max="13824" width="8.5703125" style="154" customWidth="1"/>
    <col min="13825" max="13825" width="9.28515625" style="154" customWidth="1"/>
    <col min="13826" max="13826" width="7.85546875" style="154" customWidth="1"/>
    <col min="13827" max="13827" width="8.7109375" style="154" customWidth="1"/>
    <col min="13828" max="13828" width="7.42578125" style="154" customWidth="1"/>
    <col min="13829" max="13829" width="8.42578125" style="154" customWidth="1"/>
    <col min="13830" max="13830" width="10" style="154" customWidth="1"/>
    <col min="13831" max="13831" width="9.140625" style="154"/>
    <col min="13832" max="13836" width="11.28515625" style="154" customWidth="1"/>
    <col min="13837" max="14073" width="9.140625" style="154"/>
    <col min="14074" max="14074" width="4.140625" style="154" customWidth="1"/>
    <col min="14075" max="14075" width="9.140625" style="154" customWidth="1"/>
    <col min="14076" max="14076" width="34.140625" style="154" customWidth="1"/>
    <col min="14077" max="14077" width="8.5703125" style="154" customWidth="1"/>
    <col min="14078" max="14078" width="8" style="154" customWidth="1"/>
    <col min="14079" max="14079" width="9.28515625" style="154" customWidth="1"/>
    <col min="14080" max="14080" width="8.5703125" style="154" customWidth="1"/>
    <col min="14081" max="14081" width="9.28515625" style="154" customWidth="1"/>
    <col min="14082" max="14082" width="7.85546875" style="154" customWidth="1"/>
    <col min="14083" max="14083" width="8.7109375" style="154" customWidth="1"/>
    <col min="14084" max="14084" width="7.42578125" style="154" customWidth="1"/>
    <col min="14085" max="14085" width="8.42578125" style="154" customWidth="1"/>
    <col min="14086" max="14086" width="10" style="154" customWidth="1"/>
    <col min="14087" max="14087" width="9.140625" style="154"/>
    <col min="14088" max="14092" width="11.28515625" style="154" customWidth="1"/>
    <col min="14093" max="14329" width="9.140625" style="154"/>
    <col min="14330" max="14330" width="4.140625" style="154" customWidth="1"/>
    <col min="14331" max="14331" width="9.140625" style="154" customWidth="1"/>
    <col min="14332" max="14332" width="34.140625" style="154" customWidth="1"/>
    <col min="14333" max="14333" width="8.5703125" style="154" customWidth="1"/>
    <col min="14334" max="14334" width="8" style="154" customWidth="1"/>
    <col min="14335" max="14335" width="9.28515625" style="154" customWidth="1"/>
    <col min="14336" max="14336" width="8.5703125" style="154" customWidth="1"/>
    <col min="14337" max="14337" width="9.28515625" style="154" customWidth="1"/>
    <col min="14338" max="14338" width="7.85546875" style="154" customWidth="1"/>
    <col min="14339" max="14339" width="8.7109375" style="154" customWidth="1"/>
    <col min="14340" max="14340" width="7.42578125" style="154" customWidth="1"/>
    <col min="14341" max="14341" width="8.42578125" style="154" customWidth="1"/>
    <col min="14342" max="14342" width="10" style="154" customWidth="1"/>
    <col min="14343" max="14343" width="9.140625" style="154"/>
    <col min="14344" max="14348" width="11.28515625" style="154" customWidth="1"/>
    <col min="14349" max="14585" width="9.140625" style="154"/>
    <col min="14586" max="14586" width="4.140625" style="154" customWidth="1"/>
    <col min="14587" max="14587" width="9.140625" style="154" customWidth="1"/>
    <col min="14588" max="14588" width="34.140625" style="154" customWidth="1"/>
    <col min="14589" max="14589" width="8.5703125" style="154" customWidth="1"/>
    <col min="14590" max="14590" width="8" style="154" customWidth="1"/>
    <col min="14591" max="14591" width="9.28515625" style="154" customWidth="1"/>
    <col min="14592" max="14592" width="8.5703125" style="154" customWidth="1"/>
    <col min="14593" max="14593" width="9.28515625" style="154" customWidth="1"/>
    <col min="14594" max="14594" width="7.85546875" style="154" customWidth="1"/>
    <col min="14595" max="14595" width="8.7109375" style="154" customWidth="1"/>
    <col min="14596" max="14596" width="7.42578125" style="154" customWidth="1"/>
    <col min="14597" max="14597" width="8.42578125" style="154" customWidth="1"/>
    <col min="14598" max="14598" width="10" style="154" customWidth="1"/>
    <col min="14599" max="14599" width="9.140625" style="154"/>
    <col min="14600" max="14604" width="11.28515625" style="154" customWidth="1"/>
    <col min="14605" max="14841" width="9.140625" style="154"/>
    <col min="14842" max="14842" width="4.140625" style="154" customWidth="1"/>
    <col min="14843" max="14843" width="9.140625" style="154" customWidth="1"/>
    <col min="14844" max="14844" width="34.140625" style="154" customWidth="1"/>
    <col min="14845" max="14845" width="8.5703125" style="154" customWidth="1"/>
    <col min="14846" max="14846" width="8" style="154" customWidth="1"/>
    <col min="14847" max="14847" width="9.28515625" style="154" customWidth="1"/>
    <col min="14848" max="14848" width="8.5703125" style="154" customWidth="1"/>
    <col min="14849" max="14849" width="9.28515625" style="154" customWidth="1"/>
    <col min="14850" max="14850" width="7.85546875" style="154" customWidth="1"/>
    <col min="14851" max="14851" width="8.7109375" style="154" customWidth="1"/>
    <col min="14852" max="14852" width="7.42578125" style="154" customWidth="1"/>
    <col min="14853" max="14853" width="8.42578125" style="154" customWidth="1"/>
    <col min="14854" max="14854" width="10" style="154" customWidth="1"/>
    <col min="14855" max="14855" width="9.140625" style="154"/>
    <col min="14856" max="14860" width="11.28515625" style="154" customWidth="1"/>
    <col min="14861" max="15097" width="9.140625" style="154"/>
    <col min="15098" max="15098" width="4.140625" style="154" customWidth="1"/>
    <col min="15099" max="15099" width="9.140625" style="154" customWidth="1"/>
    <col min="15100" max="15100" width="34.140625" style="154" customWidth="1"/>
    <col min="15101" max="15101" width="8.5703125" style="154" customWidth="1"/>
    <col min="15102" max="15102" width="8" style="154" customWidth="1"/>
    <col min="15103" max="15103" width="9.28515625" style="154" customWidth="1"/>
    <col min="15104" max="15104" width="8.5703125" style="154" customWidth="1"/>
    <col min="15105" max="15105" width="9.28515625" style="154" customWidth="1"/>
    <col min="15106" max="15106" width="7.85546875" style="154" customWidth="1"/>
    <col min="15107" max="15107" width="8.7109375" style="154" customWidth="1"/>
    <col min="15108" max="15108" width="7.42578125" style="154" customWidth="1"/>
    <col min="15109" max="15109" width="8.42578125" style="154" customWidth="1"/>
    <col min="15110" max="15110" width="10" style="154" customWidth="1"/>
    <col min="15111" max="15111" width="9.140625" style="154"/>
    <col min="15112" max="15116" width="11.28515625" style="154" customWidth="1"/>
    <col min="15117" max="15353" width="9.140625" style="154"/>
    <col min="15354" max="15354" width="4.140625" style="154" customWidth="1"/>
    <col min="15355" max="15355" width="9.140625" style="154" customWidth="1"/>
    <col min="15356" max="15356" width="34.140625" style="154" customWidth="1"/>
    <col min="15357" max="15357" width="8.5703125" style="154" customWidth="1"/>
    <col min="15358" max="15358" width="8" style="154" customWidth="1"/>
    <col min="15359" max="15359" width="9.28515625" style="154" customWidth="1"/>
    <col min="15360" max="15360" width="8.5703125" style="154" customWidth="1"/>
    <col min="15361" max="15361" width="9.28515625" style="154" customWidth="1"/>
    <col min="15362" max="15362" width="7.85546875" style="154" customWidth="1"/>
    <col min="15363" max="15363" width="8.7109375" style="154" customWidth="1"/>
    <col min="15364" max="15364" width="7.42578125" style="154" customWidth="1"/>
    <col min="15365" max="15365" width="8.42578125" style="154" customWidth="1"/>
    <col min="15366" max="15366" width="10" style="154" customWidth="1"/>
    <col min="15367" max="15367" width="9.140625" style="154"/>
    <col min="15368" max="15372" width="11.28515625" style="154" customWidth="1"/>
    <col min="15373" max="15609" width="9.140625" style="154"/>
    <col min="15610" max="15610" width="4.140625" style="154" customWidth="1"/>
    <col min="15611" max="15611" width="9.140625" style="154" customWidth="1"/>
    <col min="15612" max="15612" width="34.140625" style="154" customWidth="1"/>
    <col min="15613" max="15613" width="8.5703125" style="154" customWidth="1"/>
    <col min="15614" max="15614" width="8" style="154" customWidth="1"/>
    <col min="15615" max="15615" width="9.28515625" style="154" customWidth="1"/>
    <col min="15616" max="15616" width="8.5703125" style="154" customWidth="1"/>
    <col min="15617" max="15617" width="9.28515625" style="154" customWidth="1"/>
    <col min="15618" max="15618" width="7.85546875" style="154" customWidth="1"/>
    <col min="15619" max="15619" width="8.7109375" style="154" customWidth="1"/>
    <col min="15620" max="15620" width="7.42578125" style="154" customWidth="1"/>
    <col min="15621" max="15621" width="8.42578125" style="154" customWidth="1"/>
    <col min="15622" max="15622" width="10" style="154" customWidth="1"/>
    <col min="15623" max="15623" width="9.140625" style="154"/>
    <col min="15624" max="15628" width="11.28515625" style="154" customWidth="1"/>
    <col min="15629" max="15865" width="9.140625" style="154"/>
    <col min="15866" max="15866" width="4.140625" style="154" customWidth="1"/>
    <col min="15867" max="15867" width="9.140625" style="154" customWidth="1"/>
    <col min="15868" max="15868" width="34.140625" style="154" customWidth="1"/>
    <col min="15869" max="15869" width="8.5703125" style="154" customWidth="1"/>
    <col min="15870" max="15870" width="8" style="154" customWidth="1"/>
    <col min="15871" max="15871" width="9.28515625" style="154" customWidth="1"/>
    <col min="15872" max="15872" width="8.5703125" style="154" customWidth="1"/>
    <col min="15873" max="15873" width="9.28515625" style="154" customWidth="1"/>
    <col min="15874" max="15874" width="7.85546875" style="154" customWidth="1"/>
    <col min="15875" max="15875" width="8.7109375" style="154" customWidth="1"/>
    <col min="15876" max="15876" width="7.42578125" style="154" customWidth="1"/>
    <col min="15877" max="15877" width="8.42578125" style="154" customWidth="1"/>
    <col min="15878" max="15878" width="10" style="154" customWidth="1"/>
    <col min="15879" max="15879" width="9.140625" style="154"/>
    <col min="15880" max="15884" width="11.28515625" style="154" customWidth="1"/>
    <col min="15885" max="16121" width="9.140625" style="154"/>
    <col min="16122" max="16122" width="4.140625" style="154" customWidth="1"/>
    <col min="16123" max="16123" width="9.140625" style="154" customWidth="1"/>
    <col min="16124" max="16124" width="34.140625" style="154" customWidth="1"/>
    <col min="16125" max="16125" width="8.5703125" style="154" customWidth="1"/>
    <col min="16126" max="16126" width="8" style="154" customWidth="1"/>
    <col min="16127" max="16127" width="9.28515625" style="154" customWidth="1"/>
    <col min="16128" max="16128" width="8.5703125" style="154" customWidth="1"/>
    <col min="16129" max="16129" width="9.28515625" style="154" customWidth="1"/>
    <col min="16130" max="16130" width="7.85546875" style="154" customWidth="1"/>
    <col min="16131" max="16131" width="8.7109375" style="154" customWidth="1"/>
    <col min="16132" max="16132" width="7.42578125" style="154" customWidth="1"/>
    <col min="16133" max="16133" width="8.42578125" style="154" customWidth="1"/>
    <col min="16134" max="16134" width="10" style="154" customWidth="1"/>
    <col min="16135" max="16135" width="9.140625" style="154"/>
    <col min="16136" max="16140" width="11.28515625" style="154" customWidth="1"/>
    <col min="16141" max="16384" width="9.140625" style="154"/>
  </cols>
  <sheetData>
    <row r="1" spans="1:13" s="7" customFormat="1" ht="12.75">
      <c r="A1" s="5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7" customFormat="1" ht="12.75">
      <c r="A2" s="8" t="s">
        <v>173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7" customFormat="1" ht="12.75">
      <c r="A3" s="8" t="s">
        <v>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7" customFormat="1" ht="12.75">
      <c r="A4" s="198"/>
      <c r="B4" s="199"/>
      <c r="C4" s="200"/>
      <c r="D4" s="6"/>
      <c r="E4" s="201"/>
      <c r="F4" s="6"/>
      <c r="G4" s="202"/>
      <c r="H4" s="202"/>
      <c r="I4" s="203"/>
    </row>
    <row r="5" spans="1:13" s="205" customFormat="1" ht="12.75">
      <c r="A5" s="11"/>
      <c r="B5" s="11"/>
      <c r="C5" s="204" t="s">
        <v>46</v>
      </c>
      <c r="D5" s="204"/>
      <c r="E5" s="204"/>
      <c r="F5" s="204"/>
      <c r="G5" s="204"/>
      <c r="H5" s="204"/>
      <c r="I5" s="204"/>
      <c r="J5" s="204"/>
      <c r="K5" s="292"/>
      <c r="L5" s="292"/>
      <c r="M5" s="11" t="s">
        <v>0</v>
      </c>
    </row>
    <row r="6" spans="1:13" s="209" customFormat="1" ht="12.75">
      <c r="A6" s="206" t="s">
        <v>2</v>
      </c>
      <c r="B6" s="206" t="s">
        <v>47</v>
      </c>
      <c r="C6" s="206" t="s">
        <v>48</v>
      </c>
      <c r="D6" s="206" t="s">
        <v>49</v>
      </c>
      <c r="E6" s="206" t="s">
        <v>50</v>
      </c>
      <c r="F6" s="206"/>
      <c r="G6" s="207" t="s">
        <v>51</v>
      </c>
      <c r="H6" s="207"/>
      <c r="I6" s="208" t="s">
        <v>52</v>
      </c>
      <c r="J6" s="208"/>
      <c r="K6" s="208" t="s">
        <v>53</v>
      </c>
      <c r="L6" s="208"/>
      <c r="M6" s="207" t="s">
        <v>1</v>
      </c>
    </row>
    <row r="7" spans="1:13" s="209" customFormat="1" ht="25.5">
      <c r="A7" s="210"/>
      <c r="B7" s="210"/>
      <c r="C7" s="206"/>
      <c r="D7" s="206"/>
      <c r="E7" s="211" t="s">
        <v>54</v>
      </c>
      <c r="F7" s="211" t="s">
        <v>3</v>
      </c>
      <c r="G7" s="212" t="s">
        <v>55</v>
      </c>
      <c r="H7" s="213" t="s">
        <v>1</v>
      </c>
      <c r="I7" s="214" t="s">
        <v>55</v>
      </c>
      <c r="J7" s="213" t="s">
        <v>1</v>
      </c>
      <c r="K7" s="214" t="s">
        <v>55</v>
      </c>
      <c r="L7" s="213" t="s">
        <v>1</v>
      </c>
      <c r="M7" s="207"/>
    </row>
    <row r="8" spans="1:13" s="205" customFormat="1" ht="12.75">
      <c r="A8" s="215" t="s">
        <v>41</v>
      </c>
      <c r="B8" s="215" t="s">
        <v>56</v>
      </c>
      <c r="C8" s="215" t="s">
        <v>57</v>
      </c>
      <c r="D8" s="216" t="s">
        <v>58</v>
      </c>
      <c r="E8" s="217" t="s">
        <v>59</v>
      </c>
      <c r="F8" s="218" t="s">
        <v>60</v>
      </c>
      <c r="G8" s="216" t="s">
        <v>61</v>
      </c>
      <c r="H8" s="218" t="s">
        <v>62</v>
      </c>
      <c r="I8" s="216" t="s">
        <v>63</v>
      </c>
      <c r="J8" s="218" t="s">
        <v>64</v>
      </c>
      <c r="K8" s="218">
        <v>11</v>
      </c>
      <c r="L8" s="215" t="s">
        <v>65</v>
      </c>
      <c r="M8" s="215" t="s">
        <v>66</v>
      </c>
    </row>
    <row r="9" spans="1:13" s="13" customFormat="1" ht="25.5">
      <c r="A9" s="75">
        <v>1</v>
      </c>
      <c r="B9" s="53" t="s">
        <v>73</v>
      </c>
      <c r="C9" s="219" t="s">
        <v>76</v>
      </c>
      <c r="D9" s="75" t="s">
        <v>43</v>
      </c>
      <c r="E9" s="75"/>
      <c r="F9" s="75">
        <v>712.01</v>
      </c>
      <c r="G9" s="293"/>
      <c r="H9" s="294"/>
      <c r="I9" s="295"/>
      <c r="J9" s="1"/>
      <c r="K9" s="295"/>
      <c r="L9" s="295"/>
      <c r="M9" s="294"/>
    </row>
    <row r="10" spans="1:13" s="13" customFormat="1" ht="12.75">
      <c r="A10" s="42"/>
      <c r="B10" s="221"/>
      <c r="C10" s="222" t="s">
        <v>44</v>
      </c>
      <c r="D10" s="42" t="s">
        <v>13</v>
      </c>
      <c r="E10" s="42">
        <f>0.74</f>
        <v>0.74</v>
      </c>
      <c r="F10" s="42">
        <f>F9*E10</f>
        <v>526.88739999999996</v>
      </c>
      <c r="G10" s="293"/>
      <c r="H10" s="294"/>
      <c r="I10" s="294"/>
      <c r="J10" s="294"/>
      <c r="K10" s="295"/>
      <c r="L10" s="295"/>
      <c r="M10" s="294"/>
    </row>
    <row r="11" spans="1:13" s="223" customFormat="1" ht="12.75">
      <c r="A11" s="42"/>
      <c r="B11" s="221"/>
      <c r="C11" s="222" t="s">
        <v>45</v>
      </c>
      <c r="D11" s="42" t="s">
        <v>0</v>
      </c>
      <c r="E11" s="42">
        <f>0.0071</f>
        <v>7.1000000000000004E-3</v>
      </c>
      <c r="F11" s="220">
        <f>F9*E11</f>
        <v>5.0552710000000003</v>
      </c>
      <c r="G11" s="293"/>
      <c r="H11" s="294"/>
      <c r="I11" s="295"/>
      <c r="J11" s="1"/>
      <c r="K11" s="1"/>
      <c r="L11" s="294"/>
      <c r="M11" s="294"/>
    </row>
    <row r="12" spans="1:13" s="224" customFormat="1" ht="12.75">
      <c r="A12" s="42"/>
      <c r="B12" s="221"/>
      <c r="C12" s="222" t="s">
        <v>77</v>
      </c>
      <c r="D12" s="42" t="s">
        <v>43</v>
      </c>
      <c r="E12" s="42">
        <v>1</v>
      </c>
      <c r="F12" s="42">
        <f>F9*E12</f>
        <v>712.01</v>
      </c>
      <c r="G12" s="294"/>
      <c r="H12" s="294"/>
      <c r="I12" s="295"/>
      <c r="J12" s="1"/>
      <c r="K12" s="295"/>
      <c r="L12" s="295"/>
      <c r="M12" s="294"/>
    </row>
    <row r="13" spans="1:13" s="224" customFormat="1" ht="15">
      <c r="A13" s="42"/>
      <c r="B13" s="221"/>
      <c r="C13" s="222" t="s">
        <v>74</v>
      </c>
      <c r="D13" s="42" t="s">
        <v>183</v>
      </c>
      <c r="E13" s="42">
        <v>3.9E-2</v>
      </c>
      <c r="F13" s="220">
        <f>F9*E13</f>
        <v>27.76839</v>
      </c>
      <c r="G13" s="294"/>
      <c r="H13" s="294"/>
      <c r="I13" s="295"/>
      <c r="J13" s="1"/>
      <c r="K13" s="295"/>
      <c r="L13" s="295"/>
      <c r="M13" s="294"/>
    </row>
    <row r="14" spans="1:13" s="224" customFormat="1" ht="15">
      <c r="A14" s="42"/>
      <c r="B14" s="221"/>
      <c r="C14" s="222" t="s">
        <v>75</v>
      </c>
      <c r="D14" s="42" t="s">
        <v>183</v>
      </c>
      <c r="E14" s="42">
        <v>6.0000000000000001E-3</v>
      </c>
      <c r="F14" s="220">
        <f>F9*E14</f>
        <v>4.2720599999999997</v>
      </c>
      <c r="G14" s="294"/>
      <c r="H14" s="294"/>
      <c r="I14" s="295"/>
      <c r="J14" s="1"/>
      <c r="K14" s="295"/>
      <c r="L14" s="295"/>
      <c r="M14" s="294"/>
    </row>
    <row r="15" spans="1:13" s="105" customFormat="1" ht="12.75">
      <c r="A15" s="42"/>
      <c r="B15" s="221"/>
      <c r="C15" s="222" t="s">
        <v>72</v>
      </c>
      <c r="D15" s="42" t="s">
        <v>0</v>
      </c>
      <c r="E15" s="42">
        <v>9.6000000000000002E-2</v>
      </c>
      <c r="F15" s="220">
        <f>F9*E15</f>
        <v>68.352959999999996</v>
      </c>
      <c r="G15" s="294"/>
      <c r="H15" s="294"/>
      <c r="I15" s="295"/>
      <c r="J15" s="1"/>
      <c r="K15" s="295"/>
      <c r="L15" s="295"/>
      <c r="M15" s="294"/>
    </row>
    <row r="16" spans="1:13" s="229" customFormat="1" ht="12.75">
      <c r="A16" s="225"/>
      <c r="B16" s="225"/>
      <c r="C16" s="226" t="s">
        <v>83</v>
      </c>
      <c r="D16" s="38"/>
      <c r="E16" s="227"/>
      <c r="F16" s="38"/>
      <c r="G16" s="296"/>
      <c r="H16" s="296"/>
      <c r="I16" s="296"/>
      <c r="J16" s="296"/>
      <c r="K16" s="296"/>
      <c r="L16" s="296"/>
      <c r="M16" s="3"/>
    </row>
    <row r="17" spans="1:13" s="232" customFormat="1" ht="25.5">
      <c r="A17" s="230">
        <v>1</v>
      </c>
      <c r="B17" s="75" t="s">
        <v>78</v>
      </c>
      <c r="C17" s="76" t="s">
        <v>168</v>
      </c>
      <c r="D17" s="75" t="s">
        <v>184</v>
      </c>
      <c r="E17" s="75"/>
      <c r="F17" s="231">
        <v>144.5</v>
      </c>
      <c r="G17" s="297"/>
      <c r="H17" s="298"/>
      <c r="I17" s="299"/>
      <c r="J17" s="299"/>
      <c r="K17" s="299"/>
      <c r="L17" s="299"/>
      <c r="M17" s="299"/>
    </row>
    <row r="18" spans="1:13" s="229" customFormat="1" ht="12.75">
      <c r="A18" s="225"/>
      <c r="B18" s="225"/>
      <c r="C18" s="46" t="s">
        <v>67</v>
      </c>
      <c r="D18" s="228" t="s">
        <v>5</v>
      </c>
      <c r="E18" s="233">
        <f>0.256+0.0057*3</f>
        <v>0.27310000000000001</v>
      </c>
      <c r="F18" s="38">
        <f>F17*E18</f>
        <v>39.462949999999999</v>
      </c>
      <c r="G18" s="3"/>
      <c r="H18" s="300"/>
      <c r="I18" s="300"/>
      <c r="J18" s="3"/>
      <c r="K18" s="301"/>
      <c r="L18" s="302"/>
      <c r="M18" s="3"/>
    </row>
    <row r="19" spans="1:13" s="229" customFormat="1" ht="25.5">
      <c r="A19" s="225"/>
      <c r="B19" s="234"/>
      <c r="C19" s="235" t="s">
        <v>70</v>
      </c>
      <c r="D19" s="228" t="s">
        <v>40</v>
      </c>
      <c r="E19" s="233">
        <v>1.12E-2</v>
      </c>
      <c r="F19" s="38">
        <f>F17*E19</f>
        <v>1.6184000000000001</v>
      </c>
      <c r="G19" s="296"/>
      <c r="H19" s="196"/>
      <c r="I19" s="296"/>
      <c r="J19" s="296"/>
      <c r="K19" s="296"/>
      <c r="L19" s="296"/>
      <c r="M19" s="3"/>
    </row>
    <row r="20" spans="1:13" s="229" customFormat="1" ht="12.75">
      <c r="A20" s="225"/>
      <c r="B20" s="236"/>
      <c r="C20" s="235" t="s">
        <v>68</v>
      </c>
      <c r="D20" s="228" t="s">
        <v>40</v>
      </c>
      <c r="E20" s="237">
        <v>4.1399999999999996E-3</v>
      </c>
      <c r="F20" s="38">
        <f>F17*E20</f>
        <v>0.59822999999999993</v>
      </c>
      <c r="G20" s="296"/>
      <c r="H20" s="196"/>
      <c r="I20" s="296"/>
      <c r="J20" s="296"/>
      <c r="K20" s="296"/>
      <c r="L20" s="296"/>
      <c r="M20" s="3"/>
    </row>
    <row r="21" spans="1:13" s="229" customFormat="1" ht="15">
      <c r="A21" s="225"/>
      <c r="B21" s="225"/>
      <c r="C21" s="235" t="s">
        <v>69</v>
      </c>
      <c r="D21" s="228" t="s">
        <v>183</v>
      </c>
      <c r="E21" s="233">
        <v>0.02</v>
      </c>
      <c r="F21" s="38">
        <f>F17*E21</f>
        <v>2.89</v>
      </c>
      <c r="G21" s="296"/>
      <c r="H21" s="296"/>
      <c r="I21" s="296"/>
      <c r="J21" s="296"/>
      <c r="K21" s="296"/>
      <c r="L21" s="296"/>
      <c r="M21" s="3"/>
    </row>
    <row r="22" spans="1:13" s="240" customFormat="1" ht="15">
      <c r="A22" s="238"/>
      <c r="B22" s="238"/>
      <c r="C22" s="239" t="s">
        <v>95</v>
      </c>
      <c r="D22" s="38" t="s">
        <v>183</v>
      </c>
      <c r="E22" s="45">
        <f>0.1*1.26</f>
        <v>0.126</v>
      </c>
      <c r="F22" s="38">
        <f>F17*E22</f>
        <v>18.207000000000001</v>
      </c>
      <c r="G22" s="3"/>
      <c r="H22" s="3"/>
      <c r="I22" s="3"/>
      <c r="J22" s="3"/>
      <c r="K22" s="3"/>
      <c r="L22" s="3"/>
      <c r="M22" s="3"/>
    </row>
    <row r="23" spans="1:13" s="242" customFormat="1" ht="25.5">
      <c r="A23" s="75">
        <v>2</v>
      </c>
      <c r="B23" s="75" t="s">
        <v>163</v>
      </c>
      <c r="C23" s="76" t="s">
        <v>169</v>
      </c>
      <c r="D23" s="75" t="s">
        <v>164</v>
      </c>
      <c r="E23" s="241"/>
      <c r="F23" s="88">
        <f>F17</f>
        <v>144.5</v>
      </c>
      <c r="G23" s="303"/>
      <c r="H23" s="303"/>
      <c r="I23" s="294"/>
      <c r="J23" s="294"/>
      <c r="K23" s="303"/>
      <c r="L23" s="303"/>
      <c r="M23" s="294"/>
    </row>
    <row r="24" spans="1:13" s="245" customFormat="1" ht="12.75">
      <c r="A24" s="44"/>
      <c r="B24" s="42"/>
      <c r="C24" s="243" t="s">
        <v>165</v>
      </c>
      <c r="D24" s="244" t="s">
        <v>5</v>
      </c>
      <c r="E24" s="52">
        <f>+(18.8+0.34*16)/100</f>
        <v>0.24240000000000003</v>
      </c>
      <c r="F24" s="38">
        <f>E24*F23</f>
        <v>35.026800000000001</v>
      </c>
      <c r="G24" s="1"/>
      <c r="H24" s="294"/>
      <c r="I24" s="304"/>
      <c r="J24" s="294"/>
      <c r="K24" s="294"/>
      <c r="L24" s="294"/>
      <c r="M24" s="294"/>
    </row>
    <row r="25" spans="1:13" s="245" customFormat="1" ht="12.75">
      <c r="A25" s="44"/>
      <c r="B25" s="221"/>
      <c r="C25" s="243" t="s">
        <v>6</v>
      </c>
      <c r="D25" s="44" t="s">
        <v>0</v>
      </c>
      <c r="E25" s="81">
        <f>(0.95+16*0.23)/100</f>
        <v>4.6300000000000001E-2</v>
      </c>
      <c r="F25" s="81">
        <f>F23*E25</f>
        <v>6.6903500000000005</v>
      </c>
      <c r="G25" s="177"/>
      <c r="H25" s="177"/>
      <c r="I25" s="177"/>
      <c r="J25" s="177"/>
      <c r="K25" s="3"/>
      <c r="L25" s="3"/>
      <c r="M25" s="3"/>
    </row>
    <row r="26" spans="1:13" s="245" customFormat="1" ht="12.75">
      <c r="A26" s="44"/>
      <c r="B26" s="42"/>
      <c r="C26" s="243" t="s">
        <v>166</v>
      </c>
      <c r="D26" s="44" t="s">
        <v>162</v>
      </c>
      <c r="E26" s="81">
        <v>0.10199999999999999</v>
      </c>
      <c r="F26" s="81">
        <f>F23*E26</f>
        <v>14.738999999999999</v>
      </c>
      <c r="G26" s="294"/>
      <c r="H26" s="294"/>
      <c r="I26" s="294"/>
      <c r="J26" s="294"/>
      <c r="K26" s="294"/>
      <c r="L26" s="294"/>
      <c r="M26" s="294"/>
    </row>
    <row r="27" spans="1:13" s="110" customFormat="1" ht="12.75">
      <c r="A27" s="44"/>
      <c r="B27" s="42"/>
      <c r="C27" s="243" t="s">
        <v>11</v>
      </c>
      <c r="D27" s="44" t="s">
        <v>0</v>
      </c>
      <c r="E27" s="45">
        <f>6.36/100</f>
        <v>6.3600000000000004E-2</v>
      </c>
      <c r="F27" s="81">
        <f>F23*E27</f>
        <v>9.1902000000000008</v>
      </c>
      <c r="G27" s="294"/>
      <c r="H27" s="294"/>
      <c r="I27" s="294"/>
      <c r="J27" s="294"/>
      <c r="K27" s="294"/>
      <c r="L27" s="294"/>
      <c r="M27" s="294"/>
    </row>
    <row r="28" spans="1:13" s="248" customFormat="1" ht="38.25">
      <c r="A28" s="36">
        <v>3</v>
      </c>
      <c r="B28" s="246" t="s">
        <v>85</v>
      </c>
      <c r="C28" s="76" t="s">
        <v>167</v>
      </c>
      <c r="D28" s="36" t="s">
        <v>9</v>
      </c>
      <c r="E28" s="247"/>
      <c r="F28" s="54">
        <f>F17</f>
        <v>144.5</v>
      </c>
      <c r="G28" s="3"/>
      <c r="H28" s="3"/>
      <c r="I28" s="3"/>
      <c r="J28" s="3"/>
      <c r="K28" s="3"/>
      <c r="L28" s="3"/>
      <c r="M28" s="3"/>
    </row>
    <row r="29" spans="1:13" s="248" customFormat="1" ht="12.75">
      <c r="A29" s="44"/>
      <c r="B29" s="42"/>
      <c r="C29" s="243" t="s">
        <v>4</v>
      </c>
      <c r="D29" s="44" t="s">
        <v>5</v>
      </c>
      <c r="E29" s="81">
        <v>0.755</v>
      </c>
      <c r="F29" s="81">
        <f>F28*E29</f>
        <v>109.0975</v>
      </c>
      <c r="G29" s="3"/>
      <c r="H29" s="3"/>
      <c r="I29" s="3"/>
      <c r="J29" s="3"/>
      <c r="K29" s="3"/>
      <c r="L29" s="3"/>
      <c r="M29" s="3"/>
    </row>
    <row r="30" spans="1:13" s="248" customFormat="1" ht="12.75">
      <c r="A30" s="44"/>
      <c r="B30" s="42"/>
      <c r="C30" s="243" t="s">
        <v>6</v>
      </c>
      <c r="D30" s="44" t="s">
        <v>0</v>
      </c>
      <c r="E30" s="81">
        <v>7.4999999999999997E-3</v>
      </c>
      <c r="F30" s="81">
        <f>F28*E30</f>
        <v>1.08375</v>
      </c>
      <c r="G30" s="177"/>
      <c r="H30" s="3"/>
      <c r="I30" s="3"/>
      <c r="J30" s="3"/>
      <c r="K30" s="3"/>
      <c r="L30" s="3"/>
      <c r="M30" s="3"/>
    </row>
    <row r="31" spans="1:13" s="248" customFormat="1" ht="12.75">
      <c r="A31" s="44"/>
      <c r="B31" s="42"/>
      <c r="C31" s="243" t="s">
        <v>86</v>
      </c>
      <c r="D31" s="44" t="s">
        <v>9</v>
      </c>
      <c r="E31" s="81">
        <v>1.02</v>
      </c>
      <c r="F31" s="81">
        <f>F28*E31</f>
        <v>147.39000000000001</v>
      </c>
      <c r="G31" s="177"/>
      <c r="H31" s="3"/>
      <c r="I31" s="3"/>
      <c r="J31" s="3"/>
      <c r="K31" s="177"/>
      <c r="L31" s="177"/>
      <c r="M31" s="3"/>
    </row>
    <row r="32" spans="1:13" s="248" customFormat="1" ht="12.75">
      <c r="A32" s="44"/>
      <c r="B32" s="42"/>
      <c r="C32" s="243" t="s">
        <v>93</v>
      </c>
      <c r="D32" s="44" t="s">
        <v>10</v>
      </c>
      <c r="E32" s="81">
        <v>6</v>
      </c>
      <c r="F32" s="81">
        <f>F28*E32</f>
        <v>867</v>
      </c>
      <c r="G32" s="177"/>
      <c r="H32" s="3"/>
      <c r="I32" s="3"/>
      <c r="J32" s="3"/>
      <c r="K32" s="177"/>
      <c r="L32" s="177"/>
      <c r="M32" s="3"/>
    </row>
    <row r="33" spans="1:13" s="248" customFormat="1" ht="12.75">
      <c r="A33" s="44"/>
      <c r="B33" s="42"/>
      <c r="C33" s="243" t="s">
        <v>11</v>
      </c>
      <c r="D33" s="44" t="s">
        <v>0</v>
      </c>
      <c r="E33" s="81">
        <v>0.19</v>
      </c>
      <c r="F33" s="81">
        <f>F28*E33</f>
        <v>27.455000000000002</v>
      </c>
      <c r="G33" s="177"/>
      <c r="H33" s="3"/>
      <c r="I33" s="3"/>
      <c r="J33" s="3"/>
      <c r="K33" s="177"/>
      <c r="L33" s="177"/>
      <c r="M33" s="3"/>
    </row>
    <row r="34" spans="1:13" s="104" customFormat="1" ht="12.75">
      <c r="A34" s="75"/>
      <c r="B34" s="42"/>
      <c r="C34" s="75" t="s">
        <v>94</v>
      </c>
      <c r="D34" s="42"/>
      <c r="E34" s="220"/>
      <c r="F34" s="249"/>
      <c r="G34" s="294"/>
      <c r="H34" s="305"/>
      <c r="I34" s="294"/>
      <c r="J34" s="305"/>
      <c r="K34" s="294"/>
      <c r="L34" s="305"/>
      <c r="M34" s="294"/>
    </row>
    <row r="35" spans="1:13" s="232" customFormat="1" ht="25.5">
      <c r="A35" s="230">
        <v>1</v>
      </c>
      <c r="B35" s="75" t="s">
        <v>78</v>
      </c>
      <c r="C35" s="76" t="s">
        <v>168</v>
      </c>
      <c r="D35" s="75" t="s">
        <v>184</v>
      </c>
      <c r="E35" s="75"/>
      <c r="F35" s="231">
        <v>90</v>
      </c>
      <c r="G35" s="297"/>
      <c r="H35" s="298"/>
      <c r="I35" s="299"/>
      <c r="J35" s="299"/>
      <c r="K35" s="299"/>
      <c r="L35" s="299"/>
      <c r="M35" s="299"/>
    </row>
    <row r="36" spans="1:13" s="229" customFormat="1" ht="12.75">
      <c r="A36" s="225"/>
      <c r="B36" s="225"/>
      <c r="C36" s="46" t="s">
        <v>67</v>
      </c>
      <c r="D36" s="228" t="s">
        <v>5</v>
      </c>
      <c r="E36" s="233">
        <f>0.256+0.0057*3</f>
        <v>0.27310000000000001</v>
      </c>
      <c r="F36" s="38">
        <f>F35*E36</f>
        <v>24.579000000000001</v>
      </c>
      <c r="G36" s="3"/>
      <c r="H36" s="300"/>
      <c r="I36" s="300"/>
      <c r="J36" s="3"/>
      <c r="K36" s="301"/>
      <c r="L36" s="302"/>
      <c r="M36" s="3"/>
    </row>
    <row r="37" spans="1:13" s="229" customFormat="1" ht="25.5">
      <c r="A37" s="225"/>
      <c r="B37" s="234"/>
      <c r="C37" s="235" t="s">
        <v>70</v>
      </c>
      <c r="D37" s="228" t="s">
        <v>40</v>
      </c>
      <c r="E37" s="233">
        <v>1.12E-2</v>
      </c>
      <c r="F37" s="38">
        <f>F35*E37</f>
        <v>1.008</v>
      </c>
      <c r="G37" s="296"/>
      <c r="H37" s="196"/>
      <c r="I37" s="296"/>
      <c r="J37" s="296"/>
      <c r="K37" s="296"/>
      <c r="L37" s="296"/>
      <c r="M37" s="3"/>
    </row>
    <row r="38" spans="1:13" s="229" customFormat="1" ht="12.75">
      <c r="A38" s="225"/>
      <c r="B38" s="236"/>
      <c r="C38" s="235" t="s">
        <v>68</v>
      </c>
      <c r="D38" s="228" t="s">
        <v>40</v>
      </c>
      <c r="E38" s="237">
        <v>4.1399999999999996E-3</v>
      </c>
      <c r="F38" s="38">
        <f>F35*E38</f>
        <v>0.37259999999999999</v>
      </c>
      <c r="G38" s="296"/>
      <c r="H38" s="196"/>
      <c r="I38" s="296"/>
      <c r="J38" s="296"/>
      <c r="K38" s="296"/>
      <c r="L38" s="296"/>
      <c r="M38" s="3"/>
    </row>
    <row r="39" spans="1:13" s="229" customFormat="1" ht="15">
      <c r="A39" s="225"/>
      <c r="B39" s="225"/>
      <c r="C39" s="235" t="s">
        <v>69</v>
      </c>
      <c r="D39" s="228" t="s">
        <v>183</v>
      </c>
      <c r="E39" s="233">
        <v>0.02</v>
      </c>
      <c r="F39" s="38">
        <f>F35*E39</f>
        <v>1.8</v>
      </c>
      <c r="G39" s="296"/>
      <c r="H39" s="296"/>
      <c r="I39" s="296"/>
      <c r="J39" s="296"/>
      <c r="K39" s="296"/>
      <c r="L39" s="296"/>
      <c r="M39" s="3"/>
    </row>
    <row r="40" spans="1:13" s="240" customFormat="1" ht="15">
      <c r="A40" s="238"/>
      <c r="B40" s="238"/>
      <c r="C40" s="239" t="s">
        <v>95</v>
      </c>
      <c r="D40" s="38" t="s">
        <v>183</v>
      </c>
      <c r="E40" s="45">
        <f>0.15*1.26</f>
        <v>0.189</v>
      </c>
      <c r="F40" s="38">
        <f>F35*E40</f>
        <v>17.010000000000002</v>
      </c>
      <c r="G40" s="3"/>
      <c r="H40" s="3"/>
      <c r="I40" s="3"/>
      <c r="J40" s="3"/>
      <c r="K40" s="3"/>
      <c r="L40" s="3"/>
      <c r="M40" s="3"/>
    </row>
    <row r="41" spans="1:13" s="232" customFormat="1" ht="38.25">
      <c r="A41" s="230">
        <v>2</v>
      </c>
      <c r="B41" s="75" t="s">
        <v>78</v>
      </c>
      <c r="C41" s="76" t="s">
        <v>79</v>
      </c>
      <c r="D41" s="75" t="s">
        <v>184</v>
      </c>
      <c r="E41" s="75"/>
      <c r="F41" s="231">
        <f>F35</f>
        <v>90</v>
      </c>
      <c r="G41" s="297"/>
      <c r="H41" s="298"/>
      <c r="I41" s="299"/>
      <c r="J41" s="299"/>
      <c r="K41" s="299"/>
      <c r="L41" s="299"/>
      <c r="M41" s="299"/>
    </row>
    <row r="42" spans="1:13" s="229" customFormat="1" ht="12.75">
      <c r="A42" s="225"/>
      <c r="B42" s="225"/>
      <c r="C42" s="46" t="s">
        <v>67</v>
      </c>
      <c r="D42" s="228" t="s">
        <v>5</v>
      </c>
      <c r="E42" s="233">
        <f>0.256-0.0057*2</f>
        <v>0.24460000000000001</v>
      </c>
      <c r="F42" s="38">
        <f>F41*E42</f>
        <v>22.013999999999999</v>
      </c>
      <c r="G42" s="3"/>
      <c r="H42" s="300"/>
      <c r="I42" s="300"/>
      <c r="J42" s="3"/>
      <c r="K42" s="301"/>
      <c r="L42" s="302"/>
      <c r="M42" s="3"/>
    </row>
    <row r="43" spans="1:13" s="229" customFormat="1" ht="25.5">
      <c r="A43" s="225"/>
      <c r="B43" s="234"/>
      <c r="C43" s="235" t="s">
        <v>70</v>
      </c>
      <c r="D43" s="228" t="s">
        <v>40</v>
      </c>
      <c r="E43" s="233">
        <v>1.12E-2</v>
      </c>
      <c r="F43" s="38">
        <f>F41*E43</f>
        <v>1.008</v>
      </c>
      <c r="G43" s="296"/>
      <c r="H43" s="196"/>
      <c r="I43" s="296"/>
      <c r="J43" s="296"/>
      <c r="K43" s="296"/>
      <c r="L43" s="296"/>
      <c r="M43" s="3"/>
    </row>
    <row r="44" spans="1:13" s="229" customFormat="1" ht="12.75">
      <c r="A44" s="225"/>
      <c r="B44" s="236"/>
      <c r="C44" s="235" t="s">
        <v>68</v>
      </c>
      <c r="D44" s="228" t="s">
        <v>40</v>
      </c>
      <c r="E44" s="237">
        <v>4.1399999999999996E-3</v>
      </c>
      <c r="F44" s="38">
        <f>F41*E44</f>
        <v>0.37259999999999999</v>
      </c>
      <c r="G44" s="296"/>
      <c r="H44" s="196"/>
      <c r="I44" s="296"/>
      <c r="J44" s="296"/>
      <c r="K44" s="296"/>
      <c r="L44" s="296"/>
      <c r="M44" s="3"/>
    </row>
    <row r="45" spans="1:13" s="229" customFormat="1" ht="15">
      <c r="A45" s="225"/>
      <c r="B45" s="225"/>
      <c r="C45" s="235" t="s">
        <v>69</v>
      </c>
      <c r="D45" s="228" t="s">
        <v>183</v>
      </c>
      <c r="E45" s="233">
        <v>0.02</v>
      </c>
      <c r="F45" s="38">
        <f>F41*E45</f>
        <v>1.8</v>
      </c>
      <c r="G45" s="296"/>
      <c r="H45" s="296"/>
      <c r="I45" s="296"/>
      <c r="J45" s="296"/>
      <c r="K45" s="296"/>
      <c r="L45" s="296"/>
      <c r="M45" s="3"/>
    </row>
    <row r="46" spans="1:13" s="240" customFormat="1" ht="15">
      <c r="A46" s="238"/>
      <c r="B46" s="238"/>
      <c r="C46" s="239" t="s">
        <v>178</v>
      </c>
      <c r="D46" s="38" t="s">
        <v>183</v>
      </c>
      <c r="E46" s="45">
        <v>0.11</v>
      </c>
      <c r="F46" s="38">
        <f>F41*E46</f>
        <v>9.9</v>
      </c>
      <c r="G46" s="3"/>
      <c r="H46" s="3"/>
      <c r="I46" s="3"/>
      <c r="J46" s="3"/>
      <c r="K46" s="3"/>
      <c r="L46" s="3"/>
      <c r="M46" s="3"/>
    </row>
    <row r="47" spans="1:13" s="232" customFormat="1" ht="25.5">
      <c r="A47" s="230">
        <v>3</v>
      </c>
      <c r="B47" s="75" t="s">
        <v>80</v>
      </c>
      <c r="C47" s="76" t="s">
        <v>81</v>
      </c>
      <c r="D47" s="75" t="s">
        <v>184</v>
      </c>
      <c r="E47" s="75"/>
      <c r="F47" s="231">
        <f>F35</f>
        <v>90</v>
      </c>
      <c r="G47" s="297"/>
      <c r="H47" s="298"/>
      <c r="I47" s="299"/>
      <c r="J47" s="299"/>
      <c r="K47" s="299"/>
      <c r="L47" s="299"/>
      <c r="M47" s="299"/>
    </row>
    <row r="48" spans="1:13" s="229" customFormat="1" ht="12.75">
      <c r="A48" s="225"/>
      <c r="B48" s="225"/>
      <c r="C48" s="46" t="s">
        <v>67</v>
      </c>
      <c r="D48" s="48" t="s">
        <v>5</v>
      </c>
      <c r="E48" s="52">
        <v>0.40200000000000002</v>
      </c>
      <c r="F48" s="38">
        <f>$F$47*E48</f>
        <v>36.18</v>
      </c>
      <c r="G48" s="3"/>
      <c r="H48" s="300"/>
      <c r="I48" s="161"/>
      <c r="J48" s="3"/>
      <c r="K48" s="301"/>
      <c r="L48" s="302"/>
      <c r="M48" s="3"/>
    </row>
    <row r="49" spans="1:13" s="223" customFormat="1" ht="12.75">
      <c r="A49" s="42"/>
      <c r="B49" s="221"/>
      <c r="C49" s="222" t="s">
        <v>45</v>
      </c>
      <c r="D49" s="42" t="s">
        <v>0</v>
      </c>
      <c r="E49" s="42">
        <v>0.129</v>
      </c>
      <c r="F49" s="38">
        <f>$F$47*E49</f>
        <v>11.61</v>
      </c>
      <c r="G49" s="293"/>
      <c r="H49" s="294"/>
      <c r="I49" s="295"/>
      <c r="J49" s="1"/>
      <c r="K49" s="1"/>
      <c r="L49" s="294"/>
      <c r="M49" s="294"/>
    </row>
    <row r="50" spans="1:13" s="229" customFormat="1" ht="25.5">
      <c r="A50" s="225"/>
      <c r="B50" s="225"/>
      <c r="C50" s="235" t="s">
        <v>170</v>
      </c>
      <c r="D50" s="42" t="s">
        <v>185</v>
      </c>
      <c r="E50" s="233">
        <v>1.02</v>
      </c>
      <c r="F50" s="38">
        <f>$F$47*E50</f>
        <v>91.8</v>
      </c>
      <c r="G50" s="296"/>
      <c r="H50" s="296"/>
      <c r="I50" s="296"/>
      <c r="J50" s="296"/>
      <c r="K50" s="296"/>
      <c r="L50" s="296"/>
      <c r="M50" s="3"/>
    </row>
    <row r="51" spans="1:13" s="240" customFormat="1" ht="15">
      <c r="A51" s="238"/>
      <c r="B51" s="238"/>
      <c r="C51" s="239" t="s">
        <v>82</v>
      </c>
      <c r="D51" s="38" t="s">
        <v>183</v>
      </c>
      <c r="E51" s="45">
        <v>5.0000000000000001E-4</v>
      </c>
      <c r="F51" s="38">
        <f>$F$47*E51</f>
        <v>4.4999999999999998E-2</v>
      </c>
      <c r="G51" s="3"/>
      <c r="H51" s="3"/>
      <c r="I51" s="3"/>
      <c r="J51" s="3"/>
      <c r="K51" s="3"/>
      <c r="L51" s="3"/>
      <c r="M51" s="3"/>
    </row>
    <row r="52" spans="1:13" s="229" customFormat="1" ht="12.75">
      <c r="A52" s="225"/>
      <c r="B52" s="225"/>
      <c r="C52" s="226" t="s">
        <v>96</v>
      </c>
      <c r="D52" s="38"/>
      <c r="E52" s="227"/>
      <c r="F52" s="38"/>
      <c r="G52" s="296"/>
      <c r="H52" s="296"/>
      <c r="I52" s="296"/>
      <c r="J52" s="296"/>
      <c r="K52" s="296"/>
      <c r="L52" s="296"/>
      <c r="M52" s="3"/>
    </row>
    <row r="53" spans="1:13" s="251" customFormat="1" ht="25.5">
      <c r="A53" s="100">
        <v>1</v>
      </c>
      <c r="B53" s="250" t="s">
        <v>87</v>
      </c>
      <c r="C53" s="76" t="s">
        <v>88</v>
      </c>
      <c r="D53" s="103" t="s">
        <v>35</v>
      </c>
      <c r="E53" s="103"/>
      <c r="F53" s="103">
        <v>430.4</v>
      </c>
      <c r="G53" s="173"/>
      <c r="H53" s="173"/>
      <c r="I53" s="173"/>
      <c r="J53" s="173"/>
      <c r="K53" s="173"/>
      <c r="L53" s="173"/>
      <c r="M53" s="173"/>
    </row>
    <row r="54" spans="1:13" s="251" customFormat="1" ht="12.75">
      <c r="A54" s="106"/>
      <c r="B54" s="252"/>
      <c r="C54" s="63" t="s">
        <v>36</v>
      </c>
      <c r="D54" s="106" t="s">
        <v>89</v>
      </c>
      <c r="E54" s="106">
        <v>7.1900000000000006E-2</v>
      </c>
      <c r="F54" s="99">
        <f>F53*E54</f>
        <v>30.94576</v>
      </c>
      <c r="G54" s="173"/>
      <c r="H54" s="173"/>
      <c r="I54" s="173"/>
      <c r="J54" s="173"/>
      <c r="K54" s="173"/>
      <c r="L54" s="173"/>
      <c r="M54" s="173"/>
    </row>
    <row r="55" spans="1:13" s="248" customFormat="1" ht="12.75">
      <c r="A55" s="44"/>
      <c r="B55" s="42"/>
      <c r="C55" s="243" t="s">
        <v>6</v>
      </c>
      <c r="D55" s="44" t="s">
        <v>0</v>
      </c>
      <c r="E55" s="81">
        <v>9.9000000000000008E-3</v>
      </c>
      <c r="F55" s="81">
        <f>F53*E55</f>
        <v>4.2609599999999999</v>
      </c>
      <c r="G55" s="177"/>
      <c r="H55" s="3"/>
      <c r="I55" s="3"/>
      <c r="J55" s="3"/>
      <c r="K55" s="3"/>
      <c r="L55" s="3"/>
      <c r="M55" s="3"/>
    </row>
    <row r="56" spans="1:13" s="251" customFormat="1" ht="12.75">
      <c r="A56" s="106"/>
      <c r="B56" s="252"/>
      <c r="C56" s="63" t="s">
        <v>95</v>
      </c>
      <c r="D56" s="106" t="s">
        <v>37</v>
      </c>
      <c r="E56" s="106">
        <v>4.0800000000000003E-2</v>
      </c>
      <c r="F56" s="99">
        <f>F53*E56</f>
        <v>17.560320000000001</v>
      </c>
      <c r="G56" s="173"/>
      <c r="H56" s="173"/>
      <c r="I56" s="173"/>
      <c r="J56" s="173"/>
      <c r="K56" s="173"/>
      <c r="L56" s="173"/>
      <c r="M56" s="173"/>
    </row>
    <row r="57" spans="1:13" s="251" customFormat="1" ht="12.75">
      <c r="A57" s="106"/>
      <c r="B57" s="252"/>
      <c r="C57" s="63" t="s">
        <v>38</v>
      </c>
      <c r="D57" s="106" t="s">
        <v>0</v>
      </c>
      <c r="E57" s="106">
        <v>0.01</v>
      </c>
      <c r="F57" s="99">
        <f>F53*E57</f>
        <v>4.3040000000000003</v>
      </c>
      <c r="G57" s="173"/>
      <c r="H57" s="173"/>
      <c r="I57" s="173"/>
      <c r="J57" s="173"/>
      <c r="K57" s="173"/>
      <c r="L57" s="173"/>
      <c r="M57" s="173"/>
    </row>
    <row r="58" spans="1:13" s="232" customFormat="1" ht="25.5">
      <c r="A58" s="230">
        <v>2</v>
      </c>
      <c r="B58" s="75" t="s">
        <v>78</v>
      </c>
      <c r="C58" s="76" t="s">
        <v>171</v>
      </c>
      <c r="D58" s="75" t="s">
        <v>184</v>
      </c>
      <c r="E58" s="75"/>
      <c r="F58" s="231">
        <f>F53</f>
        <v>430.4</v>
      </c>
      <c r="G58" s="297"/>
      <c r="H58" s="298"/>
      <c r="I58" s="299"/>
      <c r="J58" s="299"/>
      <c r="K58" s="299"/>
      <c r="L58" s="299"/>
      <c r="M58" s="299"/>
    </row>
    <row r="59" spans="1:13" s="229" customFormat="1" ht="12.75">
      <c r="A59" s="225"/>
      <c r="B59" s="225"/>
      <c r="C59" s="46" t="s">
        <v>67</v>
      </c>
      <c r="D59" s="228" t="s">
        <v>5</v>
      </c>
      <c r="E59" s="233">
        <f>0.256+0.0057*3</f>
        <v>0.27310000000000001</v>
      </c>
      <c r="F59" s="38">
        <f>F58*E59</f>
        <v>117.54223999999999</v>
      </c>
      <c r="G59" s="3"/>
      <c r="H59" s="300"/>
      <c r="I59" s="300"/>
      <c r="J59" s="3"/>
      <c r="K59" s="301"/>
      <c r="L59" s="302"/>
      <c r="M59" s="3"/>
    </row>
    <row r="60" spans="1:13" s="229" customFormat="1" ht="25.5">
      <c r="A60" s="225"/>
      <c r="B60" s="234"/>
      <c r="C60" s="235" t="s">
        <v>70</v>
      </c>
      <c r="D60" s="228" t="s">
        <v>40</v>
      </c>
      <c r="E60" s="233">
        <v>1.12E-2</v>
      </c>
      <c r="F60" s="38">
        <f>F58*E60</f>
        <v>4.8204799999999999</v>
      </c>
      <c r="G60" s="296"/>
      <c r="H60" s="196"/>
      <c r="I60" s="296"/>
      <c r="J60" s="296"/>
      <c r="K60" s="296"/>
      <c r="L60" s="296"/>
      <c r="M60" s="3"/>
    </row>
    <row r="61" spans="1:13" s="229" customFormat="1" ht="12.75">
      <c r="A61" s="225"/>
      <c r="B61" s="236"/>
      <c r="C61" s="235" t="s">
        <v>68</v>
      </c>
      <c r="D61" s="228" t="s">
        <v>40</v>
      </c>
      <c r="E61" s="237">
        <v>4.1399999999999996E-3</v>
      </c>
      <c r="F61" s="38">
        <f>F58*E61</f>
        <v>1.7818559999999997</v>
      </c>
      <c r="G61" s="296"/>
      <c r="H61" s="196"/>
      <c r="I61" s="296"/>
      <c r="J61" s="296"/>
      <c r="K61" s="296"/>
      <c r="L61" s="296"/>
      <c r="M61" s="3"/>
    </row>
    <row r="62" spans="1:13" s="229" customFormat="1" ht="15">
      <c r="A62" s="225"/>
      <c r="B62" s="225"/>
      <c r="C62" s="235" t="s">
        <v>69</v>
      </c>
      <c r="D62" s="228" t="s">
        <v>183</v>
      </c>
      <c r="E62" s="233">
        <v>0.02</v>
      </c>
      <c r="F62" s="38">
        <f>F58*E62</f>
        <v>8.6080000000000005</v>
      </c>
      <c r="G62" s="296"/>
      <c r="H62" s="296"/>
      <c r="I62" s="296"/>
      <c r="J62" s="296"/>
      <c r="K62" s="296"/>
      <c r="L62" s="296"/>
      <c r="M62" s="3"/>
    </row>
    <row r="63" spans="1:13" s="240" customFormat="1" ht="15">
      <c r="A63" s="238"/>
      <c r="B63" s="238"/>
      <c r="C63" s="239" t="s">
        <v>172</v>
      </c>
      <c r="D63" s="38" t="s">
        <v>183</v>
      </c>
      <c r="E63" s="45">
        <f>0.1*1.26</f>
        <v>0.126</v>
      </c>
      <c r="F63" s="38">
        <f>F58*E63</f>
        <v>54.230399999999996</v>
      </c>
      <c r="G63" s="3"/>
      <c r="H63" s="3"/>
      <c r="I63" s="3"/>
      <c r="J63" s="3"/>
      <c r="K63" s="3"/>
      <c r="L63" s="3"/>
      <c r="M63" s="3"/>
    </row>
    <row r="64" spans="1:13" s="232" customFormat="1" ht="25.5">
      <c r="A64" s="230">
        <v>3</v>
      </c>
      <c r="B64" s="75" t="s">
        <v>78</v>
      </c>
      <c r="C64" s="76" t="s">
        <v>84</v>
      </c>
      <c r="D64" s="75" t="s">
        <v>184</v>
      </c>
      <c r="E64" s="75"/>
      <c r="F64" s="231">
        <f>F53</f>
        <v>430.4</v>
      </c>
      <c r="G64" s="297"/>
      <c r="H64" s="298"/>
      <c r="I64" s="299"/>
      <c r="J64" s="299"/>
      <c r="K64" s="299"/>
      <c r="L64" s="299"/>
      <c r="M64" s="299"/>
    </row>
    <row r="65" spans="1:13" s="229" customFormat="1" ht="12.75">
      <c r="A65" s="225"/>
      <c r="B65" s="225"/>
      <c r="C65" s="46" t="s">
        <v>67</v>
      </c>
      <c r="D65" s="228" t="s">
        <v>5</v>
      </c>
      <c r="E65" s="233">
        <f>0.256+0.0057*3</f>
        <v>0.27310000000000001</v>
      </c>
      <c r="F65" s="38">
        <f>F64*E65</f>
        <v>117.54223999999999</v>
      </c>
      <c r="G65" s="3"/>
      <c r="H65" s="300"/>
      <c r="I65" s="300"/>
      <c r="J65" s="3"/>
      <c r="K65" s="301"/>
      <c r="L65" s="302"/>
      <c r="M65" s="3"/>
    </row>
    <row r="66" spans="1:13" s="229" customFormat="1" ht="25.5">
      <c r="A66" s="225"/>
      <c r="B66" s="234"/>
      <c r="C66" s="235" t="s">
        <v>70</v>
      </c>
      <c r="D66" s="228" t="s">
        <v>40</v>
      </c>
      <c r="E66" s="233">
        <v>1.12E-2</v>
      </c>
      <c r="F66" s="38">
        <f>F64*E66</f>
        <v>4.8204799999999999</v>
      </c>
      <c r="G66" s="296"/>
      <c r="H66" s="196"/>
      <c r="I66" s="296"/>
      <c r="J66" s="296"/>
      <c r="K66" s="296"/>
      <c r="L66" s="296"/>
      <c r="M66" s="3"/>
    </row>
    <row r="67" spans="1:13" s="229" customFormat="1" ht="12.75">
      <c r="A67" s="225"/>
      <c r="B67" s="236"/>
      <c r="C67" s="235" t="s">
        <v>68</v>
      </c>
      <c r="D67" s="228" t="s">
        <v>40</v>
      </c>
      <c r="E67" s="237">
        <v>4.1399999999999996E-3</v>
      </c>
      <c r="F67" s="38">
        <f>F64*E67</f>
        <v>1.7818559999999997</v>
      </c>
      <c r="G67" s="296"/>
      <c r="H67" s="196"/>
      <c r="I67" s="296"/>
      <c r="J67" s="296"/>
      <c r="K67" s="296"/>
      <c r="L67" s="296"/>
      <c r="M67" s="3"/>
    </row>
    <row r="68" spans="1:13" s="229" customFormat="1" ht="15">
      <c r="A68" s="225"/>
      <c r="B68" s="225"/>
      <c r="C68" s="235" t="s">
        <v>69</v>
      </c>
      <c r="D68" s="228" t="s">
        <v>183</v>
      </c>
      <c r="E68" s="233">
        <v>0.02</v>
      </c>
      <c r="F68" s="38">
        <f>F64*E68</f>
        <v>8.6080000000000005</v>
      </c>
      <c r="G68" s="296"/>
      <c r="H68" s="296"/>
      <c r="I68" s="296"/>
      <c r="J68" s="296"/>
      <c r="K68" s="296"/>
      <c r="L68" s="296"/>
      <c r="M68" s="3"/>
    </row>
    <row r="69" spans="1:13" s="240" customFormat="1" ht="15">
      <c r="A69" s="238"/>
      <c r="B69" s="238"/>
      <c r="C69" s="239" t="s">
        <v>95</v>
      </c>
      <c r="D69" s="38" t="s">
        <v>183</v>
      </c>
      <c r="E69" s="45">
        <f>0.1*1.26</f>
        <v>0.126</v>
      </c>
      <c r="F69" s="38">
        <f>F64*E69</f>
        <v>54.230399999999996</v>
      </c>
      <c r="G69" s="3"/>
      <c r="H69" s="3"/>
      <c r="I69" s="3"/>
      <c r="J69" s="3"/>
      <c r="K69" s="3"/>
      <c r="L69" s="3"/>
      <c r="M69" s="3"/>
    </row>
    <row r="70" spans="1:13" s="232" customFormat="1" ht="15">
      <c r="A70" s="230">
        <v>4</v>
      </c>
      <c r="B70" s="253" t="s">
        <v>180</v>
      </c>
      <c r="C70" s="76" t="s">
        <v>101</v>
      </c>
      <c r="D70" s="75" t="s">
        <v>184</v>
      </c>
      <c r="E70" s="75"/>
      <c r="F70" s="231">
        <f>F64</f>
        <v>430.4</v>
      </c>
      <c r="G70" s="297"/>
      <c r="H70" s="298"/>
      <c r="I70" s="299"/>
      <c r="J70" s="299"/>
      <c r="K70" s="299"/>
      <c r="L70" s="299"/>
      <c r="M70" s="299"/>
    </row>
    <row r="71" spans="1:13" s="229" customFormat="1" ht="12.75">
      <c r="A71" s="225"/>
      <c r="B71" s="225"/>
      <c r="C71" s="46" t="s">
        <v>67</v>
      </c>
      <c r="D71" s="244" t="s">
        <v>5</v>
      </c>
      <c r="E71" s="52">
        <f>+(18.8+0.34*26)/100</f>
        <v>0.27639999999999998</v>
      </c>
      <c r="F71" s="38">
        <f>F70*E71</f>
        <v>118.96255999999998</v>
      </c>
      <c r="G71" s="3"/>
      <c r="H71" s="300"/>
      <c r="I71" s="306"/>
      <c r="J71" s="3"/>
      <c r="K71" s="301"/>
      <c r="L71" s="302"/>
      <c r="M71" s="3"/>
    </row>
    <row r="72" spans="1:13" s="229" customFormat="1" ht="12.75">
      <c r="A72" s="225"/>
      <c r="B72" s="236"/>
      <c r="C72" s="235" t="s">
        <v>71</v>
      </c>
      <c r="D72" s="228" t="s">
        <v>0</v>
      </c>
      <c r="E72" s="254">
        <f>(0.95+0.23*26)/100</f>
        <v>6.93E-2</v>
      </c>
      <c r="F72" s="38">
        <f>F70*E72</f>
        <v>29.826719999999998</v>
      </c>
      <c r="G72" s="296"/>
      <c r="H72" s="196"/>
      <c r="I72" s="296"/>
      <c r="J72" s="296"/>
      <c r="K72" s="296"/>
      <c r="L72" s="296"/>
      <c r="M72" s="3"/>
    </row>
    <row r="73" spans="1:13" s="229" customFormat="1" ht="15">
      <c r="A73" s="225"/>
      <c r="B73" s="225"/>
      <c r="C73" s="235" t="s">
        <v>102</v>
      </c>
      <c r="D73" s="228" t="s">
        <v>183</v>
      </c>
      <c r="E73" s="233">
        <f>(204-10.2*5)/1000</f>
        <v>0.153</v>
      </c>
      <c r="F73" s="38">
        <f>F70*E73</f>
        <v>65.851199999999992</v>
      </c>
      <c r="G73" s="296"/>
      <c r="H73" s="296"/>
      <c r="I73" s="296"/>
      <c r="J73" s="296"/>
      <c r="K73" s="296"/>
      <c r="L73" s="296"/>
      <c r="M73" s="3"/>
    </row>
    <row r="74" spans="1:13" s="248" customFormat="1" ht="12.75">
      <c r="A74" s="44"/>
      <c r="B74" s="255"/>
      <c r="C74" s="46" t="s">
        <v>72</v>
      </c>
      <c r="D74" s="44" t="s">
        <v>0</v>
      </c>
      <c r="E74" s="256">
        <v>6.3600000000000004E-2</v>
      </c>
      <c r="F74" s="38">
        <f>F70*E74</f>
        <v>27.373439999999999</v>
      </c>
      <c r="G74" s="3"/>
      <c r="H74" s="3"/>
      <c r="I74" s="3"/>
      <c r="J74" s="3"/>
      <c r="K74" s="3"/>
      <c r="L74" s="3"/>
      <c r="M74" s="3"/>
    </row>
    <row r="75" spans="1:13" s="248" customFormat="1" ht="12.75">
      <c r="A75" s="44"/>
      <c r="B75" s="42"/>
      <c r="C75" s="75" t="s">
        <v>100</v>
      </c>
      <c r="D75" s="44"/>
      <c r="E75" s="81"/>
      <c r="F75" s="81"/>
      <c r="G75" s="177"/>
      <c r="H75" s="3"/>
      <c r="I75" s="3"/>
      <c r="J75" s="3"/>
      <c r="K75" s="177"/>
      <c r="L75" s="177"/>
      <c r="M75" s="3"/>
    </row>
    <row r="76" spans="1:13" s="105" customFormat="1" ht="12.75">
      <c r="A76" s="106">
        <v>1</v>
      </c>
      <c r="B76" s="257" t="s">
        <v>12</v>
      </c>
      <c r="C76" s="108" t="s">
        <v>186</v>
      </c>
      <c r="D76" s="106" t="s">
        <v>97</v>
      </c>
      <c r="E76" s="99"/>
      <c r="F76" s="99">
        <v>1</v>
      </c>
      <c r="G76" s="177"/>
      <c r="H76" s="3"/>
      <c r="I76" s="3"/>
      <c r="J76" s="3"/>
      <c r="K76" s="177"/>
      <c r="L76" s="177"/>
      <c r="M76" s="3"/>
    </row>
    <row r="77" spans="1:13" s="105" customFormat="1" ht="12.75">
      <c r="A77" s="106"/>
      <c r="B77" s="107"/>
      <c r="C77" s="108"/>
      <c r="D77" s="106"/>
      <c r="E77" s="99"/>
      <c r="F77" s="99"/>
      <c r="G77" s="173"/>
      <c r="H77" s="173"/>
      <c r="I77" s="173"/>
      <c r="J77" s="173"/>
      <c r="K77" s="173"/>
      <c r="L77" s="173"/>
      <c r="M77" s="173"/>
    </row>
    <row r="78" spans="1:13" s="105" customFormat="1" ht="12.75">
      <c r="A78" s="106">
        <v>2</v>
      </c>
      <c r="B78" s="257" t="s">
        <v>12</v>
      </c>
      <c r="C78" s="108" t="s">
        <v>187</v>
      </c>
      <c r="D78" s="106" t="s">
        <v>97</v>
      </c>
      <c r="E78" s="99"/>
      <c r="F78" s="99">
        <v>1</v>
      </c>
      <c r="G78" s="177"/>
      <c r="H78" s="3"/>
      <c r="I78" s="3"/>
      <c r="J78" s="3"/>
      <c r="K78" s="177"/>
      <c r="L78" s="177"/>
      <c r="M78" s="3"/>
    </row>
    <row r="79" spans="1:13" s="105" customFormat="1" ht="12.75">
      <c r="A79" s="106"/>
      <c r="B79" s="107"/>
      <c r="C79" s="108"/>
      <c r="D79" s="106"/>
      <c r="E79" s="99"/>
      <c r="F79" s="99"/>
      <c r="G79" s="173"/>
      <c r="H79" s="173"/>
      <c r="I79" s="173"/>
      <c r="J79" s="173"/>
      <c r="K79" s="173"/>
      <c r="L79" s="173"/>
      <c r="M79" s="173"/>
    </row>
    <row r="80" spans="1:13" s="105" customFormat="1" ht="12.75">
      <c r="A80" s="106">
        <v>3</v>
      </c>
      <c r="B80" s="257" t="s">
        <v>12</v>
      </c>
      <c r="C80" s="108" t="s">
        <v>188</v>
      </c>
      <c r="D80" s="106" t="s">
        <v>97</v>
      </c>
      <c r="E80" s="99"/>
      <c r="F80" s="99">
        <v>1</v>
      </c>
      <c r="G80" s="177"/>
      <c r="H80" s="3"/>
      <c r="I80" s="3"/>
      <c r="J80" s="3"/>
      <c r="K80" s="177"/>
      <c r="L80" s="177"/>
      <c r="M80" s="3"/>
    </row>
    <row r="81" spans="1:18" s="105" customFormat="1" ht="12.75">
      <c r="A81" s="106"/>
      <c r="B81" s="257"/>
      <c r="C81" s="108"/>
      <c r="D81" s="106"/>
      <c r="E81" s="99"/>
      <c r="F81" s="99"/>
      <c r="G81" s="174"/>
      <c r="H81" s="175"/>
      <c r="I81" s="176"/>
      <c r="J81" s="175"/>
      <c r="K81" s="173"/>
      <c r="L81" s="173"/>
      <c r="M81" s="173"/>
    </row>
    <row r="82" spans="1:18" s="259" customFormat="1" ht="12.75">
      <c r="A82" s="258">
        <v>4</v>
      </c>
      <c r="B82" s="257" t="s">
        <v>12</v>
      </c>
      <c r="C82" s="63" t="s">
        <v>98</v>
      </c>
      <c r="D82" s="106" t="s">
        <v>97</v>
      </c>
      <c r="E82" s="99"/>
      <c r="F82" s="99">
        <v>4</v>
      </c>
      <c r="G82" s="177"/>
      <c r="H82" s="3"/>
      <c r="I82" s="3"/>
      <c r="J82" s="3"/>
      <c r="K82" s="177"/>
      <c r="L82" s="177"/>
      <c r="M82" s="3"/>
    </row>
    <row r="83" spans="1:18" s="259" customFormat="1" ht="12.75">
      <c r="A83" s="258"/>
      <c r="B83" s="258"/>
      <c r="C83" s="63"/>
      <c r="D83" s="106"/>
      <c r="E83" s="260"/>
      <c r="F83" s="260"/>
      <c r="G83" s="307"/>
      <c r="H83" s="308"/>
      <c r="I83" s="173"/>
      <c r="J83" s="173"/>
      <c r="K83" s="307"/>
      <c r="L83" s="307"/>
      <c r="M83" s="173"/>
    </row>
    <row r="84" spans="1:18" s="264" customFormat="1" ht="12.75">
      <c r="A84" s="261">
        <v>5</v>
      </c>
      <c r="B84" s="257" t="s">
        <v>12</v>
      </c>
      <c r="C84" s="262" t="s">
        <v>99</v>
      </c>
      <c r="D84" s="106" t="s">
        <v>97</v>
      </c>
      <c r="E84" s="263"/>
      <c r="F84" s="263">
        <v>4</v>
      </c>
      <c r="G84" s="177"/>
      <c r="H84" s="3"/>
      <c r="I84" s="3"/>
      <c r="J84" s="3"/>
      <c r="K84" s="177"/>
      <c r="L84" s="177"/>
      <c r="M84" s="3"/>
    </row>
    <row r="85" spans="1:18" s="264" customFormat="1" ht="12.75">
      <c r="A85" s="261"/>
      <c r="B85" s="257"/>
      <c r="C85" s="262"/>
      <c r="D85" s="106"/>
      <c r="E85" s="263"/>
      <c r="F85" s="263"/>
      <c r="G85" s="177"/>
      <c r="H85" s="3"/>
      <c r="I85" s="3"/>
      <c r="J85" s="3"/>
      <c r="K85" s="177"/>
      <c r="L85" s="177"/>
      <c r="M85" s="3"/>
    </row>
    <row r="86" spans="1:18" s="251" customFormat="1" ht="12.75">
      <c r="A86" s="106">
        <v>6</v>
      </c>
      <c r="B86" s="257" t="s">
        <v>12</v>
      </c>
      <c r="C86" s="46" t="s">
        <v>189</v>
      </c>
      <c r="D86" s="106" t="s">
        <v>97</v>
      </c>
      <c r="E86" s="99"/>
      <c r="F86" s="99">
        <v>1</v>
      </c>
      <c r="G86" s="177"/>
      <c r="H86" s="3"/>
      <c r="I86" s="3"/>
      <c r="J86" s="3"/>
      <c r="K86" s="177"/>
      <c r="L86" s="177"/>
      <c r="M86" s="3"/>
    </row>
    <row r="87" spans="1:18" s="264" customFormat="1" ht="12.75">
      <c r="A87" s="261"/>
      <c r="B87" s="257"/>
      <c r="C87" s="262"/>
      <c r="D87" s="106"/>
      <c r="E87" s="263"/>
      <c r="F87" s="263"/>
      <c r="G87" s="177"/>
      <c r="H87" s="3"/>
      <c r="I87" s="3"/>
      <c r="J87" s="3"/>
      <c r="K87" s="177"/>
      <c r="L87" s="177"/>
      <c r="M87" s="3"/>
    </row>
    <row r="88" spans="1:18" s="251" customFormat="1" ht="12.75">
      <c r="A88" s="106">
        <v>7</v>
      </c>
      <c r="B88" s="257" t="s">
        <v>12</v>
      </c>
      <c r="C88" s="46" t="s">
        <v>190</v>
      </c>
      <c r="D88" s="106" t="s">
        <v>97</v>
      </c>
      <c r="E88" s="99"/>
      <c r="F88" s="99">
        <v>1</v>
      </c>
      <c r="G88" s="177"/>
      <c r="H88" s="3"/>
      <c r="I88" s="3"/>
      <c r="J88" s="3"/>
      <c r="K88" s="177"/>
      <c r="L88" s="177"/>
      <c r="M88" s="3"/>
    </row>
    <row r="89" spans="1:18" s="248" customFormat="1" ht="12.75">
      <c r="A89" s="44"/>
      <c r="B89" s="42"/>
      <c r="C89" s="265" t="s">
        <v>112</v>
      </c>
      <c r="D89" s="44"/>
      <c r="E89" s="38"/>
      <c r="F89" s="81"/>
      <c r="G89" s="177"/>
      <c r="H89" s="3"/>
      <c r="I89" s="3"/>
      <c r="J89" s="3"/>
      <c r="K89" s="177"/>
      <c r="L89" s="177"/>
      <c r="M89" s="309"/>
      <c r="N89" s="77"/>
      <c r="O89" s="77"/>
      <c r="P89" s="77"/>
      <c r="Q89" s="77"/>
      <c r="R89" s="77"/>
    </row>
    <row r="90" spans="1:18" s="229" customFormat="1" ht="25.5">
      <c r="A90" s="266">
        <v>1</v>
      </c>
      <c r="B90" s="226" t="s">
        <v>103</v>
      </c>
      <c r="C90" s="267" t="s">
        <v>104</v>
      </c>
      <c r="D90" s="268" t="s">
        <v>184</v>
      </c>
      <c r="E90" s="268"/>
      <c r="F90" s="269">
        <v>90</v>
      </c>
      <c r="G90" s="310"/>
      <c r="H90" s="310"/>
      <c r="I90" s="310"/>
      <c r="J90" s="310"/>
      <c r="K90" s="310"/>
      <c r="L90" s="310"/>
      <c r="M90" s="3"/>
    </row>
    <row r="91" spans="1:18" s="229" customFormat="1" ht="12.75">
      <c r="A91" s="270"/>
      <c r="B91" s="225"/>
      <c r="C91" s="46" t="s">
        <v>67</v>
      </c>
      <c r="D91" s="228" t="s">
        <v>5</v>
      </c>
      <c r="E91" s="227">
        <v>0.24</v>
      </c>
      <c r="F91" s="38">
        <f>F90*E91</f>
        <v>21.599999999999998</v>
      </c>
      <c r="G91" s="3"/>
      <c r="H91" s="300"/>
      <c r="I91" s="300"/>
      <c r="J91" s="3"/>
      <c r="K91" s="301"/>
      <c r="L91" s="302"/>
      <c r="M91" s="3"/>
    </row>
    <row r="92" spans="1:18" s="229" customFormat="1" ht="12.75">
      <c r="A92" s="225"/>
      <c r="B92" s="271"/>
      <c r="C92" s="235" t="s">
        <v>105</v>
      </c>
      <c r="D92" s="228" t="s">
        <v>40</v>
      </c>
      <c r="E92" s="227">
        <v>1E-3</v>
      </c>
      <c r="F92" s="38">
        <f>F90*E92</f>
        <v>0.09</v>
      </c>
      <c r="G92" s="296"/>
      <c r="H92" s="296"/>
      <c r="I92" s="296"/>
      <c r="J92" s="196"/>
      <c r="K92" s="296"/>
      <c r="L92" s="296"/>
      <c r="M92" s="3"/>
    </row>
    <row r="93" spans="1:18" s="229" customFormat="1" ht="12.75">
      <c r="A93" s="225"/>
      <c r="B93" s="225"/>
      <c r="C93" s="235" t="s">
        <v>71</v>
      </c>
      <c r="D93" s="228" t="s">
        <v>0</v>
      </c>
      <c r="E93" s="227">
        <v>1E-4</v>
      </c>
      <c r="F93" s="38">
        <f>F90*E93</f>
        <v>9.0000000000000011E-3</v>
      </c>
      <c r="G93" s="296"/>
      <c r="H93" s="296"/>
      <c r="I93" s="296"/>
      <c r="J93" s="196"/>
      <c r="K93" s="296"/>
      <c r="L93" s="296"/>
      <c r="M93" s="3"/>
    </row>
    <row r="94" spans="1:18" s="229" customFormat="1" ht="15">
      <c r="A94" s="225"/>
      <c r="B94" s="225"/>
      <c r="C94" s="235" t="s">
        <v>106</v>
      </c>
      <c r="D94" s="38" t="s">
        <v>183</v>
      </c>
      <c r="E94" s="227">
        <v>0.15</v>
      </c>
      <c r="F94" s="38">
        <f>F90*E94</f>
        <v>13.5</v>
      </c>
      <c r="G94" s="296"/>
      <c r="H94" s="296"/>
      <c r="I94" s="296"/>
      <c r="J94" s="296"/>
      <c r="K94" s="296"/>
      <c r="L94" s="296"/>
      <c r="M94" s="3"/>
    </row>
    <row r="95" spans="1:18" s="229" customFormat="1" ht="15">
      <c r="A95" s="266">
        <v>2</v>
      </c>
      <c r="B95" s="226" t="s">
        <v>103</v>
      </c>
      <c r="C95" s="267" t="s">
        <v>107</v>
      </c>
      <c r="D95" s="268" t="s">
        <v>184</v>
      </c>
      <c r="E95" s="268"/>
      <c r="F95" s="269">
        <f>F90</f>
        <v>90</v>
      </c>
      <c r="G95" s="310"/>
      <c r="H95" s="310"/>
      <c r="I95" s="310"/>
      <c r="J95" s="310"/>
      <c r="K95" s="310"/>
      <c r="L95" s="310"/>
      <c r="M95" s="3"/>
    </row>
    <row r="96" spans="1:18" s="229" customFormat="1" ht="12.75">
      <c r="A96" s="270"/>
      <c r="B96" s="225"/>
      <c r="C96" s="46" t="s">
        <v>67</v>
      </c>
      <c r="D96" s="228" t="s">
        <v>5</v>
      </c>
      <c r="E96" s="227">
        <v>4.3900000000000002E-2</v>
      </c>
      <c r="F96" s="38">
        <f>F95*E96</f>
        <v>3.9510000000000001</v>
      </c>
      <c r="G96" s="3"/>
      <c r="H96" s="300"/>
      <c r="I96" s="300"/>
      <c r="J96" s="3"/>
      <c r="K96" s="301"/>
      <c r="L96" s="302"/>
      <c r="M96" s="3"/>
    </row>
    <row r="97" spans="1:13" s="229" customFormat="1" ht="12.75">
      <c r="A97" s="225"/>
      <c r="B97" s="225"/>
      <c r="C97" s="235" t="s">
        <v>108</v>
      </c>
      <c r="D97" s="228" t="s">
        <v>10</v>
      </c>
      <c r="E97" s="227">
        <v>0.02</v>
      </c>
      <c r="F97" s="38">
        <f>F95*E97</f>
        <v>1.8</v>
      </c>
      <c r="G97" s="296"/>
      <c r="H97" s="296"/>
      <c r="I97" s="296"/>
      <c r="J97" s="196"/>
      <c r="K97" s="296"/>
      <c r="L97" s="296"/>
      <c r="M97" s="3"/>
    </row>
    <row r="98" spans="1:13" s="229" customFormat="1" ht="15">
      <c r="A98" s="225"/>
      <c r="B98" s="225"/>
      <c r="C98" s="235" t="s">
        <v>69</v>
      </c>
      <c r="D98" s="38" t="s">
        <v>183</v>
      </c>
      <c r="E98" s="227">
        <v>0.1</v>
      </c>
      <c r="F98" s="38">
        <f>F95*E98</f>
        <v>9</v>
      </c>
      <c r="G98" s="296"/>
      <c r="H98" s="296"/>
      <c r="I98" s="296"/>
      <c r="J98" s="296"/>
      <c r="K98" s="296"/>
      <c r="L98" s="296"/>
      <c r="M98" s="3"/>
    </row>
    <row r="99" spans="1:13" s="229" customFormat="1" ht="15">
      <c r="A99" s="272" t="s">
        <v>57</v>
      </c>
      <c r="B99" s="272" t="s">
        <v>113</v>
      </c>
      <c r="C99" s="273" t="s">
        <v>109</v>
      </c>
      <c r="D99" s="268" t="s">
        <v>184</v>
      </c>
      <c r="E99" s="75"/>
      <c r="F99" s="274">
        <f>F95</f>
        <v>90</v>
      </c>
      <c r="G99" s="294"/>
      <c r="H99" s="311"/>
      <c r="I99" s="301"/>
      <c r="J99" s="301"/>
      <c r="K99" s="301"/>
      <c r="L99" s="301"/>
      <c r="M99" s="312"/>
    </row>
    <row r="100" spans="1:13" s="229" customFormat="1" ht="12.75">
      <c r="A100" s="225"/>
      <c r="B100" s="225"/>
      <c r="C100" s="46" t="s">
        <v>67</v>
      </c>
      <c r="D100" s="44" t="s">
        <v>5</v>
      </c>
      <c r="E100" s="45">
        <f>0.0752+0.0064</f>
        <v>8.1600000000000006E-2</v>
      </c>
      <c r="F100" s="38">
        <f>F99*E100</f>
        <v>7.3440000000000003</v>
      </c>
      <c r="G100" s="3"/>
      <c r="H100" s="3"/>
      <c r="I100" s="300"/>
      <c r="J100" s="3"/>
      <c r="K100" s="301"/>
      <c r="L100" s="302"/>
      <c r="M100" s="3"/>
    </row>
    <row r="101" spans="1:13" s="229" customFormat="1" ht="12.75">
      <c r="A101" s="225"/>
      <c r="B101" s="236"/>
      <c r="C101" s="235" t="s">
        <v>71</v>
      </c>
      <c r="D101" s="228" t="s">
        <v>40</v>
      </c>
      <c r="E101" s="237">
        <v>3.0000000000000001E-3</v>
      </c>
      <c r="F101" s="38">
        <f>F99*E101</f>
        <v>0.27</v>
      </c>
      <c r="G101" s="296"/>
      <c r="H101" s="196"/>
      <c r="I101" s="296"/>
      <c r="J101" s="296"/>
      <c r="K101" s="296"/>
      <c r="L101" s="296"/>
      <c r="M101" s="3"/>
    </row>
    <row r="102" spans="1:13" s="229" customFormat="1" ht="15">
      <c r="A102" s="272" t="s">
        <v>58</v>
      </c>
      <c r="B102" s="272" t="s">
        <v>110</v>
      </c>
      <c r="C102" s="273" t="s">
        <v>111</v>
      </c>
      <c r="D102" s="268" t="s">
        <v>184</v>
      </c>
      <c r="E102" s="75"/>
      <c r="F102" s="274">
        <f>F95</f>
        <v>90</v>
      </c>
      <c r="G102" s="294"/>
      <c r="H102" s="311"/>
      <c r="I102" s="301"/>
      <c r="J102" s="301"/>
      <c r="K102" s="301"/>
      <c r="L102" s="301"/>
      <c r="M102" s="312"/>
    </row>
    <row r="103" spans="1:13" s="229" customFormat="1" ht="12.75">
      <c r="A103" s="225"/>
      <c r="B103" s="225"/>
      <c r="C103" s="46" t="s">
        <v>67</v>
      </c>
      <c r="D103" s="44" t="s">
        <v>5</v>
      </c>
      <c r="E103" s="81">
        <v>0.35</v>
      </c>
      <c r="F103" s="38">
        <f>F102*E103</f>
        <v>31.499999999999996</v>
      </c>
      <c r="G103" s="3"/>
      <c r="H103" s="3"/>
      <c r="I103" s="300"/>
      <c r="J103" s="3"/>
      <c r="K103" s="301"/>
      <c r="L103" s="302"/>
      <c r="M103" s="3"/>
    </row>
    <row r="104" spans="1:13" s="229" customFormat="1" ht="12.75">
      <c r="A104" s="225"/>
      <c r="B104" s="236"/>
      <c r="C104" s="235" t="s">
        <v>68</v>
      </c>
      <c r="D104" s="228" t="s">
        <v>40</v>
      </c>
      <c r="E104" s="237">
        <v>2.5000000000000001E-2</v>
      </c>
      <c r="F104" s="38">
        <f>F102*E104</f>
        <v>2.25</v>
      </c>
      <c r="G104" s="296"/>
      <c r="H104" s="196"/>
      <c r="I104" s="296"/>
      <c r="J104" s="296"/>
      <c r="K104" s="296"/>
      <c r="L104" s="296"/>
      <c r="M104" s="3"/>
    </row>
    <row r="105" spans="1:13" s="229" customFormat="1" ht="15">
      <c r="A105" s="225"/>
      <c r="B105" s="225"/>
      <c r="C105" s="235" t="s">
        <v>69</v>
      </c>
      <c r="D105" s="38" t="s">
        <v>183</v>
      </c>
      <c r="E105" s="227">
        <v>0.1</v>
      </c>
      <c r="F105" s="38">
        <f>F102*E105</f>
        <v>9</v>
      </c>
      <c r="G105" s="296"/>
      <c r="H105" s="296"/>
      <c r="I105" s="296"/>
      <c r="J105" s="296"/>
      <c r="K105" s="296"/>
      <c r="L105" s="296"/>
      <c r="M105" s="3"/>
    </row>
    <row r="106" spans="1:13" s="105" customFormat="1" ht="12.75">
      <c r="A106" s="106"/>
      <c r="B106" s="275"/>
      <c r="C106" s="143" t="s">
        <v>1</v>
      </c>
      <c r="D106" s="313"/>
      <c r="E106" s="313"/>
      <c r="F106" s="313"/>
      <c r="G106" s="313"/>
      <c r="H106" s="314"/>
      <c r="I106" s="315"/>
      <c r="J106" s="314"/>
      <c r="K106" s="315"/>
      <c r="L106" s="314"/>
      <c r="M106" s="314"/>
    </row>
    <row r="107" spans="1:13" s="259" customFormat="1" ht="25.5">
      <c r="A107" s="276"/>
      <c r="B107" s="276"/>
      <c r="C107" s="277" t="s">
        <v>90</v>
      </c>
      <c r="D107" s="317" t="s">
        <v>196</v>
      </c>
      <c r="E107" s="316"/>
      <c r="F107" s="316"/>
      <c r="G107" s="316"/>
      <c r="H107" s="315"/>
      <c r="I107" s="315"/>
      <c r="J107" s="315"/>
      <c r="K107" s="315"/>
      <c r="L107" s="315"/>
      <c r="M107" s="315"/>
    </row>
    <row r="108" spans="1:13" s="259" customFormat="1" ht="12.75">
      <c r="A108" s="276"/>
      <c r="B108" s="276"/>
      <c r="C108" s="277" t="s">
        <v>1</v>
      </c>
      <c r="D108" s="316"/>
      <c r="E108" s="316"/>
      <c r="F108" s="316"/>
      <c r="G108" s="316"/>
      <c r="H108" s="315"/>
      <c r="I108" s="315"/>
      <c r="J108" s="315"/>
      <c r="K108" s="315"/>
      <c r="L108" s="315"/>
      <c r="M108" s="315"/>
    </row>
    <row r="109" spans="1:13" s="259" customFormat="1" ht="12.75">
      <c r="A109" s="276"/>
      <c r="B109" s="276"/>
      <c r="C109" s="277" t="s">
        <v>16</v>
      </c>
      <c r="D109" s="317" t="s">
        <v>196</v>
      </c>
      <c r="E109" s="318"/>
      <c r="F109" s="316"/>
      <c r="G109" s="316"/>
      <c r="H109" s="315"/>
      <c r="I109" s="315"/>
      <c r="J109" s="315"/>
      <c r="K109" s="315"/>
      <c r="L109" s="315"/>
      <c r="M109" s="315"/>
    </row>
    <row r="110" spans="1:13" s="259" customFormat="1" ht="12.75">
      <c r="A110" s="276"/>
      <c r="B110" s="276"/>
      <c r="C110" s="278" t="s">
        <v>1</v>
      </c>
      <c r="D110" s="316"/>
      <c r="E110" s="316"/>
      <c r="F110" s="316"/>
      <c r="G110" s="316"/>
      <c r="H110" s="315"/>
      <c r="I110" s="315"/>
      <c r="J110" s="315"/>
      <c r="K110" s="315"/>
      <c r="L110" s="315"/>
      <c r="M110" s="315"/>
    </row>
    <row r="111" spans="1:13" s="259" customFormat="1" ht="12.75">
      <c r="A111" s="276"/>
      <c r="B111" s="279"/>
      <c r="C111" s="278" t="s">
        <v>91</v>
      </c>
      <c r="D111" s="317" t="s">
        <v>196</v>
      </c>
      <c r="E111" s="319"/>
      <c r="F111" s="316"/>
      <c r="G111" s="316"/>
      <c r="H111" s="315"/>
      <c r="I111" s="315"/>
      <c r="J111" s="315"/>
      <c r="K111" s="315"/>
      <c r="L111" s="315"/>
      <c r="M111" s="314"/>
    </row>
    <row r="112" spans="1:13" s="259" customFormat="1" ht="12.75">
      <c r="A112" s="276"/>
      <c r="B112" s="279"/>
      <c r="C112" s="278" t="s">
        <v>3</v>
      </c>
      <c r="D112" s="319"/>
      <c r="E112" s="319"/>
      <c r="F112" s="316"/>
      <c r="G112" s="316"/>
      <c r="H112" s="315"/>
      <c r="I112" s="315"/>
      <c r="J112" s="315"/>
      <c r="K112" s="315"/>
      <c r="L112" s="315"/>
      <c r="M112" s="315"/>
    </row>
    <row r="113" spans="1:239" s="105" customFormat="1" ht="12.75">
      <c r="A113" s="280"/>
      <c r="B113" s="281"/>
      <c r="C113" s="282"/>
      <c r="D113" s="280"/>
      <c r="E113" s="283"/>
      <c r="F113" s="282"/>
      <c r="G113" s="284"/>
      <c r="H113" s="285"/>
      <c r="I113" s="282"/>
      <c r="K113" s="104"/>
      <c r="M113" s="286"/>
    </row>
    <row r="114" spans="1:239" s="105" customFormat="1" ht="12.75">
      <c r="A114" s="280"/>
      <c r="B114" s="287"/>
      <c r="C114" s="288"/>
      <c r="D114" s="280"/>
      <c r="E114" s="283"/>
      <c r="F114" s="289"/>
      <c r="G114" s="283"/>
      <c r="H114" s="285"/>
      <c r="I114" s="290"/>
      <c r="K114" s="104"/>
    </row>
    <row r="115" spans="1:239" s="158" customFormat="1" ht="12.75">
      <c r="A115" s="77"/>
      <c r="B115" s="156"/>
      <c r="C115" s="156"/>
      <c r="D115" s="77"/>
      <c r="E115" s="77"/>
      <c r="F115" s="157"/>
      <c r="G115" s="77"/>
      <c r="H115" s="156"/>
      <c r="I115" s="156"/>
      <c r="J115" s="156"/>
      <c r="K115" s="156"/>
      <c r="L115" s="77"/>
      <c r="M115" s="77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  <c r="CO115" s="138"/>
      <c r="CP115" s="138"/>
      <c r="CQ115" s="138"/>
      <c r="CR115" s="138"/>
      <c r="CS115" s="138"/>
      <c r="CT115" s="138"/>
      <c r="CU115" s="138"/>
      <c r="CV115" s="138"/>
      <c r="CW115" s="138"/>
      <c r="CX115" s="138"/>
      <c r="CY115" s="138"/>
      <c r="CZ115" s="138"/>
      <c r="DA115" s="138"/>
      <c r="DB115" s="138"/>
      <c r="DC115" s="138"/>
      <c r="DD115" s="138"/>
      <c r="DE115" s="138"/>
      <c r="DF115" s="138"/>
      <c r="DG115" s="138"/>
      <c r="DH115" s="138"/>
      <c r="DI115" s="138"/>
      <c r="DJ115" s="138"/>
      <c r="DK115" s="138"/>
      <c r="DL115" s="138"/>
      <c r="DM115" s="138"/>
      <c r="DN115" s="138"/>
      <c r="DO115" s="138"/>
      <c r="DP115" s="138"/>
      <c r="DQ115" s="138"/>
      <c r="DR115" s="138"/>
      <c r="DS115" s="138"/>
      <c r="DT115" s="138"/>
      <c r="DU115" s="138"/>
      <c r="DV115" s="138"/>
      <c r="DW115" s="138"/>
      <c r="DX115" s="138"/>
      <c r="DY115" s="138"/>
      <c r="DZ115" s="138"/>
      <c r="EA115" s="138"/>
      <c r="EB115" s="138"/>
      <c r="EC115" s="138"/>
      <c r="ED115" s="138"/>
      <c r="EE115" s="138"/>
      <c r="EF115" s="138"/>
      <c r="EG115" s="138"/>
      <c r="EH115" s="138"/>
      <c r="EI115" s="138"/>
      <c r="EJ115" s="138"/>
      <c r="EK115" s="138"/>
      <c r="EL115" s="138"/>
      <c r="EM115" s="138"/>
      <c r="EN115" s="138"/>
      <c r="EO115" s="138"/>
      <c r="EP115" s="138"/>
      <c r="EQ115" s="138"/>
      <c r="ER115" s="138"/>
      <c r="ES115" s="138"/>
      <c r="ET115" s="138"/>
      <c r="EU115" s="138"/>
      <c r="EV115" s="138"/>
      <c r="EW115" s="138"/>
      <c r="EX115" s="138"/>
      <c r="EY115" s="138"/>
      <c r="EZ115" s="138"/>
      <c r="FA115" s="138"/>
      <c r="FB115" s="138"/>
      <c r="FC115" s="138"/>
      <c r="FD115" s="138"/>
      <c r="FE115" s="138"/>
      <c r="FF115" s="138"/>
      <c r="FG115" s="138"/>
      <c r="FH115" s="138"/>
      <c r="FI115" s="138"/>
      <c r="FJ115" s="138"/>
      <c r="FK115" s="138"/>
      <c r="FL115" s="138"/>
      <c r="FM115" s="138"/>
      <c r="FN115" s="138"/>
      <c r="FO115" s="138"/>
      <c r="FP115" s="138"/>
      <c r="FQ115" s="138"/>
      <c r="FR115" s="138"/>
      <c r="FS115" s="138"/>
      <c r="FT115" s="138"/>
      <c r="FU115" s="138"/>
      <c r="FV115" s="138"/>
      <c r="FW115" s="138"/>
      <c r="FX115" s="138"/>
      <c r="FY115" s="138"/>
      <c r="FZ115" s="138"/>
      <c r="GA115" s="138"/>
      <c r="GB115" s="138"/>
      <c r="GC115" s="138"/>
      <c r="GD115" s="138"/>
      <c r="GE115" s="138"/>
      <c r="GF115" s="138"/>
      <c r="GG115" s="138"/>
      <c r="GH115" s="138"/>
      <c r="GI115" s="138"/>
      <c r="GJ115" s="138"/>
      <c r="GK115" s="138"/>
      <c r="GL115" s="138"/>
      <c r="GM115" s="138"/>
      <c r="GN115" s="138"/>
      <c r="GO115" s="138"/>
      <c r="GP115" s="138"/>
      <c r="GQ115" s="138"/>
      <c r="GR115" s="138"/>
      <c r="GS115" s="138"/>
      <c r="GT115" s="138"/>
      <c r="GU115" s="138"/>
      <c r="GV115" s="138"/>
      <c r="GW115" s="138"/>
      <c r="GX115" s="138"/>
      <c r="GY115" s="138"/>
      <c r="GZ115" s="138"/>
      <c r="HA115" s="138"/>
      <c r="HB115" s="138"/>
      <c r="HC115" s="138"/>
      <c r="HD115" s="138"/>
      <c r="HE115" s="138"/>
      <c r="HF115" s="138"/>
      <c r="HG115" s="138"/>
      <c r="HH115" s="138"/>
      <c r="HI115" s="138"/>
      <c r="HJ115" s="138"/>
      <c r="HK115" s="138"/>
      <c r="HL115" s="138"/>
      <c r="HM115" s="138"/>
      <c r="HN115" s="138"/>
      <c r="HO115" s="138"/>
      <c r="HP115" s="138"/>
      <c r="HQ115" s="138"/>
      <c r="HR115" s="138"/>
      <c r="HS115" s="138"/>
      <c r="HT115" s="138"/>
      <c r="HU115" s="138"/>
      <c r="HV115" s="138"/>
      <c r="HW115" s="138"/>
      <c r="HX115" s="138"/>
      <c r="HY115" s="138"/>
      <c r="HZ115" s="138"/>
      <c r="IA115" s="138"/>
      <c r="IB115" s="138"/>
      <c r="IC115" s="138"/>
      <c r="ID115" s="138"/>
      <c r="IE115" s="138"/>
    </row>
    <row r="116" spans="1:239" s="105" customFormat="1" ht="12.75">
      <c r="A116" s="280"/>
      <c r="B116" s="287"/>
      <c r="C116" s="288"/>
      <c r="D116" s="280"/>
      <c r="E116" s="283"/>
      <c r="F116" s="280"/>
      <c r="G116" s="283"/>
      <c r="H116" s="285"/>
      <c r="I116" s="290"/>
      <c r="K116" s="104"/>
    </row>
    <row r="117" spans="1:239" s="105" customFormat="1" ht="12.75">
      <c r="A117" s="280"/>
      <c r="B117" s="291"/>
      <c r="C117" s="288"/>
      <c r="D117" s="280"/>
      <c r="E117" s="283"/>
      <c r="F117" s="280"/>
      <c r="G117" s="283"/>
      <c r="H117" s="285"/>
      <c r="I117" s="290"/>
      <c r="K117" s="104"/>
    </row>
    <row r="118" spans="1:239" s="105" customFormat="1" ht="12.75">
      <c r="A118" s="280"/>
      <c r="B118" s="291"/>
      <c r="C118" s="288"/>
      <c r="D118" s="280"/>
      <c r="E118" s="283"/>
      <c r="F118" s="289"/>
      <c r="G118" s="283"/>
      <c r="H118" s="285"/>
      <c r="I118" s="290"/>
      <c r="K118" s="104"/>
    </row>
  </sheetData>
  <sheetProtection algorithmName="SHA-512" hashValue="azbgobxxHdeolTQXKuPcyVnm548yaw6WByW8jXuQQUmIT/HMs9v+DmIbxXy1hNYJ7xC9zCogChZFJy9qc5XnMw==" saltValue="W3HbH9Guv8ZQFjWRFqgGTQ==" spinCount="100000" sheet="1" objects="1" scenarios="1"/>
  <autoFilter ref="A8:IE74"/>
  <mergeCells count="17">
    <mergeCell ref="G6:H6"/>
    <mergeCell ref="I6:J6"/>
    <mergeCell ref="K6:L6"/>
    <mergeCell ref="M6:M7"/>
    <mergeCell ref="B115:C115"/>
    <mergeCell ref="H115:I115"/>
    <mergeCell ref="J115:K115"/>
    <mergeCell ref="A1:M1"/>
    <mergeCell ref="A3:M3"/>
    <mergeCell ref="C5:J5"/>
    <mergeCell ref="K5:L5"/>
    <mergeCell ref="A2:M2"/>
    <mergeCell ref="A6:A7"/>
    <mergeCell ref="B6:B7"/>
    <mergeCell ref="C6:C7"/>
    <mergeCell ref="D6:D7"/>
    <mergeCell ref="E6:F6"/>
  </mergeCells>
  <conditionalFormatting sqref="D28:E33 F76:F85 D16:F16 C38:E40 D55:E55 D52:F52 D42:E43 C44:E46 E48 C51:E51 C50 E50 D65:E66 C67:E69 D86:F88 D18:E19 C20:E22 D36:E37 D97:E97 F97:F98 D90:F96 E98 D98:D99 D100:E100 D102 D103:E103 C104:E104 D105:F105 C101:E101 F74 D89:E89 C72:E73 D74:E85">
    <cfRule type="cellIs" dxfId="11" priority="35" stopIfTrue="1" operator="equal">
      <formula>0</formula>
    </cfRule>
  </conditionalFormatting>
  <conditionalFormatting sqref="D23:E23 D25:E27 E24">
    <cfRule type="cellIs" dxfId="10" priority="8" stopIfTrue="1" operator="equal">
      <formula>0</formula>
    </cfRule>
  </conditionalFormatting>
  <conditionalFormatting sqref="D23:E23 D25:E27 E24">
    <cfRule type="cellIs" dxfId="9" priority="7" stopIfTrue="1" operator="equal">
      <formula>0</formula>
    </cfRule>
  </conditionalFormatting>
  <conditionalFormatting sqref="D59:E60 C61:E63">
    <cfRule type="cellIs" dxfId="8" priority="6" stopIfTrue="1" operator="equal">
      <formula>0</formula>
    </cfRule>
  </conditionalFormatting>
  <conditionalFormatting sqref="D48">
    <cfRule type="cellIs" dxfId="7" priority="5" stopIfTrue="1" operator="equal">
      <formula>0</formula>
    </cfRule>
  </conditionalFormatting>
  <conditionalFormatting sqref="D24">
    <cfRule type="cellIs" dxfId="6" priority="4" stopIfTrue="1" operator="equal">
      <formula>0</formula>
    </cfRule>
  </conditionalFormatting>
  <conditionalFormatting sqref="E71">
    <cfRule type="cellIs" dxfId="5" priority="3" stopIfTrue="1" operator="equal">
      <formula>0</formula>
    </cfRule>
  </conditionalFormatting>
  <conditionalFormatting sqref="E71">
    <cfRule type="cellIs" dxfId="4" priority="2" stopIfTrue="1" operator="equal">
      <formula>0</formula>
    </cfRule>
  </conditionalFormatting>
  <conditionalFormatting sqref="D71">
    <cfRule type="cellIs" dxfId="3" priority="1" stopIfTrue="1" operator="equal">
      <formula>0</formula>
    </cfRule>
  </conditionalFormatting>
  <pageMargins left="0.51181102362204722" right="0.11811023622047245" top="0.74803149606299213" bottom="0.74803149606299213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zoomScaleNormal="100" zoomScaleSheetLayoutView="130" workbookViewId="0">
      <selection activeCell="E60" sqref="E60"/>
    </sheetView>
  </sheetViews>
  <sheetFormatPr defaultColWidth="8.85546875" defaultRowHeight="12"/>
  <cols>
    <col min="1" max="1" width="4" style="154" customWidth="1"/>
    <col min="2" max="2" width="8.42578125" style="154" customWidth="1"/>
    <col min="3" max="3" width="35.5703125" style="154" customWidth="1"/>
    <col min="4" max="4" width="8.85546875" style="154" customWidth="1"/>
    <col min="5" max="5" width="8.7109375" style="154" customWidth="1"/>
    <col min="6" max="6" width="8.28515625" style="154" customWidth="1"/>
    <col min="7" max="7" width="7.5703125" style="154" customWidth="1"/>
    <col min="8" max="8" width="8.28515625" style="154" customWidth="1"/>
    <col min="9" max="9" width="7.42578125" style="154" customWidth="1"/>
    <col min="10" max="10" width="8.5703125" style="154" customWidth="1"/>
    <col min="11" max="11" width="7.7109375" style="154" customWidth="1"/>
    <col min="12" max="12" width="8.5703125" style="154" customWidth="1"/>
    <col min="13" max="13" width="10.28515625" style="154" customWidth="1"/>
    <col min="14" max="15" width="15.140625" style="154" customWidth="1"/>
    <col min="16" max="251" width="8.85546875" style="154"/>
    <col min="252" max="252" width="4" style="154" customWidth="1"/>
    <col min="253" max="253" width="8.42578125" style="154" customWidth="1"/>
    <col min="254" max="254" width="35.5703125" style="154" customWidth="1"/>
    <col min="255" max="255" width="8.85546875" style="154" customWidth="1"/>
    <col min="256" max="256" width="8.7109375" style="154" customWidth="1"/>
    <col min="257" max="257" width="8.28515625" style="154" customWidth="1"/>
    <col min="258" max="258" width="7.5703125" style="154" customWidth="1"/>
    <col min="259" max="259" width="8.28515625" style="154" customWidth="1"/>
    <col min="260" max="260" width="7.42578125" style="154" customWidth="1"/>
    <col min="261" max="261" width="8.5703125" style="154" customWidth="1"/>
    <col min="262" max="262" width="7.7109375" style="154" customWidth="1"/>
    <col min="263" max="263" width="8.5703125" style="154" customWidth="1"/>
    <col min="264" max="264" width="10.28515625" style="154" customWidth="1"/>
    <col min="265" max="265" width="8.85546875" style="154"/>
    <col min="266" max="271" width="15.140625" style="154" customWidth="1"/>
    <col min="272" max="507" width="8.85546875" style="154"/>
    <col min="508" max="508" width="4" style="154" customWidth="1"/>
    <col min="509" max="509" width="8.42578125" style="154" customWidth="1"/>
    <col min="510" max="510" width="35.5703125" style="154" customWidth="1"/>
    <col min="511" max="511" width="8.85546875" style="154" customWidth="1"/>
    <col min="512" max="512" width="8.7109375" style="154" customWidth="1"/>
    <col min="513" max="513" width="8.28515625" style="154" customWidth="1"/>
    <col min="514" max="514" width="7.5703125" style="154" customWidth="1"/>
    <col min="515" max="515" width="8.28515625" style="154" customWidth="1"/>
    <col min="516" max="516" width="7.42578125" style="154" customWidth="1"/>
    <col min="517" max="517" width="8.5703125" style="154" customWidth="1"/>
    <col min="518" max="518" width="7.7109375" style="154" customWidth="1"/>
    <col min="519" max="519" width="8.5703125" style="154" customWidth="1"/>
    <col min="520" max="520" width="10.28515625" style="154" customWidth="1"/>
    <col min="521" max="521" width="8.85546875" style="154"/>
    <col min="522" max="527" width="15.140625" style="154" customWidth="1"/>
    <col min="528" max="763" width="8.85546875" style="154"/>
    <col min="764" max="764" width="4" style="154" customWidth="1"/>
    <col min="765" max="765" width="8.42578125" style="154" customWidth="1"/>
    <col min="766" max="766" width="35.5703125" style="154" customWidth="1"/>
    <col min="767" max="767" width="8.85546875" style="154" customWidth="1"/>
    <col min="768" max="768" width="8.7109375" style="154" customWidth="1"/>
    <col min="769" max="769" width="8.28515625" style="154" customWidth="1"/>
    <col min="770" max="770" width="7.5703125" style="154" customWidth="1"/>
    <col min="771" max="771" width="8.28515625" style="154" customWidth="1"/>
    <col min="772" max="772" width="7.42578125" style="154" customWidth="1"/>
    <col min="773" max="773" width="8.5703125" style="154" customWidth="1"/>
    <col min="774" max="774" width="7.7109375" style="154" customWidth="1"/>
    <col min="775" max="775" width="8.5703125" style="154" customWidth="1"/>
    <col min="776" max="776" width="10.28515625" style="154" customWidth="1"/>
    <col min="777" max="777" width="8.85546875" style="154"/>
    <col min="778" max="783" width="15.140625" style="154" customWidth="1"/>
    <col min="784" max="1019" width="8.85546875" style="154"/>
    <col min="1020" max="1020" width="4" style="154" customWidth="1"/>
    <col min="1021" max="1021" width="8.42578125" style="154" customWidth="1"/>
    <col min="1022" max="1022" width="35.5703125" style="154" customWidth="1"/>
    <col min="1023" max="1023" width="8.85546875" style="154" customWidth="1"/>
    <col min="1024" max="1024" width="8.7109375" style="154" customWidth="1"/>
    <col min="1025" max="1025" width="8.28515625" style="154" customWidth="1"/>
    <col min="1026" max="1026" width="7.5703125" style="154" customWidth="1"/>
    <col min="1027" max="1027" width="8.28515625" style="154" customWidth="1"/>
    <col min="1028" max="1028" width="7.42578125" style="154" customWidth="1"/>
    <col min="1029" max="1029" width="8.5703125" style="154" customWidth="1"/>
    <col min="1030" max="1030" width="7.7109375" style="154" customWidth="1"/>
    <col min="1031" max="1031" width="8.5703125" style="154" customWidth="1"/>
    <col min="1032" max="1032" width="10.28515625" style="154" customWidth="1"/>
    <col min="1033" max="1033" width="8.85546875" style="154"/>
    <col min="1034" max="1039" width="15.140625" style="154" customWidth="1"/>
    <col min="1040" max="1275" width="8.85546875" style="154"/>
    <col min="1276" max="1276" width="4" style="154" customWidth="1"/>
    <col min="1277" max="1277" width="8.42578125" style="154" customWidth="1"/>
    <col min="1278" max="1278" width="35.5703125" style="154" customWidth="1"/>
    <col min="1279" max="1279" width="8.85546875" style="154" customWidth="1"/>
    <col min="1280" max="1280" width="8.7109375" style="154" customWidth="1"/>
    <col min="1281" max="1281" width="8.28515625" style="154" customWidth="1"/>
    <col min="1282" max="1282" width="7.5703125" style="154" customWidth="1"/>
    <col min="1283" max="1283" width="8.28515625" style="154" customWidth="1"/>
    <col min="1284" max="1284" width="7.42578125" style="154" customWidth="1"/>
    <col min="1285" max="1285" width="8.5703125" style="154" customWidth="1"/>
    <col min="1286" max="1286" width="7.7109375" style="154" customWidth="1"/>
    <col min="1287" max="1287" width="8.5703125" style="154" customWidth="1"/>
    <col min="1288" max="1288" width="10.28515625" style="154" customWidth="1"/>
    <col min="1289" max="1289" width="8.85546875" style="154"/>
    <col min="1290" max="1295" width="15.140625" style="154" customWidth="1"/>
    <col min="1296" max="1531" width="8.85546875" style="154"/>
    <col min="1532" max="1532" width="4" style="154" customWidth="1"/>
    <col min="1533" max="1533" width="8.42578125" style="154" customWidth="1"/>
    <col min="1534" max="1534" width="35.5703125" style="154" customWidth="1"/>
    <col min="1535" max="1535" width="8.85546875" style="154" customWidth="1"/>
    <col min="1536" max="1536" width="8.7109375" style="154" customWidth="1"/>
    <col min="1537" max="1537" width="8.28515625" style="154" customWidth="1"/>
    <col min="1538" max="1538" width="7.5703125" style="154" customWidth="1"/>
    <col min="1539" max="1539" width="8.28515625" style="154" customWidth="1"/>
    <col min="1540" max="1540" width="7.42578125" style="154" customWidth="1"/>
    <col min="1541" max="1541" width="8.5703125" style="154" customWidth="1"/>
    <col min="1542" max="1542" width="7.7109375" style="154" customWidth="1"/>
    <col min="1543" max="1543" width="8.5703125" style="154" customWidth="1"/>
    <col min="1544" max="1544" width="10.28515625" style="154" customWidth="1"/>
    <col min="1545" max="1545" width="8.85546875" style="154"/>
    <col min="1546" max="1551" width="15.140625" style="154" customWidth="1"/>
    <col min="1552" max="1787" width="8.85546875" style="154"/>
    <col min="1788" max="1788" width="4" style="154" customWidth="1"/>
    <col min="1789" max="1789" width="8.42578125" style="154" customWidth="1"/>
    <col min="1790" max="1790" width="35.5703125" style="154" customWidth="1"/>
    <col min="1791" max="1791" width="8.85546875" style="154" customWidth="1"/>
    <col min="1792" max="1792" width="8.7109375" style="154" customWidth="1"/>
    <col min="1793" max="1793" width="8.28515625" style="154" customWidth="1"/>
    <col min="1794" max="1794" width="7.5703125" style="154" customWidth="1"/>
    <col min="1795" max="1795" width="8.28515625" style="154" customWidth="1"/>
    <col min="1796" max="1796" width="7.42578125" style="154" customWidth="1"/>
    <col min="1797" max="1797" width="8.5703125" style="154" customWidth="1"/>
    <col min="1798" max="1798" width="7.7109375" style="154" customWidth="1"/>
    <col min="1799" max="1799" width="8.5703125" style="154" customWidth="1"/>
    <col min="1800" max="1800" width="10.28515625" style="154" customWidth="1"/>
    <col min="1801" max="1801" width="8.85546875" style="154"/>
    <col min="1802" max="1807" width="15.140625" style="154" customWidth="1"/>
    <col min="1808" max="2043" width="8.85546875" style="154"/>
    <col min="2044" max="2044" width="4" style="154" customWidth="1"/>
    <col min="2045" max="2045" width="8.42578125" style="154" customWidth="1"/>
    <col min="2046" max="2046" width="35.5703125" style="154" customWidth="1"/>
    <col min="2047" max="2047" width="8.85546875" style="154" customWidth="1"/>
    <col min="2048" max="2048" width="8.7109375" style="154" customWidth="1"/>
    <col min="2049" max="2049" width="8.28515625" style="154" customWidth="1"/>
    <col min="2050" max="2050" width="7.5703125" style="154" customWidth="1"/>
    <col min="2051" max="2051" width="8.28515625" style="154" customWidth="1"/>
    <col min="2052" max="2052" width="7.42578125" style="154" customWidth="1"/>
    <col min="2053" max="2053" width="8.5703125" style="154" customWidth="1"/>
    <col min="2054" max="2054" width="7.7109375" style="154" customWidth="1"/>
    <col min="2055" max="2055" width="8.5703125" style="154" customWidth="1"/>
    <col min="2056" max="2056" width="10.28515625" style="154" customWidth="1"/>
    <col min="2057" max="2057" width="8.85546875" style="154"/>
    <col min="2058" max="2063" width="15.140625" style="154" customWidth="1"/>
    <col min="2064" max="2299" width="8.85546875" style="154"/>
    <col min="2300" max="2300" width="4" style="154" customWidth="1"/>
    <col min="2301" max="2301" width="8.42578125" style="154" customWidth="1"/>
    <col min="2302" max="2302" width="35.5703125" style="154" customWidth="1"/>
    <col min="2303" max="2303" width="8.85546875" style="154" customWidth="1"/>
    <col min="2304" max="2304" width="8.7109375" style="154" customWidth="1"/>
    <col min="2305" max="2305" width="8.28515625" style="154" customWidth="1"/>
    <col min="2306" max="2306" width="7.5703125" style="154" customWidth="1"/>
    <col min="2307" max="2307" width="8.28515625" style="154" customWidth="1"/>
    <col min="2308" max="2308" width="7.42578125" style="154" customWidth="1"/>
    <col min="2309" max="2309" width="8.5703125" style="154" customWidth="1"/>
    <col min="2310" max="2310" width="7.7109375" style="154" customWidth="1"/>
    <col min="2311" max="2311" width="8.5703125" style="154" customWidth="1"/>
    <col min="2312" max="2312" width="10.28515625" style="154" customWidth="1"/>
    <col min="2313" max="2313" width="8.85546875" style="154"/>
    <col min="2314" max="2319" width="15.140625" style="154" customWidth="1"/>
    <col min="2320" max="2555" width="8.85546875" style="154"/>
    <col min="2556" max="2556" width="4" style="154" customWidth="1"/>
    <col min="2557" max="2557" width="8.42578125" style="154" customWidth="1"/>
    <col min="2558" max="2558" width="35.5703125" style="154" customWidth="1"/>
    <col min="2559" max="2559" width="8.85546875" style="154" customWidth="1"/>
    <col min="2560" max="2560" width="8.7109375" style="154" customWidth="1"/>
    <col min="2561" max="2561" width="8.28515625" style="154" customWidth="1"/>
    <col min="2562" max="2562" width="7.5703125" style="154" customWidth="1"/>
    <col min="2563" max="2563" width="8.28515625" style="154" customWidth="1"/>
    <col min="2564" max="2564" width="7.42578125" style="154" customWidth="1"/>
    <col min="2565" max="2565" width="8.5703125" style="154" customWidth="1"/>
    <col min="2566" max="2566" width="7.7109375" style="154" customWidth="1"/>
    <col min="2567" max="2567" width="8.5703125" style="154" customWidth="1"/>
    <col min="2568" max="2568" width="10.28515625" style="154" customWidth="1"/>
    <col min="2569" max="2569" width="8.85546875" style="154"/>
    <col min="2570" max="2575" width="15.140625" style="154" customWidth="1"/>
    <col min="2576" max="2811" width="8.85546875" style="154"/>
    <col min="2812" max="2812" width="4" style="154" customWidth="1"/>
    <col min="2813" max="2813" width="8.42578125" style="154" customWidth="1"/>
    <col min="2814" max="2814" width="35.5703125" style="154" customWidth="1"/>
    <col min="2815" max="2815" width="8.85546875" style="154" customWidth="1"/>
    <col min="2816" max="2816" width="8.7109375" style="154" customWidth="1"/>
    <col min="2817" max="2817" width="8.28515625" style="154" customWidth="1"/>
    <col min="2818" max="2818" width="7.5703125" style="154" customWidth="1"/>
    <col min="2819" max="2819" width="8.28515625" style="154" customWidth="1"/>
    <col min="2820" max="2820" width="7.42578125" style="154" customWidth="1"/>
    <col min="2821" max="2821" width="8.5703125" style="154" customWidth="1"/>
    <col min="2822" max="2822" width="7.7109375" style="154" customWidth="1"/>
    <col min="2823" max="2823" width="8.5703125" style="154" customWidth="1"/>
    <col min="2824" max="2824" width="10.28515625" style="154" customWidth="1"/>
    <col min="2825" max="2825" width="8.85546875" style="154"/>
    <col min="2826" max="2831" width="15.140625" style="154" customWidth="1"/>
    <col min="2832" max="3067" width="8.85546875" style="154"/>
    <col min="3068" max="3068" width="4" style="154" customWidth="1"/>
    <col min="3069" max="3069" width="8.42578125" style="154" customWidth="1"/>
    <col min="3070" max="3070" width="35.5703125" style="154" customWidth="1"/>
    <col min="3071" max="3071" width="8.85546875" style="154" customWidth="1"/>
    <col min="3072" max="3072" width="8.7109375" style="154" customWidth="1"/>
    <col min="3073" max="3073" width="8.28515625" style="154" customWidth="1"/>
    <col min="3074" max="3074" width="7.5703125" style="154" customWidth="1"/>
    <col min="3075" max="3075" width="8.28515625" style="154" customWidth="1"/>
    <col min="3076" max="3076" width="7.42578125" style="154" customWidth="1"/>
    <col min="3077" max="3077" width="8.5703125" style="154" customWidth="1"/>
    <col min="3078" max="3078" width="7.7109375" style="154" customWidth="1"/>
    <col min="3079" max="3079" width="8.5703125" style="154" customWidth="1"/>
    <col min="3080" max="3080" width="10.28515625" style="154" customWidth="1"/>
    <col min="3081" max="3081" width="8.85546875" style="154"/>
    <col min="3082" max="3087" width="15.140625" style="154" customWidth="1"/>
    <col min="3088" max="3323" width="8.85546875" style="154"/>
    <col min="3324" max="3324" width="4" style="154" customWidth="1"/>
    <col min="3325" max="3325" width="8.42578125" style="154" customWidth="1"/>
    <col min="3326" max="3326" width="35.5703125" style="154" customWidth="1"/>
    <col min="3327" max="3327" width="8.85546875" style="154" customWidth="1"/>
    <col min="3328" max="3328" width="8.7109375" style="154" customWidth="1"/>
    <col min="3329" max="3329" width="8.28515625" style="154" customWidth="1"/>
    <col min="3330" max="3330" width="7.5703125" style="154" customWidth="1"/>
    <col min="3331" max="3331" width="8.28515625" style="154" customWidth="1"/>
    <col min="3332" max="3332" width="7.42578125" style="154" customWidth="1"/>
    <col min="3333" max="3333" width="8.5703125" style="154" customWidth="1"/>
    <col min="3334" max="3334" width="7.7109375" style="154" customWidth="1"/>
    <col min="3335" max="3335" width="8.5703125" style="154" customWidth="1"/>
    <col min="3336" max="3336" width="10.28515625" style="154" customWidth="1"/>
    <col min="3337" max="3337" width="8.85546875" style="154"/>
    <col min="3338" max="3343" width="15.140625" style="154" customWidth="1"/>
    <col min="3344" max="3579" width="8.85546875" style="154"/>
    <col min="3580" max="3580" width="4" style="154" customWidth="1"/>
    <col min="3581" max="3581" width="8.42578125" style="154" customWidth="1"/>
    <col min="3582" max="3582" width="35.5703125" style="154" customWidth="1"/>
    <col min="3583" max="3583" width="8.85546875" style="154" customWidth="1"/>
    <col min="3584" max="3584" width="8.7109375" style="154" customWidth="1"/>
    <col min="3585" max="3585" width="8.28515625" style="154" customWidth="1"/>
    <col min="3586" max="3586" width="7.5703125" style="154" customWidth="1"/>
    <col min="3587" max="3587" width="8.28515625" style="154" customWidth="1"/>
    <col min="3588" max="3588" width="7.42578125" style="154" customWidth="1"/>
    <col min="3589" max="3589" width="8.5703125" style="154" customWidth="1"/>
    <col min="3590" max="3590" width="7.7109375" style="154" customWidth="1"/>
    <col min="3591" max="3591" width="8.5703125" style="154" customWidth="1"/>
    <col min="3592" max="3592" width="10.28515625" style="154" customWidth="1"/>
    <col min="3593" max="3593" width="8.85546875" style="154"/>
    <col min="3594" max="3599" width="15.140625" style="154" customWidth="1"/>
    <col min="3600" max="3835" width="8.85546875" style="154"/>
    <col min="3836" max="3836" width="4" style="154" customWidth="1"/>
    <col min="3837" max="3837" width="8.42578125" style="154" customWidth="1"/>
    <col min="3838" max="3838" width="35.5703125" style="154" customWidth="1"/>
    <col min="3839" max="3839" width="8.85546875" style="154" customWidth="1"/>
    <col min="3840" max="3840" width="8.7109375" style="154" customWidth="1"/>
    <col min="3841" max="3841" width="8.28515625" style="154" customWidth="1"/>
    <col min="3842" max="3842" width="7.5703125" style="154" customWidth="1"/>
    <col min="3843" max="3843" width="8.28515625" style="154" customWidth="1"/>
    <col min="3844" max="3844" width="7.42578125" style="154" customWidth="1"/>
    <col min="3845" max="3845" width="8.5703125" style="154" customWidth="1"/>
    <col min="3846" max="3846" width="7.7109375" style="154" customWidth="1"/>
    <col min="3847" max="3847" width="8.5703125" style="154" customWidth="1"/>
    <col min="3848" max="3848" width="10.28515625" style="154" customWidth="1"/>
    <col min="3849" max="3849" width="8.85546875" style="154"/>
    <col min="3850" max="3855" width="15.140625" style="154" customWidth="1"/>
    <col min="3856" max="4091" width="8.85546875" style="154"/>
    <col min="4092" max="4092" width="4" style="154" customWidth="1"/>
    <col min="4093" max="4093" width="8.42578125" style="154" customWidth="1"/>
    <col min="4094" max="4094" width="35.5703125" style="154" customWidth="1"/>
    <col min="4095" max="4095" width="8.85546875" style="154" customWidth="1"/>
    <col min="4096" max="4096" width="8.7109375" style="154" customWidth="1"/>
    <col min="4097" max="4097" width="8.28515625" style="154" customWidth="1"/>
    <col min="4098" max="4098" width="7.5703125" style="154" customWidth="1"/>
    <col min="4099" max="4099" width="8.28515625" style="154" customWidth="1"/>
    <col min="4100" max="4100" width="7.42578125" style="154" customWidth="1"/>
    <col min="4101" max="4101" width="8.5703125" style="154" customWidth="1"/>
    <col min="4102" max="4102" width="7.7109375" style="154" customWidth="1"/>
    <col min="4103" max="4103" width="8.5703125" style="154" customWidth="1"/>
    <col min="4104" max="4104" width="10.28515625" style="154" customWidth="1"/>
    <col min="4105" max="4105" width="8.85546875" style="154"/>
    <col min="4106" max="4111" width="15.140625" style="154" customWidth="1"/>
    <col min="4112" max="4347" width="8.85546875" style="154"/>
    <col min="4348" max="4348" width="4" style="154" customWidth="1"/>
    <col min="4349" max="4349" width="8.42578125" style="154" customWidth="1"/>
    <col min="4350" max="4350" width="35.5703125" style="154" customWidth="1"/>
    <col min="4351" max="4351" width="8.85546875" style="154" customWidth="1"/>
    <col min="4352" max="4352" width="8.7109375" style="154" customWidth="1"/>
    <col min="4353" max="4353" width="8.28515625" style="154" customWidth="1"/>
    <col min="4354" max="4354" width="7.5703125" style="154" customWidth="1"/>
    <col min="4355" max="4355" width="8.28515625" style="154" customWidth="1"/>
    <col min="4356" max="4356" width="7.42578125" style="154" customWidth="1"/>
    <col min="4357" max="4357" width="8.5703125" style="154" customWidth="1"/>
    <col min="4358" max="4358" width="7.7109375" style="154" customWidth="1"/>
    <col min="4359" max="4359" width="8.5703125" style="154" customWidth="1"/>
    <col min="4360" max="4360" width="10.28515625" style="154" customWidth="1"/>
    <col min="4361" max="4361" width="8.85546875" style="154"/>
    <col min="4362" max="4367" width="15.140625" style="154" customWidth="1"/>
    <col min="4368" max="4603" width="8.85546875" style="154"/>
    <col min="4604" max="4604" width="4" style="154" customWidth="1"/>
    <col min="4605" max="4605" width="8.42578125" style="154" customWidth="1"/>
    <col min="4606" max="4606" width="35.5703125" style="154" customWidth="1"/>
    <col min="4607" max="4607" width="8.85546875" style="154" customWidth="1"/>
    <col min="4608" max="4608" width="8.7109375" style="154" customWidth="1"/>
    <col min="4609" max="4609" width="8.28515625" style="154" customWidth="1"/>
    <col min="4610" max="4610" width="7.5703125" style="154" customWidth="1"/>
    <col min="4611" max="4611" width="8.28515625" style="154" customWidth="1"/>
    <col min="4612" max="4612" width="7.42578125" style="154" customWidth="1"/>
    <col min="4613" max="4613" width="8.5703125" style="154" customWidth="1"/>
    <col min="4614" max="4614" width="7.7109375" style="154" customWidth="1"/>
    <col min="4615" max="4615" width="8.5703125" style="154" customWidth="1"/>
    <col min="4616" max="4616" width="10.28515625" style="154" customWidth="1"/>
    <col min="4617" max="4617" width="8.85546875" style="154"/>
    <col min="4618" max="4623" width="15.140625" style="154" customWidth="1"/>
    <col min="4624" max="4859" width="8.85546875" style="154"/>
    <col min="4860" max="4860" width="4" style="154" customWidth="1"/>
    <col min="4861" max="4861" width="8.42578125" style="154" customWidth="1"/>
    <col min="4862" max="4862" width="35.5703125" style="154" customWidth="1"/>
    <col min="4863" max="4863" width="8.85546875" style="154" customWidth="1"/>
    <col min="4864" max="4864" width="8.7109375" style="154" customWidth="1"/>
    <col min="4865" max="4865" width="8.28515625" style="154" customWidth="1"/>
    <col min="4866" max="4866" width="7.5703125" style="154" customWidth="1"/>
    <col min="4867" max="4867" width="8.28515625" style="154" customWidth="1"/>
    <col min="4868" max="4868" width="7.42578125" style="154" customWidth="1"/>
    <col min="4869" max="4869" width="8.5703125" style="154" customWidth="1"/>
    <col min="4870" max="4870" width="7.7109375" style="154" customWidth="1"/>
    <col min="4871" max="4871" width="8.5703125" style="154" customWidth="1"/>
    <col min="4872" max="4872" width="10.28515625" style="154" customWidth="1"/>
    <col min="4873" max="4873" width="8.85546875" style="154"/>
    <col min="4874" max="4879" width="15.140625" style="154" customWidth="1"/>
    <col min="4880" max="5115" width="8.85546875" style="154"/>
    <col min="5116" max="5116" width="4" style="154" customWidth="1"/>
    <col min="5117" max="5117" width="8.42578125" style="154" customWidth="1"/>
    <col min="5118" max="5118" width="35.5703125" style="154" customWidth="1"/>
    <col min="5119" max="5119" width="8.85546875" style="154" customWidth="1"/>
    <col min="5120" max="5120" width="8.7109375" style="154" customWidth="1"/>
    <col min="5121" max="5121" width="8.28515625" style="154" customWidth="1"/>
    <col min="5122" max="5122" width="7.5703125" style="154" customWidth="1"/>
    <col min="5123" max="5123" width="8.28515625" style="154" customWidth="1"/>
    <col min="5124" max="5124" width="7.42578125" style="154" customWidth="1"/>
    <col min="5125" max="5125" width="8.5703125" style="154" customWidth="1"/>
    <col min="5126" max="5126" width="7.7109375" style="154" customWidth="1"/>
    <col min="5127" max="5127" width="8.5703125" style="154" customWidth="1"/>
    <col min="5128" max="5128" width="10.28515625" style="154" customWidth="1"/>
    <col min="5129" max="5129" width="8.85546875" style="154"/>
    <col min="5130" max="5135" width="15.140625" style="154" customWidth="1"/>
    <col min="5136" max="5371" width="8.85546875" style="154"/>
    <col min="5372" max="5372" width="4" style="154" customWidth="1"/>
    <col min="5373" max="5373" width="8.42578125" style="154" customWidth="1"/>
    <col min="5374" max="5374" width="35.5703125" style="154" customWidth="1"/>
    <col min="5375" max="5375" width="8.85546875" style="154" customWidth="1"/>
    <col min="5376" max="5376" width="8.7109375" style="154" customWidth="1"/>
    <col min="5377" max="5377" width="8.28515625" style="154" customWidth="1"/>
    <col min="5378" max="5378" width="7.5703125" style="154" customWidth="1"/>
    <col min="5379" max="5379" width="8.28515625" style="154" customWidth="1"/>
    <col min="5380" max="5380" width="7.42578125" style="154" customWidth="1"/>
    <col min="5381" max="5381" width="8.5703125" style="154" customWidth="1"/>
    <col min="5382" max="5382" width="7.7109375" style="154" customWidth="1"/>
    <col min="5383" max="5383" width="8.5703125" style="154" customWidth="1"/>
    <col min="5384" max="5384" width="10.28515625" style="154" customWidth="1"/>
    <col min="5385" max="5385" width="8.85546875" style="154"/>
    <col min="5386" max="5391" width="15.140625" style="154" customWidth="1"/>
    <col min="5392" max="5627" width="8.85546875" style="154"/>
    <col min="5628" max="5628" width="4" style="154" customWidth="1"/>
    <col min="5629" max="5629" width="8.42578125" style="154" customWidth="1"/>
    <col min="5630" max="5630" width="35.5703125" style="154" customWidth="1"/>
    <col min="5631" max="5631" width="8.85546875" style="154" customWidth="1"/>
    <col min="5632" max="5632" width="8.7109375" style="154" customWidth="1"/>
    <col min="5633" max="5633" width="8.28515625" style="154" customWidth="1"/>
    <col min="5634" max="5634" width="7.5703125" style="154" customWidth="1"/>
    <col min="5635" max="5635" width="8.28515625" style="154" customWidth="1"/>
    <col min="5636" max="5636" width="7.42578125" style="154" customWidth="1"/>
    <col min="5637" max="5637" width="8.5703125" style="154" customWidth="1"/>
    <col min="5638" max="5638" width="7.7109375" style="154" customWidth="1"/>
    <col min="5639" max="5639" width="8.5703125" style="154" customWidth="1"/>
    <col min="5640" max="5640" width="10.28515625" style="154" customWidth="1"/>
    <col min="5641" max="5641" width="8.85546875" style="154"/>
    <col min="5642" max="5647" width="15.140625" style="154" customWidth="1"/>
    <col min="5648" max="5883" width="8.85546875" style="154"/>
    <col min="5884" max="5884" width="4" style="154" customWidth="1"/>
    <col min="5885" max="5885" width="8.42578125" style="154" customWidth="1"/>
    <col min="5886" max="5886" width="35.5703125" style="154" customWidth="1"/>
    <col min="5887" max="5887" width="8.85546875" style="154" customWidth="1"/>
    <col min="5888" max="5888" width="8.7109375" style="154" customWidth="1"/>
    <col min="5889" max="5889" width="8.28515625" style="154" customWidth="1"/>
    <col min="5890" max="5890" width="7.5703125" style="154" customWidth="1"/>
    <col min="5891" max="5891" width="8.28515625" style="154" customWidth="1"/>
    <col min="5892" max="5892" width="7.42578125" style="154" customWidth="1"/>
    <col min="5893" max="5893" width="8.5703125" style="154" customWidth="1"/>
    <col min="5894" max="5894" width="7.7109375" style="154" customWidth="1"/>
    <col min="5895" max="5895" width="8.5703125" style="154" customWidth="1"/>
    <col min="5896" max="5896" width="10.28515625" style="154" customWidth="1"/>
    <col min="5897" max="5897" width="8.85546875" style="154"/>
    <col min="5898" max="5903" width="15.140625" style="154" customWidth="1"/>
    <col min="5904" max="6139" width="8.85546875" style="154"/>
    <col min="6140" max="6140" width="4" style="154" customWidth="1"/>
    <col min="6141" max="6141" width="8.42578125" style="154" customWidth="1"/>
    <col min="6142" max="6142" width="35.5703125" style="154" customWidth="1"/>
    <col min="6143" max="6143" width="8.85546875" style="154" customWidth="1"/>
    <col min="6144" max="6144" width="8.7109375" style="154" customWidth="1"/>
    <col min="6145" max="6145" width="8.28515625" style="154" customWidth="1"/>
    <col min="6146" max="6146" width="7.5703125" style="154" customWidth="1"/>
    <col min="6147" max="6147" width="8.28515625" style="154" customWidth="1"/>
    <col min="6148" max="6148" width="7.42578125" style="154" customWidth="1"/>
    <col min="6149" max="6149" width="8.5703125" style="154" customWidth="1"/>
    <col min="6150" max="6150" width="7.7109375" style="154" customWidth="1"/>
    <col min="6151" max="6151" width="8.5703125" style="154" customWidth="1"/>
    <col min="6152" max="6152" width="10.28515625" style="154" customWidth="1"/>
    <col min="6153" max="6153" width="8.85546875" style="154"/>
    <col min="6154" max="6159" width="15.140625" style="154" customWidth="1"/>
    <col min="6160" max="6395" width="8.85546875" style="154"/>
    <col min="6396" max="6396" width="4" style="154" customWidth="1"/>
    <col min="6397" max="6397" width="8.42578125" style="154" customWidth="1"/>
    <col min="6398" max="6398" width="35.5703125" style="154" customWidth="1"/>
    <col min="6399" max="6399" width="8.85546875" style="154" customWidth="1"/>
    <col min="6400" max="6400" width="8.7109375" style="154" customWidth="1"/>
    <col min="6401" max="6401" width="8.28515625" style="154" customWidth="1"/>
    <col min="6402" max="6402" width="7.5703125" style="154" customWidth="1"/>
    <col min="6403" max="6403" width="8.28515625" style="154" customWidth="1"/>
    <col min="6404" max="6404" width="7.42578125" style="154" customWidth="1"/>
    <col min="6405" max="6405" width="8.5703125" style="154" customWidth="1"/>
    <col min="6406" max="6406" width="7.7109375" style="154" customWidth="1"/>
    <col min="6407" max="6407" width="8.5703125" style="154" customWidth="1"/>
    <col min="6408" max="6408" width="10.28515625" style="154" customWidth="1"/>
    <col min="6409" max="6409" width="8.85546875" style="154"/>
    <col min="6410" max="6415" width="15.140625" style="154" customWidth="1"/>
    <col min="6416" max="6651" width="8.85546875" style="154"/>
    <col min="6652" max="6652" width="4" style="154" customWidth="1"/>
    <col min="6653" max="6653" width="8.42578125" style="154" customWidth="1"/>
    <col min="6654" max="6654" width="35.5703125" style="154" customWidth="1"/>
    <col min="6655" max="6655" width="8.85546875" style="154" customWidth="1"/>
    <col min="6656" max="6656" width="8.7109375" style="154" customWidth="1"/>
    <col min="6657" max="6657" width="8.28515625" style="154" customWidth="1"/>
    <col min="6658" max="6658" width="7.5703125" style="154" customWidth="1"/>
    <col min="6659" max="6659" width="8.28515625" style="154" customWidth="1"/>
    <col min="6660" max="6660" width="7.42578125" style="154" customWidth="1"/>
    <col min="6661" max="6661" width="8.5703125" style="154" customWidth="1"/>
    <col min="6662" max="6662" width="7.7109375" style="154" customWidth="1"/>
    <col min="6663" max="6663" width="8.5703125" style="154" customWidth="1"/>
    <col min="6664" max="6664" width="10.28515625" style="154" customWidth="1"/>
    <col min="6665" max="6665" width="8.85546875" style="154"/>
    <col min="6666" max="6671" width="15.140625" style="154" customWidth="1"/>
    <col min="6672" max="6907" width="8.85546875" style="154"/>
    <col min="6908" max="6908" width="4" style="154" customWidth="1"/>
    <col min="6909" max="6909" width="8.42578125" style="154" customWidth="1"/>
    <col min="6910" max="6910" width="35.5703125" style="154" customWidth="1"/>
    <col min="6911" max="6911" width="8.85546875" style="154" customWidth="1"/>
    <col min="6912" max="6912" width="8.7109375" style="154" customWidth="1"/>
    <col min="6913" max="6913" width="8.28515625" style="154" customWidth="1"/>
    <col min="6914" max="6914" width="7.5703125" style="154" customWidth="1"/>
    <col min="6915" max="6915" width="8.28515625" style="154" customWidth="1"/>
    <col min="6916" max="6916" width="7.42578125" style="154" customWidth="1"/>
    <col min="6917" max="6917" width="8.5703125" style="154" customWidth="1"/>
    <col min="6918" max="6918" width="7.7109375" style="154" customWidth="1"/>
    <col min="6919" max="6919" width="8.5703125" style="154" customWidth="1"/>
    <col min="6920" max="6920" width="10.28515625" style="154" customWidth="1"/>
    <col min="6921" max="6921" width="8.85546875" style="154"/>
    <col min="6922" max="6927" width="15.140625" style="154" customWidth="1"/>
    <col min="6928" max="7163" width="8.85546875" style="154"/>
    <col min="7164" max="7164" width="4" style="154" customWidth="1"/>
    <col min="7165" max="7165" width="8.42578125" style="154" customWidth="1"/>
    <col min="7166" max="7166" width="35.5703125" style="154" customWidth="1"/>
    <col min="7167" max="7167" width="8.85546875" style="154" customWidth="1"/>
    <col min="7168" max="7168" width="8.7109375" style="154" customWidth="1"/>
    <col min="7169" max="7169" width="8.28515625" style="154" customWidth="1"/>
    <col min="7170" max="7170" width="7.5703125" style="154" customWidth="1"/>
    <col min="7171" max="7171" width="8.28515625" style="154" customWidth="1"/>
    <col min="7172" max="7172" width="7.42578125" style="154" customWidth="1"/>
    <col min="7173" max="7173" width="8.5703125" style="154" customWidth="1"/>
    <col min="7174" max="7174" width="7.7109375" style="154" customWidth="1"/>
    <col min="7175" max="7175" width="8.5703125" style="154" customWidth="1"/>
    <col min="7176" max="7176" width="10.28515625" style="154" customWidth="1"/>
    <col min="7177" max="7177" width="8.85546875" style="154"/>
    <col min="7178" max="7183" width="15.140625" style="154" customWidth="1"/>
    <col min="7184" max="7419" width="8.85546875" style="154"/>
    <col min="7420" max="7420" width="4" style="154" customWidth="1"/>
    <col min="7421" max="7421" width="8.42578125" style="154" customWidth="1"/>
    <col min="7422" max="7422" width="35.5703125" style="154" customWidth="1"/>
    <col min="7423" max="7423" width="8.85546875" style="154" customWidth="1"/>
    <col min="7424" max="7424" width="8.7109375" style="154" customWidth="1"/>
    <col min="7425" max="7425" width="8.28515625" style="154" customWidth="1"/>
    <col min="7426" max="7426" width="7.5703125" style="154" customWidth="1"/>
    <col min="7427" max="7427" width="8.28515625" style="154" customWidth="1"/>
    <col min="7428" max="7428" width="7.42578125" style="154" customWidth="1"/>
    <col min="7429" max="7429" width="8.5703125" style="154" customWidth="1"/>
    <col min="7430" max="7430" width="7.7109375" style="154" customWidth="1"/>
    <col min="7431" max="7431" width="8.5703125" style="154" customWidth="1"/>
    <col min="7432" max="7432" width="10.28515625" style="154" customWidth="1"/>
    <col min="7433" max="7433" width="8.85546875" style="154"/>
    <col min="7434" max="7439" width="15.140625" style="154" customWidth="1"/>
    <col min="7440" max="7675" width="8.85546875" style="154"/>
    <col min="7676" max="7676" width="4" style="154" customWidth="1"/>
    <col min="7677" max="7677" width="8.42578125" style="154" customWidth="1"/>
    <col min="7678" max="7678" width="35.5703125" style="154" customWidth="1"/>
    <col min="7679" max="7679" width="8.85546875" style="154" customWidth="1"/>
    <col min="7680" max="7680" width="8.7109375" style="154" customWidth="1"/>
    <col min="7681" max="7681" width="8.28515625" style="154" customWidth="1"/>
    <col min="7682" max="7682" width="7.5703125" style="154" customWidth="1"/>
    <col min="7683" max="7683" width="8.28515625" style="154" customWidth="1"/>
    <col min="7684" max="7684" width="7.42578125" style="154" customWidth="1"/>
    <col min="7685" max="7685" width="8.5703125" style="154" customWidth="1"/>
    <col min="7686" max="7686" width="7.7109375" style="154" customWidth="1"/>
    <col min="7687" max="7687" width="8.5703125" style="154" customWidth="1"/>
    <col min="7688" max="7688" width="10.28515625" style="154" customWidth="1"/>
    <col min="7689" max="7689" width="8.85546875" style="154"/>
    <col min="7690" max="7695" width="15.140625" style="154" customWidth="1"/>
    <col min="7696" max="7931" width="8.85546875" style="154"/>
    <col min="7932" max="7932" width="4" style="154" customWidth="1"/>
    <col min="7933" max="7933" width="8.42578125" style="154" customWidth="1"/>
    <col min="7934" max="7934" width="35.5703125" style="154" customWidth="1"/>
    <col min="7935" max="7935" width="8.85546875" style="154" customWidth="1"/>
    <col min="7936" max="7936" width="8.7109375" style="154" customWidth="1"/>
    <col min="7937" max="7937" width="8.28515625" style="154" customWidth="1"/>
    <col min="7938" max="7938" width="7.5703125" style="154" customWidth="1"/>
    <col min="7939" max="7939" width="8.28515625" style="154" customWidth="1"/>
    <col min="7940" max="7940" width="7.42578125" style="154" customWidth="1"/>
    <col min="7941" max="7941" width="8.5703125" style="154" customWidth="1"/>
    <col min="7942" max="7942" width="7.7109375" style="154" customWidth="1"/>
    <col min="7943" max="7943" width="8.5703125" style="154" customWidth="1"/>
    <col min="7944" max="7944" width="10.28515625" style="154" customWidth="1"/>
    <col min="7945" max="7945" width="8.85546875" style="154"/>
    <col min="7946" max="7951" width="15.140625" style="154" customWidth="1"/>
    <col min="7952" max="8187" width="8.85546875" style="154"/>
    <col min="8188" max="8188" width="4" style="154" customWidth="1"/>
    <col min="8189" max="8189" width="8.42578125" style="154" customWidth="1"/>
    <col min="8190" max="8190" width="35.5703125" style="154" customWidth="1"/>
    <col min="8191" max="8191" width="8.85546875" style="154" customWidth="1"/>
    <col min="8192" max="8192" width="8.7109375" style="154" customWidth="1"/>
    <col min="8193" max="8193" width="8.28515625" style="154" customWidth="1"/>
    <col min="8194" max="8194" width="7.5703125" style="154" customWidth="1"/>
    <col min="8195" max="8195" width="8.28515625" style="154" customWidth="1"/>
    <col min="8196" max="8196" width="7.42578125" style="154" customWidth="1"/>
    <col min="8197" max="8197" width="8.5703125" style="154" customWidth="1"/>
    <col min="8198" max="8198" width="7.7109375" style="154" customWidth="1"/>
    <col min="8199" max="8199" width="8.5703125" style="154" customWidth="1"/>
    <col min="8200" max="8200" width="10.28515625" style="154" customWidth="1"/>
    <col min="8201" max="8201" width="8.85546875" style="154"/>
    <col min="8202" max="8207" width="15.140625" style="154" customWidth="1"/>
    <col min="8208" max="8443" width="8.85546875" style="154"/>
    <col min="8444" max="8444" width="4" style="154" customWidth="1"/>
    <col min="8445" max="8445" width="8.42578125" style="154" customWidth="1"/>
    <col min="8446" max="8446" width="35.5703125" style="154" customWidth="1"/>
    <col min="8447" max="8447" width="8.85546875" style="154" customWidth="1"/>
    <col min="8448" max="8448" width="8.7109375" style="154" customWidth="1"/>
    <col min="8449" max="8449" width="8.28515625" style="154" customWidth="1"/>
    <col min="8450" max="8450" width="7.5703125" style="154" customWidth="1"/>
    <col min="8451" max="8451" width="8.28515625" style="154" customWidth="1"/>
    <col min="8452" max="8452" width="7.42578125" style="154" customWidth="1"/>
    <col min="8453" max="8453" width="8.5703125" style="154" customWidth="1"/>
    <col min="8454" max="8454" width="7.7109375" style="154" customWidth="1"/>
    <col min="8455" max="8455" width="8.5703125" style="154" customWidth="1"/>
    <col min="8456" max="8456" width="10.28515625" style="154" customWidth="1"/>
    <col min="8457" max="8457" width="8.85546875" style="154"/>
    <col min="8458" max="8463" width="15.140625" style="154" customWidth="1"/>
    <col min="8464" max="8699" width="8.85546875" style="154"/>
    <col min="8700" max="8700" width="4" style="154" customWidth="1"/>
    <col min="8701" max="8701" width="8.42578125" style="154" customWidth="1"/>
    <col min="8702" max="8702" width="35.5703125" style="154" customWidth="1"/>
    <col min="8703" max="8703" width="8.85546875" style="154" customWidth="1"/>
    <col min="8704" max="8704" width="8.7109375" style="154" customWidth="1"/>
    <col min="8705" max="8705" width="8.28515625" style="154" customWidth="1"/>
    <col min="8706" max="8706" width="7.5703125" style="154" customWidth="1"/>
    <col min="8707" max="8707" width="8.28515625" style="154" customWidth="1"/>
    <col min="8708" max="8708" width="7.42578125" style="154" customWidth="1"/>
    <col min="8709" max="8709" width="8.5703125" style="154" customWidth="1"/>
    <col min="8710" max="8710" width="7.7109375" style="154" customWidth="1"/>
    <col min="8711" max="8711" width="8.5703125" style="154" customWidth="1"/>
    <col min="8712" max="8712" width="10.28515625" style="154" customWidth="1"/>
    <col min="8713" max="8713" width="8.85546875" style="154"/>
    <col min="8714" max="8719" width="15.140625" style="154" customWidth="1"/>
    <col min="8720" max="8955" width="8.85546875" style="154"/>
    <col min="8956" max="8956" width="4" style="154" customWidth="1"/>
    <col min="8957" max="8957" width="8.42578125" style="154" customWidth="1"/>
    <col min="8958" max="8958" width="35.5703125" style="154" customWidth="1"/>
    <col min="8959" max="8959" width="8.85546875" style="154" customWidth="1"/>
    <col min="8960" max="8960" width="8.7109375" style="154" customWidth="1"/>
    <col min="8961" max="8961" width="8.28515625" style="154" customWidth="1"/>
    <col min="8962" max="8962" width="7.5703125" style="154" customWidth="1"/>
    <col min="8963" max="8963" width="8.28515625" style="154" customWidth="1"/>
    <col min="8964" max="8964" width="7.42578125" style="154" customWidth="1"/>
    <col min="8965" max="8965" width="8.5703125" style="154" customWidth="1"/>
    <col min="8966" max="8966" width="7.7109375" style="154" customWidth="1"/>
    <col min="8967" max="8967" width="8.5703125" style="154" customWidth="1"/>
    <col min="8968" max="8968" width="10.28515625" style="154" customWidth="1"/>
    <col min="8969" max="8969" width="8.85546875" style="154"/>
    <col min="8970" max="8975" width="15.140625" style="154" customWidth="1"/>
    <col min="8976" max="9211" width="8.85546875" style="154"/>
    <col min="9212" max="9212" width="4" style="154" customWidth="1"/>
    <col min="9213" max="9213" width="8.42578125" style="154" customWidth="1"/>
    <col min="9214" max="9214" width="35.5703125" style="154" customWidth="1"/>
    <col min="9215" max="9215" width="8.85546875" style="154" customWidth="1"/>
    <col min="9216" max="9216" width="8.7109375" style="154" customWidth="1"/>
    <col min="9217" max="9217" width="8.28515625" style="154" customWidth="1"/>
    <col min="9218" max="9218" width="7.5703125" style="154" customWidth="1"/>
    <col min="9219" max="9219" width="8.28515625" style="154" customWidth="1"/>
    <col min="9220" max="9220" width="7.42578125" style="154" customWidth="1"/>
    <col min="9221" max="9221" width="8.5703125" style="154" customWidth="1"/>
    <col min="9222" max="9222" width="7.7109375" style="154" customWidth="1"/>
    <col min="9223" max="9223" width="8.5703125" style="154" customWidth="1"/>
    <col min="9224" max="9224" width="10.28515625" style="154" customWidth="1"/>
    <col min="9225" max="9225" width="8.85546875" style="154"/>
    <col min="9226" max="9231" width="15.140625" style="154" customWidth="1"/>
    <col min="9232" max="9467" width="8.85546875" style="154"/>
    <col min="9468" max="9468" width="4" style="154" customWidth="1"/>
    <col min="9469" max="9469" width="8.42578125" style="154" customWidth="1"/>
    <col min="9470" max="9470" width="35.5703125" style="154" customWidth="1"/>
    <col min="9471" max="9471" width="8.85546875" style="154" customWidth="1"/>
    <col min="9472" max="9472" width="8.7109375" style="154" customWidth="1"/>
    <col min="9473" max="9473" width="8.28515625" style="154" customWidth="1"/>
    <col min="9474" max="9474" width="7.5703125" style="154" customWidth="1"/>
    <col min="9475" max="9475" width="8.28515625" style="154" customWidth="1"/>
    <col min="9476" max="9476" width="7.42578125" style="154" customWidth="1"/>
    <col min="9477" max="9477" width="8.5703125" style="154" customWidth="1"/>
    <col min="9478" max="9478" width="7.7109375" style="154" customWidth="1"/>
    <col min="9479" max="9479" width="8.5703125" style="154" customWidth="1"/>
    <col min="9480" max="9480" width="10.28515625" style="154" customWidth="1"/>
    <col min="9481" max="9481" width="8.85546875" style="154"/>
    <col min="9482" max="9487" width="15.140625" style="154" customWidth="1"/>
    <col min="9488" max="9723" width="8.85546875" style="154"/>
    <col min="9724" max="9724" width="4" style="154" customWidth="1"/>
    <col min="9725" max="9725" width="8.42578125" style="154" customWidth="1"/>
    <col min="9726" max="9726" width="35.5703125" style="154" customWidth="1"/>
    <col min="9727" max="9727" width="8.85546875" style="154" customWidth="1"/>
    <col min="9728" max="9728" width="8.7109375" style="154" customWidth="1"/>
    <col min="9729" max="9729" width="8.28515625" style="154" customWidth="1"/>
    <col min="9730" max="9730" width="7.5703125" style="154" customWidth="1"/>
    <col min="9731" max="9731" width="8.28515625" style="154" customWidth="1"/>
    <col min="9732" max="9732" width="7.42578125" style="154" customWidth="1"/>
    <col min="9733" max="9733" width="8.5703125" style="154" customWidth="1"/>
    <col min="9734" max="9734" width="7.7109375" style="154" customWidth="1"/>
    <col min="9735" max="9735" width="8.5703125" style="154" customWidth="1"/>
    <col min="9736" max="9736" width="10.28515625" style="154" customWidth="1"/>
    <col min="9737" max="9737" width="8.85546875" style="154"/>
    <col min="9738" max="9743" width="15.140625" style="154" customWidth="1"/>
    <col min="9744" max="9979" width="8.85546875" style="154"/>
    <col min="9980" max="9980" width="4" style="154" customWidth="1"/>
    <col min="9981" max="9981" width="8.42578125" style="154" customWidth="1"/>
    <col min="9982" max="9982" width="35.5703125" style="154" customWidth="1"/>
    <col min="9983" max="9983" width="8.85546875" style="154" customWidth="1"/>
    <col min="9984" max="9984" width="8.7109375" style="154" customWidth="1"/>
    <col min="9985" max="9985" width="8.28515625" style="154" customWidth="1"/>
    <col min="9986" max="9986" width="7.5703125" style="154" customWidth="1"/>
    <col min="9987" max="9987" width="8.28515625" style="154" customWidth="1"/>
    <col min="9988" max="9988" width="7.42578125" style="154" customWidth="1"/>
    <col min="9989" max="9989" width="8.5703125" style="154" customWidth="1"/>
    <col min="9990" max="9990" width="7.7109375" style="154" customWidth="1"/>
    <col min="9991" max="9991" width="8.5703125" style="154" customWidth="1"/>
    <col min="9992" max="9992" width="10.28515625" style="154" customWidth="1"/>
    <col min="9993" max="9993" width="8.85546875" style="154"/>
    <col min="9994" max="9999" width="15.140625" style="154" customWidth="1"/>
    <col min="10000" max="10235" width="8.85546875" style="154"/>
    <col min="10236" max="10236" width="4" style="154" customWidth="1"/>
    <col min="10237" max="10237" width="8.42578125" style="154" customWidth="1"/>
    <col min="10238" max="10238" width="35.5703125" style="154" customWidth="1"/>
    <col min="10239" max="10239" width="8.85546875" style="154" customWidth="1"/>
    <col min="10240" max="10240" width="8.7109375" style="154" customWidth="1"/>
    <col min="10241" max="10241" width="8.28515625" style="154" customWidth="1"/>
    <col min="10242" max="10242" width="7.5703125" style="154" customWidth="1"/>
    <col min="10243" max="10243" width="8.28515625" style="154" customWidth="1"/>
    <col min="10244" max="10244" width="7.42578125" style="154" customWidth="1"/>
    <col min="10245" max="10245" width="8.5703125" style="154" customWidth="1"/>
    <col min="10246" max="10246" width="7.7109375" style="154" customWidth="1"/>
    <col min="10247" max="10247" width="8.5703125" style="154" customWidth="1"/>
    <col min="10248" max="10248" width="10.28515625" style="154" customWidth="1"/>
    <col min="10249" max="10249" width="8.85546875" style="154"/>
    <col min="10250" max="10255" width="15.140625" style="154" customWidth="1"/>
    <col min="10256" max="10491" width="8.85546875" style="154"/>
    <col min="10492" max="10492" width="4" style="154" customWidth="1"/>
    <col min="10493" max="10493" width="8.42578125" style="154" customWidth="1"/>
    <col min="10494" max="10494" width="35.5703125" style="154" customWidth="1"/>
    <col min="10495" max="10495" width="8.85546875" style="154" customWidth="1"/>
    <col min="10496" max="10496" width="8.7109375" style="154" customWidth="1"/>
    <col min="10497" max="10497" width="8.28515625" style="154" customWidth="1"/>
    <col min="10498" max="10498" width="7.5703125" style="154" customWidth="1"/>
    <col min="10499" max="10499" width="8.28515625" style="154" customWidth="1"/>
    <col min="10500" max="10500" width="7.42578125" style="154" customWidth="1"/>
    <col min="10501" max="10501" width="8.5703125" style="154" customWidth="1"/>
    <col min="10502" max="10502" width="7.7109375" style="154" customWidth="1"/>
    <col min="10503" max="10503" width="8.5703125" style="154" customWidth="1"/>
    <col min="10504" max="10504" width="10.28515625" style="154" customWidth="1"/>
    <col min="10505" max="10505" width="8.85546875" style="154"/>
    <col min="10506" max="10511" width="15.140625" style="154" customWidth="1"/>
    <col min="10512" max="10747" width="8.85546875" style="154"/>
    <col min="10748" max="10748" width="4" style="154" customWidth="1"/>
    <col min="10749" max="10749" width="8.42578125" style="154" customWidth="1"/>
    <col min="10750" max="10750" width="35.5703125" style="154" customWidth="1"/>
    <col min="10751" max="10751" width="8.85546875" style="154" customWidth="1"/>
    <col min="10752" max="10752" width="8.7109375" style="154" customWidth="1"/>
    <col min="10753" max="10753" width="8.28515625" style="154" customWidth="1"/>
    <col min="10754" max="10754" width="7.5703125" style="154" customWidth="1"/>
    <col min="10755" max="10755" width="8.28515625" style="154" customWidth="1"/>
    <col min="10756" max="10756" width="7.42578125" style="154" customWidth="1"/>
    <col min="10757" max="10757" width="8.5703125" style="154" customWidth="1"/>
    <col min="10758" max="10758" width="7.7109375" style="154" customWidth="1"/>
    <col min="10759" max="10759" width="8.5703125" style="154" customWidth="1"/>
    <col min="10760" max="10760" width="10.28515625" style="154" customWidth="1"/>
    <col min="10761" max="10761" width="8.85546875" style="154"/>
    <col min="10762" max="10767" width="15.140625" style="154" customWidth="1"/>
    <col min="10768" max="11003" width="8.85546875" style="154"/>
    <col min="11004" max="11004" width="4" style="154" customWidth="1"/>
    <col min="11005" max="11005" width="8.42578125" style="154" customWidth="1"/>
    <col min="11006" max="11006" width="35.5703125" style="154" customWidth="1"/>
    <col min="11007" max="11007" width="8.85546875" style="154" customWidth="1"/>
    <col min="11008" max="11008" width="8.7109375" style="154" customWidth="1"/>
    <col min="11009" max="11009" width="8.28515625" style="154" customWidth="1"/>
    <col min="11010" max="11010" width="7.5703125" style="154" customWidth="1"/>
    <col min="11011" max="11011" width="8.28515625" style="154" customWidth="1"/>
    <col min="11012" max="11012" width="7.42578125" style="154" customWidth="1"/>
    <col min="11013" max="11013" width="8.5703125" style="154" customWidth="1"/>
    <col min="11014" max="11014" width="7.7109375" style="154" customWidth="1"/>
    <col min="11015" max="11015" width="8.5703125" style="154" customWidth="1"/>
    <col min="11016" max="11016" width="10.28515625" style="154" customWidth="1"/>
    <col min="11017" max="11017" width="8.85546875" style="154"/>
    <col min="11018" max="11023" width="15.140625" style="154" customWidth="1"/>
    <col min="11024" max="11259" width="8.85546875" style="154"/>
    <col min="11260" max="11260" width="4" style="154" customWidth="1"/>
    <col min="11261" max="11261" width="8.42578125" style="154" customWidth="1"/>
    <col min="11262" max="11262" width="35.5703125" style="154" customWidth="1"/>
    <col min="11263" max="11263" width="8.85546875" style="154" customWidth="1"/>
    <col min="11264" max="11264" width="8.7109375" style="154" customWidth="1"/>
    <col min="11265" max="11265" width="8.28515625" style="154" customWidth="1"/>
    <col min="11266" max="11266" width="7.5703125" style="154" customWidth="1"/>
    <col min="11267" max="11267" width="8.28515625" style="154" customWidth="1"/>
    <col min="11268" max="11268" width="7.42578125" style="154" customWidth="1"/>
    <col min="11269" max="11269" width="8.5703125" style="154" customWidth="1"/>
    <col min="11270" max="11270" width="7.7109375" style="154" customWidth="1"/>
    <col min="11271" max="11271" width="8.5703125" style="154" customWidth="1"/>
    <col min="11272" max="11272" width="10.28515625" style="154" customWidth="1"/>
    <col min="11273" max="11273" width="8.85546875" style="154"/>
    <col min="11274" max="11279" width="15.140625" style="154" customWidth="1"/>
    <col min="11280" max="11515" width="8.85546875" style="154"/>
    <col min="11516" max="11516" width="4" style="154" customWidth="1"/>
    <col min="11517" max="11517" width="8.42578125" style="154" customWidth="1"/>
    <col min="11518" max="11518" width="35.5703125" style="154" customWidth="1"/>
    <col min="11519" max="11519" width="8.85546875" style="154" customWidth="1"/>
    <col min="11520" max="11520" width="8.7109375" style="154" customWidth="1"/>
    <col min="11521" max="11521" width="8.28515625" style="154" customWidth="1"/>
    <col min="11522" max="11522" width="7.5703125" style="154" customWidth="1"/>
    <col min="11523" max="11523" width="8.28515625" style="154" customWidth="1"/>
    <col min="11524" max="11524" width="7.42578125" style="154" customWidth="1"/>
    <col min="11525" max="11525" width="8.5703125" style="154" customWidth="1"/>
    <col min="11526" max="11526" width="7.7109375" style="154" customWidth="1"/>
    <col min="11527" max="11527" width="8.5703125" style="154" customWidth="1"/>
    <col min="11528" max="11528" width="10.28515625" style="154" customWidth="1"/>
    <col min="11529" max="11529" width="8.85546875" style="154"/>
    <col min="11530" max="11535" width="15.140625" style="154" customWidth="1"/>
    <col min="11536" max="11771" width="8.85546875" style="154"/>
    <col min="11772" max="11772" width="4" style="154" customWidth="1"/>
    <col min="11773" max="11773" width="8.42578125" style="154" customWidth="1"/>
    <col min="11774" max="11774" width="35.5703125" style="154" customWidth="1"/>
    <col min="11775" max="11775" width="8.85546875" style="154" customWidth="1"/>
    <col min="11776" max="11776" width="8.7109375" style="154" customWidth="1"/>
    <col min="11777" max="11777" width="8.28515625" style="154" customWidth="1"/>
    <col min="11778" max="11778" width="7.5703125" style="154" customWidth="1"/>
    <col min="11779" max="11779" width="8.28515625" style="154" customWidth="1"/>
    <col min="11780" max="11780" width="7.42578125" style="154" customWidth="1"/>
    <col min="11781" max="11781" width="8.5703125" style="154" customWidth="1"/>
    <col min="11782" max="11782" width="7.7109375" style="154" customWidth="1"/>
    <col min="11783" max="11783" width="8.5703125" style="154" customWidth="1"/>
    <col min="11784" max="11784" width="10.28515625" style="154" customWidth="1"/>
    <col min="11785" max="11785" width="8.85546875" style="154"/>
    <col min="11786" max="11791" width="15.140625" style="154" customWidth="1"/>
    <col min="11792" max="12027" width="8.85546875" style="154"/>
    <col min="12028" max="12028" width="4" style="154" customWidth="1"/>
    <col min="12029" max="12029" width="8.42578125" style="154" customWidth="1"/>
    <col min="12030" max="12030" width="35.5703125" style="154" customWidth="1"/>
    <col min="12031" max="12031" width="8.85546875" style="154" customWidth="1"/>
    <col min="12032" max="12032" width="8.7109375" style="154" customWidth="1"/>
    <col min="12033" max="12033" width="8.28515625" style="154" customWidth="1"/>
    <col min="12034" max="12034" width="7.5703125" style="154" customWidth="1"/>
    <col min="12035" max="12035" width="8.28515625" style="154" customWidth="1"/>
    <col min="12036" max="12036" width="7.42578125" style="154" customWidth="1"/>
    <col min="12037" max="12037" width="8.5703125" style="154" customWidth="1"/>
    <col min="12038" max="12038" width="7.7109375" style="154" customWidth="1"/>
    <col min="12039" max="12039" width="8.5703125" style="154" customWidth="1"/>
    <col min="12040" max="12040" width="10.28515625" style="154" customWidth="1"/>
    <col min="12041" max="12041" width="8.85546875" style="154"/>
    <col min="12042" max="12047" width="15.140625" style="154" customWidth="1"/>
    <col min="12048" max="12283" width="8.85546875" style="154"/>
    <col min="12284" max="12284" width="4" style="154" customWidth="1"/>
    <col min="12285" max="12285" width="8.42578125" style="154" customWidth="1"/>
    <col min="12286" max="12286" width="35.5703125" style="154" customWidth="1"/>
    <col min="12287" max="12287" width="8.85546875" style="154" customWidth="1"/>
    <col min="12288" max="12288" width="8.7109375" style="154" customWidth="1"/>
    <col min="12289" max="12289" width="8.28515625" style="154" customWidth="1"/>
    <col min="12290" max="12290" width="7.5703125" style="154" customWidth="1"/>
    <col min="12291" max="12291" width="8.28515625" style="154" customWidth="1"/>
    <col min="12292" max="12292" width="7.42578125" style="154" customWidth="1"/>
    <col min="12293" max="12293" width="8.5703125" style="154" customWidth="1"/>
    <col min="12294" max="12294" width="7.7109375" style="154" customWidth="1"/>
    <col min="12295" max="12295" width="8.5703125" style="154" customWidth="1"/>
    <col min="12296" max="12296" width="10.28515625" style="154" customWidth="1"/>
    <col min="12297" max="12297" width="8.85546875" style="154"/>
    <col min="12298" max="12303" width="15.140625" style="154" customWidth="1"/>
    <col min="12304" max="12539" width="8.85546875" style="154"/>
    <col min="12540" max="12540" width="4" style="154" customWidth="1"/>
    <col min="12541" max="12541" width="8.42578125" style="154" customWidth="1"/>
    <col min="12542" max="12542" width="35.5703125" style="154" customWidth="1"/>
    <col min="12543" max="12543" width="8.85546875" style="154" customWidth="1"/>
    <col min="12544" max="12544" width="8.7109375" style="154" customWidth="1"/>
    <col min="12545" max="12545" width="8.28515625" style="154" customWidth="1"/>
    <col min="12546" max="12546" width="7.5703125" style="154" customWidth="1"/>
    <col min="12547" max="12547" width="8.28515625" style="154" customWidth="1"/>
    <col min="12548" max="12548" width="7.42578125" style="154" customWidth="1"/>
    <col min="12549" max="12549" width="8.5703125" style="154" customWidth="1"/>
    <col min="12550" max="12550" width="7.7109375" style="154" customWidth="1"/>
    <col min="12551" max="12551" width="8.5703125" style="154" customWidth="1"/>
    <col min="12552" max="12552" width="10.28515625" style="154" customWidth="1"/>
    <col min="12553" max="12553" width="8.85546875" style="154"/>
    <col min="12554" max="12559" width="15.140625" style="154" customWidth="1"/>
    <col min="12560" max="12795" width="8.85546875" style="154"/>
    <col min="12796" max="12796" width="4" style="154" customWidth="1"/>
    <col min="12797" max="12797" width="8.42578125" style="154" customWidth="1"/>
    <col min="12798" max="12798" width="35.5703125" style="154" customWidth="1"/>
    <col min="12799" max="12799" width="8.85546875" style="154" customWidth="1"/>
    <col min="12800" max="12800" width="8.7109375" style="154" customWidth="1"/>
    <col min="12801" max="12801" width="8.28515625" style="154" customWidth="1"/>
    <col min="12802" max="12802" width="7.5703125" style="154" customWidth="1"/>
    <col min="12803" max="12803" width="8.28515625" style="154" customWidth="1"/>
    <col min="12804" max="12804" width="7.42578125" style="154" customWidth="1"/>
    <col min="12805" max="12805" width="8.5703125" style="154" customWidth="1"/>
    <col min="12806" max="12806" width="7.7109375" style="154" customWidth="1"/>
    <col min="12807" max="12807" width="8.5703125" style="154" customWidth="1"/>
    <col min="12808" max="12808" width="10.28515625" style="154" customWidth="1"/>
    <col min="12809" max="12809" width="8.85546875" style="154"/>
    <col min="12810" max="12815" width="15.140625" style="154" customWidth="1"/>
    <col min="12816" max="13051" width="8.85546875" style="154"/>
    <col min="13052" max="13052" width="4" style="154" customWidth="1"/>
    <col min="13053" max="13053" width="8.42578125" style="154" customWidth="1"/>
    <col min="13054" max="13054" width="35.5703125" style="154" customWidth="1"/>
    <col min="13055" max="13055" width="8.85546875" style="154" customWidth="1"/>
    <col min="13056" max="13056" width="8.7109375" style="154" customWidth="1"/>
    <col min="13057" max="13057" width="8.28515625" style="154" customWidth="1"/>
    <col min="13058" max="13058" width="7.5703125" style="154" customWidth="1"/>
    <col min="13059" max="13059" width="8.28515625" style="154" customWidth="1"/>
    <col min="13060" max="13060" width="7.42578125" style="154" customWidth="1"/>
    <col min="13061" max="13061" width="8.5703125" style="154" customWidth="1"/>
    <col min="13062" max="13062" width="7.7109375" style="154" customWidth="1"/>
    <col min="13063" max="13063" width="8.5703125" style="154" customWidth="1"/>
    <col min="13064" max="13064" width="10.28515625" style="154" customWidth="1"/>
    <col min="13065" max="13065" width="8.85546875" style="154"/>
    <col min="13066" max="13071" width="15.140625" style="154" customWidth="1"/>
    <col min="13072" max="13307" width="8.85546875" style="154"/>
    <col min="13308" max="13308" width="4" style="154" customWidth="1"/>
    <col min="13309" max="13309" width="8.42578125" style="154" customWidth="1"/>
    <col min="13310" max="13310" width="35.5703125" style="154" customWidth="1"/>
    <col min="13311" max="13311" width="8.85546875" style="154" customWidth="1"/>
    <col min="13312" max="13312" width="8.7109375" style="154" customWidth="1"/>
    <col min="13313" max="13313" width="8.28515625" style="154" customWidth="1"/>
    <col min="13314" max="13314" width="7.5703125" style="154" customWidth="1"/>
    <col min="13315" max="13315" width="8.28515625" style="154" customWidth="1"/>
    <col min="13316" max="13316" width="7.42578125" style="154" customWidth="1"/>
    <col min="13317" max="13317" width="8.5703125" style="154" customWidth="1"/>
    <col min="13318" max="13318" width="7.7109375" style="154" customWidth="1"/>
    <col min="13319" max="13319" width="8.5703125" style="154" customWidth="1"/>
    <col min="13320" max="13320" width="10.28515625" style="154" customWidth="1"/>
    <col min="13321" max="13321" width="8.85546875" style="154"/>
    <col min="13322" max="13327" width="15.140625" style="154" customWidth="1"/>
    <col min="13328" max="13563" width="8.85546875" style="154"/>
    <col min="13564" max="13564" width="4" style="154" customWidth="1"/>
    <col min="13565" max="13565" width="8.42578125" style="154" customWidth="1"/>
    <col min="13566" max="13566" width="35.5703125" style="154" customWidth="1"/>
    <col min="13567" max="13567" width="8.85546875" style="154" customWidth="1"/>
    <col min="13568" max="13568" width="8.7109375" style="154" customWidth="1"/>
    <col min="13569" max="13569" width="8.28515625" style="154" customWidth="1"/>
    <col min="13570" max="13570" width="7.5703125" style="154" customWidth="1"/>
    <col min="13571" max="13571" width="8.28515625" style="154" customWidth="1"/>
    <col min="13572" max="13572" width="7.42578125" style="154" customWidth="1"/>
    <col min="13573" max="13573" width="8.5703125" style="154" customWidth="1"/>
    <col min="13574" max="13574" width="7.7109375" style="154" customWidth="1"/>
    <col min="13575" max="13575" width="8.5703125" style="154" customWidth="1"/>
    <col min="13576" max="13576" width="10.28515625" style="154" customWidth="1"/>
    <col min="13577" max="13577" width="8.85546875" style="154"/>
    <col min="13578" max="13583" width="15.140625" style="154" customWidth="1"/>
    <col min="13584" max="13819" width="8.85546875" style="154"/>
    <col min="13820" max="13820" width="4" style="154" customWidth="1"/>
    <col min="13821" max="13821" width="8.42578125" style="154" customWidth="1"/>
    <col min="13822" max="13822" width="35.5703125" style="154" customWidth="1"/>
    <col min="13823" max="13823" width="8.85546875" style="154" customWidth="1"/>
    <col min="13824" max="13824" width="8.7109375" style="154" customWidth="1"/>
    <col min="13825" max="13825" width="8.28515625" style="154" customWidth="1"/>
    <col min="13826" max="13826" width="7.5703125" style="154" customWidth="1"/>
    <col min="13827" max="13827" width="8.28515625" style="154" customWidth="1"/>
    <col min="13828" max="13828" width="7.42578125" style="154" customWidth="1"/>
    <col min="13829" max="13829" width="8.5703125" style="154" customWidth="1"/>
    <col min="13830" max="13830" width="7.7109375" style="154" customWidth="1"/>
    <col min="13831" max="13831" width="8.5703125" style="154" customWidth="1"/>
    <col min="13832" max="13832" width="10.28515625" style="154" customWidth="1"/>
    <col min="13833" max="13833" width="8.85546875" style="154"/>
    <col min="13834" max="13839" width="15.140625" style="154" customWidth="1"/>
    <col min="13840" max="14075" width="8.85546875" style="154"/>
    <col min="14076" max="14076" width="4" style="154" customWidth="1"/>
    <col min="14077" max="14077" width="8.42578125" style="154" customWidth="1"/>
    <col min="14078" max="14078" width="35.5703125" style="154" customWidth="1"/>
    <col min="14079" max="14079" width="8.85546875" style="154" customWidth="1"/>
    <col min="14080" max="14080" width="8.7109375" style="154" customWidth="1"/>
    <col min="14081" max="14081" width="8.28515625" style="154" customWidth="1"/>
    <col min="14082" max="14082" width="7.5703125" style="154" customWidth="1"/>
    <col min="14083" max="14083" width="8.28515625" style="154" customWidth="1"/>
    <col min="14084" max="14084" width="7.42578125" style="154" customWidth="1"/>
    <col min="14085" max="14085" width="8.5703125" style="154" customWidth="1"/>
    <col min="14086" max="14086" width="7.7109375" style="154" customWidth="1"/>
    <col min="14087" max="14087" width="8.5703125" style="154" customWidth="1"/>
    <col min="14088" max="14088" width="10.28515625" style="154" customWidth="1"/>
    <col min="14089" max="14089" width="8.85546875" style="154"/>
    <col min="14090" max="14095" width="15.140625" style="154" customWidth="1"/>
    <col min="14096" max="14331" width="8.85546875" style="154"/>
    <col min="14332" max="14332" width="4" style="154" customWidth="1"/>
    <col min="14333" max="14333" width="8.42578125" style="154" customWidth="1"/>
    <col min="14334" max="14334" width="35.5703125" style="154" customWidth="1"/>
    <col min="14335" max="14335" width="8.85546875" style="154" customWidth="1"/>
    <col min="14336" max="14336" width="8.7109375" style="154" customWidth="1"/>
    <col min="14337" max="14337" width="8.28515625" style="154" customWidth="1"/>
    <col min="14338" max="14338" width="7.5703125" style="154" customWidth="1"/>
    <col min="14339" max="14339" width="8.28515625" style="154" customWidth="1"/>
    <col min="14340" max="14340" width="7.42578125" style="154" customWidth="1"/>
    <col min="14341" max="14341" width="8.5703125" style="154" customWidth="1"/>
    <col min="14342" max="14342" width="7.7109375" style="154" customWidth="1"/>
    <col min="14343" max="14343" width="8.5703125" style="154" customWidth="1"/>
    <col min="14344" max="14344" width="10.28515625" style="154" customWidth="1"/>
    <col min="14345" max="14345" width="8.85546875" style="154"/>
    <col min="14346" max="14351" width="15.140625" style="154" customWidth="1"/>
    <col min="14352" max="14587" width="8.85546875" style="154"/>
    <col min="14588" max="14588" width="4" style="154" customWidth="1"/>
    <col min="14589" max="14589" width="8.42578125" style="154" customWidth="1"/>
    <col min="14590" max="14590" width="35.5703125" style="154" customWidth="1"/>
    <col min="14591" max="14591" width="8.85546875" style="154" customWidth="1"/>
    <col min="14592" max="14592" width="8.7109375" style="154" customWidth="1"/>
    <col min="14593" max="14593" width="8.28515625" style="154" customWidth="1"/>
    <col min="14594" max="14594" width="7.5703125" style="154" customWidth="1"/>
    <col min="14595" max="14595" width="8.28515625" style="154" customWidth="1"/>
    <col min="14596" max="14596" width="7.42578125" style="154" customWidth="1"/>
    <col min="14597" max="14597" width="8.5703125" style="154" customWidth="1"/>
    <col min="14598" max="14598" width="7.7109375" style="154" customWidth="1"/>
    <col min="14599" max="14599" width="8.5703125" style="154" customWidth="1"/>
    <col min="14600" max="14600" width="10.28515625" style="154" customWidth="1"/>
    <col min="14601" max="14601" width="8.85546875" style="154"/>
    <col min="14602" max="14607" width="15.140625" style="154" customWidth="1"/>
    <col min="14608" max="14843" width="8.85546875" style="154"/>
    <col min="14844" max="14844" width="4" style="154" customWidth="1"/>
    <col min="14845" max="14845" width="8.42578125" style="154" customWidth="1"/>
    <col min="14846" max="14846" width="35.5703125" style="154" customWidth="1"/>
    <col min="14847" max="14847" width="8.85546875" style="154" customWidth="1"/>
    <col min="14848" max="14848" width="8.7109375" style="154" customWidth="1"/>
    <col min="14849" max="14849" width="8.28515625" style="154" customWidth="1"/>
    <col min="14850" max="14850" width="7.5703125" style="154" customWidth="1"/>
    <col min="14851" max="14851" width="8.28515625" style="154" customWidth="1"/>
    <col min="14852" max="14852" width="7.42578125" style="154" customWidth="1"/>
    <col min="14853" max="14853" width="8.5703125" style="154" customWidth="1"/>
    <col min="14854" max="14854" width="7.7109375" style="154" customWidth="1"/>
    <col min="14855" max="14855" width="8.5703125" style="154" customWidth="1"/>
    <col min="14856" max="14856" width="10.28515625" style="154" customWidth="1"/>
    <col min="14857" max="14857" width="8.85546875" style="154"/>
    <col min="14858" max="14863" width="15.140625" style="154" customWidth="1"/>
    <col min="14864" max="15099" width="8.85546875" style="154"/>
    <col min="15100" max="15100" width="4" style="154" customWidth="1"/>
    <col min="15101" max="15101" width="8.42578125" style="154" customWidth="1"/>
    <col min="15102" max="15102" width="35.5703125" style="154" customWidth="1"/>
    <col min="15103" max="15103" width="8.85546875" style="154" customWidth="1"/>
    <col min="15104" max="15104" width="8.7109375" style="154" customWidth="1"/>
    <col min="15105" max="15105" width="8.28515625" style="154" customWidth="1"/>
    <col min="15106" max="15106" width="7.5703125" style="154" customWidth="1"/>
    <col min="15107" max="15107" width="8.28515625" style="154" customWidth="1"/>
    <col min="15108" max="15108" width="7.42578125" style="154" customWidth="1"/>
    <col min="15109" max="15109" width="8.5703125" style="154" customWidth="1"/>
    <col min="15110" max="15110" width="7.7109375" style="154" customWidth="1"/>
    <col min="15111" max="15111" width="8.5703125" style="154" customWidth="1"/>
    <col min="15112" max="15112" width="10.28515625" style="154" customWidth="1"/>
    <col min="15113" max="15113" width="8.85546875" style="154"/>
    <col min="15114" max="15119" width="15.140625" style="154" customWidth="1"/>
    <col min="15120" max="15355" width="8.85546875" style="154"/>
    <col min="15356" max="15356" width="4" style="154" customWidth="1"/>
    <col min="15357" max="15357" width="8.42578125" style="154" customWidth="1"/>
    <col min="15358" max="15358" width="35.5703125" style="154" customWidth="1"/>
    <col min="15359" max="15359" width="8.85546875" style="154" customWidth="1"/>
    <col min="15360" max="15360" width="8.7109375" style="154" customWidth="1"/>
    <col min="15361" max="15361" width="8.28515625" style="154" customWidth="1"/>
    <col min="15362" max="15362" width="7.5703125" style="154" customWidth="1"/>
    <col min="15363" max="15363" width="8.28515625" style="154" customWidth="1"/>
    <col min="15364" max="15364" width="7.42578125" style="154" customWidth="1"/>
    <col min="15365" max="15365" width="8.5703125" style="154" customWidth="1"/>
    <col min="15366" max="15366" width="7.7109375" style="154" customWidth="1"/>
    <col min="15367" max="15367" width="8.5703125" style="154" customWidth="1"/>
    <col min="15368" max="15368" width="10.28515625" style="154" customWidth="1"/>
    <col min="15369" max="15369" width="8.85546875" style="154"/>
    <col min="15370" max="15375" width="15.140625" style="154" customWidth="1"/>
    <col min="15376" max="15611" width="8.85546875" style="154"/>
    <col min="15612" max="15612" width="4" style="154" customWidth="1"/>
    <col min="15613" max="15613" width="8.42578125" style="154" customWidth="1"/>
    <col min="15614" max="15614" width="35.5703125" style="154" customWidth="1"/>
    <col min="15615" max="15615" width="8.85546875" style="154" customWidth="1"/>
    <col min="15616" max="15616" width="8.7109375" style="154" customWidth="1"/>
    <col min="15617" max="15617" width="8.28515625" style="154" customWidth="1"/>
    <col min="15618" max="15618" width="7.5703125" style="154" customWidth="1"/>
    <col min="15619" max="15619" width="8.28515625" style="154" customWidth="1"/>
    <col min="15620" max="15620" width="7.42578125" style="154" customWidth="1"/>
    <col min="15621" max="15621" width="8.5703125" style="154" customWidth="1"/>
    <col min="15622" max="15622" width="7.7109375" style="154" customWidth="1"/>
    <col min="15623" max="15623" width="8.5703125" style="154" customWidth="1"/>
    <col min="15624" max="15624" width="10.28515625" style="154" customWidth="1"/>
    <col min="15625" max="15625" width="8.85546875" style="154"/>
    <col min="15626" max="15631" width="15.140625" style="154" customWidth="1"/>
    <col min="15632" max="15867" width="8.85546875" style="154"/>
    <col min="15868" max="15868" width="4" style="154" customWidth="1"/>
    <col min="15869" max="15869" width="8.42578125" style="154" customWidth="1"/>
    <col min="15870" max="15870" width="35.5703125" style="154" customWidth="1"/>
    <col min="15871" max="15871" width="8.85546875" style="154" customWidth="1"/>
    <col min="15872" max="15872" width="8.7109375" style="154" customWidth="1"/>
    <col min="15873" max="15873" width="8.28515625" style="154" customWidth="1"/>
    <col min="15874" max="15874" width="7.5703125" style="154" customWidth="1"/>
    <col min="15875" max="15875" width="8.28515625" style="154" customWidth="1"/>
    <col min="15876" max="15876" width="7.42578125" style="154" customWidth="1"/>
    <col min="15877" max="15877" width="8.5703125" style="154" customWidth="1"/>
    <col min="15878" max="15878" width="7.7109375" style="154" customWidth="1"/>
    <col min="15879" max="15879" width="8.5703125" style="154" customWidth="1"/>
    <col min="15880" max="15880" width="10.28515625" style="154" customWidth="1"/>
    <col min="15881" max="15881" width="8.85546875" style="154"/>
    <col min="15882" max="15887" width="15.140625" style="154" customWidth="1"/>
    <col min="15888" max="16123" width="8.85546875" style="154"/>
    <col min="16124" max="16124" width="4" style="154" customWidth="1"/>
    <col min="16125" max="16125" width="8.42578125" style="154" customWidth="1"/>
    <col min="16126" max="16126" width="35.5703125" style="154" customWidth="1"/>
    <col min="16127" max="16127" width="8.85546875" style="154" customWidth="1"/>
    <col min="16128" max="16128" width="8.7109375" style="154" customWidth="1"/>
    <col min="16129" max="16129" width="8.28515625" style="154" customWidth="1"/>
    <col min="16130" max="16130" width="7.5703125" style="154" customWidth="1"/>
    <col min="16131" max="16131" width="8.28515625" style="154" customWidth="1"/>
    <col min="16132" max="16132" width="7.42578125" style="154" customWidth="1"/>
    <col min="16133" max="16133" width="8.5703125" style="154" customWidth="1"/>
    <col min="16134" max="16134" width="7.7109375" style="154" customWidth="1"/>
    <col min="16135" max="16135" width="8.5703125" style="154" customWidth="1"/>
    <col min="16136" max="16136" width="10.28515625" style="154" customWidth="1"/>
    <col min="16137" max="16137" width="8.85546875" style="154"/>
    <col min="16138" max="16143" width="15.140625" style="154" customWidth="1"/>
    <col min="16144" max="16384" width="8.85546875" style="154"/>
  </cols>
  <sheetData>
    <row r="1" spans="1:14" s="7" customFormat="1" ht="12.75">
      <c r="A1" s="5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12.75">
      <c r="A2" s="8" t="s">
        <v>155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/>
    </row>
    <row r="3" spans="1:14" s="7" customFormat="1" ht="12.75">
      <c r="A3" s="8" t="s">
        <v>174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6"/>
    </row>
    <row r="4" spans="1:14" s="13" customFormat="1" ht="12.75">
      <c r="A4" s="9"/>
      <c r="B4" s="9"/>
      <c r="C4" s="10" t="s">
        <v>46</v>
      </c>
      <c r="D4" s="10"/>
      <c r="E4" s="10"/>
      <c r="F4" s="10"/>
      <c r="G4" s="10"/>
      <c r="H4" s="10"/>
      <c r="I4" s="10"/>
      <c r="J4" s="10"/>
      <c r="K4" s="159"/>
      <c r="L4" s="159"/>
      <c r="M4" s="11" t="s">
        <v>0</v>
      </c>
      <c r="N4" s="12"/>
    </row>
    <row r="5" spans="1:14" s="20" customFormat="1" ht="12.75">
      <c r="A5" s="14" t="s">
        <v>2</v>
      </c>
      <c r="B5" s="14" t="s">
        <v>117</v>
      </c>
      <c r="C5" s="15" t="s">
        <v>118</v>
      </c>
      <c r="D5" s="15" t="s">
        <v>119</v>
      </c>
      <c r="E5" s="16" t="s">
        <v>50</v>
      </c>
      <c r="F5" s="16"/>
      <c r="G5" s="17" t="s">
        <v>52</v>
      </c>
      <c r="H5" s="17"/>
      <c r="I5" s="18" t="s">
        <v>51</v>
      </c>
      <c r="J5" s="18"/>
      <c r="K5" s="17" t="s">
        <v>120</v>
      </c>
      <c r="L5" s="17"/>
      <c r="M5" s="18" t="s">
        <v>1</v>
      </c>
      <c r="N5" s="19"/>
    </row>
    <row r="6" spans="1:14" s="20" customFormat="1" ht="38.25">
      <c r="A6" s="14"/>
      <c r="B6" s="14"/>
      <c r="C6" s="15"/>
      <c r="D6" s="15"/>
      <c r="E6" s="21" t="s">
        <v>121</v>
      </c>
      <c r="F6" s="22" t="s">
        <v>3</v>
      </c>
      <c r="G6" s="23" t="s">
        <v>55</v>
      </c>
      <c r="H6" s="24" t="s">
        <v>1</v>
      </c>
      <c r="I6" s="25" t="s">
        <v>55</v>
      </c>
      <c r="J6" s="24" t="s">
        <v>1</v>
      </c>
      <c r="K6" s="23" t="s">
        <v>55</v>
      </c>
      <c r="L6" s="24" t="s">
        <v>1</v>
      </c>
      <c r="M6" s="18"/>
      <c r="N6" s="19"/>
    </row>
    <row r="7" spans="1:14" s="29" customFormat="1" ht="12.75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8"/>
    </row>
    <row r="8" spans="1:14" s="29" customFormat="1" ht="12.75">
      <c r="A8" s="30"/>
      <c r="B8" s="31"/>
      <c r="C8" s="30" t="s">
        <v>32</v>
      </c>
      <c r="D8" s="31"/>
      <c r="E8" s="32"/>
      <c r="F8" s="31"/>
      <c r="G8" s="31"/>
      <c r="H8" s="31"/>
      <c r="I8" s="31"/>
      <c r="J8" s="31"/>
      <c r="K8" s="31"/>
      <c r="L8" s="31"/>
      <c r="M8" s="31"/>
      <c r="N8" s="28"/>
    </row>
    <row r="9" spans="1:14" s="40" customFormat="1" ht="38.25">
      <c r="A9" s="33">
        <v>1</v>
      </c>
      <c r="B9" s="34" t="s">
        <v>122</v>
      </c>
      <c r="C9" s="35" t="s">
        <v>156</v>
      </c>
      <c r="D9" s="36" t="s">
        <v>42</v>
      </c>
      <c r="E9" s="36"/>
      <c r="F9" s="37">
        <v>50</v>
      </c>
      <c r="G9" s="3"/>
      <c r="H9" s="3"/>
      <c r="I9" s="3"/>
      <c r="J9" s="3"/>
      <c r="K9" s="3"/>
      <c r="L9" s="3"/>
      <c r="M9" s="3"/>
      <c r="N9" s="39"/>
    </row>
    <row r="10" spans="1:14" s="40" customFormat="1" ht="12.75">
      <c r="A10" s="41"/>
      <c r="B10" s="42"/>
      <c r="C10" s="43" t="s">
        <v>114</v>
      </c>
      <c r="D10" s="44" t="s">
        <v>5</v>
      </c>
      <c r="E10" s="38">
        <v>4.05</v>
      </c>
      <c r="F10" s="38">
        <f>F9*E10</f>
        <v>202.5</v>
      </c>
      <c r="G10" s="160"/>
      <c r="H10" s="3"/>
      <c r="I10" s="3"/>
      <c r="J10" s="3"/>
      <c r="K10" s="160"/>
      <c r="L10" s="3"/>
      <c r="M10" s="3"/>
      <c r="N10" s="39"/>
    </row>
    <row r="11" spans="1:14" s="40" customFormat="1" ht="25.5">
      <c r="A11" s="41"/>
      <c r="B11" s="42"/>
      <c r="C11" s="43" t="s">
        <v>123</v>
      </c>
      <c r="D11" s="44" t="s">
        <v>124</v>
      </c>
      <c r="E11" s="45">
        <v>3.56E-2</v>
      </c>
      <c r="F11" s="38">
        <f>F9*E11</f>
        <v>1.78</v>
      </c>
      <c r="G11" s="160"/>
      <c r="H11" s="3"/>
      <c r="I11" s="160"/>
      <c r="J11" s="3"/>
      <c r="K11" s="160"/>
      <c r="L11" s="3"/>
      <c r="M11" s="3"/>
      <c r="N11" s="39"/>
    </row>
    <row r="12" spans="1:14" s="40" customFormat="1" ht="12.75">
      <c r="A12" s="41"/>
      <c r="B12" s="42"/>
      <c r="C12" s="46" t="s">
        <v>125</v>
      </c>
      <c r="D12" s="44" t="s">
        <v>124</v>
      </c>
      <c r="E12" s="45">
        <v>0.222</v>
      </c>
      <c r="F12" s="38">
        <f>F9*E12</f>
        <v>11.1</v>
      </c>
      <c r="G12" s="160"/>
      <c r="H12" s="3"/>
      <c r="I12" s="160"/>
      <c r="J12" s="3"/>
      <c r="K12" s="160"/>
      <c r="L12" s="3"/>
      <c r="M12" s="3"/>
      <c r="N12" s="39"/>
    </row>
    <row r="13" spans="1:14" s="40" customFormat="1" ht="12.75">
      <c r="A13" s="41"/>
      <c r="B13" s="42"/>
      <c r="C13" s="43" t="s">
        <v>71</v>
      </c>
      <c r="D13" s="44" t="s">
        <v>0</v>
      </c>
      <c r="E13" s="38">
        <f>2.67*0.98</f>
        <v>2.6166</v>
      </c>
      <c r="F13" s="38">
        <f>F9*E13</f>
        <v>130.83000000000001</v>
      </c>
      <c r="G13" s="3"/>
      <c r="H13" s="3"/>
      <c r="I13" s="3"/>
      <c r="J13" s="3"/>
      <c r="K13" s="3"/>
      <c r="L13" s="3"/>
      <c r="M13" s="3"/>
      <c r="N13" s="39"/>
    </row>
    <row r="14" spans="1:14" s="40" customFormat="1" ht="38.25">
      <c r="A14" s="41"/>
      <c r="B14" s="42"/>
      <c r="C14" s="43" t="s">
        <v>156</v>
      </c>
      <c r="D14" s="44" t="s">
        <v>42</v>
      </c>
      <c r="E14" s="38">
        <v>1</v>
      </c>
      <c r="F14" s="38">
        <f>F9*E14</f>
        <v>50</v>
      </c>
      <c r="G14" s="3"/>
      <c r="H14" s="3"/>
      <c r="I14" s="3"/>
      <c r="J14" s="3"/>
      <c r="K14" s="3"/>
      <c r="L14" s="3"/>
      <c r="M14" s="3"/>
      <c r="N14" s="39"/>
    </row>
    <row r="15" spans="1:14" s="40" customFormat="1" ht="12.75">
      <c r="A15" s="41"/>
      <c r="B15" s="42"/>
      <c r="C15" s="43" t="s">
        <v>72</v>
      </c>
      <c r="D15" s="44" t="s">
        <v>0</v>
      </c>
      <c r="E15" s="45">
        <v>0.214</v>
      </c>
      <c r="F15" s="38">
        <f>F9*E15</f>
        <v>10.7</v>
      </c>
      <c r="G15" s="3"/>
      <c r="H15" s="3"/>
      <c r="I15" s="3"/>
      <c r="J15" s="3"/>
      <c r="K15" s="3"/>
      <c r="L15" s="3"/>
      <c r="M15" s="3"/>
      <c r="N15" s="39"/>
    </row>
    <row r="16" spans="1:14" s="40" customFormat="1" ht="12.75">
      <c r="A16" s="33">
        <v>2</v>
      </c>
      <c r="B16" s="47" t="s">
        <v>181</v>
      </c>
      <c r="C16" s="35" t="s">
        <v>191</v>
      </c>
      <c r="D16" s="36" t="s">
        <v>37</v>
      </c>
      <c r="E16" s="36"/>
      <c r="F16" s="37">
        <f>F9*0.25</f>
        <v>12.5</v>
      </c>
      <c r="G16" s="3"/>
      <c r="H16" s="3"/>
      <c r="I16" s="3"/>
      <c r="J16" s="3"/>
      <c r="K16" s="3"/>
      <c r="L16" s="3"/>
      <c r="M16" s="3"/>
      <c r="N16" s="39"/>
    </row>
    <row r="17" spans="1:14" s="40" customFormat="1" ht="12.75">
      <c r="A17" s="41"/>
      <c r="B17" s="42"/>
      <c r="C17" s="43" t="s">
        <v>114</v>
      </c>
      <c r="D17" s="44" t="s">
        <v>5</v>
      </c>
      <c r="E17" s="48">
        <v>1.37</v>
      </c>
      <c r="F17" s="38">
        <f>F16*E17</f>
        <v>17.125</v>
      </c>
      <c r="G17" s="160"/>
      <c r="H17" s="3"/>
      <c r="I17" s="161"/>
      <c r="J17" s="3"/>
      <c r="K17" s="160"/>
      <c r="L17" s="3"/>
      <c r="M17" s="3"/>
      <c r="N17" s="39"/>
    </row>
    <row r="18" spans="1:14" s="40" customFormat="1" ht="12.75">
      <c r="A18" s="41"/>
      <c r="B18" s="49"/>
      <c r="C18" s="50" t="s">
        <v>71</v>
      </c>
      <c r="D18" s="51" t="s">
        <v>0</v>
      </c>
      <c r="E18" s="52">
        <v>0.28299999999999997</v>
      </c>
      <c r="F18" s="38">
        <f>F16*E18</f>
        <v>3.5374999999999996</v>
      </c>
      <c r="G18" s="3"/>
      <c r="H18" s="3"/>
      <c r="I18" s="3"/>
      <c r="J18" s="3"/>
      <c r="K18" s="3"/>
      <c r="L18" s="3"/>
      <c r="M18" s="3"/>
      <c r="N18" s="39"/>
    </row>
    <row r="19" spans="1:14" s="40" customFormat="1" ht="12.75">
      <c r="A19" s="41"/>
      <c r="B19" s="42"/>
      <c r="C19" s="43" t="s">
        <v>192</v>
      </c>
      <c r="D19" s="44" t="s">
        <v>37</v>
      </c>
      <c r="E19" s="38">
        <v>1.02</v>
      </c>
      <c r="F19" s="38">
        <f>F16*E19</f>
        <v>12.75</v>
      </c>
      <c r="G19" s="3"/>
      <c r="H19" s="3"/>
      <c r="I19" s="3"/>
      <c r="J19" s="3"/>
      <c r="K19" s="3"/>
      <c r="L19" s="3"/>
      <c r="M19" s="3"/>
      <c r="N19" s="39"/>
    </row>
    <row r="20" spans="1:14" s="40" customFormat="1" ht="25.5">
      <c r="A20" s="33">
        <v>3</v>
      </c>
      <c r="B20" s="53" t="s">
        <v>126</v>
      </c>
      <c r="C20" s="35" t="s">
        <v>127</v>
      </c>
      <c r="D20" s="36" t="s">
        <v>37</v>
      </c>
      <c r="E20" s="37"/>
      <c r="F20" s="54">
        <v>91.5</v>
      </c>
      <c r="G20" s="3"/>
      <c r="H20" s="3"/>
      <c r="I20" s="3"/>
      <c r="J20" s="3"/>
      <c r="K20" s="3"/>
      <c r="L20" s="3"/>
      <c r="M20" s="3"/>
      <c r="N20" s="39"/>
    </row>
    <row r="21" spans="1:14" s="40" customFormat="1" ht="12.75">
      <c r="A21" s="41"/>
      <c r="B21" s="42"/>
      <c r="C21" s="43" t="s">
        <v>114</v>
      </c>
      <c r="D21" s="44" t="s">
        <v>5</v>
      </c>
      <c r="E21" s="38">
        <v>2.06</v>
      </c>
      <c r="F21" s="38">
        <f>F20*E21</f>
        <v>188.49</v>
      </c>
      <c r="G21" s="3"/>
      <c r="H21" s="3"/>
      <c r="I21" s="3"/>
      <c r="J21" s="3"/>
      <c r="K21" s="3"/>
      <c r="L21" s="3"/>
      <c r="M21" s="3"/>
      <c r="N21" s="39"/>
    </row>
    <row r="22" spans="1:14" s="60" customFormat="1" ht="15">
      <c r="A22" s="26">
        <v>4</v>
      </c>
      <c r="B22" s="26" t="s">
        <v>128</v>
      </c>
      <c r="C22" s="55" t="s">
        <v>129</v>
      </c>
      <c r="D22" s="26" t="s">
        <v>193</v>
      </c>
      <c r="E22" s="56"/>
      <c r="F22" s="57">
        <f>305*0.3*0.15</f>
        <v>13.725</v>
      </c>
      <c r="G22" s="162"/>
      <c r="H22" s="162"/>
      <c r="I22" s="162"/>
      <c r="J22" s="162"/>
      <c r="K22" s="162"/>
      <c r="L22" s="162"/>
      <c r="M22" s="162"/>
      <c r="N22" s="59"/>
    </row>
    <row r="23" spans="1:14" s="60" customFormat="1" ht="12.75">
      <c r="A23" s="27"/>
      <c r="B23" s="27"/>
      <c r="C23" s="61" t="s">
        <v>130</v>
      </c>
      <c r="D23" s="27" t="s">
        <v>131</v>
      </c>
      <c r="E23" s="58">
        <v>1.8</v>
      </c>
      <c r="F23" s="62">
        <f>E23*F22</f>
        <v>24.704999999999998</v>
      </c>
      <c r="G23" s="3"/>
      <c r="H23" s="3"/>
      <c r="I23" s="3"/>
      <c r="J23" s="3"/>
      <c r="K23" s="3"/>
      <c r="L23" s="3"/>
      <c r="M23" s="3"/>
      <c r="N23" s="59"/>
    </row>
    <row r="24" spans="1:14" s="60" customFormat="1" ht="15">
      <c r="A24" s="27"/>
      <c r="B24" s="27"/>
      <c r="C24" s="63" t="s">
        <v>82</v>
      </c>
      <c r="D24" s="27" t="s">
        <v>183</v>
      </c>
      <c r="E24" s="64">
        <v>1.1000000000000001</v>
      </c>
      <c r="F24" s="64">
        <f>F22*E24</f>
        <v>15.0975</v>
      </c>
      <c r="G24" s="162"/>
      <c r="H24" s="3"/>
      <c r="I24" s="163"/>
      <c r="J24" s="162"/>
      <c r="K24" s="162"/>
      <c r="L24" s="162"/>
      <c r="M24" s="3"/>
      <c r="N24" s="59"/>
    </row>
    <row r="25" spans="1:14" s="70" customFormat="1" ht="25.5">
      <c r="A25" s="65">
        <v>5</v>
      </c>
      <c r="B25" s="65" t="s">
        <v>132</v>
      </c>
      <c r="C25" s="55" t="s">
        <v>194</v>
      </c>
      <c r="D25" s="65" t="s">
        <v>7</v>
      </c>
      <c r="E25" s="66"/>
      <c r="F25" s="67">
        <v>305</v>
      </c>
      <c r="G25" s="164"/>
      <c r="H25" s="164"/>
      <c r="I25" s="165"/>
      <c r="J25" s="164"/>
      <c r="K25" s="166"/>
      <c r="L25" s="166"/>
      <c r="M25" s="165"/>
    </row>
    <row r="26" spans="1:14" s="70" customFormat="1" ht="12.75">
      <c r="A26" s="68"/>
      <c r="B26" s="68"/>
      <c r="C26" s="71" t="s">
        <v>4</v>
      </c>
      <c r="D26" s="68" t="s">
        <v>5</v>
      </c>
      <c r="E26" s="72">
        <v>0.2</v>
      </c>
      <c r="F26" s="72">
        <f>F25*E26</f>
        <v>61</v>
      </c>
      <c r="G26" s="3"/>
      <c r="H26" s="3"/>
      <c r="I26" s="161"/>
      <c r="J26" s="3"/>
      <c r="K26" s="3"/>
      <c r="L26" s="3"/>
      <c r="M26" s="3"/>
    </row>
    <row r="27" spans="1:14" s="70" customFormat="1" ht="12.75">
      <c r="A27" s="68"/>
      <c r="B27" s="68"/>
      <c r="C27" s="71" t="s">
        <v>133</v>
      </c>
      <c r="D27" s="68" t="s">
        <v>0</v>
      </c>
      <c r="E27" s="72">
        <v>3.5900000000000001E-2</v>
      </c>
      <c r="F27" s="72">
        <f>F25*E27</f>
        <v>10.9495</v>
      </c>
      <c r="G27" s="162"/>
      <c r="H27" s="3"/>
      <c r="I27" s="163"/>
      <c r="J27" s="162"/>
      <c r="K27" s="162"/>
      <c r="L27" s="162"/>
      <c r="M27" s="3"/>
    </row>
    <row r="28" spans="1:14" s="74" customFormat="1" ht="12.75">
      <c r="A28" s="68"/>
      <c r="B28" s="68"/>
      <c r="C28" s="71" t="s">
        <v>6</v>
      </c>
      <c r="D28" s="68" t="s">
        <v>0</v>
      </c>
      <c r="E28" s="73">
        <v>1.61E-2</v>
      </c>
      <c r="F28" s="72">
        <f>F25*E28</f>
        <v>4.9104999999999999</v>
      </c>
      <c r="G28" s="164"/>
      <c r="H28" s="165"/>
      <c r="I28" s="165"/>
      <c r="J28" s="164"/>
      <c r="K28" s="165"/>
      <c r="L28" s="167"/>
      <c r="M28" s="165"/>
    </row>
    <row r="29" spans="1:14" s="77" customFormat="1" ht="25.5">
      <c r="A29" s="36">
        <v>6</v>
      </c>
      <c r="B29" s="75" t="s">
        <v>134</v>
      </c>
      <c r="C29" s="76" t="s">
        <v>195</v>
      </c>
      <c r="D29" s="36" t="s">
        <v>7</v>
      </c>
      <c r="E29" s="54"/>
      <c r="F29" s="37">
        <f>F25</f>
        <v>305</v>
      </c>
      <c r="G29" s="160"/>
      <c r="H29" s="3"/>
      <c r="I29" s="3"/>
      <c r="J29" s="168"/>
      <c r="K29" s="169"/>
      <c r="L29" s="169"/>
      <c r="M29" s="168"/>
    </row>
    <row r="30" spans="1:14" s="77" customFormat="1" ht="12.75">
      <c r="A30" s="44"/>
      <c r="B30" s="42"/>
      <c r="C30" s="46" t="s">
        <v>4</v>
      </c>
      <c r="D30" s="78" t="s">
        <v>5</v>
      </c>
      <c r="E30" s="79">
        <v>0.15</v>
      </c>
      <c r="F30" s="80">
        <f>F29*E30</f>
        <v>45.75</v>
      </c>
      <c r="G30" s="3"/>
      <c r="H30" s="3"/>
      <c r="I30" s="161"/>
      <c r="J30" s="3"/>
      <c r="K30" s="3"/>
      <c r="L30" s="3"/>
      <c r="M30" s="3"/>
    </row>
    <row r="31" spans="1:14" s="77" customFormat="1" ht="12.75">
      <c r="A31" s="44"/>
      <c r="B31" s="42"/>
      <c r="C31" s="46" t="s">
        <v>133</v>
      </c>
      <c r="D31" s="44" t="s">
        <v>0</v>
      </c>
      <c r="E31" s="45">
        <v>0.10299999999999999</v>
      </c>
      <c r="F31" s="81">
        <f>F29*E31</f>
        <v>31.414999999999999</v>
      </c>
      <c r="G31" s="162"/>
      <c r="H31" s="3"/>
      <c r="I31" s="163"/>
      <c r="J31" s="162"/>
      <c r="K31" s="162"/>
      <c r="L31" s="162"/>
      <c r="M31" s="3"/>
    </row>
    <row r="32" spans="1:14" s="77" customFormat="1" ht="12.75">
      <c r="A32" s="44"/>
      <c r="B32" s="42"/>
      <c r="C32" s="46" t="s">
        <v>6</v>
      </c>
      <c r="D32" s="44" t="s">
        <v>0</v>
      </c>
      <c r="E32" s="45">
        <v>3.8999999999999998E-3</v>
      </c>
      <c r="F32" s="81">
        <f>F29*E32</f>
        <v>1.1895</v>
      </c>
      <c r="G32" s="160"/>
      <c r="H32" s="3"/>
      <c r="I32" s="3"/>
      <c r="J32" s="160"/>
      <c r="K32" s="3"/>
      <c r="L32" s="170"/>
      <c r="M32" s="3"/>
    </row>
    <row r="33" spans="1:15" s="87" customFormat="1" ht="12.75">
      <c r="A33" s="82"/>
      <c r="B33" s="83"/>
      <c r="C33" s="84" t="s">
        <v>157</v>
      </c>
      <c r="D33" s="82" t="s">
        <v>8</v>
      </c>
      <c r="E33" s="85"/>
      <c r="F33" s="86">
        <f>F29</f>
        <v>305</v>
      </c>
      <c r="G33" s="162"/>
      <c r="H33" s="3"/>
      <c r="I33" s="163"/>
      <c r="J33" s="162"/>
      <c r="K33" s="162"/>
      <c r="L33" s="162"/>
      <c r="M33" s="3"/>
    </row>
    <row r="34" spans="1:15" s="40" customFormat="1" ht="12.75">
      <c r="A34" s="33">
        <v>7</v>
      </c>
      <c r="B34" s="75" t="s">
        <v>135</v>
      </c>
      <c r="C34" s="76" t="s">
        <v>136</v>
      </c>
      <c r="D34" s="75" t="s">
        <v>137</v>
      </c>
      <c r="E34" s="88"/>
      <c r="F34" s="37">
        <f>F25</f>
        <v>305</v>
      </c>
      <c r="G34" s="3"/>
      <c r="H34" s="3"/>
      <c r="I34" s="3"/>
      <c r="J34" s="3"/>
      <c r="K34" s="3"/>
      <c r="L34" s="3"/>
      <c r="M34" s="3"/>
      <c r="N34" s="39"/>
    </row>
    <row r="35" spans="1:15" s="95" customFormat="1" ht="25.5">
      <c r="A35" s="89">
        <v>8</v>
      </c>
      <c r="B35" s="90" t="s">
        <v>182</v>
      </c>
      <c r="C35" s="91" t="s">
        <v>160</v>
      </c>
      <c r="D35" s="89" t="s">
        <v>193</v>
      </c>
      <c r="E35" s="89"/>
      <c r="F35" s="92">
        <v>64.7</v>
      </c>
      <c r="G35" s="171"/>
      <c r="H35" s="171"/>
      <c r="I35" s="171"/>
      <c r="J35" s="171"/>
      <c r="K35" s="171"/>
      <c r="L35" s="171"/>
      <c r="M35" s="172"/>
      <c r="N35" s="94"/>
    </row>
    <row r="36" spans="1:15" s="95" customFormat="1" ht="12.75">
      <c r="A36" s="96"/>
      <c r="B36" s="96"/>
      <c r="C36" s="97" t="s">
        <v>39</v>
      </c>
      <c r="D36" s="96" t="s">
        <v>13</v>
      </c>
      <c r="E36" s="98">
        <v>1.21</v>
      </c>
      <c r="F36" s="93">
        <f>F35*E36</f>
        <v>78.287000000000006</v>
      </c>
      <c r="G36" s="173"/>
      <c r="H36" s="173"/>
      <c r="I36" s="173"/>
      <c r="J36" s="173"/>
      <c r="K36" s="173"/>
      <c r="L36" s="173"/>
      <c r="M36" s="173"/>
      <c r="N36" s="94"/>
    </row>
    <row r="37" spans="1:15" s="105" customFormat="1" ht="25.5">
      <c r="A37" s="100">
        <v>9</v>
      </c>
      <c r="B37" s="101" t="s">
        <v>115</v>
      </c>
      <c r="C37" s="102" t="s">
        <v>159</v>
      </c>
      <c r="D37" s="100" t="s">
        <v>193</v>
      </c>
      <c r="E37" s="103"/>
      <c r="F37" s="103">
        <v>26.8</v>
      </c>
      <c r="G37" s="173"/>
      <c r="H37" s="173"/>
      <c r="I37" s="173"/>
      <c r="J37" s="173"/>
      <c r="K37" s="173"/>
      <c r="L37" s="173"/>
      <c r="M37" s="173"/>
      <c r="N37" s="104"/>
      <c r="O37" s="104"/>
    </row>
    <row r="38" spans="1:15" s="105" customFormat="1" ht="12.75">
      <c r="A38" s="106"/>
      <c r="B38" s="107"/>
      <c r="C38" s="108" t="s">
        <v>44</v>
      </c>
      <c r="D38" s="106" t="s">
        <v>13</v>
      </c>
      <c r="E38" s="99">
        <v>1.31</v>
      </c>
      <c r="F38" s="99">
        <f>F37*E38</f>
        <v>35.108000000000004</v>
      </c>
      <c r="G38" s="173"/>
      <c r="H38" s="173"/>
      <c r="I38" s="173"/>
      <c r="J38" s="173"/>
      <c r="K38" s="173"/>
      <c r="L38" s="173"/>
      <c r="M38" s="173"/>
      <c r="N38" s="104"/>
      <c r="O38" s="104"/>
    </row>
    <row r="39" spans="1:15" s="105" customFormat="1" ht="38.25">
      <c r="A39" s="100">
        <v>10</v>
      </c>
      <c r="B39" s="101" t="s">
        <v>158</v>
      </c>
      <c r="C39" s="102" t="s">
        <v>116</v>
      </c>
      <c r="D39" s="100" t="s">
        <v>14</v>
      </c>
      <c r="E39" s="100">
        <v>1.85</v>
      </c>
      <c r="F39" s="103">
        <f>F37*E39</f>
        <v>49.580000000000005</v>
      </c>
      <c r="G39" s="174"/>
      <c r="H39" s="175"/>
      <c r="I39" s="176"/>
      <c r="J39" s="175"/>
      <c r="K39" s="173"/>
      <c r="L39" s="173"/>
      <c r="M39" s="173"/>
      <c r="N39" s="104"/>
      <c r="O39" s="104"/>
    </row>
    <row r="40" spans="1:15" s="110" customFormat="1" ht="12.75">
      <c r="A40" s="44"/>
      <c r="B40" s="42"/>
      <c r="C40" s="36" t="s">
        <v>1</v>
      </c>
      <c r="D40" s="44"/>
      <c r="E40" s="81"/>
      <c r="F40" s="45"/>
      <c r="G40" s="3"/>
      <c r="H40" s="4"/>
      <c r="I40" s="4"/>
      <c r="J40" s="4"/>
      <c r="K40" s="4"/>
      <c r="L40" s="4"/>
      <c r="M40" s="4"/>
      <c r="N40" s="109"/>
    </row>
    <row r="41" spans="1:15" s="110" customFormat="1" ht="12.75">
      <c r="A41" s="44"/>
      <c r="B41" s="42"/>
      <c r="C41" s="111" t="s">
        <v>15</v>
      </c>
      <c r="D41" s="112">
        <v>0.03</v>
      </c>
      <c r="E41" s="81"/>
      <c r="F41" s="81"/>
      <c r="G41" s="3"/>
      <c r="H41" s="4"/>
      <c r="I41" s="4"/>
      <c r="J41" s="4"/>
      <c r="K41" s="4"/>
      <c r="L41" s="4"/>
      <c r="M41" s="4"/>
      <c r="N41" s="109"/>
    </row>
    <row r="42" spans="1:15" s="114" customFormat="1" ht="12.75">
      <c r="A42" s="44"/>
      <c r="B42" s="42"/>
      <c r="C42" s="111" t="s">
        <v>1</v>
      </c>
      <c r="D42" s="36"/>
      <c r="E42" s="44"/>
      <c r="F42" s="44"/>
      <c r="G42" s="160"/>
      <c r="H42" s="4"/>
      <c r="I42" s="4"/>
      <c r="J42" s="4"/>
      <c r="K42" s="4"/>
      <c r="L42" s="4"/>
      <c r="M42" s="4"/>
      <c r="N42" s="113"/>
    </row>
    <row r="43" spans="1:15" s="114" customFormat="1" ht="12.75">
      <c r="A43" s="44"/>
      <c r="B43" s="42"/>
      <c r="C43" s="111" t="s">
        <v>16</v>
      </c>
      <c r="D43" s="112">
        <v>0.1</v>
      </c>
      <c r="E43" s="81"/>
      <c r="F43" s="81"/>
      <c r="G43" s="3"/>
      <c r="H43" s="4"/>
      <c r="I43" s="4"/>
      <c r="J43" s="4"/>
      <c r="K43" s="4"/>
      <c r="L43" s="4"/>
      <c r="M43" s="4"/>
      <c r="N43" s="113"/>
    </row>
    <row r="44" spans="1:15" s="114" customFormat="1" ht="12.75">
      <c r="A44" s="44"/>
      <c r="B44" s="42"/>
      <c r="C44" s="111" t="s">
        <v>1</v>
      </c>
      <c r="D44" s="36"/>
      <c r="E44" s="44"/>
      <c r="F44" s="44"/>
      <c r="G44" s="160"/>
      <c r="H44" s="4"/>
      <c r="I44" s="4"/>
      <c r="J44" s="4"/>
      <c r="K44" s="4"/>
      <c r="L44" s="4"/>
      <c r="M44" s="4"/>
      <c r="N44" s="113"/>
    </row>
    <row r="45" spans="1:15" s="114" customFormat="1" ht="12.75">
      <c r="A45" s="44"/>
      <c r="B45" s="42"/>
      <c r="C45" s="111" t="s">
        <v>17</v>
      </c>
      <c r="D45" s="112">
        <v>0.08</v>
      </c>
      <c r="E45" s="81"/>
      <c r="F45" s="81"/>
      <c r="G45" s="3"/>
      <c r="H45" s="4"/>
      <c r="I45" s="4"/>
      <c r="J45" s="4"/>
      <c r="K45" s="4"/>
      <c r="L45" s="4"/>
      <c r="M45" s="4"/>
      <c r="N45" s="113"/>
    </row>
    <row r="46" spans="1:15" s="116" customFormat="1" ht="12.75">
      <c r="A46" s="44"/>
      <c r="B46" s="42"/>
      <c r="C46" s="111" t="s">
        <v>1</v>
      </c>
      <c r="D46" s="36"/>
      <c r="E46" s="81"/>
      <c r="F46" s="45"/>
      <c r="G46" s="3"/>
      <c r="H46" s="4"/>
      <c r="I46" s="4"/>
      <c r="J46" s="4"/>
      <c r="K46" s="4"/>
      <c r="L46" s="4"/>
      <c r="M46" s="4"/>
      <c r="N46" s="115"/>
    </row>
    <row r="47" spans="1:15" s="120" customFormat="1" ht="12.75">
      <c r="A47" s="27"/>
      <c r="B47" s="27"/>
      <c r="C47" s="117" t="s">
        <v>138</v>
      </c>
      <c r="D47" s="27"/>
      <c r="E47" s="118"/>
      <c r="F47" s="62"/>
      <c r="G47" s="3"/>
      <c r="H47" s="3"/>
      <c r="I47" s="177"/>
      <c r="J47" s="177"/>
      <c r="K47" s="177"/>
      <c r="L47" s="177"/>
      <c r="M47" s="3"/>
      <c r="N47" s="119"/>
    </row>
    <row r="48" spans="1:15" s="70" customFormat="1" ht="12.75">
      <c r="A48" s="65">
        <v>1</v>
      </c>
      <c r="B48" s="65" t="s">
        <v>139</v>
      </c>
      <c r="C48" s="121" t="s">
        <v>140</v>
      </c>
      <c r="D48" s="65" t="s">
        <v>8</v>
      </c>
      <c r="E48" s="66"/>
      <c r="F48" s="122">
        <f>335+225</f>
        <v>560</v>
      </c>
      <c r="G48" s="164"/>
      <c r="H48" s="164"/>
      <c r="I48" s="165"/>
      <c r="J48" s="167"/>
      <c r="K48" s="166"/>
      <c r="L48" s="166"/>
      <c r="M48" s="165"/>
    </row>
    <row r="49" spans="1:14" s="123" customFormat="1" ht="12.75">
      <c r="A49" s="68"/>
      <c r="B49" s="68"/>
      <c r="C49" s="71" t="s">
        <v>4</v>
      </c>
      <c r="D49" s="68" t="s">
        <v>5</v>
      </c>
      <c r="E49" s="72">
        <v>0.14000000000000001</v>
      </c>
      <c r="F49" s="69">
        <f>F48*E49</f>
        <v>78.400000000000006</v>
      </c>
      <c r="G49" s="3"/>
      <c r="H49" s="3"/>
      <c r="I49" s="161"/>
      <c r="J49" s="3"/>
      <c r="K49" s="3"/>
      <c r="L49" s="3"/>
      <c r="M49" s="3"/>
      <c r="N49" s="70"/>
    </row>
    <row r="50" spans="1:14" s="123" customFormat="1" ht="12.75">
      <c r="A50" s="68"/>
      <c r="B50" s="68"/>
      <c r="C50" s="71" t="s">
        <v>133</v>
      </c>
      <c r="D50" s="68" t="s">
        <v>0</v>
      </c>
      <c r="E50" s="73">
        <v>5.2600000000000001E-2</v>
      </c>
      <c r="F50" s="72">
        <f>F48*E50</f>
        <v>29.456</v>
      </c>
      <c r="G50" s="164"/>
      <c r="H50" s="165"/>
      <c r="I50" s="165"/>
      <c r="J50" s="165"/>
      <c r="K50" s="166"/>
      <c r="L50" s="166"/>
      <c r="M50" s="3"/>
      <c r="N50" s="70"/>
    </row>
    <row r="51" spans="1:14" s="123" customFormat="1" ht="12.75">
      <c r="A51" s="68"/>
      <c r="B51" s="68"/>
      <c r="C51" s="71" t="s">
        <v>6</v>
      </c>
      <c r="D51" s="68" t="s">
        <v>0</v>
      </c>
      <c r="E51" s="72">
        <v>0.04</v>
      </c>
      <c r="F51" s="72">
        <f>F48*E51</f>
        <v>22.400000000000002</v>
      </c>
      <c r="G51" s="164"/>
      <c r="H51" s="165"/>
      <c r="I51" s="165"/>
      <c r="J51" s="164"/>
      <c r="K51" s="165"/>
      <c r="L51" s="167"/>
      <c r="M51" s="3"/>
      <c r="N51" s="70"/>
    </row>
    <row r="52" spans="1:14" s="129" customFormat="1" ht="25.5">
      <c r="A52" s="124"/>
      <c r="B52" s="125"/>
      <c r="C52" s="126" t="s">
        <v>141</v>
      </c>
      <c r="D52" s="124" t="s">
        <v>8</v>
      </c>
      <c r="E52" s="127">
        <v>1.03</v>
      </c>
      <c r="F52" s="128">
        <f>225*1.03</f>
        <v>231.75</v>
      </c>
      <c r="G52" s="178"/>
      <c r="H52" s="165"/>
      <c r="I52" s="179"/>
      <c r="J52" s="180"/>
      <c r="K52" s="181"/>
      <c r="L52" s="182"/>
      <c r="M52" s="3"/>
    </row>
    <row r="53" spans="1:14" s="129" customFormat="1" ht="25.5">
      <c r="A53" s="124"/>
      <c r="B53" s="125"/>
      <c r="C53" s="126" t="s">
        <v>142</v>
      </c>
      <c r="D53" s="124" t="s">
        <v>8</v>
      </c>
      <c r="E53" s="127">
        <v>1.03</v>
      </c>
      <c r="F53" s="128">
        <f>335*1.03</f>
        <v>345.05</v>
      </c>
      <c r="G53" s="178"/>
      <c r="H53" s="165"/>
      <c r="I53" s="179"/>
      <c r="J53" s="180"/>
      <c r="K53" s="181"/>
      <c r="L53" s="182"/>
      <c r="M53" s="3"/>
    </row>
    <row r="54" spans="1:14" s="40" customFormat="1" ht="25.5">
      <c r="A54" s="33">
        <v>4</v>
      </c>
      <c r="B54" s="130" t="s">
        <v>143</v>
      </c>
      <c r="C54" s="35" t="s">
        <v>144</v>
      </c>
      <c r="D54" s="36" t="s">
        <v>145</v>
      </c>
      <c r="E54" s="131"/>
      <c r="F54" s="37">
        <v>5</v>
      </c>
      <c r="G54" s="183"/>
      <c r="H54" s="183"/>
      <c r="I54" s="183"/>
      <c r="J54" s="183"/>
      <c r="K54" s="183"/>
      <c r="L54" s="183"/>
      <c r="M54" s="3"/>
      <c r="N54" s="39"/>
    </row>
    <row r="55" spans="1:14" s="40" customFormat="1" ht="12.75">
      <c r="A55" s="41"/>
      <c r="B55" s="49"/>
      <c r="C55" s="43" t="s">
        <v>114</v>
      </c>
      <c r="D55" s="44" t="s">
        <v>5</v>
      </c>
      <c r="E55" s="38">
        <v>9</v>
      </c>
      <c r="F55" s="38">
        <f>F54*E55</f>
        <v>45</v>
      </c>
      <c r="G55" s="3"/>
      <c r="H55" s="3"/>
      <c r="I55" s="3"/>
      <c r="J55" s="3"/>
      <c r="K55" s="3"/>
      <c r="L55" s="3"/>
      <c r="M55" s="3"/>
      <c r="N55" s="39"/>
    </row>
    <row r="56" spans="1:14" s="40" customFormat="1" ht="12.75">
      <c r="A56" s="41"/>
      <c r="B56" s="49"/>
      <c r="C56" s="132" t="s">
        <v>71</v>
      </c>
      <c r="D56" s="51" t="s">
        <v>0</v>
      </c>
      <c r="E56" s="81">
        <v>0.7</v>
      </c>
      <c r="F56" s="38">
        <f>F54*E56</f>
        <v>3.5</v>
      </c>
      <c r="G56" s="3"/>
      <c r="H56" s="3"/>
      <c r="I56" s="3"/>
      <c r="J56" s="3"/>
      <c r="K56" s="3"/>
      <c r="L56" s="3"/>
      <c r="M56" s="3"/>
      <c r="N56" s="39"/>
    </row>
    <row r="57" spans="1:14" s="40" customFormat="1" ht="12.75">
      <c r="A57" s="133"/>
      <c r="B57" s="134"/>
      <c r="C57" s="43" t="s">
        <v>146</v>
      </c>
      <c r="D57" s="44" t="s">
        <v>147</v>
      </c>
      <c r="E57" s="38">
        <v>1.03</v>
      </c>
      <c r="F57" s="38">
        <f>125*E57</f>
        <v>128.75</v>
      </c>
      <c r="G57" s="3"/>
      <c r="H57" s="3"/>
      <c r="I57" s="3"/>
      <c r="J57" s="3"/>
      <c r="K57" s="3"/>
      <c r="L57" s="3"/>
      <c r="M57" s="3"/>
      <c r="N57" s="39"/>
    </row>
    <row r="58" spans="1:14" s="40" customFormat="1" ht="12.75">
      <c r="A58" s="133"/>
      <c r="B58" s="135"/>
      <c r="C58" s="43" t="s">
        <v>72</v>
      </c>
      <c r="D58" s="44" t="s">
        <v>0</v>
      </c>
      <c r="E58" s="38">
        <v>14</v>
      </c>
      <c r="F58" s="38">
        <f>F54*E58</f>
        <v>70</v>
      </c>
      <c r="G58" s="3"/>
      <c r="H58" s="3"/>
      <c r="I58" s="3"/>
      <c r="J58" s="3"/>
      <c r="K58" s="3"/>
      <c r="L58" s="3"/>
      <c r="M58" s="3"/>
      <c r="N58" s="39"/>
    </row>
    <row r="59" spans="1:14" s="40" customFormat="1" ht="25.5">
      <c r="A59" s="33">
        <v>5</v>
      </c>
      <c r="B59" s="130" t="s">
        <v>148</v>
      </c>
      <c r="C59" s="35" t="s">
        <v>149</v>
      </c>
      <c r="D59" s="36" t="s">
        <v>150</v>
      </c>
      <c r="E59" s="131"/>
      <c r="F59" s="37">
        <v>0.28000000000000003</v>
      </c>
      <c r="G59" s="183"/>
      <c r="H59" s="183"/>
      <c r="I59" s="183"/>
      <c r="J59" s="183"/>
      <c r="K59" s="183"/>
      <c r="L59" s="183"/>
      <c r="M59" s="3"/>
      <c r="N59" s="39"/>
    </row>
    <row r="60" spans="1:14" s="40" customFormat="1" ht="12.75">
      <c r="A60" s="41"/>
      <c r="B60" s="49"/>
      <c r="C60" s="43" t="s">
        <v>114</v>
      </c>
      <c r="D60" s="44" t="s">
        <v>5</v>
      </c>
      <c r="E60" s="38">
        <v>12</v>
      </c>
      <c r="F60" s="38">
        <f>F59*E60</f>
        <v>3.3600000000000003</v>
      </c>
      <c r="G60" s="3"/>
      <c r="H60" s="3"/>
      <c r="I60" s="3"/>
      <c r="J60" s="3"/>
      <c r="K60" s="3"/>
      <c r="L60" s="3"/>
      <c r="M60" s="3"/>
      <c r="N60" s="39"/>
    </row>
    <row r="61" spans="1:14" s="40" customFormat="1" ht="12.75">
      <c r="A61" s="41"/>
      <c r="B61" s="49"/>
      <c r="C61" s="132" t="s">
        <v>71</v>
      </c>
      <c r="D61" s="51" t="s">
        <v>0</v>
      </c>
      <c r="E61" s="81">
        <v>0.9</v>
      </c>
      <c r="F61" s="38">
        <f>F59*E61</f>
        <v>0.25200000000000006</v>
      </c>
      <c r="G61" s="3"/>
      <c r="H61" s="3"/>
      <c r="I61" s="3"/>
      <c r="J61" s="3"/>
      <c r="K61" s="3"/>
      <c r="L61" s="3"/>
      <c r="M61" s="3"/>
      <c r="N61" s="39"/>
    </row>
    <row r="62" spans="1:14" s="40" customFormat="1" ht="12.75">
      <c r="A62" s="133"/>
      <c r="B62" s="134"/>
      <c r="C62" s="43" t="s">
        <v>151</v>
      </c>
      <c r="D62" s="44" t="s">
        <v>147</v>
      </c>
      <c r="E62" s="38">
        <v>103</v>
      </c>
      <c r="F62" s="38">
        <f>F59*E62</f>
        <v>28.840000000000003</v>
      </c>
      <c r="G62" s="3"/>
      <c r="H62" s="3"/>
      <c r="I62" s="3"/>
      <c r="J62" s="3"/>
      <c r="K62" s="3"/>
      <c r="L62" s="3"/>
      <c r="M62" s="3"/>
      <c r="N62" s="39"/>
    </row>
    <row r="63" spans="1:14" s="40" customFormat="1" ht="12.75">
      <c r="A63" s="133"/>
      <c r="B63" s="135"/>
      <c r="C63" s="43" t="s">
        <v>72</v>
      </c>
      <c r="D63" s="44" t="s">
        <v>0</v>
      </c>
      <c r="E63" s="38">
        <v>19.3</v>
      </c>
      <c r="F63" s="38">
        <f>F59*E63</f>
        <v>5.4040000000000008</v>
      </c>
      <c r="G63" s="3"/>
      <c r="H63" s="3"/>
      <c r="I63" s="3"/>
      <c r="J63" s="3"/>
      <c r="K63" s="3"/>
      <c r="L63" s="3"/>
      <c r="M63" s="3"/>
      <c r="N63" s="39"/>
    </row>
    <row r="64" spans="1:14" s="139" customFormat="1" ht="12.75">
      <c r="A64" s="26"/>
      <c r="B64" s="26"/>
      <c r="C64" s="100" t="s">
        <v>1</v>
      </c>
      <c r="D64" s="26"/>
      <c r="E64" s="136"/>
      <c r="F64" s="137"/>
      <c r="G64" s="184"/>
      <c r="H64" s="184"/>
      <c r="I64" s="184"/>
      <c r="J64" s="184"/>
      <c r="K64" s="184"/>
      <c r="L64" s="184"/>
      <c r="M64" s="184"/>
      <c r="N64" s="138"/>
    </row>
    <row r="65" spans="1:14" s="141" customFormat="1" ht="25.5">
      <c r="A65" s="42"/>
      <c r="B65" s="42"/>
      <c r="C65" s="76" t="s">
        <v>197</v>
      </c>
      <c r="D65" s="2"/>
      <c r="E65" s="188" t="s">
        <v>196</v>
      </c>
      <c r="F65" s="3"/>
      <c r="G65" s="3"/>
      <c r="H65" s="3"/>
      <c r="I65" s="3"/>
      <c r="J65" s="3"/>
      <c r="K65" s="3"/>
      <c r="L65" s="4"/>
      <c r="M65" s="4"/>
      <c r="N65" s="140"/>
    </row>
    <row r="66" spans="1:14" s="141" customFormat="1" ht="12.75">
      <c r="A66" s="42"/>
      <c r="B66" s="42"/>
      <c r="C66" s="142" t="s">
        <v>1</v>
      </c>
      <c r="D66" s="2"/>
      <c r="E66" s="3"/>
      <c r="F66" s="3"/>
      <c r="G66" s="3"/>
      <c r="H66" s="4"/>
      <c r="I66" s="4"/>
      <c r="J66" s="4"/>
      <c r="K66" s="4"/>
      <c r="L66" s="4"/>
      <c r="M66" s="4"/>
      <c r="N66" s="140"/>
    </row>
    <row r="67" spans="1:14" s="139" customFormat="1" ht="25.5">
      <c r="A67" s="26"/>
      <c r="B67" s="26"/>
      <c r="C67" s="143" t="s">
        <v>152</v>
      </c>
      <c r="D67" s="189"/>
      <c r="E67" s="188" t="s">
        <v>196</v>
      </c>
      <c r="F67" s="190"/>
      <c r="G67" s="184"/>
      <c r="H67" s="184"/>
      <c r="I67" s="184"/>
      <c r="J67" s="184"/>
      <c r="K67" s="184"/>
      <c r="L67" s="184"/>
      <c r="M67" s="184"/>
      <c r="N67" s="138"/>
    </row>
    <row r="68" spans="1:14" s="145" customFormat="1" ht="12.75">
      <c r="A68" s="26"/>
      <c r="B68" s="26"/>
      <c r="C68" s="142" t="s">
        <v>1</v>
      </c>
      <c r="D68" s="191"/>
      <c r="E68" s="192"/>
      <c r="F68" s="190"/>
      <c r="G68" s="184"/>
      <c r="H68" s="184"/>
      <c r="I68" s="184"/>
      <c r="J68" s="184"/>
      <c r="K68" s="184"/>
      <c r="L68" s="184"/>
      <c r="M68" s="4"/>
      <c r="N68" s="144"/>
    </row>
    <row r="69" spans="1:14" s="145" customFormat="1" ht="12.75">
      <c r="A69" s="26"/>
      <c r="B69" s="26"/>
      <c r="C69" s="142" t="s">
        <v>153</v>
      </c>
      <c r="D69" s="191"/>
      <c r="E69" s="188" t="s">
        <v>196</v>
      </c>
      <c r="F69" s="190"/>
      <c r="G69" s="184"/>
      <c r="H69" s="184"/>
      <c r="I69" s="184"/>
      <c r="J69" s="184"/>
      <c r="K69" s="184"/>
      <c r="L69" s="184"/>
      <c r="M69" s="4"/>
      <c r="N69" s="144"/>
    </row>
    <row r="70" spans="1:14" s="145" customFormat="1" ht="12.75">
      <c r="A70" s="30"/>
      <c r="B70" s="30"/>
      <c r="C70" s="146" t="s">
        <v>1</v>
      </c>
      <c r="D70" s="193"/>
      <c r="E70" s="194"/>
      <c r="F70" s="195"/>
      <c r="G70" s="185"/>
      <c r="H70" s="185"/>
      <c r="I70" s="185"/>
      <c r="J70" s="185"/>
      <c r="K70" s="185"/>
      <c r="L70" s="185"/>
      <c r="M70" s="186"/>
      <c r="N70" s="144"/>
    </row>
    <row r="71" spans="1:14" s="120" customFormat="1" ht="12.75">
      <c r="A71" s="26"/>
      <c r="B71" s="147"/>
      <c r="C71" s="148" t="s">
        <v>154</v>
      </c>
      <c r="D71" s="196"/>
      <c r="E71" s="197"/>
      <c r="F71" s="187"/>
      <c r="G71" s="187"/>
      <c r="H71" s="187"/>
      <c r="I71" s="187"/>
      <c r="J71" s="187"/>
      <c r="K71" s="187"/>
      <c r="L71" s="187"/>
      <c r="M71" s="184"/>
      <c r="N71" s="119"/>
    </row>
    <row r="72" spans="1:14" s="152" customFormat="1" ht="12.75">
      <c r="A72" s="149"/>
      <c r="B72" s="150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151"/>
    </row>
    <row r="73" spans="1:14">
      <c r="A73" s="153"/>
      <c r="N73" s="155"/>
    </row>
    <row r="74" spans="1:14">
      <c r="A74" s="153"/>
      <c r="N74" s="155"/>
    </row>
    <row r="75" spans="1:14" s="158" customFormat="1" ht="12.75">
      <c r="A75" s="77"/>
      <c r="B75" s="156"/>
      <c r="C75" s="156"/>
      <c r="D75" s="77"/>
      <c r="E75" s="77"/>
      <c r="F75" s="157"/>
      <c r="G75" s="77"/>
      <c r="H75" s="156"/>
      <c r="I75" s="156"/>
      <c r="J75" s="156"/>
      <c r="K75" s="156"/>
      <c r="L75" s="77"/>
      <c r="M75" s="77"/>
    </row>
    <row r="76" spans="1:14">
      <c r="A76" s="153"/>
      <c r="N76" s="155"/>
    </row>
    <row r="77" spans="1:14">
      <c r="N77" s="155"/>
    </row>
    <row r="78" spans="1:14">
      <c r="N78" s="155"/>
    </row>
    <row r="79" spans="1:14">
      <c r="N79" s="155"/>
    </row>
    <row r="80" spans="1:14">
      <c r="N80" s="155"/>
    </row>
    <row r="81" spans="14:14">
      <c r="N81" s="155"/>
    </row>
    <row r="82" spans="14:14">
      <c r="N82" s="155"/>
    </row>
  </sheetData>
  <sheetProtection algorithmName="SHA-512" hashValue="rw+Wl0PZq/wetnwDSkMcWD0RKIANES2bffDoFsQ2PG0MzhbMNK9OqXO1mLpkdci7RQqmwWOdhJvc6RguWwLxfQ==" saltValue="KlEPQOhf3+h4t6gAYAcD8w==" spinCount="100000" sheet="1" objects="1" scenarios="1"/>
  <autoFilter ref="A7:O39"/>
  <mergeCells count="17">
    <mergeCell ref="A5:A6"/>
    <mergeCell ref="B5:B6"/>
    <mergeCell ref="C5:C6"/>
    <mergeCell ref="D5:D6"/>
    <mergeCell ref="E5:F5"/>
    <mergeCell ref="A1:M1"/>
    <mergeCell ref="A2:M2"/>
    <mergeCell ref="A3:M3"/>
    <mergeCell ref="C4:J4"/>
    <mergeCell ref="K4:L4"/>
    <mergeCell ref="G5:H5"/>
    <mergeCell ref="I5:J5"/>
    <mergeCell ref="K5:L5"/>
    <mergeCell ref="M5:M6"/>
    <mergeCell ref="B75:C75"/>
    <mergeCell ref="H75:I75"/>
    <mergeCell ref="J75:K75"/>
  </mergeCells>
  <conditionalFormatting sqref="G59 E59">
    <cfRule type="cellIs" dxfId="2" priority="1" stopIfTrue="1" operator="equal">
      <formula>8223.307275</formula>
    </cfRule>
  </conditionalFormatting>
  <conditionalFormatting sqref="E66:F66 F65">
    <cfRule type="cellIs" dxfId="1" priority="3" stopIfTrue="1" operator="equal">
      <formula>0</formula>
    </cfRule>
  </conditionalFormatting>
  <conditionalFormatting sqref="G54 E54">
    <cfRule type="cellIs" dxfId="0" priority="2" stopIfTrue="1" operator="equal">
      <formula>8223.307275</formula>
    </cfRule>
  </conditionalFormatting>
  <pageMargins left="0.70866141732283472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კრებსითი</vt:lpstr>
      <vt:lpstr>დედოფლისწყარო სოფ. გამარჯვება</vt:lpstr>
      <vt:lpstr>სკვერის განათება-2</vt:lpstr>
      <vt:lpstr>'დედოფლისწყარო სოფ. გამარჯვება'!Print_Area</vt:lpstr>
      <vt:lpstr>კრებსითი!Print_Area</vt:lpstr>
      <vt:lpstr>'სკვერის განათება-2'!Print_Area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t2</dc:creator>
  <cp:lastModifiedBy>Ilia Zurikashvili</cp:lastModifiedBy>
  <cp:lastPrinted>2020-01-20T09:06:32Z</cp:lastPrinted>
  <dcterms:created xsi:type="dcterms:W3CDTF">2018-11-05T09:22:41Z</dcterms:created>
  <dcterms:modified xsi:type="dcterms:W3CDTF">2020-12-31T12:22:18Z</dcterms:modified>
</cp:coreProperties>
</file>