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730" windowHeight="11760"/>
  </bookViews>
  <sheets>
    <sheet name="LOKALURI 1" sheetId="12" r:id="rId1"/>
  </sheets>
  <definedNames>
    <definedName name="_xlnm.Print_Area" localSheetId="0">'LOKALURI 1'!$A$1:$G$42</definedName>
    <definedName name="_xlnm.Print_Titles" localSheetId="0">'LOKALURI 1'!#REF!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2"/>
  <c r="I34" s="1"/>
  <c r="M7"/>
  <c r="J7"/>
  <c r="K11" l="1"/>
  <c r="J13" s="1"/>
  <c r="J17"/>
  <c r="M22"/>
  <c r="L22" s="1"/>
  <c r="J22" s="1"/>
  <c r="M25"/>
  <c r="L25" s="1"/>
  <c r="J25" s="1"/>
  <c r="J23"/>
  <c r="J11" l="1"/>
  <c r="J12" s="1"/>
  <c r="J15"/>
  <c r="J24"/>
  <c r="J26" l="1"/>
  <c r="J28" l="1"/>
  <c r="J30" l="1"/>
  <c r="J32" l="1"/>
  <c r="J35" l="1"/>
  <c r="I35" s="1"/>
  <c r="I39" s="1"/>
  <c r="K3" s="1"/>
  <c r="J39" l="1"/>
  <c r="L3" s="1"/>
  <c r="J3"/>
  <c r="M3" l="1"/>
  <c r="I3" s="1"/>
</calcChain>
</file>

<file path=xl/sharedStrings.xml><?xml version="1.0" encoding="utf-8"?>
<sst xmlns="http://schemas.openxmlformats.org/spreadsheetml/2006/main" count="91" uniqueCount="70">
  <si>
    <t>m2</t>
  </si>
  <si>
    <t>ტ</t>
  </si>
  <si>
    <t>27-10-1</t>
  </si>
  <si>
    <t>27-13-1</t>
  </si>
  <si>
    <t>27-32</t>
  </si>
  <si>
    <t>27-42</t>
  </si>
  <si>
    <t>საფუძველი</t>
  </si>
  <si>
    <t>სამუშაოს დასახელება</t>
  </si>
  <si>
    <t>სამშენებლო სამუშაოები</t>
  </si>
  <si>
    <t>მ3</t>
  </si>
  <si>
    <t>ქვიშა-ხრეშოვანი ნარევი</t>
  </si>
  <si>
    <t>ს/გზის სავალი ნაწილის მოწყობა_x000D_
ა/ბეტონის საფარით</t>
  </si>
  <si>
    <t>1000მ2</t>
  </si>
  <si>
    <t>27-8-1_x000D_
კ-1,2</t>
  </si>
  <si>
    <t>საფუძვლის მოყვანა პროფილზე</t>
  </si>
  <si>
    <t>1000 მ2</t>
  </si>
  <si>
    <t>ფრაქციული ღორღი 0÷40 მმ</t>
  </si>
  <si>
    <t xml:space="preserve">ასფალტო-ბეტონის მოსაწყობ ადგილზე ბითუმის ემულსიის მოსხმა  </t>
  </si>
  <si>
    <t xml:space="preserve">ბითუმის ემულსია </t>
  </si>
  <si>
    <t>27-39-1 ცხ.40_x000D_
კ - 1,2</t>
  </si>
  <si>
    <t>მსხვილმარცვლოვანი ასფალტო-ბეტონის საფარის მოწყობა სისქით 7 სმ</t>
  </si>
  <si>
    <t xml:space="preserve">მსხვილმარცვლოვანი ასფალტო-ბეტონი_x000D_
</t>
  </si>
  <si>
    <t xml:space="preserve">ბითუმის ემულსიის მოსხმა </t>
  </si>
  <si>
    <t>ბითუმის ემულსია</t>
  </si>
  <si>
    <t>წვრილმარცვლოვანი ასფალტო-ბეტონის საფარის მოწყობა სისქით 5 სმ</t>
  </si>
  <si>
    <t xml:space="preserve">წვრილმარცვლოვანი ასფალტო-ბეტონი_x000D_
</t>
  </si>
  <si>
    <t xml:space="preserve">სატრასპორტო ხარჯები _x000D_
</t>
  </si>
  <si>
    <t>ჯამი</t>
  </si>
  <si>
    <t>ზედნადები ხარჯები  %</t>
  </si>
  <si>
    <t>ჯამი:</t>
  </si>
  <si>
    <t>გეგმიური დაგროვება  %</t>
  </si>
  <si>
    <t>სულ ჯამი:</t>
  </si>
  <si>
    <t>სახარჯთაღრიცხვო ღირებულება</t>
  </si>
  <si>
    <t>N</t>
  </si>
  <si>
    <t>საპროექტო მონაცემზე</t>
  </si>
  <si>
    <t>განზომი ლების ერთელზე</t>
  </si>
  <si>
    <t>სულ</t>
  </si>
  <si>
    <t>განზომი ლების _x000D_
ერთეული</t>
  </si>
  <si>
    <t xml:space="preserve">ს/გზის სავალ ნაწილზე საფუძვლის მოწყობა ქვიშა-ხრეშოვანი ნარევით, სისქით 20 სმ, ტკეპნით  </t>
  </si>
  <si>
    <t>შემასწორებელი ფენის მოწყობა ფრაქციული ღორღით სისქით 10 სმ</t>
  </si>
  <si>
    <t>ბეტონის ანაკრები ბორდიურების მოწყობა</t>
  </si>
  <si>
    <t>1-78-4</t>
  </si>
  <si>
    <t>მიწის ამოღება ხელით ბორდიურების მოსაწყობად</t>
  </si>
  <si>
    <t>100 მ3</t>
  </si>
  <si>
    <t>1-21-15</t>
  </si>
  <si>
    <t>ამოღებული გრუნტის დატვირთვა _x000D_
ავტოთვითმცლელზე და გატანა</t>
  </si>
  <si>
    <t>1000 მ3</t>
  </si>
  <si>
    <t>30-3-2</t>
  </si>
  <si>
    <t>ბორდიურებისათვის ქვიშა-ხრეშოვანი ბალიშის მოწყობა 10 სმ სისქით</t>
  </si>
  <si>
    <t>ქვიშა-ხრეში</t>
  </si>
  <si>
    <t>6-14-3</t>
  </si>
  <si>
    <t>ბორდიურებისათვის ბეტონის მომზადების მოწყობა 5 სმ სისქით</t>
  </si>
  <si>
    <t>ბეტონი ბ-15</t>
  </si>
  <si>
    <t>27-19-2</t>
  </si>
  <si>
    <t>ბეტონის ანაკრები ბორდიურის მოწყობა 1000X150X300მმ</t>
  </si>
  <si>
    <t>100 გრძ/მ</t>
  </si>
  <si>
    <t>ბეტონის ანაკრები ბორდიური 1000X150X300მმ</t>
  </si>
  <si>
    <t>გრძ/მ</t>
  </si>
  <si>
    <t>ცემენტის ხსნარი</t>
  </si>
  <si>
    <t>არსებული ჭების მოყვანა პროფილზე</t>
  </si>
  <si>
    <t>7-25-1</t>
  </si>
  <si>
    <t>არსებული რკინა-ბეტონის ჭების თავსახურების დემონტაჟი</t>
  </si>
  <si>
    <t>6-15-1</t>
  </si>
  <si>
    <t>100მ3</t>
  </si>
  <si>
    <t>რკინა-ბეტონის ჭების თავსახურების მონტაჟი</t>
  </si>
  <si>
    <t>ბეტონი ბ-25</t>
  </si>
  <si>
    <t>რკინა-ბეტონის ჭების ზომების მოყვანა საპროექტო ნიშნულამდე (50 ცალი)</t>
  </si>
  <si>
    <t xml:space="preserve">გაუთვალისწინებელი სამუშაოები </t>
  </si>
  <si>
    <t>დღგ:</t>
  </si>
  <si>
    <t>ქ. ბათუმში კომუნალური ინფრასტრუქტურის დაწესებულებათა რეაბილიტაციის პროექტის თანადაფინანსების (მე-4 ფაზის) ფარგლებში მიმდინარე წყალარინების სისტემის სარეაბილიტაციო სამუშაოების შემდეგ დაზიანებული ქუჩების აღდგენითი სამუშაოები მეორე ეტაპი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</si>
</sst>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0.0000"/>
    <numFmt numFmtId="168" formatCode="#,##0.000"/>
    <numFmt numFmtId="169" formatCode="#,##0.0000"/>
    <numFmt numFmtId="170" formatCode="#,##0.000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Sylfaen"/>
      <family val="1"/>
      <charset val="204"/>
    </font>
    <font>
      <sz val="11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sz val="11"/>
      <color indexed="8"/>
      <name val="AcadNusx"/>
    </font>
    <font>
      <sz val="11"/>
      <color indexed="8"/>
      <name val="Calibri"/>
      <family val="2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3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theme="0"/>
      <name val="Sylfaen"/>
      <family val="1"/>
      <charset val="204"/>
    </font>
    <font>
      <sz val="8"/>
      <color theme="0"/>
      <name val="Sylfaen"/>
      <family val="1"/>
      <charset val="204"/>
    </font>
    <font>
      <sz val="11"/>
      <color theme="0"/>
      <name val="AcadNusx"/>
    </font>
    <font>
      <sz val="8"/>
      <color theme="0"/>
      <name val="AcadNusx"/>
    </font>
    <font>
      <sz val="10"/>
      <color theme="0"/>
      <name val="AcadNusx"/>
    </font>
    <font>
      <sz val="10"/>
      <color theme="0"/>
      <name val="Sylfaen"/>
      <family val="1"/>
      <charset val="204"/>
    </font>
    <font>
      <b/>
      <sz val="10"/>
      <color theme="0"/>
      <name val="Sylfaen"/>
      <family val="1"/>
      <charset val="204"/>
    </font>
    <font>
      <b/>
      <sz val="8"/>
      <color theme="1"/>
      <name val="Sylfaen"/>
      <family val="1"/>
    </font>
    <font>
      <b/>
      <sz val="11"/>
      <color theme="0"/>
      <name val="Sylfaen"/>
      <family val="1"/>
    </font>
    <font>
      <b/>
      <sz val="8"/>
      <color theme="0"/>
      <name val="Sylfaen"/>
      <family val="1"/>
    </font>
    <font>
      <b/>
      <sz val="8"/>
      <color indexed="8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0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4" fillId="0" borderId="1" applyNumberFormat="0" applyFill="0" applyAlignment="0" applyProtection="0"/>
  </cellStyleXfs>
  <cellXfs count="139">
    <xf numFmtId="0" fontId="0" fillId="0" borderId="0" xfId="0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0" fontId="16" fillId="0" borderId="0" xfId="0" applyFont="1" applyFill="1"/>
    <xf numFmtId="0" fontId="17" fillId="0" borderId="0" xfId="0" applyFont="1" applyFill="1"/>
    <xf numFmtId="4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/>
    <xf numFmtId="2" fontId="18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/>
    <xf numFmtId="166" fontId="18" fillId="0" borderId="0" xfId="0" applyNumberFormat="1" applyFont="1" applyFill="1"/>
    <xf numFmtId="166" fontId="18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vertical="center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2" fontId="13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12" fillId="0" borderId="2" xfId="0" applyNumberFormat="1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top" wrapText="1"/>
    </xf>
    <xf numFmtId="2" fontId="13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2" xfId="7" applyNumberFormat="1" applyFont="1" applyFill="1" applyBorder="1" applyAlignment="1">
      <alignment horizontal="right" vertical="center" wrapText="1"/>
    </xf>
    <xf numFmtId="165" fontId="13" fillId="0" borderId="2" xfId="7" applyNumberFormat="1" applyFont="1" applyFill="1" applyBorder="1" applyAlignment="1">
      <alignment horizontal="right" vertical="top" wrapText="1"/>
    </xf>
    <xf numFmtId="2" fontId="13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9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23" fillId="2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4" fontId="24" fillId="0" borderId="0" xfId="0" applyNumberFormat="1" applyFont="1" applyFill="1" applyAlignment="1">
      <alignment horizontal="center" vertical="center"/>
    </xf>
    <xf numFmtId="0" fontId="26" fillId="0" borderId="0" xfId="0" applyFont="1"/>
    <xf numFmtId="0" fontId="26" fillId="0" borderId="0" xfId="0" applyFont="1" applyFill="1"/>
    <xf numFmtId="2" fontId="23" fillId="2" borderId="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9" fontId="27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2" fontId="12" fillId="0" borderId="2" xfId="6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166" fontId="13" fillId="0" borderId="2" xfId="6" applyNumberFormat="1" applyFont="1" applyFill="1" applyBorder="1" applyAlignment="1">
      <alignment horizontal="center" vertical="center" wrapText="1"/>
    </xf>
    <xf numFmtId="169" fontId="12" fillId="0" borderId="2" xfId="0" applyNumberFormat="1" applyFont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/>
    </xf>
    <xf numFmtId="4" fontId="13" fillId="0" borderId="2" xfId="7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2" fontId="13" fillId="0" borderId="2" xfId="7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6" fontId="12" fillId="0" borderId="7" xfId="0" applyNumberFormat="1" applyFont="1" applyFill="1" applyBorder="1" applyAlignment="1">
      <alignment vertical="center"/>
    </xf>
    <xf numFmtId="4" fontId="13" fillId="0" borderId="2" xfId="7" applyNumberFormat="1" applyFont="1" applyFill="1" applyBorder="1" applyAlignment="1">
      <alignment horizontal="center" vertical="top" wrapText="1"/>
    </xf>
    <xf numFmtId="165" fontId="13" fillId="0" borderId="2" xfId="7" applyNumberFormat="1" applyFont="1" applyFill="1" applyBorder="1" applyAlignment="1" applyProtection="1">
      <alignment horizontal="right" vertical="top" wrapText="1"/>
      <protection locked="0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 wrapText="1"/>
    </xf>
    <xf numFmtId="2" fontId="12" fillId="0" borderId="5" xfId="6" applyNumberFormat="1" applyFont="1" applyFill="1" applyBorder="1" applyAlignment="1">
      <alignment horizontal="center" vertical="center" wrapText="1"/>
    </xf>
    <xf numFmtId="2" fontId="12" fillId="0" borderId="6" xfId="6" applyNumberFormat="1" applyFont="1" applyFill="1" applyBorder="1" applyAlignment="1">
      <alignment horizontal="center" vertical="center" wrapText="1"/>
    </xf>
    <xf numFmtId="2" fontId="12" fillId="0" borderId="7" xfId="6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2" fontId="12" fillId="0" borderId="2" xfId="7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168" fontId="12" fillId="0" borderId="5" xfId="7" applyNumberFormat="1" applyFont="1" applyFill="1" applyBorder="1" applyAlignment="1">
      <alignment horizontal="center" vertical="center" wrapText="1"/>
    </xf>
    <xf numFmtId="168" fontId="12" fillId="0" borderId="6" xfId="7" applyNumberFormat="1" applyFont="1" applyFill="1" applyBorder="1" applyAlignment="1">
      <alignment horizontal="center" vertical="center" wrapText="1"/>
    </xf>
    <xf numFmtId="168" fontId="12" fillId="0" borderId="7" xfId="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2" fontId="2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2" fontId="23" fillId="2" borderId="3" xfId="0" applyNumberFormat="1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</cellXfs>
  <cellStyles count="10">
    <cellStyle name="Heading 3" xfId="9" builtinId="18" hidden="1"/>
    <cellStyle name="Normal" xfId="0" builtinId="0"/>
    <cellStyle name="Normal 10" xfId="1"/>
    <cellStyle name="Обычный 2" xfId="2"/>
    <cellStyle name="Обычный 2 2" xfId="3"/>
    <cellStyle name="Обычный 4" xfId="4"/>
    <cellStyle name="Процентный 2" xfId="5"/>
    <cellStyle name="Финансовый 2" xfId="6"/>
    <cellStyle name="მძიმე 2" xfId="7"/>
    <cellStyle name="ჩვეულებრივი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topLeftCell="A52" zoomScale="85" zoomScaleNormal="85" workbookViewId="0">
      <selection sqref="A1:G1"/>
    </sheetView>
  </sheetViews>
  <sheetFormatPr defaultColWidth="9.140625" defaultRowHeight="15"/>
  <cols>
    <col min="1" max="1" width="3.42578125" style="3" customWidth="1"/>
    <col min="2" max="2" width="12.140625" style="4" customWidth="1"/>
    <col min="3" max="3" width="41.85546875" style="5" customWidth="1"/>
    <col min="4" max="4" width="10.7109375" style="3" customWidth="1"/>
    <col min="5" max="5" width="10.7109375" style="109" customWidth="1"/>
    <col min="6" max="6" width="10.7109375" style="6" customWidth="1"/>
    <col min="7" max="7" width="10.7109375" style="7" customWidth="1"/>
    <col min="8" max="8" width="14.5703125" style="29" customWidth="1"/>
    <col min="9" max="9" width="14.28515625" style="12" customWidth="1"/>
    <col min="10" max="10" width="16.7109375" style="30" customWidth="1"/>
    <col min="11" max="11" width="13.140625" style="12" bestFit="1" customWidth="1"/>
    <col min="12" max="12" width="11.28515625" style="12" customWidth="1"/>
    <col min="13" max="13" width="13.85546875" style="12" customWidth="1"/>
    <col min="14" max="14" width="13.7109375" style="12" bestFit="1" customWidth="1"/>
    <col min="15" max="15" width="14.28515625" style="25" bestFit="1" customWidth="1"/>
    <col min="16" max="17" width="9.140625" style="12"/>
    <col min="18" max="18" width="9.140625" style="2"/>
    <col min="19" max="19" width="9.140625" style="1"/>
    <col min="20" max="16384" width="9.140625" style="2"/>
  </cols>
  <sheetData>
    <row r="1" spans="1:19" ht="70.5" customHeight="1">
      <c r="A1" s="130" t="s">
        <v>69</v>
      </c>
      <c r="B1" s="130"/>
      <c r="C1" s="130"/>
      <c r="D1" s="130"/>
      <c r="E1" s="130"/>
      <c r="F1" s="130"/>
      <c r="G1" s="130"/>
      <c r="H1" s="12"/>
    </row>
    <row r="2" spans="1:19" s="90" customFormat="1" ht="22.5" customHeight="1">
      <c r="A2" s="133" t="s">
        <v>33</v>
      </c>
      <c r="B2" s="133" t="s">
        <v>6</v>
      </c>
      <c r="C2" s="133" t="s">
        <v>7</v>
      </c>
      <c r="D2" s="138" t="s">
        <v>37</v>
      </c>
      <c r="E2" s="136" t="s">
        <v>34</v>
      </c>
      <c r="F2" s="134" t="s">
        <v>32</v>
      </c>
      <c r="G2" s="134"/>
      <c r="H2" s="87"/>
      <c r="I2" s="88"/>
      <c r="J2" s="88"/>
      <c r="K2" s="88"/>
      <c r="L2" s="88"/>
      <c r="M2" s="88"/>
      <c r="N2" s="87"/>
      <c r="O2" s="89"/>
      <c r="P2" s="88"/>
      <c r="Q2" s="88"/>
      <c r="S2" s="91"/>
    </row>
    <row r="3" spans="1:19" s="90" customFormat="1" ht="39.75" customHeight="1">
      <c r="A3" s="133"/>
      <c r="B3" s="133"/>
      <c r="C3" s="133"/>
      <c r="D3" s="138"/>
      <c r="E3" s="137"/>
      <c r="F3" s="92" t="s">
        <v>35</v>
      </c>
      <c r="G3" s="86" t="s">
        <v>36</v>
      </c>
      <c r="H3" s="87"/>
      <c r="I3" s="93" t="e">
        <f>M3/J21</f>
        <v>#REF!</v>
      </c>
      <c r="J3" s="89">
        <f>G39</f>
        <v>0</v>
      </c>
      <c r="K3" s="89">
        <f>I39</f>
        <v>0</v>
      </c>
      <c r="L3" s="93">
        <f>J39</f>
        <v>0</v>
      </c>
      <c r="M3" s="89" t="e">
        <f>#REF!</f>
        <v>#REF!</v>
      </c>
      <c r="N3" s="87"/>
      <c r="O3" s="88"/>
      <c r="P3" s="88"/>
      <c r="Q3" s="88"/>
      <c r="S3" s="91"/>
    </row>
    <row r="4" spans="1:19" s="1" customFormat="1" ht="19.149999999999999" customHeight="1">
      <c r="A4" s="132" t="s">
        <v>8</v>
      </c>
      <c r="B4" s="132"/>
      <c r="C4" s="132"/>
      <c r="D4" s="53"/>
      <c r="E4" s="54"/>
      <c r="F4" s="54"/>
      <c r="G4" s="54"/>
      <c r="H4" s="12"/>
      <c r="I4" s="12"/>
      <c r="J4" s="15"/>
      <c r="K4" s="12"/>
      <c r="L4" s="12"/>
      <c r="M4" s="12"/>
      <c r="N4" s="12"/>
      <c r="O4" s="31"/>
      <c r="P4" s="12"/>
      <c r="Q4" s="12"/>
      <c r="R4" s="9"/>
      <c r="S4" s="8"/>
    </row>
    <row r="5" spans="1:19" s="11" customFormat="1" ht="20.45" customHeight="1">
      <c r="A5" s="131" t="s">
        <v>59</v>
      </c>
      <c r="B5" s="131"/>
      <c r="C5" s="131"/>
      <c r="D5" s="51"/>
      <c r="E5" s="52"/>
      <c r="F5" s="52"/>
      <c r="G5" s="52"/>
      <c r="H5" s="16"/>
      <c r="I5" s="17"/>
      <c r="J5" s="18"/>
      <c r="K5" s="17"/>
      <c r="L5" s="17"/>
      <c r="M5" s="17"/>
      <c r="N5" s="32"/>
      <c r="O5" s="17"/>
      <c r="P5" s="17"/>
      <c r="Q5" s="17"/>
      <c r="S5" s="10"/>
    </row>
    <row r="6" spans="1:19" s="11" customFormat="1" ht="36" customHeight="1">
      <c r="A6" s="38">
        <v>1</v>
      </c>
      <c r="B6" s="37" t="s">
        <v>60</v>
      </c>
      <c r="C6" s="46" t="s">
        <v>61</v>
      </c>
      <c r="D6" s="55" t="s">
        <v>9</v>
      </c>
      <c r="E6" s="98">
        <v>16</v>
      </c>
      <c r="F6" s="56"/>
      <c r="G6" s="57"/>
      <c r="H6" s="14"/>
      <c r="I6" s="19"/>
      <c r="J6" s="19">
        <v>50</v>
      </c>
      <c r="K6" s="17"/>
      <c r="L6" s="33"/>
      <c r="M6" s="16">
        <v>0.32</v>
      </c>
      <c r="N6" s="32"/>
      <c r="O6" s="17"/>
      <c r="P6" s="17"/>
      <c r="Q6" s="17"/>
      <c r="S6" s="10"/>
    </row>
    <row r="7" spans="1:19" s="11" customFormat="1" ht="31.5" customHeight="1">
      <c r="A7" s="38">
        <v>2</v>
      </c>
      <c r="B7" s="39" t="s">
        <v>62</v>
      </c>
      <c r="C7" s="49" t="s">
        <v>66</v>
      </c>
      <c r="D7" s="40" t="s">
        <v>63</v>
      </c>
      <c r="E7" s="99">
        <v>0.04</v>
      </c>
      <c r="F7" s="58"/>
      <c r="G7" s="58"/>
      <c r="H7" s="14"/>
      <c r="I7" s="19"/>
      <c r="J7" s="19">
        <f>J6</f>
        <v>50</v>
      </c>
      <c r="K7" s="17"/>
      <c r="L7" s="33"/>
      <c r="M7" s="16">
        <f>0.24/3</f>
        <v>0.08</v>
      </c>
      <c r="N7" s="32"/>
      <c r="O7" s="17"/>
      <c r="P7" s="17"/>
      <c r="Q7" s="17"/>
      <c r="S7" s="10"/>
    </row>
    <row r="8" spans="1:19" s="11" customFormat="1" ht="30">
      <c r="A8" s="135">
        <v>3</v>
      </c>
      <c r="B8" s="37" t="s">
        <v>60</v>
      </c>
      <c r="C8" s="46" t="s">
        <v>64</v>
      </c>
      <c r="D8" s="55" t="s">
        <v>9</v>
      </c>
      <c r="E8" s="119">
        <v>16</v>
      </c>
      <c r="F8" s="120"/>
      <c r="G8" s="121"/>
      <c r="H8" s="14"/>
      <c r="I8" s="19"/>
      <c r="J8" s="17"/>
      <c r="K8" s="17"/>
      <c r="L8" s="17"/>
      <c r="M8" s="17"/>
      <c r="N8" s="32"/>
      <c r="O8" s="17"/>
      <c r="P8" s="17"/>
      <c r="Q8" s="17"/>
      <c r="S8" s="10"/>
    </row>
    <row r="9" spans="1:19" s="11" customFormat="1" ht="15.75">
      <c r="A9" s="135"/>
      <c r="B9" s="38"/>
      <c r="C9" s="50" t="s">
        <v>65</v>
      </c>
      <c r="D9" s="59" t="s">
        <v>9</v>
      </c>
      <c r="E9" s="100">
        <v>0.28799999999999998</v>
      </c>
      <c r="F9" s="60"/>
      <c r="G9" s="61"/>
      <c r="H9" s="14"/>
      <c r="I9" s="19"/>
      <c r="J9" s="17"/>
      <c r="K9" s="17"/>
      <c r="L9" s="17"/>
      <c r="M9" s="17"/>
      <c r="N9" s="32"/>
      <c r="O9" s="17"/>
      <c r="P9" s="17"/>
      <c r="Q9" s="17"/>
      <c r="S9" s="10"/>
    </row>
    <row r="10" spans="1:19" s="1" customFormat="1" ht="19.149999999999999" customHeight="1">
      <c r="A10" s="131" t="s">
        <v>40</v>
      </c>
      <c r="B10" s="132"/>
      <c r="C10" s="132"/>
      <c r="D10" s="51"/>
      <c r="E10" s="52"/>
      <c r="F10" s="52"/>
      <c r="G10" s="52"/>
      <c r="H10" s="20"/>
      <c r="I10" s="17"/>
      <c r="J10" s="19">
        <v>200</v>
      </c>
      <c r="K10" s="19">
        <v>0</v>
      </c>
      <c r="L10" s="17"/>
      <c r="M10" s="17"/>
      <c r="N10" s="12"/>
      <c r="O10" s="31"/>
      <c r="P10" s="12"/>
      <c r="Q10" s="12"/>
      <c r="R10" s="9"/>
      <c r="S10" s="8"/>
    </row>
    <row r="11" spans="1:19" s="1" customFormat="1" ht="30">
      <c r="A11" s="38">
        <v>1</v>
      </c>
      <c r="B11" s="39" t="s">
        <v>41</v>
      </c>
      <c r="C11" s="46" t="s">
        <v>42</v>
      </c>
      <c r="D11" s="40" t="s">
        <v>43</v>
      </c>
      <c r="E11" s="101">
        <v>0.06</v>
      </c>
      <c r="F11" s="41"/>
      <c r="G11" s="58"/>
      <c r="H11" s="19"/>
      <c r="I11" s="19"/>
      <c r="J11" s="19">
        <f>K11*L11*M11</f>
        <v>6</v>
      </c>
      <c r="K11" s="19">
        <f>J10</f>
        <v>200</v>
      </c>
      <c r="L11" s="16">
        <v>0.15</v>
      </c>
      <c r="M11" s="16">
        <v>0.2</v>
      </c>
      <c r="N11" s="12"/>
      <c r="O11" s="31"/>
      <c r="P11" s="12"/>
      <c r="Q11" s="12"/>
      <c r="R11" s="9"/>
      <c r="S11" s="8"/>
    </row>
    <row r="12" spans="1:19" s="1" customFormat="1" ht="30">
      <c r="A12" s="62">
        <v>2</v>
      </c>
      <c r="B12" s="42" t="s">
        <v>44</v>
      </c>
      <c r="C12" s="43" t="s">
        <v>45</v>
      </c>
      <c r="D12" s="63" t="s">
        <v>46</v>
      </c>
      <c r="E12" s="102">
        <v>6.0000000000000001E-3</v>
      </c>
      <c r="F12" s="41"/>
      <c r="G12" s="41"/>
      <c r="H12" s="19"/>
      <c r="I12" s="19"/>
      <c r="J12" s="19">
        <f>J11</f>
        <v>6</v>
      </c>
      <c r="K12" s="17"/>
      <c r="L12" s="17"/>
      <c r="M12" s="17"/>
      <c r="N12" s="17"/>
      <c r="O12" s="31"/>
      <c r="P12" s="12"/>
      <c r="Q12" s="12"/>
      <c r="R12" s="9"/>
      <c r="S12" s="8"/>
    </row>
    <row r="13" spans="1:19" s="1" customFormat="1" ht="30">
      <c r="A13" s="135">
        <v>3</v>
      </c>
      <c r="B13" s="37" t="s">
        <v>47</v>
      </c>
      <c r="C13" s="46" t="s">
        <v>48</v>
      </c>
      <c r="D13" s="55" t="s">
        <v>9</v>
      </c>
      <c r="E13" s="123">
        <v>3</v>
      </c>
      <c r="F13" s="123"/>
      <c r="G13" s="123"/>
      <c r="H13" s="19"/>
      <c r="I13" s="19"/>
      <c r="J13" s="19">
        <f>K11*0.1*0.15</f>
        <v>3</v>
      </c>
      <c r="K13" s="17"/>
      <c r="L13" s="21"/>
      <c r="M13" s="16"/>
      <c r="N13" s="16"/>
      <c r="O13" s="31"/>
      <c r="P13" s="12"/>
      <c r="Q13" s="12"/>
      <c r="R13" s="9"/>
      <c r="S13" s="8"/>
    </row>
    <row r="14" spans="1:19" s="1" customFormat="1" ht="19.149999999999999" customHeight="1">
      <c r="A14" s="135"/>
      <c r="B14" s="64"/>
      <c r="C14" s="65" t="s">
        <v>49</v>
      </c>
      <c r="D14" s="66" t="s">
        <v>9</v>
      </c>
      <c r="E14" s="103">
        <v>3.3</v>
      </c>
      <c r="F14" s="67"/>
      <c r="G14" s="68"/>
      <c r="H14" s="19"/>
      <c r="I14" s="19"/>
      <c r="J14" s="34"/>
      <c r="K14" s="17"/>
      <c r="L14" s="17"/>
      <c r="M14" s="17"/>
      <c r="N14" s="17"/>
      <c r="O14" s="31"/>
      <c r="P14" s="12"/>
      <c r="Q14" s="12"/>
      <c r="R14" s="9"/>
      <c r="S14" s="8"/>
    </row>
    <row r="15" spans="1:19" s="1" customFormat="1" ht="30">
      <c r="A15" s="135">
        <v>4</v>
      </c>
      <c r="B15" s="37" t="s">
        <v>50</v>
      </c>
      <c r="C15" s="49" t="s">
        <v>51</v>
      </c>
      <c r="D15" s="40" t="s">
        <v>9</v>
      </c>
      <c r="E15" s="122">
        <v>1.5</v>
      </c>
      <c r="F15" s="122"/>
      <c r="G15" s="122"/>
      <c r="H15" s="19"/>
      <c r="I15" s="19"/>
      <c r="J15" s="35">
        <f>J13/2</f>
        <v>1.5</v>
      </c>
      <c r="K15" s="17"/>
      <c r="L15" s="17"/>
      <c r="M15" s="17"/>
      <c r="N15" s="17"/>
      <c r="O15" s="31"/>
      <c r="P15" s="12"/>
      <c r="Q15" s="12"/>
      <c r="R15" s="9"/>
      <c r="S15" s="8"/>
    </row>
    <row r="16" spans="1:19" s="1" customFormat="1" ht="19.149999999999999" customHeight="1">
      <c r="A16" s="135"/>
      <c r="B16" s="38"/>
      <c r="C16" s="50" t="s">
        <v>52</v>
      </c>
      <c r="D16" s="38" t="s">
        <v>9</v>
      </c>
      <c r="E16" s="104">
        <v>1.52</v>
      </c>
      <c r="F16" s="44"/>
      <c r="G16" s="69"/>
      <c r="H16" s="19"/>
      <c r="I16" s="19"/>
      <c r="J16" s="17"/>
      <c r="K16" s="17"/>
      <c r="L16" s="17"/>
      <c r="M16" s="17"/>
      <c r="N16" s="17"/>
      <c r="O16" s="31"/>
      <c r="P16" s="12"/>
      <c r="Q16" s="12"/>
      <c r="R16" s="9"/>
      <c r="S16" s="8"/>
    </row>
    <row r="17" spans="1:19" s="1" customFormat="1" ht="30">
      <c r="A17" s="135">
        <v>5</v>
      </c>
      <c r="B17" s="37" t="s">
        <v>53</v>
      </c>
      <c r="C17" s="46" t="s">
        <v>54</v>
      </c>
      <c r="D17" s="55" t="s">
        <v>55</v>
      </c>
      <c r="E17" s="123">
        <v>2</v>
      </c>
      <c r="F17" s="123"/>
      <c r="G17" s="123"/>
      <c r="H17" s="19"/>
      <c r="I17" s="19"/>
      <c r="J17" s="19">
        <f>J10</f>
        <v>200</v>
      </c>
      <c r="K17" s="17"/>
      <c r="L17" s="17"/>
      <c r="M17" s="17"/>
      <c r="N17" s="17"/>
      <c r="O17" s="31"/>
      <c r="P17" s="12"/>
      <c r="Q17" s="12"/>
      <c r="R17" s="9"/>
      <c r="S17" s="8"/>
    </row>
    <row r="18" spans="1:19" s="1" customFormat="1" ht="19.149999999999999" customHeight="1">
      <c r="A18" s="135"/>
      <c r="B18" s="38"/>
      <c r="C18" s="50" t="s">
        <v>56</v>
      </c>
      <c r="D18" s="66" t="s">
        <v>57</v>
      </c>
      <c r="E18" s="105">
        <v>202</v>
      </c>
      <c r="F18" s="70"/>
      <c r="G18" s="61"/>
      <c r="H18" s="19"/>
      <c r="I18" s="19"/>
      <c r="J18" s="19"/>
      <c r="K18" s="17"/>
      <c r="L18" s="17"/>
      <c r="M18" s="17"/>
      <c r="N18" s="17"/>
      <c r="O18" s="31"/>
      <c r="P18" s="12"/>
      <c r="Q18" s="12"/>
      <c r="R18" s="9"/>
      <c r="S18" s="8"/>
    </row>
    <row r="19" spans="1:19" s="1" customFormat="1" ht="19.149999999999999" customHeight="1">
      <c r="A19" s="135"/>
      <c r="B19" s="45"/>
      <c r="C19" s="50" t="s">
        <v>58</v>
      </c>
      <c r="D19" s="59" t="s">
        <v>9</v>
      </c>
      <c r="E19" s="105">
        <v>1</v>
      </c>
      <c r="F19" s="70"/>
      <c r="G19" s="61"/>
      <c r="H19" s="19"/>
      <c r="I19" s="19"/>
      <c r="J19" s="17"/>
      <c r="K19" s="17"/>
      <c r="L19" s="17"/>
      <c r="M19" s="17"/>
      <c r="N19" s="17"/>
      <c r="O19" s="31"/>
      <c r="P19" s="12"/>
      <c r="Q19" s="12"/>
      <c r="R19" s="9"/>
      <c r="S19" s="8"/>
    </row>
    <row r="20" spans="1:19" ht="33" customHeight="1">
      <c r="A20" s="131" t="s">
        <v>11</v>
      </c>
      <c r="B20" s="131"/>
      <c r="C20" s="131"/>
      <c r="D20" s="51"/>
      <c r="E20" s="52"/>
      <c r="F20" s="52"/>
      <c r="G20" s="52"/>
      <c r="H20" s="22"/>
      <c r="J20" s="23"/>
      <c r="K20" s="25" t="s">
        <v>0</v>
      </c>
      <c r="O20" s="12"/>
    </row>
    <row r="21" spans="1:19" ht="45">
      <c r="A21" s="38">
        <v>6</v>
      </c>
      <c r="B21" s="37" t="s">
        <v>2</v>
      </c>
      <c r="C21" s="46" t="s">
        <v>38</v>
      </c>
      <c r="D21" s="40" t="s">
        <v>12</v>
      </c>
      <c r="E21" s="124">
        <v>11.954000000000001</v>
      </c>
      <c r="F21" s="124"/>
      <c r="G21" s="124"/>
      <c r="H21" s="24"/>
      <c r="I21" s="19"/>
      <c r="J21" s="24">
        <v>11954</v>
      </c>
      <c r="K21" s="12">
        <v>36364</v>
      </c>
      <c r="O21" s="12"/>
    </row>
    <row r="22" spans="1:19" ht="15.75">
      <c r="A22" s="38"/>
      <c r="B22" s="38"/>
      <c r="C22" s="50" t="s">
        <v>10</v>
      </c>
      <c r="D22" s="38" t="s">
        <v>9</v>
      </c>
      <c r="E22" s="110">
        <v>2966.98</v>
      </c>
      <c r="F22" s="44"/>
      <c r="G22" s="111"/>
      <c r="H22" s="24"/>
      <c r="I22" s="19"/>
      <c r="J22" s="25" t="e">
        <f>SUM(K22:L22)</f>
        <v>#REF!</v>
      </c>
      <c r="K22" s="25">
        <v>149</v>
      </c>
      <c r="L22" s="25" t="e">
        <f>M22*N22</f>
        <v>#REF!</v>
      </c>
      <c r="M22" s="25" t="e">
        <f>#REF!-#REF!</f>
        <v>#REF!</v>
      </c>
      <c r="N22" s="12">
        <v>12.4</v>
      </c>
      <c r="O22" s="12"/>
    </row>
    <row r="23" spans="1:19" ht="30">
      <c r="A23" s="71">
        <v>7</v>
      </c>
      <c r="B23" s="72" t="s">
        <v>13</v>
      </c>
      <c r="C23" s="73" t="s">
        <v>14</v>
      </c>
      <c r="D23" s="63" t="s">
        <v>12</v>
      </c>
      <c r="E23" s="112">
        <v>11.954000000000001</v>
      </c>
      <c r="F23" s="113"/>
      <c r="G23" s="114"/>
      <c r="H23" s="24"/>
      <c r="I23" s="19"/>
      <c r="J23" s="24">
        <f>J21</f>
        <v>11954</v>
      </c>
    </row>
    <row r="24" spans="1:19" ht="39" customHeight="1">
      <c r="A24" s="38">
        <v>8</v>
      </c>
      <c r="B24" s="37" t="s">
        <v>3</v>
      </c>
      <c r="C24" s="43" t="s">
        <v>39</v>
      </c>
      <c r="D24" s="74" t="s">
        <v>15</v>
      </c>
      <c r="E24" s="127">
        <v>11.954000000000001</v>
      </c>
      <c r="F24" s="128"/>
      <c r="G24" s="129"/>
      <c r="H24" s="24"/>
      <c r="I24" s="19"/>
      <c r="J24" s="24">
        <f>J23</f>
        <v>11954</v>
      </c>
      <c r="M24" s="25">
        <v>12</v>
      </c>
      <c r="O24" s="12"/>
    </row>
    <row r="25" spans="1:19" ht="17.25" customHeight="1">
      <c r="A25" s="38"/>
      <c r="B25" s="45"/>
      <c r="C25" s="50" t="s">
        <v>16</v>
      </c>
      <c r="D25" s="59" t="s">
        <v>9</v>
      </c>
      <c r="E25" s="115">
        <v>1535.61</v>
      </c>
      <c r="F25" s="116"/>
      <c r="G25" s="69"/>
      <c r="H25" s="24"/>
      <c r="I25" s="19"/>
      <c r="J25" s="25" t="e">
        <f t="shared" ref="J25" si="0">K25-L25</f>
        <v>#REF!</v>
      </c>
      <c r="K25" s="25">
        <v>10</v>
      </c>
      <c r="L25" s="25" t="e">
        <f t="shared" ref="L25" si="1">M25*N25</f>
        <v>#REF!</v>
      </c>
      <c r="M25" s="25" t="e">
        <f>M24-#REF!</f>
        <v>#REF!</v>
      </c>
      <c r="N25" s="25">
        <v>0.63</v>
      </c>
      <c r="O25" s="12"/>
    </row>
    <row r="26" spans="1:19" ht="37.15" customHeight="1">
      <c r="A26" s="38">
        <v>9</v>
      </c>
      <c r="B26" s="37" t="s">
        <v>4</v>
      </c>
      <c r="C26" s="46" t="s">
        <v>17</v>
      </c>
      <c r="D26" s="40" t="s">
        <v>12</v>
      </c>
      <c r="E26" s="125">
        <v>11.954000000000001</v>
      </c>
      <c r="F26" s="125"/>
      <c r="G26" s="125"/>
      <c r="H26" s="24"/>
      <c r="I26" s="19"/>
      <c r="J26" s="24">
        <f>J24</f>
        <v>11954</v>
      </c>
      <c r="O26" s="12"/>
    </row>
    <row r="27" spans="1:19" ht="17.25" customHeight="1">
      <c r="A27" s="38"/>
      <c r="B27" s="45"/>
      <c r="C27" s="47" t="s">
        <v>18</v>
      </c>
      <c r="D27" s="38" t="s">
        <v>1</v>
      </c>
      <c r="E27" s="117">
        <v>21.4</v>
      </c>
      <c r="F27" s="111"/>
      <c r="G27" s="118"/>
      <c r="H27" s="24"/>
      <c r="I27" s="19"/>
      <c r="O27" s="12"/>
    </row>
    <row r="28" spans="1:19" ht="48" customHeight="1">
      <c r="A28" s="38">
        <v>10</v>
      </c>
      <c r="B28" s="37" t="s">
        <v>19</v>
      </c>
      <c r="C28" s="49" t="s">
        <v>20</v>
      </c>
      <c r="D28" s="40" t="s">
        <v>12</v>
      </c>
      <c r="E28" s="125">
        <v>11.954000000000001</v>
      </c>
      <c r="F28" s="125"/>
      <c r="G28" s="125"/>
      <c r="H28" s="24"/>
      <c r="I28" s="19"/>
      <c r="J28" s="24">
        <f>J26</f>
        <v>11954</v>
      </c>
      <c r="L28" s="25"/>
      <c r="M28" s="25"/>
      <c r="N28" s="25"/>
    </row>
    <row r="29" spans="1:19" ht="17.25" customHeight="1">
      <c r="A29" s="38"/>
      <c r="B29" s="38"/>
      <c r="C29" s="50" t="s">
        <v>21</v>
      </c>
      <c r="D29" s="38" t="s">
        <v>1</v>
      </c>
      <c r="E29" s="117">
        <v>2149.33</v>
      </c>
      <c r="F29" s="111"/>
      <c r="G29" s="118"/>
      <c r="H29" s="24"/>
      <c r="I29" s="19"/>
      <c r="L29" s="25">
        <v>4</v>
      </c>
      <c r="M29" s="25">
        <v>103</v>
      </c>
      <c r="N29" s="25"/>
    </row>
    <row r="30" spans="1:19" ht="24.75" customHeight="1">
      <c r="A30" s="38">
        <v>11</v>
      </c>
      <c r="B30" s="37" t="s">
        <v>5</v>
      </c>
      <c r="C30" s="46" t="s">
        <v>22</v>
      </c>
      <c r="D30" s="40" t="s">
        <v>12</v>
      </c>
      <c r="E30" s="126">
        <v>11.954000000000001</v>
      </c>
      <c r="F30" s="126"/>
      <c r="G30" s="126"/>
      <c r="H30" s="24"/>
      <c r="I30" s="19"/>
      <c r="J30" s="24">
        <f>J28</f>
        <v>11954</v>
      </c>
      <c r="O30" s="12"/>
    </row>
    <row r="31" spans="1:19" ht="15.75">
      <c r="A31" s="38"/>
      <c r="B31" s="45"/>
      <c r="C31" s="47" t="s">
        <v>23</v>
      </c>
      <c r="D31" s="38" t="s">
        <v>1</v>
      </c>
      <c r="E31" s="107">
        <v>7.1719999999999997</v>
      </c>
      <c r="F31" s="48"/>
      <c r="G31" s="61"/>
      <c r="H31" s="24"/>
      <c r="I31" s="19"/>
      <c r="O31" s="12"/>
    </row>
    <row r="32" spans="1:19" ht="45">
      <c r="A32" s="38">
        <v>12</v>
      </c>
      <c r="B32" s="37" t="s">
        <v>19</v>
      </c>
      <c r="C32" s="46" t="s">
        <v>24</v>
      </c>
      <c r="D32" s="40" t="s">
        <v>12</v>
      </c>
      <c r="E32" s="122">
        <v>11.954000000000001</v>
      </c>
      <c r="F32" s="122"/>
      <c r="G32" s="122"/>
      <c r="H32" s="24"/>
      <c r="I32" s="19"/>
      <c r="J32" s="24">
        <f>J30</f>
        <v>11954</v>
      </c>
      <c r="O32" s="12"/>
    </row>
    <row r="33" spans="1:19" ht="18.75" customHeight="1">
      <c r="A33" s="38"/>
      <c r="B33" s="38"/>
      <c r="C33" s="50" t="s">
        <v>25</v>
      </c>
      <c r="D33" s="38" t="s">
        <v>1</v>
      </c>
      <c r="E33" s="106">
        <v>1537.28</v>
      </c>
      <c r="F33" s="48"/>
      <c r="G33" s="61"/>
      <c r="H33" s="24"/>
      <c r="I33" s="19"/>
      <c r="L33" s="25"/>
      <c r="M33" s="25">
        <v>12.8</v>
      </c>
      <c r="N33" s="25"/>
    </row>
    <row r="34" spans="1:19" ht="16.5" customHeight="1">
      <c r="A34" s="45"/>
      <c r="B34" s="75"/>
      <c r="C34" s="76" t="s">
        <v>26</v>
      </c>
      <c r="D34" s="77"/>
      <c r="E34" s="78"/>
      <c r="F34" s="78"/>
      <c r="G34" s="41"/>
      <c r="H34" s="24"/>
      <c r="I34" s="23" t="e">
        <f>J34*3%</f>
        <v>#REF!</v>
      </c>
      <c r="J34" s="36" t="e">
        <f>#REF!+G31+#REF!+#REF!+G27+#REF!+#REF!+#REF!+#REF!+G19+G18+G16+#REF!+#REF!</f>
        <v>#REF!</v>
      </c>
      <c r="M34" s="26"/>
      <c r="N34" s="26"/>
    </row>
    <row r="35" spans="1:19" ht="19.5" customHeight="1">
      <c r="A35" s="79"/>
      <c r="B35" s="79"/>
      <c r="C35" s="79" t="s">
        <v>27</v>
      </c>
      <c r="D35" s="79"/>
      <c r="E35" s="79"/>
      <c r="F35" s="79"/>
      <c r="G35" s="80"/>
      <c r="H35" s="24"/>
      <c r="I35" s="23">
        <f>J35/2+G34</f>
        <v>0</v>
      </c>
      <c r="J35" s="36">
        <f>SUM(G6:G33)</f>
        <v>0</v>
      </c>
    </row>
    <row r="36" spans="1:19" s="3" customFormat="1" ht="19.5" customHeight="1">
      <c r="A36" s="79"/>
      <c r="B36" s="79"/>
      <c r="C36" s="79" t="s">
        <v>28</v>
      </c>
      <c r="D36" s="81">
        <v>0.1</v>
      </c>
      <c r="E36" s="79"/>
      <c r="F36" s="79"/>
      <c r="G36" s="80"/>
      <c r="H36" s="24"/>
      <c r="I36" s="15"/>
      <c r="J36" s="30"/>
      <c r="K36" s="12"/>
      <c r="L36" s="12"/>
      <c r="M36" s="12"/>
      <c r="N36" s="12"/>
      <c r="O36" s="25"/>
      <c r="P36" s="12"/>
      <c r="Q36" s="12"/>
      <c r="R36" s="2"/>
      <c r="S36" s="1"/>
    </row>
    <row r="37" spans="1:19" s="3" customFormat="1" ht="19.5" customHeight="1">
      <c r="A37" s="79"/>
      <c r="B37" s="79"/>
      <c r="C37" s="79" t="s">
        <v>29</v>
      </c>
      <c r="D37" s="81"/>
      <c r="E37" s="79"/>
      <c r="F37" s="79"/>
      <c r="G37" s="80"/>
      <c r="H37" s="27"/>
      <c r="I37" s="15"/>
      <c r="J37" s="30"/>
      <c r="K37" s="12"/>
      <c r="L37" s="12"/>
      <c r="M37" s="12"/>
      <c r="N37" s="12"/>
      <c r="O37" s="25"/>
      <c r="P37" s="12"/>
      <c r="Q37" s="12"/>
      <c r="R37" s="2"/>
      <c r="S37" s="1"/>
    </row>
    <row r="38" spans="1:19" s="3" customFormat="1" ht="19.5" customHeight="1">
      <c r="A38" s="79"/>
      <c r="B38" s="79"/>
      <c r="C38" s="79" t="s">
        <v>30</v>
      </c>
      <c r="D38" s="81">
        <v>0.08</v>
      </c>
      <c r="E38" s="79"/>
      <c r="F38" s="79"/>
      <c r="G38" s="80"/>
      <c r="H38" s="27"/>
      <c r="I38" s="15"/>
      <c r="J38" s="30"/>
      <c r="K38" s="12"/>
      <c r="L38" s="12"/>
      <c r="M38" s="12"/>
      <c r="N38" s="12"/>
      <c r="O38" s="25"/>
      <c r="P38" s="12"/>
      <c r="Q38" s="12"/>
      <c r="R38" s="2"/>
      <c r="S38" s="1"/>
    </row>
    <row r="39" spans="1:19" s="3" customFormat="1" ht="19.5" customHeight="1">
      <c r="A39" s="79"/>
      <c r="B39" s="79"/>
      <c r="C39" s="79" t="s">
        <v>31</v>
      </c>
      <c r="D39" s="79"/>
      <c r="E39" s="79"/>
      <c r="F39" s="79"/>
      <c r="G39" s="80"/>
      <c r="H39" s="27"/>
      <c r="I39" s="23">
        <f>I35*1.1*1.08</f>
        <v>0</v>
      </c>
      <c r="J39" s="24">
        <f>I39-G39</f>
        <v>0</v>
      </c>
      <c r="K39" s="12"/>
      <c r="L39" s="12"/>
      <c r="M39" s="12"/>
      <c r="N39" s="12"/>
      <c r="O39" s="25"/>
      <c r="P39" s="12"/>
      <c r="Q39" s="12"/>
      <c r="R39" s="2"/>
      <c r="S39" s="1"/>
    </row>
    <row r="40" spans="1:19" s="3" customFormat="1" ht="19.5" customHeight="1">
      <c r="A40" s="38"/>
      <c r="B40" s="45"/>
      <c r="C40" s="94" t="s">
        <v>67</v>
      </c>
      <c r="D40" s="95">
        <v>0.03</v>
      </c>
      <c r="E40" s="38"/>
      <c r="F40" s="48"/>
      <c r="G40" s="61"/>
      <c r="H40" s="28"/>
      <c r="I40" s="13"/>
      <c r="J40" s="30"/>
      <c r="K40" s="12"/>
      <c r="L40" s="12"/>
      <c r="M40" s="12"/>
      <c r="N40" s="12"/>
      <c r="O40" s="25"/>
      <c r="P40" s="12"/>
      <c r="Q40" s="12"/>
      <c r="R40" s="2"/>
      <c r="S40" s="1"/>
    </row>
    <row r="41" spans="1:19" s="3" customFormat="1" ht="19.5" customHeight="1">
      <c r="A41" s="82"/>
      <c r="B41" s="83"/>
      <c r="C41" s="96" t="s">
        <v>29</v>
      </c>
      <c r="D41" s="96"/>
      <c r="E41" s="108"/>
      <c r="F41" s="85"/>
      <c r="G41" s="84"/>
      <c r="H41" s="29"/>
      <c r="I41" s="13"/>
      <c r="J41" s="30"/>
      <c r="K41" s="12"/>
      <c r="L41" s="12"/>
      <c r="M41" s="12"/>
      <c r="N41" s="12"/>
      <c r="O41" s="25"/>
      <c r="P41" s="12"/>
      <c r="Q41" s="12"/>
      <c r="R41" s="2"/>
      <c r="S41" s="1"/>
    </row>
    <row r="42" spans="1:19" s="3" customFormat="1" ht="19.5" customHeight="1">
      <c r="A42" s="82"/>
      <c r="B42" s="83"/>
      <c r="C42" s="96" t="s">
        <v>68</v>
      </c>
      <c r="D42" s="97">
        <v>0.18</v>
      </c>
      <c r="E42" s="108"/>
      <c r="F42" s="85"/>
      <c r="G42" s="84"/>
      <c r="H42" s="29"/>
      <c r="I42" s="13"/>
      <c r="J42" s="30"/>
      <c r="K42" s="12"/>
      <c r="L42" s="12"/>
      <c r="M42" s="12"/>
      <c r="N42" s="12"/>
      <c r="O42" s="25"/>
      <c r="P42" s="12"/>
      <c r="Q42" s="12"/>
      <c r="R42" s="2"/>
      <c r="S42" s="1"/>
    </row>
    <row r="43" spans="1:19" s="3" customFormat="1" ht="19.5" customHeight="1">
      <c r="A43" s="82"/>
      <c r="B43" s="83"/>
      <c r="C43" s="96" t="s">
        <v>29</v>
      </c>
      <c r="D43" s="96"/>
      <c r="E43" s="108"/>
      <c r="F43" s="85"/>
      <c r="G43" s="84"/>
      <c r="H43" s="29"/>
      <c r="I43" s="13"/>
      <c r="J43" s="30"/>
      <c r="K43" s="12"/>
      <c r="L43" s="12"/>
      <c r="M43" s="12"/>
      <c r="N43" s="12"/>
      <c r="O43" s="25"/>
      <c r="P43" s="12"/>
      <c r="Q43" s="12"/>
      <c r="R43" s="2"/>
      <c r="S43" s="1"/>
    </row>
    <row r="44" spans="1:19" s="3" customFormat="1">
      <c r="B44" s="4"/>
      <c r="C44" s="5"/>
      <c r="E44" s="109"/>
      <c r="F44" s="6"/>
      <c r="G44" s="7"/>
      <c r="H44" s="29"/>
      <c r="I44" s="13"/>
      <c r="J44" s="30"/>
      <c r="K44" s="12"/>
      <c r="L44" s="12"/>
      <c r="M44" s="12"/>
      <c r="N44" s="12"/>
      <c r="O44" s="25"/>
      <c r="P44" s="12"/>
      <c r="Q44" s="12"/>
      <c r="R44" s="2"/>
      <c r="S44" s="1"/>
    </row>
    <row r="45" spans="1:19" s="3" customFormat="1">
      <c r="B45" s="4"/>
      <c r="C45" s="5"/>
      <c r="E45" s="109"/>
      <c r="F45" s="6"/>
      <c r="G45" s="7"/>
      <c r="H45" s="29"/>
      <c r="I45" s="13"/>
      <c r="J45" s="30"/>
      <c r="K45" s="12"/>
      <c r="L45" s="12"/>
      <c r="M45" s="12"/>
      <c r="N45" s="12"/>
      <c r="O45" s="25"/>
      <c r="P45" s="12"/>
      <c r="Q45" s="12"/>
      <c r="R45" s="2"/>
      <c r="S45" s="1"/>
    </row>
  </sheetData>
  <mergeCells count="25">
    <mergeCell ref="A1:G1"/>
    <mergeCell ref="A20:C20"/>
    <mergeCell ref="A4:C4"/>
    <mergeCell ref="A2:A3"/>
    <mergeCell ref="B2:B3"/>
    <mergeCell ref="F2:G2"/>
    <mergeCell ref="A13:A14"/>
    <mergeCell ref="E2:E3"/>
    <mergeCell ref="A15:A16"/>
    <mergeCell ref="A17:A19"/>
    <mergeCell ref="D2:D3"/>
    <mergeCell ref="C2:C3"/>
    <mergeCell ref="A10:C10"/>
    <mergeCell ref="A5:C5"/>
    <mergeCell ref="A8:A9"/>
    <mergeCell ref="E13:G13"/>
    <mergeCell ref="E8:G8"/>
    <mergeCell ref="E15:G15"/>
    <mergeCell ref="E17:G17"/>
    <mergeCell ref="E32:G32"/>
    <mergeCell ref="E21:G21"/>
    <mergeCell ref="E26:G26"/>
    <mergeCell ref="E28:G28"/>
    <mergeCell ref="E30:G30"/>
    <mergeCell ref="E24:G24"/>
  </mergeCells>
  <pageMargins left="0.56000000000000005" right="0.26" top="0.34" bottom="0.19685039370078741" header="0.19685039370078741" footer="0.28000000000000003"/>
  <pageSetup paperSize="9" scale="88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LOKALURI 1</vt:lpstr>
      <vt:lpstr>'LOKALURI 1'!Print_Area</vt:lpstr>
    </vt:vector>
  </TitlesOfParts>
  <Company>SHARAGZA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PC-001</dc:creator>
  <cp:lastModifiedBy>Asus</cp:lastModifiedBy>
  <cp:lastPrinted>2019-09-21T16:21:30Z</cp:lastPrinted>
  <dcterms:created xsi:type="dcterms:W3CDTF">2011-02-25T06:29:41Z</dcterms:created>
  <dcterms:modified xsi:type="dcterms:W3CDTF">2020-12-29T16:14:17Z</dcterms:modified>
</cp:coreProperties>
</file>