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Sheet2" sheetId="2" r:id="rId1"/>
  </sheets>
  <calcPr calcId="152511"/>
</workbook>
</file>

<file path=xl/calcChain.xml><?xml version="1.0" encoding="utf-8"?>
<calcChain xmlns="http://schemas.openxmlformats.org/spreadsheetml/2006/main">
  <c r="H27" i="2" l="1"/>
  <c r="H26" i="2"/>
  <c r="H25" i="2"/>
  <c r="H24" i="2"/>
  <c r="H23" i="2"/>
  <c r="Y23" i="2" l="1"/>
  <c r="Y24" i="2"/>
  <c r="Y25" i="2"/>
  <c r="Y26" i="2"/>
  <c r="Y27" i="2"/>
  <c r="Y22" i="2"/>
  <c r="Y20" i="2"/>
  <c r="Y17" i="2"/>
  <c r="Y15" i="2"/>
  <c r="Y13" i="2"/>
  <c r="Y11" i="2"/>
  <c r="Y10" i="2"/>
  <c r="Y9" i="2"/>
  <c r="Y8" i="2"/>
  <c r="Y7" i="2"/>
  <c r="Y6" i="2"/>
  <c r="Y5" i="2"/>
  <c r="W23" i="2"/>
  <c r="W24" i="2"/>
  <c r="W25" i="2"/>
  <c r="W26" i="2"/>
  <c r="W27" i="2"/>
  <c r="W22" i="2"/>
  <c r="W20" i="2"/>
  <c r="W13" i="2"/>
  <c r="W15" i="2"/>
  <c r="W17" i="2"/>
  <c r="W10" i="2"/>
  <c r="W11" i="2"/>
  <c r="W8" i="2"/>
  <c r="W9" i="2"/>
  <c r="W6" i="2"/>
  <c r="W7" i="2"/>
  <c r="W5" i="2"/>
  <c r="U27" i="2"/>
  <c r="U24" i="2"/>
  <c r="U25" i="2"/>
  <c r="U26" i="2"/>
  <c r="U23" i="2"/>
  <c r="U22" i="2"/>
  <c r="U20" i="2"/>
  <c r="U17" i="2"/>
  <c r="U14" i="2"/>
  <c r="U15" i="2"/>
  <c r="U13" i="2"/>
  <c r="U11" i="2"/>
  <c r="U6" i="2"/>
  <c r="U7" i="2"/>
  <c r="U8" i="2"/>
  <c r="U9" i="2"/>
  <c r="U5" i="2"/>
  <c r="S27" i="2"/>
  <c r="S23" i="2"/>
  <c r="S24" i="2"/>
  <c r="S25" i="2"/>
  <c r="S26" i="2"/>
  <c r="S22" i="2"/>
  <c r="S20" i="2"/>
  <c r="S16" i="2"/>
  <c r="S17" i="2"/>
  <c r="S14" i="2"/>
  <c r="S15" i="2"/>
  <c r="S13" i="2"/>
  <c r="S10" i="2"/>
  <c r="S11" i="2"/>
  <c r="S8" i="2"/>
  <c r="S9" i="2"/>
  <c r="S6" i="2"/>
  <c r="S7" i="2"/>
  <c r="S5" i="2"/>
  <c r="P27" i="2"/>
  <c r="P23" i="2"/>
  <c r="P24" i="2"/>
  <c r="P25" i="2"/>
  <c r="P26" i="2"/>
  <c r="P20" i="2"/>
  <c r="P22" i="2"/>
  <c r="P16" i="2"/>
  <c r="P17" i="2"/>
  <c r="P14" i="2"/>
  <c r="P15" i="2"/>
  <c r="P13" i="2"/>
  <c r="P11" i="2"/>
  <c r="P9" i="2"/>
  <c r="P7" i="2"/>
  <c r="P5" i="2"/>
  <c r="N27" i="2"/>
  <c r="N26" i="2"/>
  <c r="N25" i="2"/>
  <c r="N24" i="2"/>
  <c r="N23" i="2"/>
  <c r="N22" i="2"/>
  <c r="N20" i="2"/>
  <c r="N17" i="2"/>
  <c r="N15" i="2"/>
  <c r="N13" i="2"/>
  <c r="N11" i="2"/>
  <c r="N9" i="2"/>
  <c r="N7" i="2"/>
  <c r="N5" i="2"/>
  <c r="L27" i="2"/>
  <c r="L26" i="2"/>
  <c r="L25" i="2"/>
  <c r="L24" i="2"/>
  <c r="L23" i="2"/>
  <c r="L22" i="2"/>
  <c r="L20" i="2"/>
  <c r="L17" i="2"/>
  <c r="L15" i="2"/>
  <c r="L13" i="2"/>
  <c r="L11" i="2"/>
  <c r="L8" i="2"/>
  <c r="L9" i="2"/>
  <c r="L6" i="2"/>
  <c r="L7" i="2"/>
  <c r="L5" i="2"/>
  <c r="J5" i="2"/>
  <c r="J26" i="2" l="1"/>
  <c r="J27" i="2"/>
  <c r="J25" i="2"/>
  <c r="J24" i="2"/>
  <c r="J23" i="2"/>
  <c r="J22" i="2"/>
  <c r="J20" i="2"/>
  <c r="J17" i="2"/>
  <c r="J15" i="2"/>
  <c r="J13" i="2"/>
  <c r="J11" i="2"/>
  <c r="J10" i="2"/>
  <c r="J8" i="2"/>
  <c r="J9" i="2"/>
  <c r="J6" i="2"/>
  <c r="J7" i="2"/>
  <c r="H22" i="2"/>
  <c r="H20" i="2"/>
  <c r="H16" i="2"/>
  <c r="H17" i="2"/>
  <c r="H15" i="2"/>
  <c r="H13" i="2"/>
  <c r="H11" i="2"/>
  <c r="H8" i="2"/>
  <c r="H9" i="2"/>
  <c r="H5" i="2"/>
  <c r="H6" i="2"/>
  <c r="H7" i="2"/>
  <c r="F20" i="2" l="1"/>
  <c r="F27" i="2"/>
  <c r="F26" i="2"/>
  <c r="F25" i="2"/>
  <c r="F24" i="2"/>
  <c r="F23" i="2"/>
  <c r="F22" i="2"/>
  <c r="F17" i="2"/>
  <c r="F15" i="2"/>
  <c r="F13" i="2"/>
  <c r="F11" i="2"/>
  <c r="F10" i="2"/>
  <c r="F8" i="2"/>
  <c r="F9" i="2"/>
  <c r="F6" i="2"/>
  <c r="F7" i="2"/>
  <c r="F5" i="2"/>
</calcChain>
</file>

<file path=xl/sharedStrings.xml><?xml version="1.0" encoding="utf-8"?>
<sst xmlns="http://schemas.openxmlformats.org/spreadsheetml/2006/main" count="47" uniqueCount="39">
  <si>
    <t>სულ</t>
  </si>
  <si>
    <r>
      <t>პრინტერების</t>
    </r>
    <r>
      <rPr>
        <sz val="11"/>
        <color theme="1"/>
        <rFont val="Cambria"/>
        <family val="1"/>
      </rPr>
      <t xml:space="preserve"> </t>
    </r>
    <r>
      <rPr>
        <sz val="11"/>
        <color theme="1"/>
        <rFont val="Sylfaen"/>
        <family val="1"/>
      </rPr>
      <t>დასახელება</t>
    </r>
  </si>
  <si>
    <t>რაოდენობა</t>
  </si>
  <si>
    <t>ლაზერის გაწმენდა</t>
  </si>
  <si>
    <t>HP Laserrjet M1120</t>
  </si>
  <si>
    <t>HP Laserrjet M1132</t>
  </si>
  <si>
    <t>HP Laserrjet P1102</t>
  </si>
  <si>
    <t>HP Laserrjet P1005</t>
  </si>
  <si>
    <t>HP Laserrjet M125nw</t>
  </si>
  <si>
    <t>CANON MF3010</t>
  </si>
  <si>
    <t>CANON MF4018</t>
  </si>
  <si>
    <r>
      <t>HP</t>
    </r>
    <r>
      <rPr>
        <sz val="11"/>
        <color theme="1"/>
        <rFont val="Sylfaen"/>
        <family val="1"/>
      </rPr>
      <t xml:space="preserve">  </t>
    </r>
    <r>
      <rPr>
        <sz val="11"/>
        <color theme="1"/>
        <rFont val="Arial"/>
        <family val="2"/>
      </rPr>
      <t>M177fw</t>
    </r>
  </si>
  <si>
    <t>HP Laserrjet M1018</t>
  </si>
  <si>
    <t>pantum 6500</t>
  </si>
  <si>
    <t xml:space="preserve"> HP M225DN</t>
  </si>
  <si>
    <t>HP M277DW</t>
  </si>
  <si>
    <t>პრინტერები</t>
  </si>
  <si>
    <t>canon y-sensys lbp 7018 c</t>
  </si>
  <si>
    <t xml:space="preserve"> HP M280nw</t>
  </si>
  <si>
    <t>დიაგნოსტიკა</t>
  </si>
  <si>
    <t>თერმოფირი</t>
  </si>
  <si>
    <r>
      <t>რეზინის</t>
    </r>
    <r>
      <rPr>
        <sz val="11"/>
        <color theme="1"/>
        <rFont val="Cambria"/>
        <family val="1"/>
      </rPr>
      <t xml:space="preserve"> </t>
    </r>
    <r>
      <rPr>
        <sz val="11"/>
        <color theme="1"/>
        <rFont val="Sylfaen"/>
        <family val="1"/>
      </rPr>
      <t xml:space="preserve">ლილვი </t>
    </r>
  </si>
  <si>
    <t xml:space="preserve"> ქაღალდის წამღები მექანიზმი</t>
  </si>
  <si>
    <t>სკანერი</t>
  </si>
  <si>
    <t xml:space="preserve">USB ბუდე </t>
  </si>
  <si>
    <t>ჯამი
(ლარი)</t>
  </si>
  <si>
    <t>ფორმატერი</t>
  </si>
  <si>
    <t>ერთეულის ზღვრული ფასი დღგ-ს გარეშე (ლარი)</t>
  </si>
  <si>
    <t>ერთეულის ფასი დღგ-ს გარეშე (ლარი)</t>
  </si>
  <si>
    <t>შეცვლა
ზღვრული ფასი დღგ-ს გარეშე (ლარი)</t>
  </si>
  <si>
    <t>შეცვლა ფასი დღგ-ს გარეშე (ლარი)</t>
  </si>
  <si>
    <t>შეცვლა
 ფასი დღგ-ს გარეშე (ლარი)</t>
  </si>
  <si>
    <t>შეკეთება
ზღვრული ფასი დღგ-ს გარეშე 
(ლარი)</t>
  </si>
  <si>
    <t>შეკეთება
 ფასი დღგ-ს გარეშე (ლარი)</t>
  </si>
  <si>
    <t>ერთეულის  ფასი დღგ-ს გარეშე (ლარი)</t>
  </si>
  <si>
    <t>შეცვლა ზღვრული ფასი დღგ-ს გარეშე 
(ლარი)</t>
  </si>
  <si>
    <t>შეკეთებაზღვრული ფასი დღგ-ს გარეშე 
(ლარი)</t>
  </si>
  <si>
    <t>შეკეთება ფასი დღგ-ს გარეშე (ლარი)</t>
  </si>
  <si>
    <t>შეცვლა დღგ-ს გარეშე
(ლარი)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</si>
</sst>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Sylfaen"/>
      <family val="1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Sylfaen"/>
      <family val="1"/>
    </font>
    <font>
      <sz val="11"/>
      <color theme="1"/>
      <name val="Cambria"/>
      <family val="1"/>
    </font>
    <font>
      <sz val="10"/>
      <name val="Arial"/>
      <family val="2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92">
    <xf numFmtId="0" fontId="0" fillId="0" borderId="0" xfId="0"/>
    <xf numFmtId="0" fontId="0" fillId="0" borderId="0" xfId="0" applyFont="1"/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8" fillId="0" borderId="0" xfId="0" applyFont="1"/>
    <xf numFmtId="0" fontId="2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top" wrapText="1"/>
    </xf>
    <xf numFmtId="0" fontId="0" fillId="0" borderId="5" xfId="0" applyFont="1" applyBorder="1"/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2">
    <cellStyle name="Normal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8"/>
  <sheetViews>
    <sheetView tabSelected="1" topLeftCell="C5" zoomScaleNormal="100" workbookViewId="0">
      <selection activeCell="H26" sqref="H26:H27"/>
    </sheetView>
  </sheetViews>
  <sheetFormatPr defaultRowHeight="15" x14ac:dyDescent="0.25"/>
  <cols>
    <col min="1" max="1" width="5.28515625" style="2" customWidth="1"/>
    <col min="3" max="3" width="9.7109375" customWidth="1"/>
    <col min="4" max="4" width="6.5703125" customWidth="1"/>
    <col min="5" max="5" width="2.85546875" customWidth="1"/>
    <col min="6" max="7" width="14.85546875" style="1" customWidth="1"/>
    <col min="8" max="8" width="12" style="1" customWidth="1"/>
    <col min="9" max="9" width="9.140625" style="1" customWidth="1"/>
    <col min="10" max="10" width="15.140625" customWidth="1"/>
    <col min="11" max="11" width="10.28515625" customWidth="1"/>
    <col min="12" max="13" width="9.7109375" customWidth="1"/>
    <col min="14" max="14" width="11.7109375" customWidth="1"/>
    <col min="15" max="15" width="10.140625" customWidth="1"/>
    <col min="16" max="16" width="11.28515625" customWidth="1"/>
    <col min="17" max="17" width="3" customWidth="1"/>
    <col min="18" max="18" width="11.28515625" customWidth="1"/>
    <col min="19" max="20" width="8.140625" customWidth="1"/>
    <col min="21" max="21" width="10.5703125" customWidth="1"/>
    <col min="22" max="22" width="8.42578125" customWidth="1"/>
    <col min="23" max="25" width="10" customWidth="1"/>
    <col min="26" max="26" width="10.28515625" customWidth="1"/>
  </cols>
  <sheetData>
    <row r="1" spans="1:27" s="1" customFormat="1" ht="45.75" customHeight="1" x14ac:dyDescent="0.25">
      <c r="A1" s="90" t="s">
        <v>16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23"/>
      <c r="Y1" s="88"/>
      <c r="Z1" s="88"/>
    </row>
    <row r="2" spans="1:27" s="1" customFormat="1" ht="15" customHeight="1" x14ac:dyDescent="0.25">
      <c r="A2" s="68"/>
      <c r="B2" s="63" t="s">
        <v>1</v>
      </c>
      <c r="C2" s="63"/>
      <c r="D2" s="63" t="s">
        <v>2</v>
      </c>
      <c r="E2" s="63"/>
      <c r="F2" s="38" t="s">
        <v>19</v>
      </c>
      <c r="G2" s="40"/>
      <c r="H2" s="38" t="s">
        <v>20</v>
      </c>
      <c r="I2" s="39"/>
      <c r="J2" s="38" t="s">
        <v>21</v>
      </c>
      <c r="K2" s="39"/>
      <c r="L2" s="38" t="s">
        <v>22</v>
      </c>
      <c r="M2" s="39"/>
      <c r="N2" s="39"/>
      <c r="O2" s="40"/>
      <c r="P2" s="38" t="s">
        <v>3</v>
      </c>
      <c r="Q2" s="39"/>
      <c r="R2" s="40"/>
      <c r="S2" s="38" t="s">
        <v>24</v>
      </c>
      <c r="T2" s="39"/>
      <c r="U2" s="38" t="s">
        <v>23</v>
      </c>
      <c r="V2" s="39"/>
      <c r="W2" s="39"/>
      <c r="X2" s="40"/>
      <c r="Y2" s="38" t="s">
        <v>26</v>
      </c>
      <c r="Z2" s="40"/>
      <c r="AA2" s="34" t="s">
        <v>25</v>
      </c>
    </row>
    <row r="3" spans="1:27" s="1" customFormat="1" ht="24.75" customHeight="1" x14ac:dyDescent="0.25">
      <c r="A3" s="68"/>
      <c r="B3" s="63"/>
      <c r="C3" s="63"/>
      <c r="D3" s="63"/>
      <c r="E3" s="63"/>
      <c r="F3" s="41"/>
      <c r="G3" s="43"/>
      <c r="H3" s="41"/>
      <c r="I3" s="42"/>
      <c r="J3" s="41"/>
      <c r="K3" s="42"/>
      <c r="L3" s="41"/>
      <c r="M3" s="42"/>
      <c r="N3" s="42"/>
      <c r="O3" s="43"/>
      <c r="P3" s="41"/>
      <c r="Q3" s="42"/>
      <c r="R3" s="43"/>
      <c r="S3" s="41"/>
      <c r="T3" s="42"/>
      <c r="U3" s="41"/>
      <c r="V3" s="42"/>
      <c r="W3" s="42"/>
      <c r="X3" s="43"/>
      <c r="Y3" s="41"/>
      <c r="Z3" s="43"/>
      <c r="AA3" s="35"/>
    </row>
    <row r="4" spans="1:27" s="1" customFormat="1" ht="120" x14ac:dyDescent="0.25">
      <c r="A4" s="68"/>
      <c r="B4" s="63"/>
      <c r="C4" s="63"/>
      <c r="D4" s="63"/>
      <c r="E4" s="63"/>
      <c r="F4" s="6" t="s">
        <v>27</v>
      </c>
      <c r="G4" s="22" t="s">
        <v>28</v>
      </c>
      <c r="H4" s="8" t="s">
        <v>29</v>
      </c>
      <c r="I4" s="22" t="s">
        <v>30</v>
      </c>
      <c r="J4" s="22" t="s">
        <v>29</v>
      </c>
      <c r="K4" s="22" t="s">
        <v>31</v>
      </c>
      <c r="L4" s="8" t="s">
        <v>29</v>
      </c>
      <c r="M4" s="22" t="s">
        <v>31</v>
      </c>
      <c r="N4" s="8" t="s">
        <v>32</v>
      </c>
      <c r="O4" s="22" t="s">
        <v>33</v>
      </c>
      <c r="P4" s="87" t="s">
        <v>27</v>
      </c>
      <c r="Q4" s="87"/>
      <c r="R4" s="22" t="s">
        <v>34</v>
      </c>
      <c r="S4" s="10" t="s">
        <v>35</v>
      </c>
      <c r="T4" s="22" t="s">
        <v>30</v>
      </c>
      <c r="U4" s="8" t="s">
        <v>35</v>
      </c>
      <c r="V4" s="22" t="s">
        <v>30</v>
      </c>
      <c r="W4" s="8" t="s">
        <v>36</v>
      </c>
      <c r="X4" s="22" t="s">
        <v>37</v>
      </c>
      <c r="Y4" s="12" t="s">
        <v>35</v>
      </c>
      <c r="Z4" s="22" t="s">
        <v>38</v>
      </c>
      <c r="AA4" s="14"/>
    </row>
    <row r="5" spans="1:27" s="1" customFormat="1" x14ac:dyDescent="0.25">
      <c r="A5" s="89">
        <v>1</v>
      </c>
      <c r="B5" s="73" t="s">
        <v>4</v>
      </c>
      <c r="C5" s="73"/>
      <c r="D5" s="68">
        <v>1</v>
      </c>
      <c r="E5" s="68"/>
      <c r="F5" s="29">
        <f>15/1.18</f>
        <v>12.711864406779661</v>
      </c>
      <c r="G5" s="20"/>
      <c r="H5" s="29">
        <f t="shared" ref="H5:H6" si="0">25/1.18</f>
        <v>21.186440677966104</v>
      </c>
      <c r="I5" s="20"/>
      <c r="J5" s="30">
        <f>39/1.18</f>
        <v>33.050847457627121</v>
      </c>
      <c r="K5" s="18"/>
      <c r="L5" s="30">
        <f>17/1.18</f>
        <v>14.40677966101695</v>
      </c>
      <c r="M5" s="18"/>
      <c r="N5" s="59">
        <f>8/1.18</f>
        <v>6.7796610169491531</v>
      </c>
      <c r="O5" s="18"/>
      <c r="P5" s="63">
        <f>17.7/1.18</f>
        <v>15</v>
      </c>
      <c r="Q5" s="63"/>
      <c r="R5" s="18"/>
      <c r="S5" s="15">
        <f>17.7/1.18</f>
        <v>15</v>
      </c>
      <c r="T5" s="16"/>
      <c r="U5" s="30">
        <f>55/1.18</f>
        <v>46.610169491525426</v>
      </c>
      <c r="V5" s="18"/>
      <c r="W5" s="33">
        <f>35/1.18</f>
        <v>29.661016949152543</v>
      </c>
      <c r="X5" s="18"/>
      <c r="Y5" s="33">
        <f>150/1.18</f>
        <v>127.11864406779662</v>
      </c>
      <c r="Z5" s="11"/>
      <c r="AA5" s="14"/>
    </row>
    <row r="6" spans="1:27" s="1" customFormat="1" ht="15" hidden="1" customHeight="1" x14ac:dyDescent="0.25">
      <c r="A6" s="89"/>
      <c r="B6" s="73"/>
      <c r="C6" s="73"/>
      <c r="D6" s="68"/>
      <c r="E6" s="68"/>
      <c r="F6" s="29">
        <f t="shared" ref="F6:F9" si="1">15/1.18</f>
        <v>12.711864406779661</v>
      </c>
      <c r="G6" s="20"/>
      <c r="H6" s="29">
        <f t="shared" si="0"/>
        <v>21.186440677966104</v>
      </c>
      <c r="I6" s="20"/>
      <c r="J6" s="30">
        <f t="shared" ref="J6:J9" si="2">39/1.18</f>
        <v>33.050847457627121</v>
      </c>
      <c r="K6" s="18"/>
      <c r="L6" s="30">
        <f t="shared" ref="L6:L9" si="3">17/1.18</f>
        <v>14.40677966101695</v>
      </c>
      <c r="M6" s="18"/>
      <c r="N6" s="59"/>
      <c r="O6" s="18"/>
      <c r="P6" s="63"/>
      <c r="Q6" s="63"/>
      <c r="R6" s="18"/>
      <c r="S6" s="18">
        <f t="shared" ref="S6:S17" si="4">17.7/1.18</f>
        <v>15</v>
      </c>
      <c r="T6" s="17"/>
      <c r="U6" s="30">
        <f t="shared" ref="U6:U9" si="5">55/1.18</f>
        <v>46.610169491525426</v>
      </c>
      <c r="V6" s="18"/>
      <c r="W6" s="33">
        <f t="shared" ref="W6:W17" si="6">35/1.18</f>
        <v>29.661016949152543</v>
      </c>
      <c r="X6" s="18"/>
      <c r="Y6" s="33">
        <f t="shared" ref="Y6:Y17" si="7">150/1.18</f>
        <v>127.11864406779662</v>
      </c>
      <c r="Z6" s="11"/>
      <c r="AA6" s="14"/>
    </row>
    <row r="7" spans="1:27" s="1" customFormat="1" x14ac:dyDescent="0.25">
      <c r="A7" s="89">
        <v>2</v>
      </c>
      <c r="B7" s="73" t="s">
        <v>5</v>
      </c>
      <c r="C7" s="73"/>
      <c r="D7" s="68">
        <v>1</v>
      </c>
      <c r="E7" s="68"/>
      <c r="F7" s="29">
        <f t="shared" si="1"/>
        <v>12.711864406779661</v>
      </c>
      <c r="G7" s="20"/>
      <c r="H7" s="29">
        <f>25/1.18</f>
        <v>21.186440677966104</v>
      </c>
      <c r="I7" s="20"/>
      <c r="J7" s="30">
        <f t="shared" si="2"/>
        <v>33.050847457627121</v>
      </c>
      <c r="K7" s="18"/>
      <c r="L7" s="30">
        <f t="shared" si="3"/>
        <v>14.40677966101695</v>
      </c>
      <c r="M7" s="18"/>
      <c r="N7" s="59">
        <f>8/1.18</f>
        <v>6.7796610169491531</v>
      </c>
      <c r="O7" s="18"/>
      <c r="P7" s="63">
        <f>17.7/1.18</f>
        <v>15</v>
      </c>
      <c r="Q7" s="63"/>
      <c r="R7" s="18"/>
      <c r="S7" s="18">
        <f t="shared" si="4"/>
        <v>15</v>
      </c>
      <c r="T7" s="16"/>
      <c r="U7" s="30">
        <f t="shared" si="5"/>
        <v>46.610169491525426</v>
      </c>
      <c r="V7" s="18"/>
      <c r="W7" s="33">
        <f t="shared" si="6"/>
        <v>29.661016949152543</v>
      </c>
      <c r="X7" s="18"/>
      <c r="Y7" s="33">
        <f t="shared" si="7"/>
        <v>127.11864406779662</v>
      </c>
      <c r="Z7" s="11"/>
      <c r="AA7" s="14"/>
    </row>
    <row r="8" spans="1:27" s="1" customFormat="1" ht="15.75" hidden="1" customHeight="1" thickBot="1" x14ac:dyDescent="0.3">
      <c r="A8" s="89"/>
      <c r="B8" s="73"/>
      <c r="C8" s="73"/>
      <c r="D8" s="68"/>
      <c r="E8" s="68"/>
      <c r="F8" s="29">
        <f>15/1.18</f>
        <v>12.711864406779661</v>
      </c>
      <c r="G8" s="20"/>
      <c r="H8" s="29">
        <f t="shared" ref="H8:H9" si="8">25/1.18</f>
        <v>21.186440677966104</v>
      </c>
      <c r="I8" s="20"/>
      <c r="J8" s="30">
        <f>39/1.18</f>
        <v>33.050847457627121</v>
      </c>
      <c r="K8" s="18"/>
      <c r="L8" s="30">
        <f t="shared" si="3"/>
        <v>14.40677966101695</v>
      </c>
      <c r="M8" s="18"/>
      <c r="N8" s="59"/>
      <c r="O8" s="18"/>
      <c r="P8" s="63"/>
      <c r="Q8" s="63"/>
      <c r="R8" s="18"/>
      <c r="S8" s="18">
        <f t="shared" si="4"/>
        <v>15</v>
      </c>
      <c r="T8" s="17"/>
      <c r="U8" s="30">
        <f t="shared" si="5"/>
        <v>46.610169491525426</v>
      </c>
      <c r="V8" s="18"/>
      <c r="W8" s="33">
        <f t="shared" si="6"/>
        <v>29.661016949152543</v>
      </c>
      <c r="X8" s="18"/>
      <c r="Y8" s="33">
        <f t="shared" si="7"/>
        <v>127.11864406779662</v>
      </c>
      <c r="Z8" s="11"/>
      <c r="AA8" s="14"/>
    </row>
    <row r="9" spans="1:27" s="1" customFormat="1" x14ac:dyDescent="0.25">
      <c r="A9" s="89">
        <v>3</v>
      </c>
      <c r="B9" s="73" t="s">
        <v>6</v>
      </c>
      <c r="C9" s="73"/>
      <c r="D9" s="68">
        <v>1</v>
      </c>
      <c r="E9" s="68"/>
      <c r="F9" s="29">
        <f t="shared" si="1"/>
        <v>12.711864406779661</v>
      </c>
      <c r="G9" s="20"/>
      <c r="H9" s="29">
        <f t="shared" si="8"/>
        <v>21.186440677966104</v>
      </c>
      <c r="I9" s="20"/>
      <c r="J9" s="30">
        <f t="shared" si="2"/>
        <v>33.050847457627121</v>
      </c>
      <c r="K9" s="18"/>
      <c r="L9" s="30">
        <f t="shared" si="3"/>
        <v>14.40677966101695</v>
      </c>
      <c r="M9" s="18"/>
      <c r="N9" s="59">
        <f>8/1.18</f>
        <v>6.7796610169491531</v>
      </c>
      <c r="O9" s="18"/>
      <c r="P9" s="63">
        <f>17.7/1.18</f>
        <v>15</v>
      </c>
      <c r="Q9" s="63"/>
      <c r="R9" s="18"/>
      <c r="S9" s="18">
        <f t="shared" si="4"/>
        <v>15</v>
      </c>
      <c r="T9" s="16"/>
      <c r="U9" s="30">
        <f t="shared" si="5"/>
        <v>46.610169491525426</v>
      </c>
      <c r="V9" s="13"/>
      <c r="W9" s="33">
        <f t="shared" si="6"/>
        <v>29.661016949152543</v>
      </c>
      <c r="X9" s="18"/>
      <c r="Y9" s="33">
        <f t="shared" si="7"/>
        <v>127.11864406779662</v>
      </c>
      <c r="Z9" s="11"/>
      <c r="AA9" s="14"/>
    </row>
    <row r="10" spans="1:27" s="1" customFormat="1" ht="15.75" hidden="1" customHeight="1" thickBot="1" x14ac:dyDescent="0.3">
      <c r="A10" s="89"/>
      <c r="B10" s="73"/>
      <c r="C10" s="73"/>
      <c r="D10" s="68"/>
      <c r="E10" s="68"/>
      <c r="F10" s="29">
        <f>15/1.18</f>
        <v>12.711864406779661</v>
      </c>
      <c r="G10" s="20"/>
      <c r="H10" s="29"/>
      <c r="I10" s="20"/>
      <c r="J10" s="30">
        <f>39/1.18</f>
        <v>33.050847457627121</v>
      </c>
      <c r="K10" s="18"/>
      <c r="L10" s="30"/>
      <c r="M10" s="18"/>
      <c r="N10" s="59"/>
      <c r="O10" s="18"/>
      <c r="P10" s="63"/>
      <c r="Q10" s="63"/>
      <c r="R10" s="18"/>
      <c r="S10" s="18">
        <f t="shared" si="4"/>
        <v>15</v>
      </c>
      <c r="T10" s="17"/>
      <c r="U10" s="30"/>
      <c r="V10" s="18"/>
      <c r="W10" s="33">
        <f t="shared" si="6"/>
        <v>29.661016949152543</v>
      </c>
      <c r="X10" s="18"/>
      <c r="Y10" s="33">
        <f t="shared" si="7"/>
        <v>127.11864406779662</v>
      </c>
      <c r="Z10" s="11"/>
      <c r="AA10" s="14"/>
    </row>
    <row r="11" spans="1:27" s="1" customFormat="1" x14ac:dyDescent="0.25">
      <c r="A11" s="63">
        <v>4</v>
      </c>
      <c r="B11" s="73" t="s">
        <v>7</v>
      </c>
      <c r="C11" s="73"/>
      <c r="D11" s="68">
        <v>1</v>
      </c>
      <c r="E11" s="68"/>
      <c r="F11" s="57">
        <f>15/1.18</f>
        <v>12.711864406779661</v>
      </c>
      <c r="G11" s="50"/>
      <c r="H11" s="57">
        <f>25/1.18</f>
        <v>21.186440677966104</v>
      </c>
      <c r="I11" s="50"/>
      <c r="J11" s="55">
        <f>39/1.18</f>
        <v>33.050847457627121</v>
      </c>
      <c r="K11" s="46"/>
      <c r="L11" s="55">
        <f>17/1.18</f>
        <v>14.40677966101695</v>
      </c>
      <c r="M11" s="46"/>
      <c r="N11" s="59">
        <f>8/1.18</f>
        <v>6.7796610169491531</v>
      </c>
      <c r="O11" s="44"/>
      <c r="P11" s="63">
        <f>17.7/1.18</f>
        <v>15</v>
      </c>
      <c r="Q11" s="63"/>
      <c r="R11" s="36"/>
      <c r="S11" s="44">
        <f t="shared" si="4"/>
        <v>15</v>
      </c>
      <c r="T11" s="46"/>
      <c r="U11" s="55">
        <f>55/1.18</f>
        <v>46.610169491525426</v>
      </c>
      <c r="V11" s="44"/>
      <c r="W11" s="55">
        <f t="shared" si="6"/>
        <v>29.661016949152543</v>
      </c>
      <c r="X11" s="44"/>
      <c r="Y11" s="55">
        <f t="shared" si="7"/>
        <v>127.11864406779662</v>
      </c>
      <c r="Z11" s="44"/>
      <c r="AA11" s="36"/>
    </row>
    <row r="12" spans="1:27" s="1" customFormat="1" ht="9.75" customHeight="1" x14ac:dyDescent="0.25">
      <c r="A12" s="63"/>
      <c r="B12" s="73"/>
      <c r="C12" s="73"/>
      <c r="D12" s="68"/>
      <c r="E12" s="68"/>
      <c r="F12" s="58"/>
      <c r="G12" s="51"/>
      <c r="H12" s="58"/>
      <c r="I12" s="51"/>
      <c r="J12" s="56"/>
      <c r="K12" s="47"/>
      <c r="L12" s="56"/>
      <c r="M12" s="47"/>
      <c r="N12" s="59"/>
      <c r="O12" s="45"/>
      <c r="P12" s="63"/>
      <c r="Q12" s="63"/>
      <c r="R12" s="35"/>
      <c r="S12" s="45"/>
      <c r="T12" s="47"/>
      <c r="U12" s="56"/>
      <c r="V12" s="45"/>
      <c r="W12" s="56"/>
      <c r="X12" s="45"/>
      <c r="Y12" s="56"/>
      <c r="Z12" s="45"/>
      <c r="AA12" s="35"/>
    </row>
    <row r="13" spans="1:27" s="1" customFormat="1" x14ac:dyDescent="0.25">
      <c r="A13" s="63">
        <v>5</v>
      </c>
      <c r="B13" s="73" t="s">
        <v>8</v>
      </c>
      <c r="C13" s="73"/>
      <c r="D13" s="68">
        <v>1</v>
      </c>
      <c r="E13" s="68"/>
      <c r="F13" s="57">
        <f>15/1.18</f>
        <v>12.711864406779661</v>
      </c>
      <c r="G13" s="20"/>
      <c r="H13" s="57">
        <f>25/1.18</f>
        <v>21.186440677966104</v>
      </c>
      <c r="I13" s="20"/>
      <c r="J13" s="55">
        <f>39/1.18</f>
        <v>33.050847457627121</v>
      </c>
      <c r="K13" s="24"/>
      <c r="L13" s="55">
        <f>17/1.18</f>
        <v>14.40677966101695</v>
      </c>
      <c r="M13" s="24"/>
      <c r="N13" s="59">
        <f>8/1.18</f>
        <v>6.7796610169491531</v>
      </c>
      <c r="O13" s="18"/>
      <c r="P13" s="53">
        <f>17.7/1.18</f>
        <v>15</v>
      </c>
      <c r="Q13" s="54"/>
      <c r="R13" s="18"/>
      <c r="S13" s="24">
        <f t="shared" si="4"/>
        <v>15</v>
      </c>
      <c r="T13" s="24"/>
      <c r="U13" s="32">
        <f>55/1.18</f>
        <v>46.610169491525426</v>
      </c>
      <c r="V13" s="18"/>
      <c r="W13" s="55">
        <f t="shared" si="6"/>
        <v>29.661016949152543</v>
      </c>
      <c r="X13" s="18"/>
      <c r="Y13" s="55">
        <f t="shared" si="7"/>
        <v>127.11864406779662</v>
      </c>
      <c r="Z13" s="11"/>
      <c r="AA13" s="14"/>
    </row>
    <row r="14" spans="1:27" s="1" customFormat="1" ht="15" hidden="1" customHeight="1" x14ac:dyDescent="0.25">
      <c r="A14" s="63"/>
      <c r="B14" s="73"/>
      <c r="C14" s="73"/>
      <c r="D14" s="68"/>
      <c r="E14" s="68"/>
      <c r="F14" s="58"/>
      <c r="G14" s="20"/>
      <c r="H14" s="58"/>
      <c r="I14" s="20"/>
      <c r="J14" s="56"/>
      <c r="K14" s="25"/>
      <c r="L14" s="56"/>
      <c r="M14" s="25"/>
      <c r="N14" s="59"/>
      <c r="O14" s="18"/>
      <c r="P14" s="53">
        <f t="shared" ref="P14:P17" si="9">17.7/1.18</f>
        <v>15</v>
      </c>
      <c r="Q14" s="54"/>
      <c r="R14" s="18"/>
      <c r="S14" s="24">
        <f t="shared" si="4"/>
        <v>15</v>
      </c>
      <c r="T14" s="26"/>
      <c r="U14" s="32">
        <f t="shared" ref="U14:U15" si="10">55/1.18</f>
        <v>46.610169491525426</v>
      </c>
      <c r="V14" s="18"/>
      <c r="W14" s="56"/>
      <c r="X14" s="18"/>
      <c r="Y14" s="56"/>
      <c r="Z14" s="11"/>
      <c r="AA14" s="14"/>
    </row>
    <row r="15" spans="1:27" s="1" customFormat="1" x14ac:dyDescent="0.25">
      <c r="A15" s="63">
        <v>6</v>
      </c>
      <c r="B15" s="73" t="s">
        <v>9</v>
      </c>
      <c r="C15" s="73"/>
      <c r="D15" s="68">
        <v>1</v>
      </c>
      <c r="E15" s="68"/>
      <c r="F15" s="29">
        <f>15/1.18</f>
        <v>12.711864406779661</v>
      </c>
      <c r="G15" s="20"/>
      <c r="H15" s="29">
        <f>25/1.18</f>
        <v>21.186440677966104</v>
      </c>
      <c r="I15" s="20"/>
      <c r="J15" s="30">
        <f>39/1.18</f>
        <v>33.050847457627121</v>
      </c>
      <c r="K15" s="18"/>
      <c r="L15" s="30">
        <f>17/1.18</f>
        <v>14.40677966101695</v>
      </c>
      <c r="M15" s="18"/>
      <c r="N15" s="59">
        <f>8/1.18</f>
        <v>6.7796610169491531</v>
      </c>
      <c r="O15" s="18"/>
      <c r="P15" s="53">
        <f t="shared" si="9"/>
        <v>15</v>
      </c>
      <c r="Q15" s="54"/>
      <c r="R15" s="18"/>
      <c r="S15" s="24">
        <f t="shared" si="4"/>
        <v>15</v>
      </c>
      <c r="T15" s="24"/>
      <c r="U15" s="32">
        <f t="shared" si="10"/>
        <v>46.610169491525426</v>
      </c>
      <c r="V15" s="18"/>
      <c r="W15" s="55">
        <f t="shared" si="6"/>
        <v>29.661016949152543</v>
      </c>
      <c r="X15" s="18"/>
      <c r="Y15" s="55">
        <f t="shared" si="7"/>
        <v>127.11864406779662</v>
      </c>
      <c r="Z15" s="11"/>
      <c r="AA15" s="14"/>
    </row>
    <row r="16" spans="1:27" s="1" customFormat="1" ht="15" hidden="1" customHeight="1" x14ac:dyDescent="0.25">
      <c r="A16" s="63"/>
      <c r="B16" s="73"/>
      <c r="C16" s="73"/>
      <c r="D16" s="68"/>
      <c r="E16" s="68"/>
      <c r="F16" s="29">
        <v>15</v>
      </c>
      <c r="G16" s="20"/>
      <c r="H16" s="29">
        <f t="shared" ref="H16:H17" si="11">25/1.18</f>
        <v>21.186440677966104</v>
      </c>
      <c r="I16" s="20"/>
      <c r="J16" s="30"/>
      <c r="K16" s="18"/>
      <c r="L16" s="30"/>
      <c r="M16" s="18"/>
      <c r="N16" s="59"/>
      <c r="O16" s="18"/>
      <c r="P16" s="53">
        <f t="shared" si="9"/>
        <v>15</v>
      </c>
      <c r="Q16" s="54"/>
      <c r="R16" s="18"/>
      <c r="S16" s="24">
        <f t="shared" si="4"/>
        <v>15</v>
      </c>
      <c r="T16" s="26"/>
      <c r="U16" s="30"/>
      <c r="V16" s="18"/>
      <c r="W16" s="56"/>
      <c r="X16" s="18"/>
      <c r="Y16" s="56"/>
      <c r="Z16" s="11"/>
      <c r="AA16" s="14"/>
    </row>
    <row r="17" spans="1:32" s="1" customFormat="1" ht="15.75" customHeight="1" x14ac:dyDescent="0.25">
      <c r="A17" s="63">
        <v>7</v>
      </c>
      <c r="B17" s="73" t="s">
        <v>10</v>
      </c>
      <c r="C17" s="73"/>
      <c r="D17" s="68">
        <v>1</v>
      </c>
      <c r="E17" s="68"/>
      <c r="F17" s="78">
        <f>15/1.18</f>
        <v>12.711864406779661</v>
      </c>
      <c r="G17" s="50"/>
      <c r="H17" s="78">
        <f t="shared" si="11"/>
        <v>21.186440677966104</v>
      </c>
      <c r="I17" s="50"/>
      <c r="J17" s="55">
        <f>39/1.18</f>
        <v>33.050847457627121</v>
      </c>
      <c r="K17" s="46"/>
      <c r="L17" s="55">
        <f>17/1.18</f>
        <v>14.40677966101695</v>
      </c>
      <c r="M17" s="46"/>
      <c r="N17" s="59">
        <f>8/1.18</f>
        <v>6.7796610169491531</v>
      </c>
      <c r="O17" s="44"/>
      <c r="P17" s="53">
        <f t="shared" si="9"/>
        <v>15</v>
      </c>
      <c r="Q17" s="54"/>
      <c r="R17" s="44"/>
      <c r="S17" s="46">
        <f t="shared" si="4"/>
        <v>15</v>
      </c>
      <c r="T17" s="46"/>
      <c r="U17" s="60">
        <f>55/1.18</f>
        <v>46.610169491525426</v>
      </c>
      <c r="V17" s="44"/>
      <c r="W17" s="55">
        <f t="shared" si="6"/>
        <v>29.661016949152543</v>
      </c>
      <c r="X17" s="44"/>
      <c r="Y17" s="55">
        <f t="shared" si="7"/>
        <v>127.11864406779662</v>
      </c>
      <c r="Z17" s="44"/>
      <c r="AA17" s="36"/>
    </row>
    <row r="18" spans="1:32" s="1" customFormat="1" ht="15.75" hidden="1" customHeight="1" thickBot="1" x14ac:dyDescent="0.3">
      <c r="A18" s="63"/>
      <c r="B18" s="73"/>
      <c r="C18" s="73"/>
      <c r="D18" s="68"/>
      <c r="E18" s="68"/>
      <c r="F18" s="79"/>
      <c r="G18" s="52"/>
      <c r="H18" s="79"/>
      <c r="I18" s="52"/>
      <c r="J18" s="64"/>
      <c r="K18" s="48"/>
      <c r="L18" s="64"/>
      <c r="M18" s="48"/>
      <c r="N18" s="59"/>
      <c r="O18" s="49"/>
      <c r="P18" s="81"/>
      <c r="Q18" s="82"/>
      <c r="R18" s="49"/>
      <c r="S18" s="48"/>
      <c r="T18" s="48"/>
      <c r="U18" s="61"/>
      <c r="V18" s="49"/>
      <c r="W18" s="64"/>
      <c r="X18" s="49"/>
      <c r="Y18" s="64"/>
      <c r="Z18" s="49"/>
      <c r="AA18" s="37"/>
    </row>
    <row r="19" spans="1:32" s="1" customFormat="1" ht="3.75" customHeight="1" x14ac:dyDescent="0.25">
      <c r="A19" s="63"/>
      <c r="B19" s="73"/>
      <c r="C19" s="73"/>
      <c r="D19" s="68"/>
      <c r="E19" s="68"/>
      <c r="F19" s="80"/>
      <c r="G19" s="51"/>
      <c r="H19" s="80"/>
      <c r="I19" s="51"/>
      <c r="J19" s="56"/>
      <c r="K19" s="47"/>
      <c r="L19" s="56"/>
      <c r="M19" s="47"/>
      <c r="N19" s="59"/>
      <c r="O19" s="45"/>
      <c r="P19" s="71"/>
      <c r="Q19" s="72"/>
      <c r="R19" s="45"/>
      <c r="S19" s="47"/>
      <c r="T19" s="47"/>
      <c r="U19" s="62"/>
      <c r="V19" s="45"/>
      <c r="W19" s="56"/>
      <c r="X19" s="45"/>
      <c r="Y19" s="56"/>
      <c r="Z19" s="45"/>
      <c r="AA19" s="35"/>
    </row>
    <row r="20" spans="1:32" s="1" customFormat="1" ht="15" customHeight="1" x14ac:dyDescent="0.25">
      <c r="A20" s="44">
        <v>8</v>
      </c>
      <c r="B20" s="83" t="s">
        <v>11</v>
      </c>
      <c r="C20" s="84"/>
      <c r="D20" s="74">
        <v>1</v>
      </c>
      <c r="E20" s="75"/>
      <c r="F20" s="78">
        <f>15/1.18</f>
        <v>12.711864406779661</v>
      </c>
      <c r="G20" s="50"/>
      <c r="H20" s="78">
        <f>38/1.18</f>
        <v>32.203389830508478</v>
      </c>
      <c r="I20" s="50"/>
      <c r="J20" s="60">
        <f>59/1.18</f>
        <v>50</v>
      </c>
      <c r="K20" s="44"/>
      <c r="L20" s="60">
        <f>17/1.18</f>
        <v>14.40677966101695</v>
      </c>
      <c r="M20" s="44"/>
      <c r="N20" s="60">
        <f>8/1.18</f>
        <v>6.7796610169491531</v>
      </c>
      <c r="O20" s="44"/>
      <c r="P20" s="53">
        <f>17.7/1.18</f>
        <v>15</v>
      </c>
      <c r="Q20" s="54"/>
      <c r="R20" s="44"/>
      <c r="S20" s="46">
        <f>17.7/1.18</f>
        <v>15</v>
      </c>
      <c r="T20" s="46"/>
      <c r="U20" s="60">
        <f>55/1.18</f>
        <v>46.610169491525426</v>
      </c>
      <c r="V20" s="44"/>
      <c r="W20" s="55">
        <f>35/1.18</f>
        <v>29.661016949152543</v>
      </c>
      <c r="X20" s="44"/>
      <c r="Y20" s="55">
        <f>150/1.18</f>
        <v>127.11864406779662</v>
      </c>
      <c r="Z20" s="44"/>
      <c r="AA20" s="36"/>
      <c r="AF20" s="5"/>
    </row>
    <row r="21" spans="1:32" s="1" customFormat="1" ht="3.75" customHeight="1" x14ac:dyDescent="0.25">
      <c r="A21" s="45"/>
      <c r="B21" s="85"/>
      <c r="C21" s="86"/>
      <c r="D21" s="76"/>
      <c r="E21" s="77"/>
      <c r="F21" s="80"/>
      <c r="G21" s="51"/>
      <c r="H21" s="80"/>
      <c r="I21" s="51"/>
      <c r="J21" s="62"/>
      <c r="K21" s="45"/>
      <c r="L21" s="62"/>
      <c r="M21" s="45"/>
      <c r="N21" s="62"/>
      <c r="O21" s="45"/>
      <c r="P21" s="71"/>
      <c r="Q21" s="72"/>
      <c r="R21" s="45"/>
      <c r="S21" s="47"/>
      <c r="T21" s="47"/>
      <c r="U21" s="62"/>
      <c r="V21" s="45"/>
      <c r="W21" s="56"/>
      <c r="X21" s="45"/>
      <c r="Y21" s="56"/>
      <c r="Z21" s="45"/>
      <c r="AA21" s="35"/>
    </row>
    <row r="22" spans="1:32" s="1" customFormat="1" ht="30" customHeight="1" x14ac:dyDescent="0.25">
      <c r="A22" s="3">
        <v>9</v>
      </c>
      <c r="B22" s="67" t="s">
        <v>12</v>
      </c>
      <c r="C22" s="67"/>
      <c r="D22" s="68">
        <v>1</v>
      </c>
      <c r="E22" s="68"/>
      <c r="F22" s="29">
        <f t="shared" ref="F22:F27" si="12">15/1.18</f>
        <v>12.711864406779661</v>
      </c>
      <c r="G22" s="20"/>
      <c r="H22" s="29">
        <f t="shared" ref="H22:H27" si="13">25/1.18</f>
        <v>21.186440677966104</v>
      </c>
      <c r="I22" s="20"/>
      <c r="J22" s="30">
        <f>39/1.18</f>
        <v>33.050847457627121</v>
      </c>
      <c r="K22" s="18"/>
      <c r="L22" s="30">
        <f>17/1.18</f>
        <v>14.40677966101695</v>
      </c>
      <c r="M22" s="18"/>
      <c r="N22" s="30">
        <f>8/1.18</f>
        <v>6.7796610169491531</v>
      </c>
      <c r="O22" s="18"/>
      <c r="P22" s="69">
        <f>17.7/1.18</f>
        <v>15</v>
      </c>
      <c r="Q22" s="70"/>
      <c r="R22" s="18"/>
      <c r="S22" s="28">
        <f>17.7/1.18</f>
        <v>15</v>
      </c>
      <c r="T22" s="28"/>
      <c r="U22" s="30">
        <f>55/1.18</f>
        <v>46.610169491525426</v>
      </c>
      <c r="V22" s="18"/>
      <c r="W22" s="33">
        <f>35/1.18</f>
        <v>29.661016949152543</v>
      </c>
      <c r="X22" s="18"/>
      <c r="Y22" s="33">
        <f>188.8/1.18</f>
        <v>160.00000000000003</v>
      </c>
      <c r="Z22" s="11"/>
      <c r="AA22" s="14"/>
    </row>
    <row r="23" spans="1:32" s="1" customFormat="1" x14ac:dyDescent="0.25">
      <c r="A23" s="3">
        <v>10</v>
      </c>
      <c r="B23" s="73" t="s">
        <v>13</v>
      </c>
      <c r="C23" s="73"/>
      <c r="D23" s="68">
        <v>1</v>
      </c>
      <c r="E23" s="68"/>
      <c r="F23" s="29">
        <f t="shared" si="12"/>
        <v>12.711864406779661</v>
      </c>
      <c r="G23" s="20"/>
      <c r="H23" s="29">
        <f>47/1.18</f>
        <v>39.83050847457627</v>
      </c>
      <c r="I23" s="20"/>
      <c r="J23" s="30">
        <f>60/1.18</f>
        <v>50.847457627118644</v>
      </c>
      <c r="K23" s="18"/>
      <c r="L23" s="30">
        <f>29/1.18</f>
        <v>24.576271186440678</v>
      </c>
      <c r="M23" s="18"/>
      <c r="N23" s="30">
        <f>15/1.18</f>
        <v>12.711864406779661</v>
      </c>
      <c r="O23" s="18"/>
      <c r="P23" s="69">
        <f t="shared" ref="P23:P26" si="14">17.7/1.18</f>
        <v>15</v>
      </c>
      <c r="Q23" s="70"/>
      <c r="R23" s="21"/>
      <c r="S23" s="28">
        <f t="shared" ref="S23:S27" si="15">17.7/1.18</f>
        <v>15</v>
      </c>
      <c r="T23" s="28"/>
      <c r="U23" s="31">
        <f>55/1.18</f>
        <v>46.610169491525426</v>
      </c>
      <c r="V23" s="21"/>
      <c r="W23" s="33">
        <f t="shared" ref="W23:W27" si="16">35/1.18</f>
        <v>29.661016949152543</v>
      </c>
      <c r="X23" s="18"/>
      <c r="Y23" s="33">
        <f t="shared" ref="Y23:Y27" si="17">188.8/1.18</f>
        <v>160.00000000000003</v>
      </c>
      <c r="Z23" s="11"/>
      <c r="AA23" s="14"/>
    </row>
    <row r="24" spans="1:32" s="1" customFormat="1" x14ac:dyDescent="0.25">
      <c r="A24" s="3">
        <v>11</v>
      </c>
      <c r="B24" s="73" t="s">
        <v>14</v>
      </c>
      <c r="C24" s="73"/>
      <c r="D24" s="68">
        <v>1</v>
      </c>
      <c r="E24" s="68"/>
      <c r="F24" s="29">
        <f t="shared" si="12"/>
        <v>12.711864406779661</v>
      </c>
      <c r="G24" s="20"/>
      <c r="H24" s="29">
        <f>25/1.18</f>
        <v>21.186440677966104</v>
      </c>
      <c r="I24" s="20"/>
      <c r="J24" s="30">
        <f>39/1.18</f>
        <v>33.050847457627121</v>
      </c>
      <c r="K24" s="18"/>
      <c r="L24" s="30">
        <f>25/1.18</f>
        <v>21.186440677966104</v>
      </c>
      <c r="M24" s="18"/>
      <c r="N24" s="30">
        <f>8/1.18</f>
        <v>6.7796610169491531</v>
      </c>
      <c r="O24" s="18"/>
      <c r="P24" s="69">
        <f t="shared" si="14"/>
        <v>15</v>
      </c>
      <c r="Q24" s="70"/>
      <c r="R24" s="21"/>
      <c r="S24" s="28">
        <f t="shared" si="15"/>
        <v>15</v>
      </c>
      <c r="T24" s="28"/>
      <c r="U24" s="31">
        <f t="shared" ref="U24:U26" si="18">55/1.18</f>
        <v>46.610169491525426</v>
      </c>
      <c r="V24" s="21"/>
      <c r="W24" s="33">
        <f t="shared" si="16"/>
        <v>29.661016949152543</v>
      </c>
      <c r="X24" s="18"/>
      <c r="Y24" s="33">
        <f t="shared" si="17"/>
        <v>160.00000000000003</v>
      </c>
      <c r="Z24" s="11"/>
      <c r="AA24" s="14"/>
    </row>
    <row r="25" spans="1:32" s="1" customFormat="1" x14ac:dyDescent="0.25">
      <c r="A25" s="3">
        <v>12</v>
      </c>
      <c r="B25" s="73" t="s">
        <v>15</v>
      </c>
      <c r="C25" s="73"/>
      <c r="D25" s="68">
        <v>1</v>
      </c>
      <c r="E25" s="68"/>
      <c r="F25" s="29">
        <f t="shared" si="12"/>
        <v>12.711864406779661</v>
      </c>
      <c r="G25" s="20"/>
      <c r="H25" s="29">
        <f>38/1.18</f>
        <v>32.203389830508478</v>
      </c>
      <c r="I25" s="20"/>
      <c r="J25" s="30">
        <f>53.1/1.18</f>
        <v>45.000000000000007</v>
      </c>
      <c r="K25" s="18"/>
      <c r="L25" s="30">
        <f>25/1.18</f>
        <v>21.186440677966104</v>
      </c>
      <c r="M25" s="18"/>
      <c r="N25" s="30">
        <f>8/1.18</f>
        <v>6.7796610169491531</v>
      </c>
      <c r="O25" s="18"/>
      <c r="P25" s="69">
        <f t="shared" si="14"/>
        <v>15</v>
      </c>
      <c r="Q25" s="70"/>
      <c r="R25" s="21"/>
      <c r="S25" s="28">
        <f t="shared" si="15"/>
        <v>15</v>
      </c>
      <c r="T25" s="28"/>
      <c r="U25" s="31">
        <f t="shared" si="18"/>
        <v>46.610169491525426</v>
      </c>
      <c r="V25" s="21"/>
      <c r="W25" s="33">
        <f t="shared" si="16"/>
        <v>29.661016949152543</v>
      </c>
      <c r="X25" s="18"/>
      <c r="Y25" s="33">
        <f t="shared" si="17"/>
        <v>160.00000000000003</v>
      </c>
      <c r="Z25" s="11"/>
      <c r="AA25" s="14"/>
    </row>
    <row r="26" spans="1:32" s="1" customFormat="1" x14ac:dyDescent="0.25">
      <c r="A26" s="3">
        <v>13</v>
      </c>
      <c r="B26" s="73" t="s">
        <v>18</v>
      </c>
      <c r="C26" s="73"/>
      <c r="D26" s="68">
        <v>1</v>
      </c>
      <c r="E26" s="68"/>
      <c r="F26" s="29">
        <f t="shared" si="12"/>
        <v>12.711864406779661</v>
      </c>
      <c r="G26" s="20"/>
      <c r="H26" s="29">
        <f>41.3/1.18</f>
        <v>35</v>
      </c>
      <c r="I26" s="20"/>
      <c r="J26" s="30">
        <f t="shared" ref="J26:J27" si="19">53.1/1.18</f>
        <v>45.000000000000007</v>
      </c>
      <c r="K26" s="18"/>
      <c r="L26" s="30">
        <f>25/1.18</f>
        <v>21.186440677966104</v>
      </c>
      <c r="M26" s="18"/>
      <c r="N26" s="30">
        <f>8/1.18</f>
        <v>6.7796610169491531</v>
      </c>
      <c r="O26" s="18"/>
      <c r="P26" s="69">
        <f t="shared" si="14"/>
        <v>15</v>
      </c>
      <c r="Q26" s="70"/>
      <c r="R26" s="21"/>
      <c r="S26" s="28">
        <f t="shared" si="15"/>
        <v>15</v>
      </c>
      <c r="T26" s="28"/>
      <c r="U26" s="31">
        <f t="shared" si="18"/>
        <v>46.610169491525426</v>
      </c>
      <c r="V26" s="21"/>
      <c r="W26" s="33">
        <f t="shared" si="16"/>
        <v>29.661016949152543</v>
      </c>
      <c r="X26" s="18"/>
      <c r="Y26" s="33">
        <f t="shared" si="17"/>
        <v>160.00000000000003</v>
      </c>
      <c r="Z26" s="11"/>
      <c r="AA26" s="14"/>
    </row>
    <row r="27" spans="1:32" s="1" customFormat="1" ht="33" customHeight="1" x14ac:dyDescent="0.25">
      <c r="A27" s="3">
        <v>14</v>
      </c>
      <c r="B27" s="73" t="s">
        <v>17</v>
      </c>
      <c r="C27" s="73"/>
      <c r="D27" s="68">
        <v>1</v>
      </c>
      <c r="E27" s="68"/>
      <c r="F27" s="29">
        <f t="shared" si="12"/>
        <v>12.711864406779661</v>
      </c>
      <c r="G27" s="20"/>
      <c r="H27" s="29">
        <f>41.3/1.18</f>
        <v>35</v>
      </c>
      <c r="I27" s="20"/>
      <c r="J27" s="30">
        <f t="shared" si="19"/>
        <v>45.000000000000007</v>
      </c>
      <c r="K27" s="18"/>
      <c r="L27" s="30">
        <f>29/1.18</f>
        <v>24.576271186440678</v>
      </c>
      <c r="M27" s="18"/>
      <c r="N27" s="30">
        <f>15/1.18</f>
        <v>12.711864406779661</v>
      </c>
      <c r="O27" s="18"/>
      <c r="P27" s="63">
        <f>17.7/1.18</f>
        <v>15</v>
      </c>
      <c r="Q27" s="63"/>
      <c r="R27" s="18"/>
      <c r="S27" s="28">
        <f t="shared" si="15"/>
        <v>15</v>
      </c>
      <c r="T27" s="28"/>
      <c r="U27" s="30">
        <f>55/1.18</f>
        <v>46.610169491525426</v>
      </c>
      <c r="V27" s="18"/>
      <c r="W27" s="33">
        <f t="shared" si="16"/>
        <v>29.661016949152543</v>
      </c>
      <c r="X27" s="18"/>
      <c r="Y27" s="33">
        <f t="shared" si="17"/>
        <v>160.00000000000003</v>
      </c>
      <c r="Z27" s="11"/>
      <c r="AA27" s="14"/>
    </row>
    <row r="28" spans="1:32" s="1" customFormat="1" x14ac:dyDescent="0.25">
      <c r="A28" s="3"/>
      <c r="B28" s="63" t="s">
        <v>0</v>
      </c>
      <c r="C28" s="63"/>
      <c r="D28" s="68">
        <v>14</v>
      </c>
      <c r="E28" s="68"/>
      <c r="F28" s="4"/>
      <c r="G28" s="20"/>
      <c r="H28" s="7"/>
      <c r="I28" s="20"/>
      <c r="J28" s="8"/>
      <c r="K28" s="22"/>
      <c r="L28" s="8"/>
      <c r="M28" s="22"/>
      <c r="N28" s="6"/>
      <c r="O28" s="27"/>
      <c r="P28" s="65"/>
      <c r="Q28" s="66"/>
      <c r="R28" s="19"/>
      <c r="S28" s="9"/>
      <c r="T28" s="19"/>
      <c r="U28" s="8"/>
      <c r="V28" s="22"/>
      <c r="W28" s="6"/>
      <c r="X28" s="22"/>
      <c r="Y28" s="12"/>
      <c r="Z28" s="12"/>
      <c r="AA28" s="14"/>
    </row>
  </sheetData>
  <mergeCells count="143">
    <mergeCell ref="Y1:Z1"/>
    <mergeCell ref="A9:A10"/>
    <mergeCell ref="B9:C10"/>
    <mergeCell ref="D9:E10"/>
    <mergeCell ref="A11:A12"/>
    <mergeCell ref="B11:C12"/>
    <mergeCell ref="A5:A6"/>
    <mergeCell ref="B5:C6"/>
    <mergeCell ref="D5:E6"/>
    <mergeCell ref="A7:A8"/>
    <mergeCell ref="B7:C8"/>
    <mergeCell ref="N5:N6"/>
    <mergeCell ref="P5:Q6"/>
    <mergeCell ref="N9:N10"/>
    <mergeCell ref="A1:W1"/>
    <mergeCell ref="A2:A4"/>
    <mergeCell ref="Y2:Z3"/>
    <mergeCell ref="B2:C4"/>
    <mergeCell ref="D2:E4"/>
    <mergeCell ref="P4:Q4"/>
    <mergeCell ref="D7:E8"/>
    <mergeCell ref="N7:N8"/>
    <mergeCell ref="P7:Q8"/>
    <mergeCell ref="W17:W19"/>
    <mergeCell ref="H2:I3"/>
    <mergeCell ref="J2:K3"/>
    <mergeCell ref="U11:U12"/>
    <mergeCell ref="W11:W12"/>
    <mergeCell ref="S2:T3"/>
    <mergeCell ref="S11:S12"/>
    <mergeCell ref="S17:S19"/>
    <mergeCell ref="A20:A21"/>
    <mergeCell ref="B17:C19"/>
    <mergeCell ref="D17:E19"/>
    <mergeCell ref="J20:J21"/>
    <mergeCell ref="N15:N16"/>
    <mergeCell ref="J17:J19"/>
    <mergeCell ref="L17:L19"/>
    <mergeCell ref="H20:H21"/>
    <mergeCell ref="B20:C21"/>
    <mergeCell ref="F17:F19"/>
    <mergeCell ref="A13:A14"/>
    <mergeCell ref="B13:C14"/>
    <mergeCell ref="D13:E14"/>
    <mergeCell ref="F11:F12"/>
    <mergeCell ref="P25:Q25"/>
    <mergeCell ref="B27:C27"/>
    <mergeCell ref="S20:S21"/>
    <mergeCell ref="D11:E12"/>
    <mergeCell ref="D20:E21"/>
    <mergeCell ref="H17:H19"/>
    <mergeCell ref="L20:L21"/>
    <mergeCell ref="F20:F21"/>
    <mergeCell ref="H11:H12"/>
    <mergeCell ref="J11:J12"/>
    <mergeCell ref="L11:L12"/>
    <mergeCell ref="N11:N12"/>
    <mergeCell ref="P11:Q12"/>
    <mergeCell ref="P26:Q26"/>
    <mergeCell ref="A15:A16"/>
    <mergeCell ref="B15:C16"/>
    <mergeCell ref="D15:E16"/>
    <mergeCell ref="A17:A19"/>
    <mergeCell ref="N17:N19"/>
    <mergeCell ref="P17:Q19"/>
    <mergeCell ref="P28:Q28"/>
    <mergeCell ref="B22:C22"/>
    <mergeCell ref="D22:E22"/>
    <mergeCell ref="P22:Q22"/>
    <mergeCell ref="W20:W21"/>
    <mergeCell ref="N20:N21"/>
    <mergeCell ref="P20:Q21"/>
    <mergeCell ref="B28:C28"/>
    <mergeCell ref="D28:E28"/>
    <mergeCell ref="B23:C23"/>
    <mergeCell ref="B24:C24"/>
    <mergeCell ref="B25:C25"/>
    <mergeCell ref="D23:E23"/>
    <mergeCell ref="D24:E24"/>
    <mergeCell ref="D25:E25"/>
    <mergeCell ref="P23:Q23"/>
    <mergeCell ref="P24:Q24"/>
    <mergeCell ref="D27:E27"/>
    <mergeCell ref="P27:Q27"/>
    <mergeCell ref="B26:C26"/>
    <mergeCell ref="D26:E26"/>
    <mergeCell ref="U20:U21"/>
    <mergeCell ref="M17:M19"/>
    <mergeCell ref="M20:M21"/>
    <mergeCell ref="K11:K12"/>
    <mergeCell ref="K17:K19"/>
    <mergeCell ref="K20:K21"/>
    <mergeCell ref="N13:N14"/>
    <mergeCell ref="U17:U19"/>
    <mergeCell ref="P9:Q10"/>
    <mergeCell ref="W13:W14"/>
    <mergeCell ref="W15:W16"/>
    <mergeCell ref="I11:I12"/>
    <mergeCell ref="I17:I19"/>
    <mergeCell ref="I20:I21"/>
    <mergeCell ref="G11:G12"/>
    <mergeCell ref="G17:G19"/>
    <mergeCell ref="G20:G21"/>
    <mergeCell ref="P2:R3"/>
    <mergeCell ref="P15:Q15"/>
    <mergeCell ref="P13:Q13"/>
    <mergeCell ref="P14:Q14"/>
    <mergeCell ref="P16:Q16"/>
    <mergeCell ref="R20:R21"/>
    <mergeCell ref="R17:R19"/>
    <mergeCell ref="R11:R12"/>
    <mergeCell ref="F2:G3"/>
    <mergeCell ref="F13:F14"/>
    <mergeCell ref="H13:H14"/>
    <mergeCell ref="J13:J14"/>
    <mergeCell ref="L13:L14"/>
    <mergeCell ref="L2:O3"/>
    <mergeCell ref="O17:O19"/>
    <mergeCell ref="O20:O21"/>
    <mergeCell ref="O11:O12"/>
    <mergeCell ref="M11:M12"/>
    <mergeCell ref="AA2:AA3"/>
    <mergeCell ref="AA11:AA12"/>
    <mergeCell ref="AA17:AA19"/>
    <mergeCell ref="AA20:AA21"/>
    <mergeCell ref="U2:X3"/>
    <mergeCell ref="V11:V12"/>
    <mergeCell ref="T11:T12"/>
    <mergeCell ref="T17:T19"/>
    <mergeCell ref="T20:T21"/>
    <mergeCell ref="V17:V19"/>
    <mergeCell ref="V20:V21"/>
    <mergeCell ref="X11:X12"/>
    <mergeCell ref="X17:X19"/>
    <mergeCell ref="X20:X21"/>
    <mergeCell ref="Y20:Y21"/>
    <mergeCell ref="Z11:Z12"/>
    <mergeCell ref="Z17:Z19"/>
    <mergeCell ref="Z20:Z21"/>
    <mergeCell ref="Y11:Y12"/>
    <mergeCell ref="Y17:Y19"/>
    <mergeCell ref="Y13:Y14"/>
    <mergeCell ref="Y15:Y16"/>
  </mergeCells>
  <pageMargins left="0.7" right="0.7" top="0.75" bottom="0.7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2020-12-14T10:07:44Z</dcterms:modified>
</cp:coreProperties>
</file>