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690" windowHeight="7965"/>
  </bookViews>
  <sheets>
    <sheet name="Sheet2 (2)" sheetId="6" r:id="rId1"/>
  </sheets>
  <definedNames>
    <definedName name="_xlnm._FilterDatabase" localSheetId="0" hidden="1">'Sheet2 (2)'!$A$3:$WZS$232</definedName>
    <definedName name="_xlnm.Print_Area" localSheetId="0">'Sheet2 (2)'!$A$1:$K$234</definedName>
  </definedNames>
  <calcPr calcId="152511"/>
</workbook>
</file>

<file path=xl/calcChain.xml><?xml version="1.0" encoding="utf-8"?>
<calcChain xmlns="http://schemas.openxmlformats.org/spreadsheetml/2006/main">
  <c r="H229" i="6" l="1"/>
  <c r="H231" i="6"/>
  <c r="H215" i="6"/>
  <c r="H216" i="6"/>
  <c r="H217" i="6"/>
  <c r="H218" i="6"/>
  <c r="H219" i="6"/>
  <c r="H220" i="6"/>
  <c r="H208" i="6"/>
  <c r="H202" i="6"/>
  <c r="H203" i="6"/>
  <c r="H205" i="6"/>
  <c r="H206" i="6"/>
  <c r="H207" i="6"/>
  <c r="H185" i="6"/>
  <c r="H188" i="6"/>
  <c r="H193" i="6"/>
  <c r="H173" i="6"/>
  <c r="H174" i="6"/>
  <c r="H177" i="6"/>
  <c r="H178" i="6"/>
  <c r="H179" i="6"/>
  <c r="H182" i="6"/>
  <c r="H164" i="6"/>
  <c r="H165" i="6"/>
  <c r="H166" i="6"/>
  <c r="H167" i="6"/>
  <c r="H168" i="6"/>
  <c r="H170" i="6"/>
  <c r="H149" i="6"/>
  <c r="H153" i="6"/>
  <c r="H157" i="6"/>
  <c r="H158" i="6"/>
  <c r="H139" i="6"/>
  <c r="H140" i="6"/>
  <c r="H141" i="6"/>
  <c r="H143" i="6"/>
  <c r="H144" i="6"/>
  <c r="H145" i="6"/>
  <c r="H130" i="6"/>
  <c r="H132" i="6"/>
  <c r="H129" i="6"/>
  <c r="H122" i="6"/>
  <c r="H123" i="6"/>
  <c r="H124" i="6"/>
  <c r="H126" i="6"/>
  <c r="H127" i="6"/>
  <c r="H128" i="6"/>
  <c r="H109" i="6"/>
  <c r="H110" i="6"/>
  <c r="H111" i="6"/>
  <c r="H112" i="6"/>
  <c r="H113" i="6"/>
  <c r="H114" i="6"/>
  <c r="H101" i="6"/>
  <c r="H102" i="6"/>
  <c r="H98" i="6"/>
  <c r="H88" i="6"/>
  <c r="H89" i="6"/>
  <c r="H90" i="6"/>
  <c r="H92" i="6"/>
  <c r="H93" i="6"/>
  <c r="H94" i="6"/>
  <c r="H75" i="6"/>
  <c r="H77" i="6"/>
  <c r="H78" i="6"/>
  <c r="H79" i="6"/>
  <c r="H80" i="6"/>
  <c r="H63" i="6"/>
  <c r="H64" i="6"/>
  <c r="H65" i="6"/>
  <c r="H67" i="6"/>
  <c r="H68" i="6"/>
  <c r="H55" i="6"/>
  <c r="H32" i="6"/>
  <c r="H40" i="6"/>
  <c r="H41" i="6"/>
  <c r="H42" i="6"/>
  <c r="H24" i="6"/>
  <c r="H27" i="6"/>
  <c r="H28" i="6"/>
  <c r="H29" i="6"/>
  <c r="H12" i="6"/>
  <c r="H15" i="6"/>
  <c r="H16" i="6"/>
  <c r="D225" i="6"/>
  <c r="H225" i="6" s="1"/>
  <c r="D224" i="6"/>
  <c r="H224" i="6" s="1"/>
  <c r="D221" i="6"/>
  <c r="H221" i="6" s="1"/>
  <c r="H230" i="6"/>
  <c r="H228" i="6"/>
  <c r="H214" i="6"/>
  <c r="H213" i="6"/>
  <c r="H211" i="6"/>
  <c r="D210" i="6"/>
  <c r="H210" i="6" s="1"/>
  <c r="D208" i="6"/>
  <c r="D204" i="6"/>
  <c r="H204" i="6" s="1"/>
  <c r="D200" i="6"/>
  <c r="H200" i="6" s="1"/>
  <c r="D199" i="6"/>
  <c r="H199" i="6" s="1"/>
  <c r="D198" i="6"/>
  <c r="H198" i="6" s="1"/>
  <c r="D195" i="6"/>
  <c r="H195" i="6" s="1"/>
  <c r="D186" i="6"/>
  <c r="H186" i="6" s="1"/>
  <c r="D191" i="6"/>
  <c r="H191" i="6" s="1"/>
  <c r="D185" i="6"/>
  <c r="D184" i="6"/>
  <c r="H184" i="6" s="1"/>
  <c r="D176" i="6"/>
  <c r="H176" i="6" s="1"/>
  <c r="D175" i="6"/>
  <c r="H175" i="6" s="1"/>
  <c r="D174" i="6"/>
  <c r="D171" i="6"/>
  <c r="H171" i="6" s="1"/>
  <c r="D169" i="6"/>
  <c r="H169" i="6" s="1"/>
  <c r="D163" i="6"/>
  <c r="H163" i="6" s="1"/>
  <c r="D162" i="6"/>
  <c r="H162" i="6" s="1"/>
  <c r="D161" i="6"/>
  <c r="H161" i="6" s="1"/>
  <c r="D156" i="6"/>
  <c r="H156" i="6" s="1"/>
  <c r="H155" i="6"/>
  <c r="D154" i="6"/>
  <c r="H154" i="6" s="1"/>
  <c r="D152" i="6"/>
  <c r="H152" i="6" s="1"/>
  <c r="H151" i="6"/>
  <c r="H150" i="6"/>
  <c r="D149" i="6"/>
  <c r="D148" i="6"/>
  <c r="H148" i="6" s="1"/>
  <c r="H146" i="6"/>
  <c r="D141" i="6"/>
  <c r="D137" i="6"/>
  <c r="H137" i="6" s="1"/>
  <c r="D136" i="6"/>
  <c r="H136" i="6" s="1"/>
  <c r="D135" i="6"/>
  <c r="H135" i="6" s="1"/>
  <c r="D131" i="6"/>
  <c r="H131" i="6" s="1"/>
  <c r="D125" i="6"/>
  <c r="H125" i="6" s="1"/>
  <c r="D121" i="6"/>
  <c r="H121" i="6" s="1"/>
  <c r="D120" i="6"/>
  <c r="H120" i="6" s="1"/>
  <c r="D119" i="6"/>
  <c r="H119" i="6" s="1"/>
  <c r="D116" i="6"/>
  <c r="H116" i="6" s="1"/>
  <c r="D107" i="6"/>
  <c r="H107" i="6" s="1"/>
  <c r="D106" i="6"/>
  <c r="H106" i="6" s="1"/>
  <c r="D108" i="6"/>
  <c r="H108" i="6" s="1"/>
  <c r="D104" i="6"/>
  <c r="H104" i="6" s="1"/>
  <c r="D96" i="6"/>
  <c r="H96" i="6" s="1"/>
  <c r="D97" i="6"/>
  <c r="H97" i="6" s="1"/>
  <c r="D86" i="6"/>
  <c r="H86" i="6" s="1"/>
  <c r="D85" i="6"/>
  <c r="H85" i="6" s="1"/>
  <c r="D84" i="6"/>
  <c r="H84" i="6" s="1"/>
  <c r="D87" i="6"/>
  <c r="H87" i="6" s="1"/>
  <c r="D83" i="6"/>
  <c r="H83" i="6" s="1"/>
  <c r="D76" i="6"/>
  <c r="H76" i="6" s="1"/>
  <c r="D73" i="6"/>
  <c r="H73" i="6" s="1"/>
  <c r="D72" i="6"/>
  <c r="H72" i="6" s="1"/>
  <c r="D69" i="6"/>
  <c r="H69" i="6" s="1"/>
  <c r="D60" i="6"/>
  <c r="H60" i="6" s="1"/>
  <c r="D59" i="6"/>
  <c r="H59" i="6" s="1"/>
  <c r="D58" i="6"/>
  <c r="H58" i="6" s="1"/>
  <c r="D56" i="6"/>
  <c r="H56" i="6" s="1"/>
  <c r="D47" i="6"/>
  <c r="H47" i="6" s="1"/>
  <c r="D46" i="6"/>
  <c r="H46" i="6" s="1"/>
  <c r="D43" i="6"/>
  <c r="H43" i="6" s="1"/>
  <c r="D52" i="6"/>
  <c r="H52" i="6" s="1"/>
  <c r="D39" i="6"/>
  <c r="H39" i="6" s="1"/>
  <c r="D37" i="6"/>
  <c r="H37" i="6" s="1"/>
  <c r="D36" i="6"/>
  <c r="H36" i="6" s="1"/>
  <c r="D35" i="6"/>
  <c r="H35" i="6" s="1"/>
  <c r="D34" i="6"/>
  <c r="H34" i="6" s="1"/>
  <c r="D33" i="6"/>
  <c r="H33" i="6" s="1"/>
  <c r="D32" i="6"/>
  <c r="D30" i="6"/>
  <c r="H30" i="6" s="1"/>
  <c r="D23" i="6"/>
  <c r="H23" i="6" s="1"/>
  <c r="D22" i="6"/>
  <c r="H22" i="6" s="1"/>
  <c r="D21" i="6"/>
  <c r="H21" i="6" s="1"/>
  <c r="D20" i="6"/>
  <c r="H20" i="6" s="1"/>
  <c r="D19" i="6"/>
  <c r="H19" i="6" s="1"/>
  <c r="D17" i="6"/>
  <c r="H17" i="6" s="1"/>
  <c r="D26" i="6"/>
  <c r="H26" i="6" s="1"/>
  <c r="D11" i="6"/>
  <c r="H11" i="6" s="1"/>
  <c r="D10" i="6"/>
  <c r="H10" i="6" s="1"/>
  <c r="D9" i="6"/>
  <c r="H9" i="6" s="1"/>
  <c r="D8" i="6"/>
  <c r="H8" i="6" s="1"/>
  <c r="D7" i="6"/>
  <c r="H7" i="6" s="1"/>
  <c r="D6" i="6"/>
  <c r="H6" i="6" s="1"/>
  <c r="D4" i="6"/>
  <c r="H4" i="6" s="1"/>
  <c r="D14" i="6"/>
  <c r="H14" i="6" s="1"/>
  <c r="D91" i="6" l="1"/>
  <c r="H91" i="6" s="1"/>
  <c r="D13" i="6"/>
  <c r="H13" i="6" s="1"/>
  <c r="D227" i="6" l="1"/>
  <c r="H227" i="6" s="1"/>
  <c r="D226" i="6"/>
  <c r="H226" i="6" s="1"/>
  <c r="D223" i="6"/>
  <c r="H223" i="6" s="1"/>
  <c r="D222" i="6"/>
  <c r="H222" i="6" s="1"/>
  <c r="H212" i="6"/>
  <c r="D209" i="6"/>
  <c r="H209" i="6" s="1"/>
  <c r="D201" i="6"/>
  <c r="H201" i="6" s="1"/>
  <c r="D197" i="6"/>
  <c r="H197" i="6" s="1"/>
  <c r="D196" i="6"/>
  <c r="H196" i="6" s="1"/>
  <c r="D194" i="6"/>
  <c r="H194" i="6" s="1"/>
  <c r="D192" i="6"/>
  <c r="H192" i="6" s="1"/>
  <c r="D190" i="6"/>
  <c r="H190" i="6" s="1"/>
  <c r="D189" i="6"/>
  <c r="H189" i="6" s="1"/>
  <c r="D187" i="6"/>
  <c r="H187" i="6" s="1"/>
  <c r="D183" i="6"/>
  <c r="H183" i="6" s="1"/>
  <c r="D181" i="6"/>
  <c r="H181" i="6" s="1"/>
  <c r="D180" i="6"/>
  <c r="H180" i="6" s="1"/>
  <c r="D172" i="6"/>
  <c r="H172" i="6" s="1"/>
  <c r="D160" i="6"/>
  <c r="H160" i="6" s="1"/>
  <c r="D159" i="6"/>
  <c r="H159" i="6" s="1"/>
  <c r="D147" i="6"/>
  <c r="H147" i="6" s="1"/>
  <c r="D142" i="6"/>
  <c r="H142" i="6" s="1"/>
  <c r="D138" i="6"/>
  <c r="H138" i="6" s="1"/>
  <c r="D134" i="6"/>
  <c r="H134" i="6" s="1"/>
  <c r="D133" i="6"/>
  <c r="H133" i="6" s="1"/>
  <c r="D118" i="6"/>
  <c r="H118" i="6" s="1"/>
  <c r="D117" i="6"/>
  <c r="H117" i="6" s="1"/>
  <c r="D115" i="6"/>
  <c r="H115" i="6" s="1"/>
  <c r="D105" i="6"/>
  <c r="H105" i="6" s="1"/>
  <c r="D103" i="6"/>
  <c r="H103" i="6" s="1"/>
  <c r="D100" i="6"/>
  <c r="H100" i="6" s="1"/>
  <c r="D99" i="6"/>
  <c r="H99" i="6" s="1"/>
  <c r="D95" i="6"/>
  <c r="H95" i="6" s="1"/>
  <c r="D82" i="6"/>
  <c r="H82" i="6" s="1"/>
  <c r="D81" i="6"/>
  <c r="H81" i="6" s="1"/>
  <c r="D74" i="6"/>
  <c r="H74" i="6" s="1"/>
  <c r="D71" i="6"/>
  <c r="H71" i="6" s="1"/>
  <c r="D70" i="6"/>
  <c r="H70" i="6" s="1"/>
  <c r="D66" i="6"/>
  <c r="H66" i="6" s="1"/>
  <c r="D62" i="6"/>
  <c r="H62" i="6" s="1"/>
  <c r="D61" i="6"/>
  <c r="H61" i="6" s="1"/>
  <c r="D57" i="6"/>
  <c r="H57" i="6" s="1"/>
  <c r="D54" i="6"/>
  <c r="H54" i="6" s="1"/>
  <c r="D53" i="6"/>
  <c r="H53" i="6" s="1"/>
  <c r="D51" i="6"/>
  <c r="H51" i="6" s="1"/>
  <c r="D50" i="6"/>
  <c r="H50" i="6" s="1"/>
  <c r="D49" i="6"/>
  <c r="H49" i="6" s="1"/>
  <c r="D48" i="6"/>
  <c r="H48" i="6" s="1"/>
  <c r="D45" i="6"/>
  <c r="H45" i="6" s="1"/>
  <c r="D44" i="6"/>
  <c r="H44" i="6" s="1"/>
  <c r="D38" i="6"/>
  <c r="H38" i="6" s="1"/>
  <c r="D31" i="6"/>
  <c r="H31" i="6" s="1"/>
  <c r="D25" i="6"/>
  <c r="H25" i="6" s="1"/>
  <c r="D18" i="6"/>
  <c r="H18" i="6" s="1"/>
  <c r="D5" i="6"/>
  <c r="H5" i="6" s="1"/>
  <c r="H232" i="6" l="1"/>
</calcChain>
</file>

<file path=xl/sharedStrings.xml><?xml version="1.0" encoding="utf-8"?>
<sst xmlns="http://schemas.openxmlformats.org/spreadsheetml/2006/main" count="321" uniqueCount="70">
  <si>
    <t>#</t>
  </si>
  <si>
    <t>საქონლის დასახელება</t>
  </si>
  <si>
    <t>ტექნიკური/ხარისხობრივი  მაჩვენებლები</t>
  </si>
  <si>
    <t>წარმოშობის ქვეყანა/მწარმოებელი კომპანია</t>
  </si>
  <si>
    <t>მიწოდების პირობები (**)</t>
  </si>
  <si>
    <t>მიწოდების ადგილი</t>
  </si>
  <si>
    <t>მაკარონი (15851100)</t>
  </si>
  <si>
    <t xml:space="preserve">თითოეული მოწოდებული პარტია უნდა იყოს უმაღლესი ხარისხის, შემდეგი შემცველობით – კვებითი ღირებულება ცილები არანაკლებ 10გრ, ცხიმები - არანაკლებ 1გრ, ნახშირწყლები - არანაკლებ 70გრ. ენერგეტიკული ღირებულება არანაკლებ 340კკალ. ფერი - მოყვითალო. არ უნდა დაჰყვებოდეს მძაღე, მჟავე, ობის სუნი და გემო. თერმული დამუშავების დროს არ უნდა დაკარგოს ფორმა. ფიზიკო-ქიმიური, მიკრობიოლოგიური და სანიტარულ ჰიგიენური მაჩვენებლებით, უნდა შეესაბამებოდეს საქართველოში მოქმედ სურსათის უვნებლობისა და უსაფრთხოების მოთხოვნებს. დაფასოებული უნდა იყოს ქარხნული წესით  არანაკლებ 1კგ არაუმეტეს 5 კგ   პაკეტებში, ჰერმეტულად შეფუთულ პროდუქტში არ უნდა იყოს წყლის წვეთები (ნამი). შესაბამისი მარკირებით,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 </t>
  </si>
  <si>
    <t xml:space="preserve">ქუთაისის, ხანდაზმულთა პანსიონატი. ქ. ქუთაისი, სოლომონ II-ის ქ. მე-IV ჩიხი
</t>
  </si>
  <si>
    <t>ძევრის შშმპ პანსიონატი. თერჯოლა, სოფ. ძევრი.</t>
  </si>
  <si>
    <t>მარტყოფის შშმ პირთა პანსიონატი. მის: გარდაბნის რაიონი, სოფ. მარტყოფი</t>
  </si>
  <si>
    <t>დუშეთის შშმპ პანსიონატი. მის: დუშეთის რაიონი, სოფ. პირმისაანთკარი</t>
  </si>
  <si>
    <t>თბილისის ჩვილ ბავშვთა სახლი. მის:თბილისი, ნუცუბიძის ქ. #3</t>
  </si>
  <si>
    <t>კოჯორის შშმ ბავშვთა სახლი. დაბა კოჯორი, რუხაძის ქ. #10</t>
  </si>
  <si>
    <t>ვერმიშელი (15851100)</t>
  </si>
  <si>
    <t>შაქარი (15831200)</t>
  </si>
  <si>
    <t xml:space="preserve">თითოეული მოწოდებული პარტია უნდა იყოს უმაღლესი ხარისხის. შემდეგი შემადგენლობით: 100გრამ პროდუქტში ნახშირწყლების შემცველობა არანაკლებ 99გრ, ენერგეტიკული ღირებულება არანაკლებ 390კკალ. – ფერი-თეთრი ან მოყვითალო. კრისტალური ფხვიერი მასა, ორგანოლეპტიკური, ფიზიკო- ქიმიური, მიკრობიოლოგიური და სანიტარულ ჰიგიენური მაჩვენებლებით უნდა შეესაბამებოდეს საქართველოში მოქმედ სურსათის უვნებლობისა და უსაფრთხოების ნორმებს. დაფასოებული უნდა იყოს არანაკლებ 25 კგ და არაუმეტეს 50კგ პაკეტებში ან ტომრებში შესაბამისი მარკირებით. დაფასოებული უნდა იყოს ქარხნული წესით, პროდუქცია უნდა იყოს სათანადოს შეფუთული და ეტიკეტირებული.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 </t>
  </si>
  <si>
    <t>მარილი (15872400)</t>
  </si>
  <si>
    <t xml:space="preserve">თითოეული მოწოდებული პარტია უნდა იყოს უმაღლესი ხარისხის. (იოდიზირებული) შემდეგი შემცველობით –კრისტალური ფხვიერი, ფერი- თეთრი. ორგანოლეპტიკური, ფიზიკო-ქიმიური, მიკრობიოლოგიური და სანიტარულ ჰიგიენური მაჩვენებლებით უნდა შეესაბამებოდეს საქართველოში მოქმედი სურსათის უვნებლობისა და უსაფრთხოების მოთხოვნებს. დაფასოებული  შესაბამისი მარკირებით,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 </t>
  </si>
  <si>
    <t>შავი ჩაი (15863200)</t>
  </si>
  <si>
    <t xml:space="preserve">თითოეული მოწოდებული პარტია უნდა იყოს უმაღლესი ხარისხის, დაფასოებული ერთჯერად პაკეტებში, შავი, უცხო სუნის, ობისა და
ნესტის,მინარევების და მტვრის გარეშე. ორგანოლეპტიკური, ფიზიკო-ქიმიური, მიკრობიოლოგიური და სანიტარულ ჰიგიენური მაჩვენებლებით უნდა შეესაბამებოდეს საქართველოში მოქმედ სურსათის უვნებლობისა და უსაფრთხოების მოთხოვნებს. შესაბამისი მარკირებით,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 ჰიგიენური ნორმები. </t>
  </si>
  <si>
    <t>კაკაო (15841000)</t>
  </si>
  <si>
    <t xml:space="preserve">თითოეული მოწოდებული პარტია უნდა იყოს უმაღლესი ხარისხის, შემდეგი შემადგენლობით: 100გრამ პროდუქტში ცილა არანაკლებ 25 გრამი, ცხრიმი არანაკლებ 10გრამი, ნახშრიწყლები არანაკლებ 29გრამი, ენერგეტიკული ღირებულება არნაკლებ 335კკალ. ფერი - მოყავისფრო, სუნი - სასიამოვნო მახასიათებელი გარკვეული ნიმუშისთვის. ორგანოლეპტიკური, ფიზიკო-ქიმიური, მიკრობიოლოგიური და სანიტარულ ჰიგიენური მაჩვენებლებით, პარამეტრების მნიშვნელობა უნდა შეესაბამებოდეს საქართველოში მოქმედ სურსათის უვნებლობისა და უსაფრთხოების მოთხოვნებს. დაფასოებული  მუყაოს კოლოფებში ან ვაკუუმპაკეტებში, შესაბამისი მარკირებით.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 </t>
  </si>
  <si>
    <t>ორცხობილა ე.წ. პეჩენია (15821150)</t>
  </si>
  <si>
    <t>ქარხნულის წარმოების, უმაღლესი ხარისხის, მშრალი. ფერი, სუნი და გემო დამახასიათებელი ამ პროდუქტისთვის, , არ უნდა შეიცავდეს ორგანიზმისათვის საშიშ და აკრძალულ საკვებდანამატებს. მექანიკური დაზიანების გარეშე, ერთი ცალის წონა არანაკლებ 20გრ. და არაუმეტეს 25 გრ. დაფასოებული უნდა იყოს ყუთში ან ვაკუუმპაკეტში 3- 5 კგ. დაფასოებული შესაბამისი მარკირებით, სადაც მითითებული იქნება მისი შემადგენლობა,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t>
  </si>
  <si>
    <t>ორცხობილა დიაბეტური (15821150)</t>
  </si>
  <si>
    <t>დიაბეტური ქარხნულის წარმოების, უმაღლესი ხარისხის, მშრალი, არ უნდა შეიცავდეს შაქარს,  ფერი, სუნი და გემო დამახასიათებელი ამ პროდუქტისთვის, , არ უნდა შეიცავდეს ორგანიზმისათვის საშიშ და აკრძალულ საკვებდანამატებს. მექანიკური დაზიანების გარეშე, ერთი ცალის წონა არანაკლებ 20გრ. და არაუმეტეს 25 გრ. დაფასოებული უნდა იყოს ყუთში ან ვაკუუმპაკეტში 2- 5 კგ. დაფასოებული შესაბამისი მარკირებით, სადაც მითითებული იქნება მისი შემადგენლობა,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t>
  </si>
  <si>
    <t>ქუთაისის, ხანდაზმულთა პანსიონატი. ქ. ქუთაისი, სოლომონ II-ის ქ. მე-IV ჩიხი</t>
  </si>
  <si>
    <t>ორცხობილა დიეტური (15821150)</t>
  </si>
  <si>
    <t>დიეტური ქარხნულის წარმოების, უმაღლესი ხარისხის, მშრალი,,  ფერი, სუნი და გემო დამახასიათებელი ამ პროდუქტისთვის , არ უნდა შეიცავდეს ორგანიზმისათვის საშიშ და აკრძალულ საკვებდანამატებს. მექანიკური დაზიანების გარეშე, ერთი ცალის წონა არანაკლებ 20გრ. და არაუმეტეს 25 გრ. დაფასოებული უნდა იყოს ყუთში ან ვაკუუმპაკეტში 2- 5 კგ. დაფასოებული შესაბამისი მარკირებით, სადაც მითითებული იქნება მისი შემადგენლობა,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t>
  </si>
  <si>
    <t>ვაფლი (15821200)</t>
  </si>
  <si>
    <t>არამომინანქრებული, გულსართი რძის, ლიმონის, კაკაოს ან  შოკოლადის. მართკუთხედი ფორმის, ერთნაირი ზომის, ზედაპირი მკვერთი ნახატით, კიდეები სწორი კონტურით, შიგთავსი არ უნდა გადმოდიოდეს გვერდებიდან, ბზარებისა და ნახეთქების გარეშე. ფერი თეთრი ღია ყვითელ შეფერილობამდე ან ყავისფერი. ერთი ცალის წონა არანაკლებ 20გრ. და არაუმეტეს 25 გრ. დაფასოებებული არანაკლებ  2კგ არაუმეტეს 5 კგ. დაფასოებული შესაბამისი მარკირებით, სადაც მითითებული იქნება მისი შემადგენლობა,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t>
  </si>
  <si>
    <t xml:space="preserve">თითოეული მოწოდებული პარტია უნდა იყოს უმაღლესი ხარისხის, შემდეგი შემცველობით – პროდუქტის კვებითი ღირებულება: ცილები - 0გ, ცხიმები - არაუმეტეს 0,2გ, ნახშირწყლები -არანაკლებ 90გგ. 100 გ.პროდუქტის ენერგეტიკული ღირებულება არანაკლებ 370კკალ. კონსისტენცია მკვრივი. ფერი, სუნი და გემო დამახასიათებელი გარკვეული ნიმუშისთვის. სხვადასხვა სახის ხილის ჯემის შიგთავსით, ორგანოლეპტიკური, ფიზიკო-ქიმიური, მიკრობიოლოგიური და სანიტარულ ჰიგიენური მაჩვენებლებით უნდა შესაბამებოდეს საქართველოში მოქმედ სურსათის უვნებლობისა და უსაფრთხოების მოთხოვნებს. არ უნდა შეიცავდეს ორგანიზმისთვის საშიშ და აკრძალულ საკვებდანამატებს. დაფასოებული შესაბამისი მარკირებით, სადაც მითითებული იქნება მისი შემადგენლობა,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 </t>
  </si>
  <si>
    <t xml:space="preserve">თითოეული მოწოდებული პარტია უნდა იყოს უმაღლესი ხარისხის, დიაბეტური, კონსისტენცია მკვრივი. ფერი, სუნი და გემო დამახასიათებელი გარკვეული ნიმუშისთვის. სხვადასხვა სახის ხილის ჯემის შიგთავსით, ორგანოლეპტიკური, ფიზიკო-ქიმიური, მიკრობიოლოგიური და სანიტარულ ჰიგიენური მაჩვენებლებით უნდა შესაბამებოდეს საქართველოში მოქმედ სურსათის უვნებლობისა და უსაფრთხოების მოთხოვნებს. არ უნდა შეიცავდეს ორგანიზმისთვის საშიშ და აკრძალულ საკვებდანამატებს. დაფასოებული შესაბამისი მარკირებით, სადაც მითითებული იქნება მისი შემადგენლობა,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 </t>
  </si>
  <si>
    <t>თაფლი (15831600)</t>
  </si>
  <si>
    <t xml:space="preserve">ნატურალური, მაღალი ხარიცხის, კონსისტენცია ერთგვაროვანი. ორგანოლეპტიკური, ფიზიკო-ქიმიური, მიკრობიოლოგიური და სანიტარულ - ჰიგიენური მაჩვენებლებით უნდა შეესაბამებოდეს საქართველოში მოქმედი სურსათის უვნებლობისა და უსაფრთხოების მოთხოვნებს (თაფლის ტექნიკური რეგლამენტის შესახებ საქართველოს მთავრობის 2014 წლის 26 დეკემბრის დადგენილება №714). </t>
  </si>
  <si>
    <t>საფუარი (15898000)</t>
  </si>
  <si>
    <t xml:space="preserve">თითოეული მოწოდებული პარტია დაფასოებული არანაკლებ 100 და არაუმეტეს 200 გრამიანი შეფუთვით, ქარხნული წესით. შესაბამისი მარკირებით. მითითებული დამზადების თარიღი, შენახვის ვადები და პირობები. ორგანოლეპტიკური, ფიზიკო-ქიმიური, მიკრობიოლოგიური და სანიტარულ ჰიგიენური მაჩვენებლების მნიშვნელობა შეესაბამება საქართველოში არსებულ სტანდარტებს. არ შეიცავს ორგანიზმისთვის საშიშ და აკრძალულ საკვებდანამატებს (ემულგატორებისა და კონსერვანტების სახით). </t>
  </si>
  <si>
    <t>სუნელები და სპეციები (15872200)</t>
  </si>
  <si>
    <t xml:space="preserve">უნდა იყო სუმაღლესი ხარისხის,  სინესტისა და ობის სუნის გარეშე. მიკრობიოლოგიური და ფიზიკო- ქიმიური მაჩვენებლებით უნდა აკმაყოფილებდეს საქართველოში მოქმედი სურსათის უვნებლობისა და უსაფრთხოების მოთხოვნებს. არ უნდა შეიცავდეს ორგანიზმისთვის საშიშ საკვებ დანამატებს. </t>
  </si>
  <si>
    <t>მაიონეზი (15871273)</t>
  </si>
  <si>
    <t>ცხიმიანობა არანაკლებ 60%, დაფასოებული არანაკლებ 200 გრამიან არაუმეტეს 1000 გრამიან პაკეტებში ან  შუშის  ჭურჭელში. ორგანოლეპტიკური, ფიზიკო-ქიმიური, მიკრობიოლოგიური და სანიტარულ ჰიგიენური მაჩვენებლებით უნდა შესაბამებოდეს საქართველოში მოქმედ სურსათის უვნებლობისა და უსაფრთხოების მოთხოვნებს. არ უნდა შეიცავდეს ორგანიზმისთვის საშიშ და აკრძალულ საკვებ დანამატებს; დაფასოებული შესაბამისი მარკირებით, სადაც მითითებული იქნება მისი შემადგენლობა,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t>
  </si>
  <si>
    <t>ძმარი (15871110)</t>
  </si>
  <si>
    <t xml:space="preserve">ვაშლის ან ღვინის თითოეული მოწოდებული პარტია უნდა იყოს უმაღლესი ხარისხის, შემდეგი შემცველობით –არ უნდა იყოს დაბინძუურებული არ შეიცავდეს ესენციას, , ორგანოლეპტიკური, ფიზიკო-ქიმიური, მიკრობიოლოგიური და სანიტარულ ჰიგიენური მაჩვენებლებით უნდა შეესაბამებოდეს საქართველოში მოქმედ სურსათის უვნებლობისა და უსაფრთხოების მოთხოვნებს. დაფასოებული ქარხნული წესით შემსყიდველი ორგანიზაციის მოთხოვნის შესაბამისად 0,5 ლიტრიდან 1 ლიტრამდე მინის ბოთლებში. შესაბამისი მარკირებით,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 </t>
  </si>
  <si>
    <t>ტყემლის საწებელი (15893300)</t>
  </si>
  <si>
    <t xml:space="preserve">თითოეული მოწოდებული პარტია უნდა იყოს უმაღლესი ხარისხის. შემდეგი შემცველობით – ორგანოლეპტიკური, ფიზიკო-ქიმიური, მიკრობიოლოგიური და სანიტარულ ჰიგიენური მაჩვენებლებით უნდა შეესაბამებოდეს საქართველოში მოქმედ სურსათის უვნებლობისა და უსაფრთხოების მოთხოვნებს. არ უნდა შეიცავდეს ორგანიზმისთვის საშიშ და აკრძალულ საკვებდანამატებს საღებავებისა და კონსერვანტებს. შემსყიდველი ორგანიზაციის მოთხოვნის მიხედვით დაფასოებული უნდა იყოს 0.5 ლიტრიდან 1 ლიტრიან მინის ქილებში.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 ტრასნპორტირებისას დაცული უნდა იყოს სანიტარულ-ჰიგიენური ნორმები. </t>
  </si>
  <si>
    <t>ვანილი (15872200)</t>
  </si>
  <si>
    <t>უნდა იყო სუმაღლესი ხარისხის, სინესტისა და ობის სუნის გარეშე. მიკრობიოლოგიური და ფიზიკო- ქიმიური მაჩვენებლებით უნდა აკმაყოფილებდეს საქართველოში მოქმედი სურსათის უვნებლობისა და უსაფრთხოების მოთხოვნებს. არ უნდა შეიცავდეს ორგანიზმისთვის საშიშ საკვებ დანამატებს. დაფასოებული არანაკლებ 5 და არაუმეტეს 20 გრამიან პაკეტებში, დაფასოებული შესაბამისი მარკირებით, სადაც მითითებული იქნება მისი შემადგენლობა, შეფუთვა და ეტიკეტირება უნდა შეესაბამებოდეს საქართველოს მთავრობის 2013 წლის 31 დეკემბრის #441 დადგენილების ტექნიკური რეგლამენტის „სურსათის ეტიკეტირებისადმი დამატებითი მოთხოვნების შესახებ“ დამტკიცების თაობაზე მოთხოვნებს. მითითებული უნდა იყოს შენახვისა და ვარგისიანობის ვადები და პირობები.</t>
  </si>
  <si>
    <t>ხსნადი ყავა (15861000)</t>
  </si>
  <si>
    <t xml:space="preserve">100% ნატურალური სუბლიმირებული   ხსნადი ყავა (უმაღლესი ხარისხის) ჰერმეტულად დაფასოებული, სინესტისა და ობის სუნის გარეშე,  არ უნდა შეიცავდეს ორგანიზმისთვის საშიშ  დანამატებს, კოფეინი არანაკლებ 2,3%,   არანაკლებ 100 გრამიან და არაუმეტეს 200გრამიან  მინის ტარაში ან პოლიეთილენის შეფუთვაში , დაფასოებული შესაბამისი მარკირებით, სადაც მითითებული იქნება მისი შემადგენლობა. </t>
  </si>
  <si>
    <t>ფასების ცხრილი</t>
  </si>
  <si>
    <t>შემოტთვაზებული საქონლის ტექნიკური/ხარისხობრივი  მაჩვენებლები</t>
  </si>
  <si>
    <t>კგ</t>
  </si>
  <si>
    <t xml:space="preserve">გორის  ძალადობის  მსხვერპლთა მომსახურების დაწესებულება ( თავშესაფარი)
მის. ქ. გორი, გოგებაშვილის ქ. N 40
</t>
  </si>
  <si>
    <t>ქუთაისის  ძალადობის  მსხვერპლთა მომსახურების დაწესებულება (თავშესაფარი)
მის. ქ.ქუთაისი, განჯის I შესახვევი #2</t>
  </si>
  <si>
    <t>სიღნაღის  ძალადობის მსხვერპლთა  მომსახურების დაწესებულება (თავშესაფარი) სიღნაღი, სოფ. საქობო</t>
  </si>
  <si>
    <t>გორის  ძალადობის  მსხვერპლთა მომსახურების დაწესებულება ( თავშესაფარი)
მის. ქ. გორი, გოგებაშვილის ქ. N 40</t>
  </si>
  <si>
    <t>თბილისის ხანდაზმულთა პანსიონატი. ქ.თბილისი, ანაპის 414–ე დივიზიის ქ.N55</t>
  </si>
  <si>
    <t>თბილისის  ძალადობის  მსხვერპლთა მომსახურების კრიზისული ცენტრი მის: ქ.თბილისი, ბუდაპეშტის #28</t>
  </si>
  <si>
    <t>ლიტ</t>
  </si>
  <si>
    <r>
      <t xml:space="preserve">დანართი </t>
    </r>
    <r>
      <rPr>
        <b/>
        <sz val="9"/>
        <color indexed="8"/>
        <rFont val="Calibri"/>
        <family val="2"/>
        <charset val="204"/>
      </rPr>
      <t>№1</t>
    </r>
  </si>
  <si>
    <t>ხილის კანფეტი (15842100)</t>
  </si>
  <si>
    <t>ხილის კანფეტი  (დიაბეტური) (15842100)</t>
  </si>
  <si>
    <t xml:space="preserve">საერთო ღირებულება (ლარებში) </t>
  </si>
  <si>
    <t xml:space="preserve">ერთეულის ღირებულება
</t>
  </si>
  <si>
    <t xml:space="preserve">რაოდენობა 
</t>
  </si>
  <si>
    <t>განზ. კგ/ ლიტრი</t>
  </si>
  <si>
    <t>ეტაპობრივად,  
თვეში  ერთხელ,
2021 წლის 1 იანვრიდან  2021  წლის 31 დეკემბრი ჩათვლით შემსყიდველის მოთხოვნის შესაბამისად  დღის 10 საათიდან
18 საათამდე.</t>
  </si>
  <si>
    <t>თბილისის ძალადობის მსხვერპლთა მომსახურების დაწესებულება (თავშესაფარი) მის: ქინძმარაულის პირველი შესახვევი №1</t>
  </si>
  <si>
    <t>ბათუმის ტრეფიკინგის მსხვერპლთა მომსახურების დაწესებულება (თავშესაფარი) მის. ქ. ბათუმი, ჯაყელის ქ. №44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</si>
</sst>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9" x14ac:knownFonts="1">
    <font>
      <sz val="11"/>
      <color theme="1"/>
      <name val="Calibri"/>
      <family val="2"/>
      <scheme val="minor"/>
    </font>
    <font>
      <sz val="10"/>
      <color indexed="8"/>
      <name val="AcadNusx"/>
    </font>
    <font>
      <sz val="10"/>
      <color theme="1"/>
      <name val="AcadNusx"/>
    </font>
    <font>
      <b/>
      <sz val="14"/>
      <color theme="1"/>
      <name val="Calibri"/>
      <family val="2"/>
      <charset val="204"/>
      <scheme val="minor"/>
    </font>
    <font>
      <sz val="12"/>
      <color rgb="FF000000"/>
      <name val="Sylfaen"/>
      <family val="1"/>
      <charset val="204"/>
    </font>
    <font>
      <sz val="10"/>
      <color rgb="FF000000"/>
      <name val="Sylfaen"/>
      <family val="1"/>
      <charset val="204"/>
    </font>
    <font>
      <sz val="14"/>
      <color theme="1"/>
      <name val="Calibri"/>
      <family val="2"/>
      <scheme val="minor"/>
    </font>
    <font>
      <b/>
      <sz val="14"/>
      <color theme="1"/>
      <name val="Calibri"/>
      <family val="2"/>
      <scheme val="minor"/>
    </font>
    <font>
      <sz val="11"/>
      <color rgb="FFFF0000"/>
      <name val="Calibri"/>
      <family val="2"/>
      <scheme val="minor"/>
    </font>
    <font>
      <b/>
      <sz val="8"/>
      <color indexed="8"/>
      <name val="AcadNusx"/>
    </font>
    <font>
      <b/>
      <sz val="8"/>
      <color indexed="8"/>
      <name val="Sylfaen"/>
      <family val="1"/>
    </font>
    <font>
      <b/>
      <sz val="8"/>
      <color theme="1"/>
      <name val="Sylfaen"/>
      <family val="1"/>
      <charset val="204"/>
    </font>
    <font>
      <sz val="8"/>
      <color indexed="8"/>
      <name val="Sylfaen"/>
      <family val="1"/>
    </font>
    <font>
      <sz val="8"/>
      <color theme="1"/>
      <name val="Calibri"/>
      <family val="2"/>
      <scheme val="minor"/>
    </font>
    <font>
      <sz val="8"/>
      <name val="Calibri"/>
      <family val="2"/>
      <scheme val="minor"/>
    </font>
    <font>
      <sz val="8"/>
      <name val="AcadNusx"/>
    </font>
    <font>
      <sz val="8"/>
      <color theme="1"/>
      <name val="AcadNusx"/>
    </font>
    <font>
      <b/>
      <sz val="8"/>
      <name val="AcadNusx"/>
    </font>
    <font>
      <sz val="8"/>
      <color rgb="FFFF0000"/>
      <name val="Calibri"/>
      <family val="2"/>
      <scheme val="minor"/>
    </font>
    <font>
      <sz val="8"/>
      <color rgb="FFFF0000"/>
      <name val="AcadNusx"/>
    </font>
    <font>
      <b/>
      <sz val="14"/>
      <color rgb="FFFF0000"/>
      <name val="Calibri"/>
      <family val="2"/>
      <charset val="204"/>
      <scheme val="minor"/>
    </font>
    <font>
      <sz val="10"/>
      <color rgb="FFFF0000"/>
      <name val="AcadNusx"/>
    </font>
    <font>
      <sz val="8"/>
      <color indexed="8"/>
      <name val="AcadNusx"/>
    </font>
    <font>
      <b/>
      <sz val="8"/>
      <color theme="1"/>
      <name val="Calibri"/>
      <family val="2"/>
      <charset val="204"/>
      <scheme val="minor"/>
    </font>
    <font>
      <sz val="8"/>
      <color rgb="FF000000"/>
      <name val="Sylfaen"/>
      <family val="1"/>
      <charset val="204"/>
    </font>
    <font>
      <b/>
      <sz val="9"/>
      <color indexed="8"/>
      <name val="AcadNusx"/>
    </font>
    <font>
      <b/>
      <sz val="9"/>
      <color indexed="8"/>
      <name val="Calibri"/>
      <family val="2"/>
      <charset val="204"/>
    </font>
    <font>
      <sz val="8"/>
      <color theme="1"/>
      <name val="Sylfaen"/>
      <family val="1"/>
    </font>
    <font>
      <b/>
      <sz val="8"/>
      <color theme="1"/>
      <name val="Sylfae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0" borderId="0" xfId="0" applyFill="1"/>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1" fontId="0" fillId="0" borderId="0" xfId="0" applyNumberFormat="1" applyFill="1" applyAlignment="1">
      <alignment horizontal="center" vertical="center"/>
    </xf>
    <xf numFmtId="2" fontId="0" fillId="0" borderId="0" xfId="0" applyNumberFormat="1"/>
    <xf numFmtId="0" fontId="5" fillId="0" borderId="0" xfId="0" applyFont="1" applyAlignment="1">
      <alignment horizontal="left" vertical="center" indent="11"/>
    </xf>
    <xf numFmtId="0" fontId="1" fillId="0" borderId="0" xfId="0" applyFont="1" applyFill="1" applyAlignment="1">
      <alignment vertical="center" wrapText="1"/>
    </xf>
    <xf numFmtId="0" fontId="1" fillId="0" borderId="0" xfId="0" applyFont="1" applyFill="1"/>
    <xf numFmtId="164" fontId="2" fillId="0" borderId="0" xfId="0" applyNumberFormat="1" applyFont="1" applyFill="1" applyAlignment="1">
      <alignment horizontal="center" vertical="center"/>
    </xf>
    <xf numFmtId="0" fontId="1" fillId="0" borderId="0" xfId="0" applyFont="1" applyFill="1" applyAlignment="1">
      <alignment horizontal="center" vertical="center"/>
    </xf>
    <xf numFmtId="2" fontId="1" fillId="0" borderId="0" xfId="0" applyNumberFormat="1" applyFont="1" applyFill="1" applyAlignment="1">
      <alignment horizontal="center" vertical="center"/>
    </xf>
    <xf numFmtId="164" fontId="2" fillId="0" borderId="0" xfId="0" applyNumberFormat="1" applyFont="1" applyFill="1" applyAlignment="1">
      <alignment vertical="center" wrapText="1"/>
    </xf>
    <xf numFmtId="0" fontId="1" fillId="0" borderId="0" xfId="0" applyFont="1" applyFill="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164" fontId="11" fillId="2" borderId="2"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165" fontId="12" fillId="2"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20" fillId="0" borderId="0" xfId="0" applyFont="1" applyAlignment="1">
      <alignment vertical="center"/>
    </xf>
    <xf numFmtId="0" fontId="8" fillId="0" borderId="0" xfId="0" applyFont="1" applyFill="1"/>
    <xf numFmtId="164" fontId="21" fillId="0" borderId="0" xfId="0" applyNumberFormat="1" applyFont="1" applyFill="1" applyAlignment="1">
      <alignment horizontal="center" vertical="center"/>
    </xf>
    <xf numFmtId="164" fontId="21" fillId="0" borderId="0" xfId="0" applyNumberFormat="1" applyFont="1" applyFill="1" applyAlignment="1">
      <alignment vertical="center" wrapText="1"/>
    </xf>
    <xf numFmtId="0" fontId="13" fillId="0" borderId="0" xfId="0" applyFont="1"/>
    <xf numFmtId="0" fontId="22" fillId="0" borderId="0" xfId="0" applyFont="1" applyFill="1"/>
    <xf numFmtId="0" fontId="22" fillId="0" borderId="0" xfId="0" applyFont="1" applyFill="1" applyAlignment="1">
      <alignment vertical="center" wrapText="1"/>
    </xf>
    <xf numFmtId="0" fontId="13" fillId="0" borderId="0" xfId="0" applyFont="1" applyFill="1"/>
    <xf numFmtId="0" fontId="22" fillId="0" borderId="0" xfId="0" applyFont="1" applyFill="1" applyAlignment="1">
      <alignment horizontal="left" vertical="center" wrapText="1"/>
    </xf>
    <xf numFmtId="0" fontId="22" fillId="0" borderId="0" xfId="0" applyFont="1" applyFill="1" applyAlignment="1">
      <alignment horizontal="left" wrapText="1"/>
    </xf>
    <xf numFmtId="0" fontId="23" fillId="0" borderId="0" xfId="0" applyFont="1" applyAlignment="1">
      <alignment vertical="center"/>
    </xf>
    <xf numFmtId="0" fontId="24" fillId="0" borderId="0" xfId="0" applyFont="1" applyAlignment="1">
      <alignment vertical="center"/>
    </xf>
    <xf numFmtId="2" fontId="18" fillId="0" borderId="0" xfId="0" applyNumberFormat="1" applyFont="1" applyAlignment="1">
      <alignment horizontal="center"/>
    </xf>
    <xf numFmtId="2" fontId="19" fillId="0" borderId="0" xfId="0" applyNumberFormat="1" applyFont="1" applyFill="1" applyAlignment="1">
      <alignment horizontal="center" vertical="center"/>
    </xf>
    <xf numFmtId="0" fontId="19" fillId="0" borderId="0" xfId="0" applyFont="1" applyFill="1" applyAlignment="1">
      <alignment vertical="center" wrapText="1"/>
    </xf>
    <xf numFmtId="164" fontId="28" fillId="2" borderId="2" xfId="0" applyNumberFormat="1" applyFont="1" applyFill="1" applyBorder="1" applyAlignment="1">
      <alignment horizontal="center" vertical="center" wrapText="1"/>
    </xf>
    <xf numFmtId="2" fontId="28" fillId="2" borderId="2" xfId="0" applyNumberFormat="1" applyFont="1" applyFill="1" applyBorder="1" applyAlignment="1">
      <alignment horizontal="center" vertical="center" wrapText="1"/>
    </xf>
    <xf numFmtId="0" fontId="15" fillId="0" borderId="2" xfId="0" applyFont="1" applyFill="1" applyBorder="1" applyAlignment="1">
      <alignment horizontal="left" vertical="top" wrapText="1"/>
    </xf>
    <xf numFmtId="164" fontId="19" fillId="0" borderId="2" xfId="0" applyNumberFormat="1" applyFont="1" applyFill="1" applyBorder="1" applyAlignment="1">
      <alignment horizontal="left" vertical="top" wrapText="1"/>
    </xf>
    <xf numFmtId="164" fontId="16" fillId="0" borderId="2" xfId="0" applyNumberFormat="1" applyFont="1" applyFill="1" applyBorder="1" applyAlignment="1">
      <alignment horizontal="left" vertical="top" wrapText="1"/>
    </xf>
    <xf numFmtId="2" fontId="17"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top" wrapText="1"/>
    </xf>
    <xf numFmtId="0" fontId="13" fillId="2" borderId="2" xfId="0" applyFont="1" applyFill="1" applyBorder="1" applyAlignment="1">
      <alignment horizontal="center" vertical="center"/>
    </xf>
    <xf numFmtId="0" fontId="14" fillId="2" borderId="2" xfId="0" applyFont="1" applyFill="1" applyBorder="1" applyAlignment="1">
      <alignment horizontal="center" vertical="center"/>
    </xf>
    <xf numFmtId="164" fontId="15" fillId="2" borderId="2" xfId="0" applyNumberFormat="1" applyFont="1" applyFill="1" applyBorder="1" applyAlignment="1">
      <alignment horizontal="left" vertical="top" wrapText="1"/>
    </xf>
    <xf numFmtId="0" fontId="3" fillId="2" borderId="0" xfId="0" applyFont="1" applyFill="1" applyAlignment="1">
      <alignment vertical="center"/>
    </xf>
    <xf numFmtId="0" fontId="0" fillId="2" borderId="0" xfId="0" applyFill="1"/>
    <xf numFmtId="164" fontId="1" fillId="2" borderId="0" xfId="0" applyNumberFormat="1" applyFont="1" applyFill="1" applyAlignment="1">
      <alignment horizontal="center" vertical="center"/>
    </xf>
    <xf numFmtId="164" fontId="1" fillId="2" borderId="0" xfId="0" applyNumberFormat="1" applyFont="1" applyFill="1" applyAlignment="1">
      <alignment vertical="center" wrapText="1"/>
    </xf>
    <xf numFmtId="0" fontId="12" fillId="2" borderId="2" xfId="0" applyFont="1" applyFill="1" applyBorder="1" applyAlignment="1">
      <alignment horizontal="left" vertical="center" wrapText="1"/>
    </xf>
    <xf numFmtId="0" fontId="13" fillId="2" borderId="2" xfId="0" applyFont="1" applyFill="1" applyBorder="1" applyAlignment="1">
      <alignment horizontal="center" vertical="center"/>
    </xf>
    <xf numFmtId="0" fontId="1" fillId="0" borderId="1" xfId="0" applyFont="1" applyFill="1" applyBorder="1" applyAlignment="1">
      <alignment horizontal="center" vertical="center"/>
    </xf>
    <xf numFmtId="0" fontId="25" fillId="0" borderId="2" xfId="0" applyFont="1" applyFill="1" applyBorder="1" applyAlignment="1">
      <alignment horizontal="right" vertical="center"/>
    </xf>
    <xf numFmtId="0" fontId="12" fillId="0" borderId="2" xfId="0" applyFont="1" applyFill="1" applyBorder="1" applyAlignment="1">
      <alignment horizontal="center" vertical="center" wrapText="1"/>
    </xf>
    <xf numFmtId="165" fontId="27"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13" fillId="0" borderId="2" xfId="0" applyFont="1" applyFill="1" applyBorder="1" applyAlignment="1">
      <alignment horizontal="center" vertical="top" wrapText="1"/>
    </xf>
    <xf numFmtId="0" fontId="13"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1" fontId="3" fillId="0" borderId="0" xfId="0" applyNumberFormat="1" applyFont="1" applyFill="1" applyAlignment="1">
      <alignment horizontal="center" vertical="center"/>
    </xf>
    <xf numFmtId="0" fontId="6" fillId="0" borderId="0" xfId="0" applyFont="1" applyAlignment="1">
      <alignment horizontal="center" vertical="center"/>
    </xf>
    <xf numFmtId="1" fontId="6" fillId="0" borderId="0" xfId="0" applyNumberFormat="1" applyFont="1" applyFill="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1" fontId="7" fillId="0" borderId="0" xfId="0" applyNumberFormat="1" applyFont="1" applyFill="1" applyAlignment="1">
      <alignment horizontal="center" vertical="center" wrapText="1"/>
    </xf>
    <xf numFmtId="0" fontId="27" fillId="0"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S239"/>
  <sheetViews>
    <sheetView tabSelected="1" view="pageBreakPreview" topLeftCell="A4" zoomScale="130" zoomScaleNormal="130" zoomScaleSheetLayoutView="130" workbookViewId="0">
      <selection activeCell="K7" sqref="K7"/>
    </sheetView>
  </sheetViews>
  <sheetFormatPr defaultRowHeight="15" x14ac:dyDescent="0.25"/>
  <cols>
    <col min="1" max="1" width="2.85546875" style="14" customWidth="1"/>
    <col min="2" max="2" width="11.7109375" style="9" customWidth="1"/>
    <col min="3" max="3" width="22.85546875" style="29" customWidth="1"/>
    <col min="4" max="4" width="6.5703125" style="51" customWidth="1"/>
    <col min="5" max="5" width="22.42578125" style="26" customWidth="1"/>
    <col min="6" max="6" width="7.85546875" style="10" customWidth="1"/>
    <col min="7" max="7" width="11.42578125" style="11" customWidth="1"/>
    <col min="8" max="8" width="12.7109375" style="12" customWidth="1"/>
    <col min="9" max="9" width="11.85546875" style="37" customWidth="1"/>
    <col min="10" max="10" width="24.140625" style="29" customWidth="1"/>
    <col min="11" max="11" width="42.140625" style="33" customWidth="1"/>
    <col min="120" max="120" width="4.5703125" customWidth="1"/>
    <col min="121" max="121" width="12.7109375" customWidth="1"/>
    <col min="122" max="122" width="17" customWidth="1"/>
    <col min="123" max="123" width="15.7109375" customWidth="1"/>
    <col min="124" max="124" width="15.5703125" customWidth="1"/>
    <col min="125" max="126" width="15.42578125" customWidth="1"/>
    <col min="127" max="127" width="26" customWidth="1"/>
    <col min="128" max="128" width="49.140625" customWidth="1"/>
    <col min="376" max="376" width="4.5703125" customWidth="1"/>
    <col min="377" max="377" width="12.7109375" customWidth="1"/>
    <col min="378" max="378" width="17" customWidth="1"/>
    <col min="379" max="379" width="15.7109375" customWidth="1"/>
    <col min="380" max="380" width="15.5703125" customWidth="1"/>
    <col min="381" max="382" width="15.42578125" customWidth="1"/>
    <col min="383" max="383" width="26" customWidth="1"/>
    <col min="384" max="384" width="49.140625" customWidth="1"/>
    <col min="632" max="632" width="4.5703125" customWidth="1"/>
    <col min="633" max="633" width="12.7109375" customWidth="1"/>
    <col min="634" max="634" width="17" customWidth="1"/>
    <col min="635" max="635" width="15.7109375" customWidth="1"/>
    <col min="636" max="636" width="15.5703125" customWidth="1"/>
    <col min="637" max="638" width="15.42578125" customWidth="1"/>
    <col min="639" max="639" width="26" customWidth="1"/>
    <col min="640" max="640" width="49.140625" customWidth="1"/>
    <col min="888" max="888" width="4.5703125" customWidth="1"/>
    <col min="889" max="889" width="12.7109375" customWidth="1"/>
    <col min="890" max="890" width="17" customWidth="1"/>
    <col min="891" max="891" width="15.7109375" customWidth="1"/>
    <col min="892" max="892" width="15.5703125" customWidth="1"/>
    <col min="893" max="894" width="15.42578125" customWidth="1"/>
    <col min="895" max="895" width="26" customWidth="1"/>
    <col min="896" max="896" width="49.140625" customWidth="1"/>
    <col min="1144" max="1144" width="4.5703125" customWidth="1"/>
    <col min="1145" max="1145" width="12.7109375" customWidth="1"/>
    <col min="1146" max="1146" width="17" customWidth="1"/>
    <col min="1147" max="1147" width="15.7109375" customWidth="1"/>
    <col min="1148" max="1148" width="15.5703125" customWidth="1"/>
    <col min="1149" max="1150" width="15.42578125" customWidth="1"/>
    <col min="1151" max="1151" width="26" customWidth="1"/>
    <col min="1152" max="1152" width="49.140625" customWidth="1"/>
    <col min="1400" max="1400" width="4.5703125" customWidth="1"/>
    <col min="1401" max="1401" width="12.7109375" customWidth="1"/>
    <col min="1402" max="1402" width="17" customWidth="1"/>
    <col min="1403" max="1403" width="15.7109375" customWidth="1"/>
    <col min="1404" max="1404" width="15.5703125" customWidth="1"/>
    <col min="1405" max="1406" width="15.42578125" customWidth="1"/>
    <col min="1407" max="1407" width="26" customWidth="1"/>
    <col min="1408" max="1408" width="49.140625" customWidth="1"/>
    <col min="1656" max="1656" width="4.5703125" customWidth="1"/>
    <col min="1657" max="1657" width="12.7109375" customWidth="1"/>
    <col min="1658" max="1658" width="17" customWidth="1"/>
    <col min="1659" max="1659" width="15.7109375" customWidth="1"/>
    <col min="1660" max="1660" width="15.5703125" customWidth="1"/>
    <col min="1661" max="1662" width="15.42578125" customWidth="1"/>
    <col min="1663" max="1663" width="26" customWidth="1"/>
    <col min="1664" max="1664" width="49.140625" customWidth="1"/>
    <col min="1912" max="1912" width="4.5703125" customWidth="1"/>
    <col min="1913" max="1913" width="12.7109375" customWidth="1"/>
    <col min="1914" max="1914" width="17" customWidth="1"/>
    <col min="1915" max="1915" width="15.7109375" customWidth="1"/>
    <col min="1916" max="1916" width="15.5703125" customWidth="1"/>
    <col min="1917" max="1918" width="15.42578125" customWidth="1"/>
    <col min="1919" max="1919" width="26" customWidth="1"/>
    <col min="1920" max="1920" width="49.140625" customWidth="1"/>
    <col min="2168" max="2168" width="4.5703125" customWidth="1"/>
    <col min="2169" max="2169" width="12.7109375" customWidth="1"/>
    <col min="2170" max="2170" width="17" customWidth="1"/>
    <col min="2171" max="2171" width="15.7109375" customWidth="1"/>
    <col min="2172" max="2172" width="15.5703125" customWidth="1"/>
    <col min="2173" max="2174" width="15.42578125" customWidth="1"/>
    <col min="2175" max="2175" width="26" customWidth="1"/>
    <col min="2176" max="2176" width="49.140625" customWidth="1"/>
    <col min="2424" max="2424" width="4.5703125" customWidth="1"/>
    <col min="2425" max="2425" width="12.7109375" customWidth="1"/>
    <col min="2426" max="2426" width="17" customWidth="1"/>
    <col min="2427" max="2427" width="15.7109375" customWidth="1"/>
    <col min="2428" max="2428" width="15.5703125" customWidth="1"/>
    <col min="2429" max="2430" width="15.42578125" customWidth="1"/>
    <col min="2431" max="2431" width="26" customWidth="1"/>
    <col min="2432" max="2432" width="49.140625" customWidth="1"/>
    <col min="2680" max="2680" width="4.5703125" customWidth="1"/>
    <col min="2681" max="2681" width="12.7109375" customWidth="1"/>
    <col min="2682" max="2682" width="17" customWidth="1"/>
    <col min="2683" max="2683" width="15.7109375" customWidth="1"/>
    <col min="2684" max="2684" width="15.5703125" customWidth="1"/>
    <col min="2685" max="2686" width="15.42578125" customWidth="1"/>
    <col min="2687" max="2687" width="26" customWidth="1"/>
    <col min="2688" max="2688" width="49.140625" customWidth="1"/>
    <col min="2936" max="2936" width="4.5703125" customWidth="1"/>
    <col min="2937" max="2937" width="12.7109375" customWidth="1"/>
    <col min="2938" max="2938" width="17" customWidth="1"/>
    <col min="2939" max="2939" width="15.7109375" customWidth="1"/>
    <col min="2940" max="2940" width="15.5703125" customWidth="1"/>
    <col min="2941" max="2942" width="15.42578125" customWidth="1"/>
    <col min="2943" max="2943" width="26" customWidth="1"/>
    <col min="2944" max="2944" width="49.140625" customWidth="1"/>
    <col min="3192" max="3192" width="4.5703125" customWidth="1"/>
    <col min="3193" max="3193" width="12.7109375" customWidth="1"/>
    <col min="3194" max="3194" width="17" customWidth="1"/>
    <col min="3195" max="3195" width="15.7109375" customWidth="1"/>
    <col min="3196" max="3196" width="15.5703125" customWidth="1"/>
    <col min="3197" max="3198" width="15.42578125" customWidth="1"/>
    <col min="3199" max="3199" width="26" customWidth="1"/>
    <col min="3200" max="3200" width="49.140625" customWidth="1"/>
    <col min="3448" max="3448" width="4.5703125" customWidth="1"/>
    <col min="3449" max="3449" width="12.7109375" customWidth="1"/>
    <col min="3450" max="3450" width="17" customWidth="1"/>
    <col min="3451" max="3451" width="15.7109375" customWidth="1"/>
    <col min="3452" max="3452" width="15.5703125" customWidth="1"/>
    <col min="3453" max="3454" width="15.42578125" customWidth="1"/>
    <col min="3455" max="3455" width="26" customWidth="1"/>
    <col min="3456" max="3456" width="49.140625" customWidth="1"/>
    <col min="3704" max="3704" width="4.5703125" customWidth="1"/>
    <col min="3705" max="3705" width="12.7109375" customWidth="1"/>
    <col min="3706" max="3706" width="17" customWidth="1"/>
    <col min="3707" max="3707" width="15.7109375" customWidth="1"/>
    <col min="3708" max="3708" width="15.5703125" customWidth="1"/>
    <col min="3709" max="3710" width="15.42578125" customWidth="1"/>
    <col min="3711" max="3711" width="26" customWidth="1"/>
    <col min="3712" max="3712" width="49.140625" customWidth="1"/>
    <col min="3960" max="3960" width="4.5703125" customWidth="1"/>
    <col min="3961" max="3961" width="12.7109375" customWidth="1"/>
    <col min="3962" max="3962" width="17" customWidth="1"/>
    <col min="3963" max="3963" width="15.7109375" customWidth="1"/>
    <col min="3964" max="3964" width="15.5703125" customWidth="1"/>
    <col min="3965" max="3966" width="15.42578125" customWidth="1"/>
    <col min="3967" max="3967" width="26" customWidth="1"/>
    <col min="3968" max="3968" width="49.140625" customWidth="1"/>
    <col min="4216" max="4216" width="4.5703125" customWidth="1"/>
    <col min="4217" max="4217" width="12.7109375" customWidth="1"/>
    <col min="4218" max="4218" width="17" customWidth="1"/>
    <col min="4219" max="4219" width="15.7109375" customWidth="1"/>
    <col min="4220" max="4220" width="15.5703125" customWidth="1"/>
    <col min="4221" max="4222" width="15.42578125" customWidth="1"/>
    <col min="4223" max="4223" width="26" customWidth="1"/>
    <col min="4224" max="4224" width="49.140625" customWidth="1"/>
    <col min="4472" max="4472" width="4.5703125" customWidth="1"/>
    <col min="4473" max="4473" width="12.7109375" customWidth="1"/>
    <col min="4474" max="4474" width="17" customWidth="1"/>
    <col min="4475" max="4475" width="15.7109375" customWidth="1"/>
    <col min="4476" max="4476" width="15.5703125" customWidth="1"/>
    <col min="4477" max="4478" width="15.42578125" customWidth="1"/>
    <col min="4479" max="4479" width="26" customWidth="1"/>
    <col min="4480" max="4480" width="49.140625" customWidth="1"/>
    <col min="4728" max="4728" width="4.5703125" customWidth="1"/>
    <col min="4729" max="4729" width="12.7109375" customWidth="1"/>
    <col min="4730" max="4730" width="17" customWidth="1"/>
    <col min="4731" max="4731" width="15.7109375" customWidth="1"/>
    <col min="4732" max="4732" width="15.5703125" customWidth="1"/>
    <col min="4733" max="4734" width="15.42578125" customWidth="1"/>
    <col min="4735" max="4735" width="26" customWidth="1"/>
    <col min="4736" max="4736" width="49.140625" customWidth="1"/>
    <col min="4984" max="4984" width="4.5703125" customWidth="1"/>
    <col min="4985" max="4985" width="12.7109375" customWidth="1"/>
    <col min="4986" max="4986" width="17" customWidth="1"/>
    <col min="4987" max="4987" width="15.7109375" customWidth="1"/>
    <col min="4988" max="4988" width="15.5703125" customWidth="1"/>
    <col min="4989" max="4990" width="15.42578125" customWidth="1"/>
    <col min="4991" max="4991" width="26" customWidth="1"/>
    <col min="4992" max="4992" width="49.140625" customWidth="1"/>
    <col min="5240" max="5240" width="4.5703125" customWidth="1"/>
    <col min="5241" max="5241" width="12.7109375" customWidth="1"/>
    <col min="5242" max="5242" width="17" customWidth="1"/>
    <col min="5243" max="5243" width="15.7109375" customWidth="1"/>
    <col min="5244" max="5244" width="15.5703125" customWidth="1"/>
    <col min="5245" max="5246" width="15.42578125" customWidth="1"/>
    <col min="5247" max="5247" width="26" customWidth="1"/>
    <col min="5248" max="5248" width="49.140625" customWidth="1"/>
    <col min="5496" max="5496" width="4.5703125" customWidth="1"/>
    <col min="5497" max="5497" width="12.7109375" customWidth="1"/>
    <col min="5498" max="5498" width="17" customWidth="1"/>
    <col min="5499" max="5499" width="15.7109375" customWidth="1"/>
    <col min="5500" max="5500" width="15.5703125" customWidth="1"/>
    <col min="5501" max="5502" width="15.42578125" customWidth="1"/>
    <col min="5503" max="5503" width="26" customWidth="1"/>
    <col min="5504" max="5504" width="49.140625" customWidth="1"/>
    <col min="5752" max="5752" width="4.5703125" customWidth="1"/>
    <col min="5753" max="5753" width="12.7109375" customWidth="1"/>
    <col min="5754" max="5754" width="17" customWidth="1"/>
    <col min="5755" max="5755" width="15.7109375" customWidth="1"/>
    <col min="5756" max="5756" width="15.5703125" customWidth="1"/>
    <col min="5757" max="5758" width="15.42578125" customWidth="1"/>
    <col min="5759" max="5759" width="26" customWidth="1"/>
    <col min="5760" max="5760" width="49.140625" customWidth="1"/>
    <col min="6008" max="6008" width="4.5703125" customWidth="1"/>
    <col min="6009" max="6009" width="12.7109375" customWidth="1"/>
    <col min="6010" max="6010" width="17" customWidth="1"/>
    <col min="6011" max="6011" width="15.7109375" customWidth="1"/>
    <col min="6012" max="6012" width="15.5703125" customWidth="1"/>
    <col min="6013" max="6014" width="15.42578125" customWidth="1"/>
    <col min="6015" max="6015" width="26" customWidth="1"/>
    <col min="6016" max="6016" width="49.140625" customWidth="1"/>
    <col min="6264" max="6264" width="4.5703125" customWidth="1"/>
    <col min="6265" max="6265" width="12.7109375" customWidth="1"/>
    <col min="6266" max="6266" width="17" customWidth="1"/>
    <col min="6267" max="6267" width="15.7109375" customWidth="1"/>
    <col min="6268" max="6268" width="15.5703125" customWidth="1"/>
    <col min="6269" max="6270" width="15.42578125" customWidth="1"/>
    <col min="6271" max="6271" width="26" customWidth="1"/>
    <col min="6272" max="6272" width="49.140625" customWidth="1"/>
    <col min="6520" max="6520" width="4.5703125" customWidth="1"/>
    <col min="6521" max="6521" width="12.7109375" customWidth="1"/>
    <col min="6522" max="6522" width="17" customWidth="1"/>
    <col min="6523" max="6523" width="15.7109375" customWidth="1"/>
    <col min="6524" max="6524" width="15.5703125" customWidth="1"/>
    <col min="6525" max="6526" width="15.42578125" customWidth="1"/>
    <col min="6527" max="6527" width="26" customWidth="1"/>
    <col min="6528" max="6528" width="49.140625" customWidth="1"/>
    <col min="6776" max="6776" width="4.5703125" customWidth="1"/>
    <col min="6777" max="6777" width="12.7109375" customWidth="1"/>
    <col min="6778" max="6778" width="17" customWidth="1"/>
    <col min="6779" max="6779" width="15.7109375" customWidth="1"/>
    <col min="6780" max="6780" width="15.5703125" customWidth="1"/>
    <col min="6781" max="6782" width="15.42578125" customWidth="1"/>
    <col min="6783" max="6783" width="26" customWidth="1"/>
    <col min="6784" max="6784" width="49.140625" customWidth="1"/>
    <col min="7032" max="7032" width="4.5703125" customWidth="1"/>
    <col min="7033" max="7033" width="12.7109375" customWidth="1"/>
    <col min="7034" max="7034" width="17" customWidth="1"/>
    <col min="7035" max="7035" width="15.7109375" customWidth="1"/>
    <col min="7036" max="7036" width="15.5703125" customWidth="1"/>
    <col min="7037" max="7038" width="15.42578125" customWidth="1"/>
    <col min="7039" max="7039" width="26" customWidth="1"/>
    <col min="7040" max="7040" width="49.140625" customWidth="1"/>
    <col min="7288" max="7288" width="4.5703125" customWidth="1"/>
    <col min="7289" max="7289" width="12.7109375" customWidth="1"/>
    <col min="7290" max="7290" width="17" customWidth="1"/>
    <col min="7291" max="7291" width="15.7109375" customWidth="1"/>
    <col min="7292" max="7292" width="15.5703125" customWidth="1"/>
    <col min="7293" max="7294" width="15.42578125" customWidth="1"/>
    <col min="7295" max="7295" width="26" customWidth="1"/>
    <col min="7296" max="7296" width="49.140625" customWidth="1"/>
    <col min="7544" max="7544" width="4.5703125" customWidth="1"/>
    <col min="7545" max="7545" width="12.7109375" customWidth="1"/>
    <col min="7546" max="7546" width="17" customWidth="1"/>
    <col min="7547" max="7547" width="15.7109375" customWidth="1"/>
    <col min="7548" max="7548" width="15.5703125" customWidth="1"/>
    <col min="7549" max="7550" width="15.42578125" customWidth="1"/>
    <col min="7551" max="7551" width="26" customWidth="1"/>
    <col min="7552" max="7552" width="49.140625" customWidth="1"/>
    <col min="7800" max="7800" width="4.5703125" customWidth="1"/>
    <col min="7801" max="7801" width="12.7109375" customWidth="1"/>
    <col min="7802" max="7802" width="17" customWidth="1"/>
    <col min="7803" max="7803" width="15.7109375" customWidth="1"/>
    <col min="7804" max="7804" width="15.5703125" customWidth="1"/>
    <col min="7805" max="7806" width="15.42578125" customWidth="1"/>
    <col min="7807" max="7807" width="26" customWidth="1"/>
    <col min="7808" max="7808" width="49.140625" customWidth="1"/>
    <col min="8056" max="8056" width="4.5703125" customWidth="1"/>
    <col min="8057" max="8057" width="12.7109375" customWidth="1"/>
    <col min="8058" max="8058" width="17" customWidth="1"/>
    <col min="8059" max="8059" width="15.7109375" customWidth="1"/>
    <col min="8060" max="8060" width="15.5703125" customWidth="1"/>
    <col min="8061" max="8062" width="15.42578125" customWidth="1"/>
    <col min="8063" max="8063" width="26" customWidth="1"/>
    <col min="8064" max="8064" width="49.140625" customWidth="1"/>
    <col min="8312" max="8312" width="4.5703125" customWidth="1"/>
    <col min="8313" max="8313" width="12.7109375" customWidth="1"/>
    <col min="8314" max="8314" width="17" customWidth="1"/>
    <col min="8315" max="8315" width="15.7109375" customWidth="1"/>
    <col min="8316" max="8316" width="15.5703125" customWidth="1"/>
    <col min="8317" max="8318" width="15.42578125" customWidth="1"/>
    <col min="8319" max="8319" width="26" customWidth="1"/>
    <col min="8320" max="8320" width="49.140625" customWidth="1"/>
    <col min="8568" max="8568" width="4.5703125" customWidth="1"/>
    <col min="8569" max="8569" width="12.7109375" customWidth="1"/>
    <col min="8570" max="8570" width="17" customWidth="1"/>
    <col min="8571" max="8571" width="15.7109375" customWidth="1"/>
    <col min="8572" max="8572" width="15.5703125" customWidth="1"/>
    <col min="8573" max="8574" width="15.42578125" customWidth="1"/>
    <col min="8575" max="8575" width="26" customWidth="1"/>
    <col min="8576" max="8576" width="49.140625" customWidth="1"/>
    <col min="8824" max="8824" width="4.5703125" customWidth="1"/>
    <col min="8825" max="8825" width="12.7109375" customWidth="1"/>
    <col min="8826" max="8826" width="17" customWidth="1"/>
    <col min="8827" max="8827" width="15.7109375" customWidth="1"/>
    <col min="8828" max="8828" width="15.5703125" customWidth="1"/>
    <col min="8829" max="8830" width="15.42578125" customWidth="1"/>
    <col min="8831" max="8831" width="26" customWidth="1"/>
    <col min="8832" max="8832" width="49.140625" customWidth="1"/>
    <col min="9080" max="9080" width="4.5703125" customWidth="1"/>
    <col min="9081" max="9081" width="12.7109375" customWidth="1"/>
    <col min="9082" max="9082" width="17" customWidth="1"/>
    <col min="9083" max="9083" width="15.7109375" customWidth="1"/>
    <col min="9084" max="9084" width="15.5703125" customWidth="1"/>
    <col min="9085" max="9086" width="15.42578125" customWidth="1"/>
    <col min="9087" max="9087" width="26" customWidth="1"/>
    <col min="9088" max="9088" width="49.140625" customWidth="1"/>
    <col min="9336" max="9336" width="4.5703125" customWidth="1"/>
    <col min="9337" max="9337" width="12.7109375" customWidth="1"/>
    <col min="9338" max="9338" width="17" customWidth="1"/>
    <col min="9339" max="9339" width="15.7109375" customWidth="1"/>
    <col min="9340" max="9340" width="15.5703125" customWidth="1"/>
    <col min="9341" max="9342" width="15.42578125" customWidth="1"/>
    <col min="9343" max="9343" width="26" customWidth="1"/>
    <col min="9344" max="9344" width="49.140625" customWidth="1"/>
    <col min="9592" max="9592" width="4.5703125" customWidth="1"/>
    <col min="9593" max="9593" width="12.7109375" customWidth="1"/>
    <col min="9594" max="9594" width="17" customWidth="1"/>
    <col min="9595" max="9595" width="15.7109375" customWidth="1"/>
    <col min="9596" max="9596" width="15.5703125" customWidth="1"/>
    <col min="9597" max="9598" width="15.42578125" customWidth="1"/>
    <col min="9599" max="9599" width="26" customWidth="1"/>
    <col min="9600" max="9600" width="49.140625" customWidth="1"/>
    <col min="9848" max="9848" width="4.5703125" customWidth="1"/>
    <col min="9849" max="9849" width="12.7109375" customWidth="1"/>
    <col min="9850" max="9850" width="17" customWidth="1"/>
    <col min="9851" max="9851" width="15.7109375" customWidth="1"/>
    <col min="9852" max="9852" width="15.5703125" customWidth="1"/>
    <col min="9853" max="9854" width="15.42578125" customWidth="1"/>
    <col min="9855" max="9855" width="26" customWidth="1"/>
    <col min="9856" max="9856" width="49.140625" customWidth="1"/>
    <col min="10104" max="10104" width="4.5703125" customWidth="1"/>
    <col min="10105" max="10105" width="12.7109375" customWidth="1"/>
    <col min="10106" max="10106" width="17" customWidth="1"/>
    <col min="10107" max="10107" width="15.7109375" customWidth="1"/>
    <col min="10108" max="10108" width="15.5703125" customWidth="1"/>
    <col min="10109" max="10110" width="15.42578125" customWidth="1"/>
    <col min="10111" max="10111" width="26" customWidth="1"/>
    <col min="10112" max="10112" width="49.140625" customWidth="1"/>
    <col min="10360" max="10360" width="4.5703125" customWidth="1"/>
    <col min="10361" max="10361" width="12.7109375" customWidth="1"/>
    <col min="10362" max="10362" width="17" customWidth="1"/>
    <col min="10363" max="10363" width="15.7109375" customWidth="1"/>
    <col min="10364" max="10364" width="15.5703125" customWidth="1"/>
    <col min="10365" max="10366" width="15.42578125" customWidth="1"/>
    <col min="10367" max="10367" width="26" customWidth="1"/>
    <col min="10368" max="10368" width="49.140625" customWidth="1"/>
    <col min="10616" max="10616" width="4.5703125" customWidth="1"/>
    <col min="10617" max="10617" width="12.7109375" customWidth="1"/>
    <col min="10618" max="10618" width="17" customWidth="1"/>
    <col min="10619" max="10619" width="15.7109375" customWidth="1"/>
    <col min="10620" max="10620" width="15.5703125" customWidth="1"/>
    <col min="10621" max="10622" width="15.42578125" customWidth="1"/>
    <col min="10623" max="10623" width="26" customWidth="1"/>
    <col min="10624" max="10624" width="49.140625" customWidth="1"/>
    <col min="10872" max="10872" width="4.5703125" customWidth="1"/>
    <col min="10873" max="10873" width="12.7109375" customWidth="1"/>
    <col min="10874" max="10874" width="17" customWidth="1"/>
    <col min="10875" max="10875" width="15.7109375" customWidth="1"/>
    <col min="10876" max="10876" width="15.5703125" customWidth="1"/>
    <col min="10877" max="10878" width="15.42578125" customWidth="1"/>
    <col min="10879" max="10879" width="26" customWidth="1"/>
    <col min="10880" max="10880" width="49.140625" customWidth="1"/>
    <col min="11128" max="11128" width="4.5703125" customWidth="1"/>
    <col min="11129" max="11129" width="12.7109375" customWidth="1"/>
    <col min="11130" max="11130" width="17" customWidth="1"/>
    <col min="11131" max="11131" width="15.7109375" customWidth="1"/>
    <col min="11132" max="11132" width="15.5703125" customWidth="1"/>
    <col min="11133" max="11134" width="15.42578125" customWidth="1"/>
    <col min="11135" max="11135" width="26" customWidth="1"/>
    <col min="11136" max="11136" width="49.140625" customWidth="1"/>
    <col min="11384" max="11384" width="4.5703125" customWidth="1"/>
    <col min="11385" max="11385" width="12.7109375" customWidth="1"/>
    <col min="11386" max="11386" width="17" customWidth="1"/>
    <col min="11387" max="11387" width="15.7109375" customWidth="1"/>
    <col min="11388" max="11388" width="15.5703125" customWidth="1"/>
    <col min="11389" max="11390" width="15.42578125" customWidth="1"/>
    <col min="11391" max="11391" width="26" customWidth="1"/>
    <col min="11392" max="11392" width="49.140625" customWidth="1"/>
    <col min="11640" max="11640" width="4.5703125" customWidth="1"/>
    <col min="11641" max="11641" width="12.7109375" customWidth="1"/>
    <col min="11642" max="11642" width="17" customWidth="1"/>
    <col min="11643" max="11643" width="15.7109375" customWidth="1"/>
    <col min="11644" max="11644" width="15.5703125" customWidth="1"/>
    <col min="11645" max="11646" width="15.42578125" customWidth="1"/>
    <col min="11647" max="11647" width="26" customWidth="1"/>
    <col min="11648" max="11648" width="49.140625" customWidth="1"/>
    <col min="11896" max="11896" width="4.5703125" customWidth="1"/>
    <col min="11897" max="11897" width="12.7109375" customWidth="1"/>
    <col min="11898" max="11898" width="17" customWidth="1"/>
    <col min="11899" max="11899" width="15.7109375" customWidth="1"/>
    <col min="11900" max="11900" width="15.5703125" customWidth="1"/>
    <col min="11901" max="11902" width="15.42578125" customWidth="1"/>
    <col min="11903" max="11903" width="26" customWidth="1"/>
    <col min="11904" max="11904" width="49.140625" customWidth="1"/>
    <col min="12152" max="12152" width="4.5703125" customWidth="1"/>
    <col min="12153" max="12153" width="12.7109375" customWidth="1"/>
    <col min="12154" max="12154" width="17" customWidth="1"/>
    <col min="12155" max="12155" width="15.7109375" customWidth="1"/>
    <col min="12156" max="12156" width="15.5703125" customWidth="1"/>
    <col min="12157" max="12158" width="15.42578125" customWidth="1"/>
    <col min="12159" max="12159" width="26" customWidth="1"/>
    <col min="12160" max="12160" width="49.140625" customWidth="1"/>
    <col min="12408" max="12408" width="4.5703125" customWidth="1"/>
    <col min="12409" max="12409" width="12.7109375" customWidth="1"/>
    <col min="12410" max="12410" width="17" customWidth="1"/>
    <col min="12411" max="12411" width="15.7109375" customWidth="1"/>
    <col min="12412" max="12412" width="15.5703125" customWidth="1"/>
    <col min="12413" max="12414" width="15.42578125" customWidth="1"/>
    <col min="12415" max="12415" width="26" customWidth="1"/>
    <col min="12416" max="12416" width="49.140625" customWidth="1"/>
    <col min="12664" max="12664" width="4.5703125" customWidth="1"/>
    <col min="12665" max="12665" width="12.7109375" customWidth="1"/>
    <col min="12666" max="12666" width="17" customWidth="1"/>
    <col min="12667" max="12667" width="15.7109375" customWidth="1"/>
    <col min="12668" max="12668" width="15.5703125" customWidth="1"/>
    <col min="12669" max="12670" width="15.42578125" customWidth="1"/>
    <col min="12671" max="12671" width="26" customWidth="1"/>
    <col min="12672" max="12672" width="49.140625" customWidth="1"/>
    <col min="12920" max="12920" width="4.5703125" customWidth="1"/>
    <col min="12921" max="12921" width="12.7109375" customWidth="1"/>
    <col min="12922" max="12922" width="17" customWidth="1"/>
    <col min="12923" max="12923" width="15.7109375" customWidth="1"/>
    <col min="12924" max="12924" width="15.5703125" customWidth="1"/>
    <col min="12925" max="12926" width="15.42578125" customWidth="1"/>
    <col min="12927" max="12927" width="26" customWidth="1"/>
    <col min="12928" max="12928" width="49.140625" customWidth="1"/>
    <col min="13176" max="13176" width="4.5703125" customWidth="1"/>
    <col min="13177" max="13177" width="12.7109375" customWidth="1"/>
    <col min="13178" max="13178" width="17" customWidth="1"/>
    <col min="13179" max="13179" width="15.7109375" customWidth="1"/>
    <col min="13180" max="13180" width="15.5703125" customWidth="1"/>
    <col min="13181" max="13182" width="15.42578125" customWidth="1"/>
    <col min="13183" max="13183" width="26" customWidth="1"/>
    <col min="13184" max="13184" width="49.140625" customWidth="1"/>
    <col min="13432" max="13432" width="4.5703125" customWidth="1"/>
    <col min="13433" max="13433" width="12.7109375" customWidth="1"/>
    <col min="13434" max="13434" width="17" customWidth="1"/>
    <col min="13435" max="13435" width="15.7109375" customWidth="1"/>
    <col min="13436" max="13436" width="15.5703125" customWidth="1"/>
    <col min="13437" max="13438" width="15.42578125" customWidth="1"/>
    <col min="13439" max="13439" width="26" customWidth="1"/>
    <col min="13440" max="13440" width="49.140625" customWidth="1"/>
    <col min="13688" max="13688" width="4.5703125" customWidth="1"/>
    <col min="13689" max="13689" width="12.7109375" customWidth="1"/>
    <col min="13690" max="13690" width="17" customWidth="1"/>
    <col min="13691" max="13691" width="15.7109375" customWidth="1"/>
    <col min="13692" max="13692" width="15.5703125" customWidth="1"/>
    <col min="13693" max="13694" width="15.42578125" customWidth="1"/>
    <col min="13695" max="13695" width="26" customWidth="1"/>
    <col min="13696" max="13696" width="49.140625" customWidth="1"/>
    <col min="13944" max="13944" width="4.5703125" customWidth="1"/>
    <col min="13945" max="13945" width="12.7109375" customWidth="1"/>
    <col min="13946" max="13946" width="17" customWidth="1"/>
    <col min="13947" max="13947" width="15.7109375" customWidth="1"/>
    <col min="13948" max="13948" width="15.5703125" customWidth="1"/>
    <col min="13949" max="13950" width="15.42578125" customWidth="1"/>
    <col min="13951" max="13951" width="26" customWidth="1"/>
    <col min="13952" max="13952" width="49.140625" customWidth="1"/>
    <col min="14200" max="14200" width="4.5703125" customWidth="1"/>
    <col min="14201" max="14201" width="12.7109375" customWidth="1"/>
    <col min="14202" max="14202" width="17" customWidth="1"/>
    <col min="14203" max="14203" width="15.7109375" customWidth="1"/>
    <col min="14204" max="14204" width="15.5703125" customWidth="1"/>
    <col min="14205" max="14206" width="15.42578125" customWidth="1"/>
    <col min="14207" max="14207" width="26" customWidth="1"/>
    <col min="14208" max="14208" width="49.140625" customWidth="1"/>
    <col min="14456" max="14456" width="4.5703125" customWidth="1"/>
    <col min="14457" max="14457" width="12.7109375" customWidth="1"/>
    <col min="14458" max="14458" width="17" customWidth="1"/>
    <col min="14459" max="14459" width="15.7109375" customWidth="1"/>
    <col min="14460" max="14460" width="15.5703125" customWidth="1"/>
    <col min="14461" max="14462" width="15.42578125" customWidth="1"/>
    <col min="14463" max="14463" width="26" customWidth="1"/>
    <col min="14464" max="14464" width="49.140625" customWidth="1"/>
    <col min="14712" max="14712" width="4.5703125" customWidth="1"/>
    <col min="14713" max="14713" width="12.7109375" customWidth="1"/>
    <col min="14714" max="14714" width="17" customWidth="1"/>
    <col min="14715" max="14715" width="15.7109375" customWidth="1"/>
    <col min="14716" max="14716" width="15.5703125" customWidth="1"/>
    <col min="14717" max="14718" width="15.42578125" customWidth="1"/>
    <col min="14719" max="14719" width="26" customWidth="1"/>
    <col min="14720" max="14720" width="49.140625" customWidth="1"/>
    <col min="14968" max="14968" width="4.5703125" customWidth="1"/>
    <col min="14969" max="14969" width="12.7109375" customWidth="1"/>
    <col min="14970" max="14970" width="17" customWidth="1"/>
    <col min="14971" max="14971" width="15.7109375" customWidth="1"/>
    <col min="14972" max="14972" width="15.5703125" customWidth="1"/>
    <col min="14973" max="14974" width="15.42578125" customWidth="1"/>
    <col min="14975" max="14975" width="26" customWidth="1"/>
    <col min="14976" max="14976" width="49.140625" customWidth="1"/>
    <col min="15224" max="15224" width="4.5703125" customWidth="1"/>
    <col min="15225" max="15225" width="12.7109375" customWidth="1"/>
    <col min="15226" max="15226" width="17" customWidth="1"/>
    <col min="15227" max="15227" width="15.7109375" customWidth="1"/>
    <col min="15228" max="15228" width="15.5703125" customWidth="1"/>
    <col min="15229" max="15230" width="15.42578125" customWidth="1"/>
    <col min="15231" max="15231" width="26" customWidth="1"/>
    <col min="15232" max="15232" width="49.140625" customWidth="1"/>
    <col min="15480" max="15480" width="4.5703125" customWidth="1"/>
    <col min="15481" max="15481" width="12.7109375" customWidth="1"/>
    <col min="15482" max="15482" width="17" customWidth="1"/>
    <col min="15483" max="15483" width="15.7109375" customWidth="1"/>
    <col min="15484" max="15484" width="15.5703125" customWidth="1"/>
    <col min="15485" max="15486" width="15.42578125" customWidth="1"/>
    <col min="15487" max="15487" width="26" customWidth="1"/>
    <col min="15488" max="15488" width="49.140625" customWidth="1"/>
    <col min="15736" max="15736" width="4.5703125" customWidth="1"/>
    <col min="15737" max="15737" width="12.7109375" customWidth="1"/>
    <col min="15738" max="15738" width="17" customWidth="1"/>
    <col min="15739" max="15739" width="15.7109375" customWidth="1"/>
    <col min="15740" max="15740" width="15.5703125" customWidth="1"/>
    <col min="15741" max="15742" width="15.42578125" customWidth="1"/>
    <col min="15743" max="15743" width="26" customWidth="1"/>
    <col min="15744" max="15744" width="49.140625" customWidth="1"/>
    <col min="15992" max="15992" width="4.5703125" customWidth="1"/>
    <col min="15993" max="15993" width="12.7109375" customWidth="1"/>
    <col min="15994" max="15994" width="17" customWidth="1"/>
    <col min="15995" max="15995" width="15.7109375" customWidth="1"/>
    <col min="15996" max="15996" width="15.5703125" customWidth="1"/>
    <col min="15997" max="15998" width="15.42578125" customWidth="1"/>
    <col min="15999" max="15999" width="26" customWidth="1"/>
    <col min="16000" max="16000" width="49.140625" customWidth="1"/>
  </cols>
  <sheetData>
    <row r="1" spans="1:16243" ht="27.75" customHeight="1" x14ac:dyDescent="0.25">
      <c r="A1" s="56" t="s">
        <v>60</v>
      </c>
      <c r="B1" s="56"/>
      <c r="C1" s="56"/>
      <c r="D1" s="56"/>
      <c r="E1" s="56"/>
      <c r="F1" s="56"/>
      <c r="G1" s="56"/>
      <c r="H1" s="56"/>
      <c r="I1" s="56"/>
      <c r="J1" s="56"/>
      <c r="K1" s="56"/>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c r="FHW1" s="55"/>
      <c r="FHX1" s="55"/>
      <c r="FHY1" s="55"/>
      <c r="FHZ1" s="55"/>
      <c r="FIA1" s="55"/>
      <c r="FIB1" s="55"/>
      <c r="FIC1" s="55"/>
      <c r="FID1" s="55"/>
      <c r="FIE1" s="55"/>
      <c r="FIF1" s="55"/>
      <c r="FIG1" s="55"/>
      <c r="FIH1" s="55"/>
      <c r="FII1" s="55"/>
      <c r="FIJ1" s="55"/>
      <c r="FIK1" s="55"/>
      <c r="FIL1" s="55"/>
      <c r="FIM1" s="55"/>
      <c r="FIN1" s="55"/>
      <c r="FIO1" s="55"/>
      <c r="FIP1" s="55"/>
      <c r="FIQ1" s="55"/>
      <c r="FIR1" s="55"/>
      <c r="FIS1" s="55"/>
      <c r="FIT1" s="55"/>
      <c r="FIU1" s="55"/>
      <c r="FIV1" s="55"/>
      <c r="FIW1" s="55"/>
      <c r="FIX1" s="55"/>
      <c r="FIY1" s="55"/>
      <c r="FIZ1" s="55"/>
      <c r="FJA1" s="55"/>
      <c r="FJB1" s="55"/>
      <c r="FJC1" s="55"/>
      <c r="FJD1" s="55"/>
      <c r="FJE1" s="55"/>
      <c r="FJF1" s="55"/>
      <c r="FJG1" s="55"/>
      <c r="FJH1" s="55"/>
      <c r="FJI1" s="55"/>
      <c r="FJJ1" s="55"/>
      <c r="FJK1" s="55"/>
      <c r="FJL1" s="55"/>
      <c r="FJM1" s="55"/>
      <c r="FJN1" s="55"/>
      <c r="FJO1" s="55"/>
      <c r="FJP1" s="55"/>
      <c r="FJQ1" s="55"/>
      <c r="FJR1" s="55"/>
      <c r="FJS1" s="55"/>
      <c r="FJT1" s="55"/>
      <c r="FJU1" s="55"/>
      <c r="FJV1" s="55"/>
      <c r="FJW1" s="55"/>
      <c r="FJX1" s="55"/>
      <c r="FJY1" s="55"/>
      <c r="FJZ1" s="55"/>
      <c r="FKA1" s="55"/>
      <c r="FKB1" s="55"/>
      <c r="FKC1" s="55"/>
      <c r="FKD1" s="55"/>
      <c r="FKE1" s="55"/>
      <c r="FKF1" s="55"/>
      <c r="FKG1" s="55"/>
      <c r="FKH1" s="55"/>
      <c r="FKI1" s="55"/>
      <c r="FKJ1" s="55"/>
      <c r="FKK1" s="55"/>
      <c r="FKL1" s="55"/>
      <c r="FKM1" s="55"/>
      <c r="FKN1" s="55"/>
      <c r="FKO1" s="55"/>
      <c r="FKP1" s="55"/>
      <c r="FKQ1" s="55"/>
      <c r="FKR1" s="55"/>
      <c r="FKS1" s="55"/>
      <c r="FKT1" s="55"/>
      <c r="FKU1" s="55"/>
      <c r="FKV1" s="55"/>
      <c r="FKW1" s="55"/>
      <c r="FKX1" s="55"/>
      <c r="FKY1" s="55"/>
      <c r="FKZ1" s="55"/>
      <c r="FLA1" s="55"/>
      <c r="FLB1" s="55"/>
      <c r="FLC1" s="55"/>
      <c r="FLD1" s="55"/>
      <c r="FLE1" s="55"/>
      <c r="FLF1" s="55"/>
      <c r="FLG1" s="55"/>
      <c r="FLH1" s="55"/>
      <c r="FLI1" s="55"/>
      <c r="FLJ1" s="55"/>
      <c r="FLK1" s="55"/>
      <c r="FLL1" s="55"/>
      <c r="FLM1" s="55"/>
      <c r="FLN1" s="55"/>
      <c r="FLO1" s="55"/>
      <c r="FLP1" s="55"/>
      <c r="FLQ1" s="55"/>
      <c r="FLR1" s="55"/>
      <c r="FLS1" s="55"/>
      <c r="FLT1" s="55"/>
      <c r="FLU1" s="55"/>
      <c r="FLV1" s="55"/>
      <c r="FLW1" s="55"/>
      <c r="FLX1" s="55"/>
      <c r="FLY1" s="55"/>
      <c r="FLZ1" s="55"/>
      <c r="FMA1" s="55"/>
      <c r="FMB1" s="55"/>
      <c r="FMC1" s="55"/>
      <c r="FMD1" s="55"/>
      <c r="FME1" s="55"/>
      <c r="FMF1" s="55"/>
      <c r="FMG1" s="55"/>
      <c r="FMH1" s="55"/>
      <c r="FMI1" s="55"/>
      <c r="FMJ1" s="55"/>
      <c r="FMK1" s="55"/>
      <c r="FML1" s="55"/>
      <c r="FMM1" s="55"/>
      <c r="FMN1" s="55"/>
      <c r="FMO1" s="55"/>
      <c r="FMP1" s="55"/>
      <c r="FMQ1" s="55"/>
      <c r="FMR1" s="55"/>
      <c r="FMS1" s="55"/>
      <c r="FMT1" s="55"/>
      <c r="FMU1" s="55"/>
      <c r="FMV1" s="55"/>
      <c r="FMW1" s="55"/>
      <c r="FMX1" s="55"/>
      <c r="FMY1" s="55"/>
      <c r="FMZ1" s="55"/>
      <c r="FNA1" s="55"/>
      <c r="FNB1" s="55"/>
      <c r="FNC1" s="55"/>
      <c r="FND1" s="55"/>
      <c r="FNE1" s="55"/>
      <c r="FNF1" s="55"/>
      <c r="FNG1" s="55"/>
      <c r="FNH1" s="55"/>
      <c r="FNI1" s="55"/>
      <c r="FNJ1" s="55"/>
      <c r="FNK1" s="55"/>
      <c r="FNL1" s="55"/>
      <c r="FNM1" s="55"/>
      <c r="FNN1" s="55"/>
      <c r="FNO1" s="55"/>
      <c r="FNP1" s="55"/>
      <c r="FNQ1" s="55"/>
      <c r="FNR1" s="55"/>
      <c r="FNS1" s="55"/>
      <c r="FNT1" s="55"/>
      <c r="FNU1" s="55"/>
      <c r="FNV1" s="55"/>
      <c r="FNW1" s="55"/>
      <c r="FNX1" s="55"/>
      <c r="FNY1" s="55"/>
      <c r="FNZ1" s="55"/>
      <c r="FOA1" s="55"/>
      <c r="FOB1" s="55"/>
      <c r="FOC1" s="55"/>
      <c r="FOD1" s="55"/>
      <c r="FOE1" s="55"/>
      <c r="FOF1" s="55"/>
      <c r="FOG1" s="55"/>
      <c r="FOH1" s="55"/>
      <c r="FOI1" s="55"/>
      <c r="FOJ1" s="55"/>
      <c r="FOK1" s="55"/>
      <c r="FOL1" s="55"/>
      <c r="FOM1" s="55"/>
      <c r="FON1" s="55"/>
      <c r="FOO1" s="55"/>
      <c r="FOP1" s="55"/>
      <c r="FOQ1" s="55"/>
      <c r="FOR1" s="55"/>
      <c r="FOS1" s="55"/>
      <c r="FOT1" s="55"/>
      <c r="FOU1" s="55"/>
      <c r="FOV1" s="55"/>
      <c r="FOW1" s="55"/>
      <c r="FOX1" s="55"/>
      <c r="FOY1" s="55"/>
      <c r="FOZ1" s="55"/>
      <c r="FPA1" s="55"/>
      <c r="FPB1" s="55"/>
      <c r="FPC1" s="55"/>
      <c r="FPD1" s="55"/>
      <c r="FPE1" s="55"/>
      <c r="FPF1" s="55"/>
      <c r="FPG1" s="55"/>
      <c r="FPH1" s="55"/>
      <c r="FPI1" s="55"/>
      <c r="FPJ1" s="55"/>
      <c r="FPK1" s="55"/>
      <c r="FPL1" s="55"/>
      <c r="FPM1" s="55"/>
      <c r="FPN1" s="55"/>
      <c r="FPO1" s="55"/>
      <c r="FPP1" s="55"/>
      <c r="FPQ1" s="55"/>
      <c r="FPR1" s="55"/>
      <c r="FPS1" s="55"/>
      <c r="FPT1" s="55"/>
      <c r="FPU1" s="55"/>
      <c r="FPV1" s="55"/>
      <c r="FPW1" s="55"/>
      <c r="FPX1" s="55"/>
      <c r="FPY1" s="55"/>
      <c r="FPZ1" s="55"/>
      <c r="FQA1" s="55"/>
      <c r="FQB1" s="55"/>
      <c r="FQC1" s="55"/>
      <c r="FQD1" s="55"/>
      <c r="FQE1" s="55"/>
      <c r="FQF1" s="55"/>
      <c r="FQG1" s="55"/>
      <c r="FQH1" s="55"/>
      <c r="FQI1" s="55"/>
      <c r="FQJ1" s="55"/>
      <c r="FQK1" s="55"/>
      <c r="FQL1" s="55"/>
      <c r="FQM1" s="55"/>
      <c r="FQN1" s="55"/>
      <c r="FQO1" s="55"/>
      <c r="FQP1" s="55"/>
      <c r="FQQ1" s="55"/>
      <c r="FQR1" s="55"/>
      <c r="FQS1" s="55"/>
      <c r="FQT1" s="55"/>
      <c r="FQU1" s="55"/>
      <c r="FQV1" s="55"/>
      <c r="FQW1" s="55"/>
      <c r="FQX1" s="55"/>
      <c r="FQY1" s="55"/>
      <c r="FQZ1" s="55"/>
      <c r="FRA1" s="55"/>
      <c r="FRB1" s="55"/>
      <c r="FRC1" s="55"/>
      <c r="FRD1" s="55"/>
      <c r="FRE1" s="55"/>
      <c r="FRF1" s="55"/>
      <c r="FRG1" s="55"/>
      <c r="FRH1" s="55"/>
      <c r="FRI1" s="55"/>
      <c r="FRJ1" s="55"/>
      <c r="FRK1" s="55"/>
      <c r="FRL1" s="55"/>
      <c r="FRM1" s="55"/>
      <c r="FRN1" s="55"/>
      <c r="FRO1" s="55"/>
      <c r="FRP1" s="55"/>
      <c r="FRQ1" s="55"/>
      <c r="FRR1" s="55"/>
      <c r="FRS1" s="55"/>
      <c r="FRT1" s="55"/>
      <c r="FRU1" s="55"/>
      <c r="FRV1" s="55"/>
      <c r="FRW1" s="55"/>
      <c r="FRX1" s="55"/>
      <c r="FRY1" s="55"/>
      <c r="FRZ1" s="55"/>
      <c r="FSA1" s="55"/>
      <c r="FSB1" s="55"/>
      <c r="FSC1" s="55"/>
      <c r="FSD1" s="55"/>
      <c r="FSE1" s="55"/>
      <c r="FSF1" s="55"/>
      <c r="FSG1" s="55"/>
      <c r="FSH1" s="55"/>
      <c r="FSI1" s="55"/>
      <c r="FSJ1" s="55"/>
      <c r="FSK1" s="55"/>
      <c r="FSL1" s="55"/>
      <c r="FSM1" s="55"/>
      <c r="FSN1" s="55"/>
      <c r="FSO1" s="55"/>
      <c r="FSP1" s="55"/>
      <c r="FSQ1" s="55"/>
      <c r="FSR1" s="55"/>
      <c r="FSS1" s="55"/>
      <c r="FST1" s="55"/>
      <c r="FSU1" s="55"/>
      <c r="FSV1" s="55"/>
      <c r="FSW1" s="55"/>
      <c r="FSX1" s="55"/>
      <c r="FSY1" s="55"/>
      <c r="FSZ1" s="55"/>
      <c r="FTA1" s="55"/>
      <c r="FTB1" s="55"/>
      <c r="FTC1" s="55"/>
      <c r="FTD1" s="55"/>
      <c r="FTE1" s="55"/>
      <c r="FTF1" s="55"/>
      <c r="FTG1" s="55"/>
      <c r="FTH1" s="55"/>
      <c r="FTI1" s="55"/>
      <c r="FTJ1" s="55"/>
      <c r="FTK1" s="55"/>
      <c r="FTL1" s="55"/>
      <c r="FTM1" s="55"/>
      <c r="FTN1" s="55"/>
      <c r="FTO1" s="55"/>
      <c r="FTP1" s="55"/>
      <c r="FTQ1" s="55"/>
      <c r="FTR1" s="55"/>
      <c r="FTS1" s="55"/>
      <c r="FTT1" s="55"/>
      <c r="FTU1" s="55"/>
      <c r="FTV1" s="55"/>
      <c r="FTW1" s="55"/>
      <c r="FTX1" s="55"/>
      <c r="FTY1" s="55"/>
      <c r="FTZ1" s="55"/>
      <c r="FUA1" s="55"/>
      <c r="FUB1" s="55"/>
      <c r="FUC1" s="55"/>
      <c r="FUD1" s="55"/>
      <c r="FUE1" s="55"/>
      <c r="FUF1" s="55"/>
      <c r="FUG1" s="55"/>
      <c r="FUH1" s="55"/>
      <c r="FUI1" s="55"/>
      <c r="FUJ1" s="55"/>
      <c r="FUK1" s="55"/>
      <c r="FUL1" s="55"/>
      <c r="FUM1" s="55"/>
      <c r="FUN1" s="55"/>
      <c r="FUO1" s="55"/>
      <c r="FUP1" s="55"/>
      <c r="FUQ1" s="55"/>
      <c r="FUR1" s="55"/>
      <c r="FUS1" s="55"/>
      <c r="FUT1" s="55"/>
      <c r="FUU1" s="55"/>
      <c r="FUV1" s="55"/>
      <c r="FUW1" s="55"/>
      <c r="FUX1" s="55"/>
      <c r="FUY1" s="55"/>
      <c r="FUZ1" s="55"/>
      <c r="FVA1" s="55"/>
      <c r="FVB1" s="55"/>
      <c r="FVC1" s="55"/>
      <c r="FVD1" s="55"/>
      <c r="FVE1" s="55"/>
      <c r="FVF1" s="55"/>
      <c r="FVG1" s="55"/>
      <c r="FVH1" s="55"/>
      <c r="FVI1" s="55"/>
      <c r="FVJ1" s="55"/>
      <c r="FVK1" s="55"/>
      <c r="FVL1" s="55"/>
      <c r="FVM1" s="55"/>
      <c r="FVN1" s="55"/>
      <c r="FVO1" s="55"/>
      <c r="FVP1" s="55"/>
      <c r="FVQ1" s="55"/>
      <c r="FVR1" s="55"/>
      <c r="FVS1" s="55"/>
      <c r="FVT1" s="55"/>
      <c r="FVU1" s="55"/>
      <c r="FVV1" s="55"/>
      <c r="FVW1" s="55"/>
      <c r="FVX1" s="55"/>
      <c r="FVY1" s="55"/>
      <c r="FVZ1" s="55"/>
      <c r="FWA1" s="55"/>
      <c r="FWB1" s="55"/>
      <c r="FWC1" s="55"/>
      <c r="FWD1" s="55"/>
      <c r="FWE1" s="55"/>
      <c r="FWF1" s="55"/>
      <c r="FWG1" s="55"/>
      <c r="FWH1" s="55"/>
      <c r="FWI1" s="55"/>
      <c r="FWJ1" s="55"/>
      <c r="FWK1" s="55"/>
      <c r="FWL1" s="55"/>
      <c r="FWM1" s="55"/>
      <c r="FWN1" s="55"/>
      <c r="FWO1" s="55"/>
      <c r="FWP1" s="55"/>
      <c r="FWQ1" s="55"/>
      <c r="FWR1" s="55"/>
      <c r="FWS1" s="55"/>
      <c r="FWT1" s="55"/>
      <c r="FWU1" s="55"/>
      <c r="FWV1" s="55"/>
      <c r="FWW1" s="55"/>
      <c r="FWX1" s="55"/>
      <c r="FWY1" s="55"/>
      <c r="FWZ1" s="55"/>
      <c r="FXA1" s="55"/>
      <c r="FXB1" s="55"/>
      <c r="FXC1" s="55"/>
      <c r="FXD1" s="55"/>
      <c r="FXE1" s="55"/>
      <c r="FXF1" s="55"/>
      <c r="FXG1" s="55"/>
      <c r="FXH1" s="55"/>
      <c r="FXI1" s="55"/>
      <c r="FXJ1" s="55"/>
      <c r="FXK1" s="55"/>
      <c r="FXL1" s="55"/>
      <c r="FXM1" s="55"/>
      <c r="FXN1" s="55"/>
      <c r="FXO1" s="55"/>
      <c r="FXP1" s="55"/>
      <c r="FXQ1" s="55"/>
      <c r="FXR1" s="55"/>
      <c r="FXS1" s="55"/>
      <c r="FXT1" s="55"/>
      <c r="FXU1" s="55"/>
      <c r="FXV1" s="55"/>
      <c r="FXW1" s="55"/>
      <c r="FXX1" s="55"/>
      <c r="FXY1" s="55"/>
      <c r="FXZ1" s="55"/>
      <c r="FYA1" s="55"/>
      <c r="FYB1" s="55"/>
      <c r="FYC1" s="55"/>
      <c r="FYD1" s="55"/>
      <c r="FYE1" s="55"/>
      <c r="FYF1" s="55"/>
      <c r="FYG1" s="55"/>
      <c r="FYH1" s="55"/>
      <c r="FYI1" s="55"/>
      <c r="FYJ1" s="55"/>
      <c r="FYK1" s="55"/>
      <c r="FYL1" s="55"/>
      <c r="FYM1" s="55"/>
      <c r="FYN1" s="55"/>
      <c r="FYO1" s="55"/>
      <c r="FYP1" s="55"/>
      <c r="FYQ1" s="55"/>
      <c r="FYR1" s="55"/>
      <c r="FYS1" s="55"/>
      <c r="FYT1" s="55"/>
      <c r="FYU1" s="55"/>
      <c r="FYV1" s="55"/>
      <c r="FYW1" s="55"/>
      <c r="FYX1" s="55"/>
      <c r="FYY1" s="55"/>
      <c r="FYZ1" s="55"/>
      <c r="FZA1" s="55"/>
      <c r="FZB1" s="55"/>
      <c r="FZC1" s="55"/>
      <c r="FZD1" s="55"/>
      <c r="FZE1" s="55"/>
      <c r="FZF1" s="55"/>
      <c r="FZG1" s="55"/>
      <c r="FZH1" s="55"/>
      <c r="FZI1" s="55"/>
      <c r="FZJ1" s="55"/>
      <c r="FZK1" s="55"/>
      <c r="FZL1" s="55"/>
      <c r="FZM1" s="55"/>
      <c r="FZN1" s="55"/>
      <c r="FZO1" s="55"/>
      <c r="FZP1" s="55"/>
      <c r="FZQ1" s="55"/>
      <c r="FZR1" s="55"/>
      <c r="FZS1" s="55"/>
      <c r="FZT1" s="55"/>
      <c r="FZU1" s="55"/>
      <c r="FZV1" s="55"/>
      <c r="FZW1" s="55"/>
      <c r="FZX1" s="55"/>
      <c r="FZY1" s="55"/>
      <c r="FZZ1" s="55"/>
      <c r="GAA1" s="55"/>
      <c r="GAB1" s="55"/>
      <c r="GAC1" s="55"/>
      <c r="GAD1" s="55"/>
      <c r="GAE1" s="55"/>
      <c r="GAF1" s="55"/>
      <c r="GAG1" s="55"/>
      <c r="GAH1" s="55"/>
      <c r="GAI1" s="55"/>
      <c r="GAJ1" s="55"/>
      <c r="GAK1" s="55"/>
      <c r="GAL1" s="55"/>
      <c r="GAM1" s="55"/>
      <c r="GAN1" s="55"/>
      <c r="GAO1" s="55"/>
      <c r="GAP1" s="55"/>
      <c r="GAQ1" s="55"/>
      <c r="GAR1" s="55"/>
      <c r="GAS1" s="55"/>
      <c r="GAT1" s="55"/>
      <c r="GAU1" s="55"/>
      <c r="GAV1" s="55"/>
      <c r="GAW1" s="55"/>
      <c r="GAX1" s="55"/>
      <c r="GAY1" s="55"/>
      <c r="GAZ1" s="55"/>
      <c r="GBA1" s="55"/>
      <c r="GBB1" s="55"/>
      <c r="GBC1" s="55"/>
      <c r="GBD1" s="55"/>
      <c r="GBE1" s="55"/>
      <c r="GBF1" s="55"/>
      <c r="GBG1" s="55"/>
      <c r="GBH1" s="55"/>
      <c r="GBI1" s="55"/>
      <c r="GBJ1" s="55"/>
      <c r="GBK1" s="55"/>
      <c r="GBL1" s="55"/>
      <c r="GBM1" s="55"/>
      <c r="GBN1" s="55"/>
      <c r="GBO1" s="55"/>
      <c r="GBP1" s="55"/>
      <c r="GBQ1" s="55"/>
      <c r="GBR1" s="55"/>
      <c r="GBS1" s="55"/>
      <c r="GBT1" s="55"/>
      <c r="GBU1" s="55"/>
      <c r="GBV1" s="55"/>
      <c r="GBW1" s="55"/>
      <c r="GBX1" s="55"/>
      <c r="GBY1" s="55"/>
      <c r="GBZ1" s="55"/>
      <c r="GCA1" s="55"/>
      <c r="GCB1" s="55"/>
      <c r="GCC1" s="55"/>
      <c r="GCD1" s="55"/>
      <c r="GCE1" s="55"/>
      <c r="GCF1" s="55"/>
      <c r="GCG1" s="55"/>
      <c r="GCH1" s="55"/>
      <c r="GCI1" s="55"/>
      <c r="GCJ1" s="55"/>
      <c r="GCK1" s="55"/>
      <c r="GCL1" s="55"/>
      <c r="GCM1" s="55"/>
      <c r="GCN1" s="55"/>
      <c r="GCO1" s="55"/>
      <c r="GCP1" s="55"/>
      <c r="GCQ1" s="55"/>
      <c r="GCR1" s="55"/>
      <c r="GCS1" s="55"/>
      <c r="GCT1" s="55"/>
      <c r="GCU1" s="55"/>
      <c r="GCV1" s="55"/>
      <c r="GCW1" s="55"/>
      <c r="GCX1" s="55"/>
      <c r="GCY1" s="55"/>
      <c r="GCZ1" s="55"/>
      <c r="GDA1" s="55"/>
      <c r="GDB1" s="55"/>
      <c r="GDC1" s="55"/>
      <c r="GDD1" s="55"/>
      <c r="GDE1" s="55"/>
      <c r="GDF1" s="55"/>
      <c r="GDG1" s="55"/>
      <c r="GDH1" s="55"/>
      <c r="GDI1" s="55"/>
      <c r="GDJ1" s="55"/>
      <c r="GDK1" s="55"/>
      <c r="GDL1" s="55"/>
      <c r="GDM1" s="55"/>
      <c r="GDN1" s="55"/>
      <c r="GDO1" s="55"/>
      <c r="GDP1" s="55"/>
      <c r="GDQ1" s="55"/>
      <c r="GDR1" s="55"/>
      <c r="GDS1" s="55"/>
      <c r="GDT1" s="55"/>
      <c r="GDU1" s="55"/>
      <c r="GDV1" s="55"/>
      <c r="GDW1" s="55"/>
      <c r="GDX1" s="55"/>
      <c r="GDY1" s="55"/>
      <c r="GDZ1" s="55"/>
      <c r="GEA1" s="55"/>
      <c r="GEB1" s="55"/>
      <c r="GEC1" s="55"/>
      <c r="GED1" s="55"/>
      <c r="GEE1" s="55"/>
      <c r="GEF1" s="55"/>
      <c r="GEG1" s="55"/>
      <c r="GEH1" s="55"/>
      <c r="GEI1" s="55"/>
      <c r="GEJ1" s="55"/>
      <c r="GEK1" s="55"/>
      <c r="GEL1" s="55"/>
      <c r="GEM1" s="55"/>
      <c r="GEN1" s="55"/>
      <c r="GEO1" s="55"/>
      <c r="GEP1" s="55"/>
      <c r="GEQ1" s="55"/>
      <c r="GER1" s="55"/>
      <c r="GES1" s="55"/>
      <c r="GET1" s="55"/>
      <c r="GEU1" s="55"/>
      <c r="GEV1" s="55"/>
      <c r="GEW1" s="55"/>
      <c r="GEX1" s="55"/>
      <c r="GEY1" s="55"/>
      <c r="GEZ1" s="55"/>
      <c r="GFA1" s="55"/>
      <c r="GFB1" s="55"/>
      <c r="GFC1" s="55"/>
      <c r="GFD1" s="55"/>
      <c r="GFE1" s="55"/>
      <c r="GFF1" s="55"/>
      <c r="GFG1" s="55"/>
      <c r="GFH1" s="55"/>
      <c r="GFI1" s="55"/>
      <c r="GFJ1" s="55"/>
      <c r="GFK1" s="55"/>
      <c r="GFL1" s="55"/>
      <c r="GFM1" s="55"/>
      <c r="GFN1" s="55"/>
      <c r="GFO1" s="55"/>
      <c r="GFP1" s="55"/>
      <c r="GFQ1" s="55"/>
      <c r="GFR1" s="55"/>
      <c r="GFS1" s="55"/>
      <c r="GFT1" s="55"/>
      <c r="GFU1" s="55"/>
      <c r="GFV1" s="55"/>
      <c r="GFW1" s="55"/>
      <c r="GFX1" s="55"/>
      <c r="GFY1" s="55"/>
      <c r="GFZ1" s="55"/>
      <c r="GGA1" s="55"/>
      <c r="GGB1" s="55"/>
      <c r="GGC1" s="55"/>
      <c r="GGD1" s="55"/>
      <c r="GGE1" s="55"/>
      <c r="GGF1" s="55"/>
      <c r="GGG1" s="55"/>
      <c r="GGH1" s="55"/>
      <c r="GGI1" s="55"/>
      <c r="GGJ1" s="55"/>
      <c r="GGK1" s="55"/>
      <c r="GGL1" s="55"/>
      <c r="GGM1" s="55"/>
      <c r="GGN1" s="55"/>
      <c r="GGO1" s="55"/>
      <c r="GGP1" s="55"/>
      <c r="GGQ1" s="55"/>
      <c r="GGR1" s="55"/>
      <c r="GGS1" s="55"/>
      <c r="GGT1" s="55"/>
      <c r="GGU1" s="55"/>
      <c r="GGV1" s="55"/>
      <c r="GGW1" s="55"/>
      <c r="GGX1" s="55"/>
      <c r="GGY1" s="55"/>
      <c r="GGZ1" s="55"/>
      <c r="GHA1" s="55"/>
      <c r="GHB1" s="55"/>
      <c r="GHC1" s="55"/>
      <c r="GHD1" s="55"/>
      <c r="GHE1" s="55"/>
      <c r="GHF1" s="55"/>
      <c r="GHG1" s="55"/>
      <c r="GHH1" s="55"/>
      <c r="GHI1" s="55"/>
      <c r="GHJ1" s="55"/>
      <c r="GHK1" s="55"/>
      <c r="GHL1" s="55"/>
      <c r="GHM1" s="55"/>
      <c r="GHN1" s="55"/>
      <c r="GHO1" s="55"/>
      <c r="GHP1" s="55"/>
      <c r="GHQ1" s="55"/>
      <c r="GHR1" s="55"/>
      <c r="GHS1" s="55"/>
      <c r="GHT1" s="55"/>
      <c r="GHU1" s="55"/>
      <c r="GHV1" s="55"/>
      <c r="GHW1" s="55"/>
      <c r="GHX1" s="55"/>
      <c r="GHY1" s="55"/>
      <c r="GHZ1" s="55"/>
      <c r="GIA1" s="55"/>
      <c r="GIB1" s="55"/>
      <c r="GIC1" s="55"/>
      <c r="GID1" s="55"/>
      <c r="GIE1" s="55"/>
      <c r="GIF1" s="55"/>
      <c r="GIG1" s="55"/>
      <c r="GIH1" s="55"/>
      <c r="GII1" s="55"/>
      <c r="GIJ1" s="55"/>
      <c r="GIK1" s="55"/>
      <c r="GIL1" s="55"/>
      <c r="GIM1" s="55"/>
      <c r="GIN1" s="55"/>
      <c r="GIO1" s="55"/>
      <c r="GIP1" s="55"/>
      <c r="GIQ1" s="55"/>
      <c r="GIR1" s="55"/>
      <c r="GIS1" s="55"/>
      <c r="GIT1" s="55"/>
      <c r="GIU1" s="55"/>
      <c r="GIV1" s="55"/>
      <c r="GIW1" s="55"/>
      <c r="GIX1" s="55"/>
      <c r="GIY1" s="55"/>
      <c r="GIZ1" s="55"/>
      <c r="GJA1" s="55"/>
      <c r="GJB1" s="55"/>
      <c r="GJC1" s="55"/>
      <c r="GJD1" s="55"/>
      <c r="GJE1" s="55"/>
      <c r="GJF1" s="55"/>
      <c r="GJG1" s="55"/>
      <c r="GJH1" s="55"/>
      <c r="GJI1" s="55"/>
      <c r="GJJ1" s="55"/>
      <c r="GJK1" s="55"/>
      <c r="GJL1" s="55"/>
      <c r="GJM1" s="55"/>
      <c r="GJN1" s="55"/>
      <c r="GJO1" s="55"/>
      <c r="GJP1" s="55"/>
      <c r="GJQ1" s="55"/>
      <c r="GJR1" s="55"/>
      <c r="GJS1" s="55"/>
      <c r="GJT1" s="55"/>
      <c r="GJU1" s="55"/>
      <c r="GJV1" s="55"/>
      <c r="GJW1" s="55"/>
      <c r="GJX1" s="55"/>
      <c r="GJY1" s="55"/>
      <c r="GJZ1" s="55"/>
      <c r="GKA1" s="55"/>
      <c r="GKB1" s="55"/>
      <c r="GKC1" s="55"/>
      <c r="GKD1" s="55"/>
      <c r="GKE1" s="55"/>
      <c r="GKF1" s="55"/>
      <c r="GKG1" s="55"/>
      <c r="GKH1" s="55"/>
      <c r="GKI1" s="55"/>
      <c r="GKJ1" s="55"/>
      <c r="GKK1" s="55"/>
      <c r="GKL1" s="55"/>
      <c r="GKM1" s="55"/>
      <c r="GKN1" s="55"/>
      <c r="GKO1" s="55"/>
      <c r="GKP1" s="55"/>
      <c r="GKQ1" s="55"/>
      <c r="GKR1" s="55"/>
      <c r="GKS1" s="55"/>
      <c r="GKT1" s="55"/>
      <c r="GKU1" s="55"/>
      <c r="GKV1" s="55"/>
      <c r="GKW1" s="55"/>
      <c r="GKX1" s="55"/>
      <c r="GKY1" s="55"/>
      <c r="GKZ1" s="55"/>
      <c r="GLA1" s="55"/>
      <c r="GLB1" s="55"/>
      <c r="GLC1" s="55"/>
      <c r="GLD1" s="55"/>
      <c r="GLE1" s="55"/>
      <c r="GLF1" s="55"/>
      <c r="GLG1" s="55"/>
      <c r="GLH1" s="55"/>
      <c r="GLI1" s="55"/>
      <c r="GLJ1" s="55"/>
      <c r="GLK1" s="55"/>
      <c r="GLL1" s="55"/>
      <c r="GLM1" s="55"/>
      <c r="GLN1" s="55"/>
      <c r="GLO1" s="55"/>
      <c r="GLP1" s="55"/>
      <c r="GLQ1" s="55"/>
      <c r="GLR1" s="55"/>
      <c r="GLS1" s="55"/>
      <c r="GLT1" s="55"/>
      <c r="GLU1" s="55"/>
      <c r="GLV1" s="55"/>
      <c r="GLW1" s="55"/>
      <c r="GLX1" s="55"/>
      <c r="GLY1" s="55"/>
      <c r="GLZ1" s="55"/>
      <c r="GMA1" s="55"/>
      <c r="GMB1" s="55"/>
      <c r="GMC1" s="55"/>
      <c r="GMD1" s="55"/>
      <c r="GME1" s="55"/>
      <c r="GMF1" s="55"/>
      <c r="GMG1" s="55"/>
      <c r="GMH1" s="55"/>
      <c r="GMI1" s="55"/>
      <c r="GMJ1" s="55"/>
      <c r="GMK1" s="55"/>
      <c r="GML1" s="55"/>
      <c r="GMM1" s="55"/>
      <c r="GMN1" s="55"/>
      <c r="GMO1" s="55"/>
      <c r="GMP1" s="55"/>
      <c r="GMQ1" s="55"/>
      <c r="GMR1" s="55"/>
      <c r="GMS1" s="55"/>
      <c r="GMT1" s="55"/>
      <c r="GMU1" s="55"/>
      <c r="GMV1" s="55"/>
      <c r="GMW1" s="55"/>
      <c r="GMX1" s="55"/>
      <c r="GMY1" s="55"/>
      <c r="GMZ1" s="55"/>
      <c r="GNA1" s="55"/>
      <c r="GNB1" s="55"/>
      <c r="GNC1" s="55"/>
      <c r="GND1" s="55"/>
      <c r="GNE1" s="55"/>
      <c r="GNF1" s="55"/>
      <c r="GNG1" s="55"/>
      <c r="GNH1" s="55"/>
      <c r="GNI1" s="55"/>
      <c r="GNJ1" s="55"/>
      <c r="GNK1" s="55"/>
      <c r="GNL1" s="55"/>
      <c r="GNM1" s="55"/>
      <c r="GNN1" s="55"/>
      <c r="GNO1" s="55"/>
      <c r="GNP1" s="55"/>
      <c r="GNQ1" s="55"/>
      <c r="GNR1" s="55"/>
      <c r="GNS1" s="55"/>
      <c r="GNT1" s="55"/>
      <c r="GNU1" s="55"/>
      <c r="GNV1" s="55"/>
      <c r="GNW1" s="55"/>
      <c r="GNX1" s="55"/>
      <c r="GNY1" s="55"/>
      <c r="GNZ1" s="55"/>
      <c r="GOA1" s="55"/>
      <c r="GOB1" s="55"/>
      <c r="GOC1" s="55"/>
      <c r="GOD1" s="55"/>
      <c r="GOE1" s="55"/>
      <c r="GOF1" s="55"/>
      <c r="GOG1" s="55"/>
      <c r="GOH1" s="55"/>
      <c r="GOI1" s="55"/>
      <c r="GOJ1" s="55"/>
      <c r="GOK1" s="55"/>
      <c r="GOL1" s="55"/>
      <c r="GOM1" s="55"/>
      <c r="GON1" s="55"/>
      <c r="GOO1" s="55"/>
      <c r="GOP1" s="55"/>
      <c r="GOQ1" s="55"/>
      <c r="GOR1" s="55"/>
      <c r="GOS1" s="55"/>
      <c r="GOT1" s="55"/>
      <c r="GOU1" s="55"/>
      <c r="GOV1" s="55"/>
      <c r="GOW1" s="55"/>
      <c r="GOX1" s="55"/>
      <c r="GOY1" s="55"/>
      <c r="GOZ1" s="55"/>
      <c r="GPA1" s="55"/>
      <c r="GPB1" s="55"/>
      <c r="GPC1" s="55"/>
      <c r="GPD1" s="55"/>
      <c r="GPE1" s="55"/>
      <c r="GPF1" s="55"/>
      <c r="GPG1" s="55"/>
      <c r="GPH1" s="55"/>
      <c r="GPI1" s="55"/>
      <c r="GPJ1" s="55"/>
      <c r="GPK1" s="55"/>
      <c r="GPL1" s="55"/>
      <c r="GPM1" s="55"/>
      <c r="GPN1" s="55"/>
      <c r="GPO1" s="55"/>
      <c r="GPP1" s="55"/>
      <c r="GPQ1" s="55"/>
      <c r="GPR1" s="55"/>
      <c r="GPS1" s="55"/>
      <c r="GPT1" s="55"/>
      <c r="GPU1" s="55"/>
      <c r="GPV1" s="55"/>
      <c r="GPW1" s="55"/>
      <c r="GPX1" s="55"/>
      <c r="GPY1" s="55"/>
      <c r="GPZ1" s="55"/>
      <c r="GQA1" s="55"/>
      <c r="GQB1" s="55"/>
      <c r="GQC1" s="55"/>
      <c r="GQD1" s="55"/>
      <c r="GQE1" s="55"/>
      <c r="GQF1" s="55"/>
      <c r="GQG1" s="55"/>
      <c r="GQH1" s="55"/>
      <c r="GQI1" s="55"/>
      <c r="GQJ1" s="55"/>
      <c r="GQK1" s="55"/>
      <c r="GQL1" s="55"/>
      <c r="GQM1" s="55"/>
      <c r="GQN1" s="55"/>
      <c r="GQO1" s="55"/>
      <c r="GQP1" s="55"/>
      <c r="GQQ1" s="55"/>
      <c r="GQR1" s="55"/>
      <c r="GQS1" s="55"/>
      <c r="GQT1" s="55"/>
      <c r="GQU1" s="55"/>
      <c r="GQV1" s="55"/>
      <c r="GQW1" s="55"/>
      <c r="GQX1" s="55"/>
      <c r="GQY1" s="55"/>
      <c r="GQZ1" s="55"/>
      <c r="GRA1" s="55"/>
      <c r="GRB1" s="55"/>
      <c r="GRC1" s="55"/>
      <c r="GRD1" s="55"/>
      <c r="GRE1" s="55"/>
      <c r="GRF1" s="55"/>
      <c r="GRG1" s="55"/>
      <c r="GRH1" s="55"/>
      <c r="GRI1" s="55"/>
      <c r="GRJ1" s="55"/>
      <c r="GRK1" s="55"/>
      <c r="GRL1" s="55"/>
      <c r="GRM1" s="55"/>
      <c r="GRN1" s="55"/>
      <c r="GRO1" s="55"/>
      <c r="GRP1" s="55"/>
      <c r="GRQ1" s="55"/>
      <c r="GRR1" s="55"/>
      <c r="GRS1" s="55"/>
      <c r="GRT1" s="55"/>
      <c r="GRU1" s="55"/>
      <c r="GRV1" s="55"/>
      <c r="GRW1" s="55"/>
      <c r="GRX1" s="55"/>
      <c r="GRY1" s="55"/>
      <c r="GRZ1" s="55"/>
      <c r="GSA1" s="55"/>
      <c r="GSB1" s="55"/>
      <c r="GSC1" s="55"/>
      <c r="GSD1" s="55"/>
      <c r="GSE1" s="55"/>
      <c r="GSF1" s="55"/>
      <c r="GSG1" s="55"/>
      <c r="GSH1" s="55"/>
      <c r="GSI1" s="55"/>
      <c r="GSJ1" s="55"/>
      <c r="GSK1" s="55"/>
      <c r="GSL1" s="55"/>
      <c r="GSM1" s="55"/>
      <c r="GSN1" s="55"/>
      <c r="GSO1" s="55"/>
      <c r="GSP1" s="55"/>
      <c r="GSQ1" s="55"/>
      <c r="GSR1" s="55"/>
      <c r="GSS1" s="55"/>
      <c r="GST1" s="55"/>
      <c r="GSU1" s="55"/>
      <c r="GSV1" s="55"/>
      <c r="GSW1" s="55"/>
      <c r="GSX1" s="55"/>
      <c r="GSY1" s="55"/>
      <c r="GSZ1" s="55"/>
      <c r="GTA1" s="55"/>
      <c r="GTB1" s="55"/>
      <c r="GTC1" s="55"/>
      <c r="GTD1" s="55"/>
      <c r="GTE1" s="55"/>
      <c r="GTF1" s="55"/>
      <c r="GTG1" s="55"/>
      <c r="GTH1" s="55"/>
      <c r="GTI1" s="55"/>
      <c r="GTJ1" s="55"/>
      <c r="GTK1" s="55"/>
      <c r="GTL1" s="55"/>
      <c r="GTM1" s="55"/>
      <c r="GTN1" s="55"/>
      <c r="GTO1" s="55"/>
      <c r="GTP1" s="55"/>
      <c r="GTQ1" s="55"/>
      <c r="GTR1" s="55"/>
      <c r="GTS1" s="55"/>
      <c r="GTT1" s="55"/>
      <c r="GTU1" s="55"/>
      <c r="GTV1" s="55"/>
      <c r="GTW1" s="55"/>
      <c r="GTX1" s="55"/>
      <c r="GTY1" s="55"/>
      <c r="GTZ1" s="55"/>
      <c r="GUA1" s="55"/>
      <c r="GUB1" s="55"/>
      <c r="GUC1" s="55"/>
      <c r="GUD1" s="55"/>
      <c r="GUE1" s="55"/>
      <c r="GUF1" s="55"/>
      <c r="GUG1" s="55"/>
      <c r="GUH1" s="55"/>
      <c r="GUI1" s="55"/>
      <c r="GUJ1" s="55"/>
      <c r="GUK1" s="55"/>
      <c r="GUL1" s="55"/>
      <c r="GUM1" s="55"/>
      <c r="GUN1" s="55"/>
      <c r="GUO1" s="55"/>
      <c r="GUP1" s="55"/>
      <c r="GUQ1" s="55"/>
      <c r="GUR1" s="55"/>
      <c r="GUS1" s="55"/>
      <c r="GUT1" s="55"/>
      <c r="GUU1" s="55"/>
      <c r="GUV1" s="55"/>
      <c r="GUW1" s="55"/>
      <c r="GUX1" s="55"/>
      <c r="GUY1" s="55"/>
      <c r="GUZ1" s="55"/>
      <c r="GVA1" s="55"/>
      <c r="GVB1" s="55"/>
      <c r="GVC1" s="55"/>
      <c r="GVD1" s="55"/>
      <c r="GVE1" s="55"/>
      <c r="GVF1" s="55"/>
      <c r="GVG1" s="55"/>
      <c r="GVH1" s="55"/>
      <c r="GVI1" s="55"/>
      <c r="GVJ1" s="55"/>
      <c r="GVK1" s="55"/>
      <c r="GVL1" s="55"/>
      <c r="GVM1" s="55"/>
      <c r="GVN1" s="55"/>
      <c r="GVO1" s="55"/>
      <c r="GVP1" s="55"/>
      <c r="GVQ1" s="55"/>
      <c r="GVR1" s="55"/>
      <c r="GVS1" s="55"/>
      <c r="GVT1" s="55"/>
      <c r="GVU1" s="55"/>
      <c r="GVV1" s="55"/>
      <c r="GVW1" s="55"/>
      <c r="GVX1" s="55"/>
      <c r="GVY1" s="55"/>
      <c r="GVZ1" s="55"/>
      <c r="GWA1" s="55"/>
      <c r="GWB1" s="55"/>
      <c r="GWC1" s="55"/>
      <c r="GWD1" s="55"/>
      <c r="GWE1" s="55"/>
      <c r="GWF1" s="55"/>
      <c r="GWG1" s="55"/>
      <c r="GWH1" s="55"/>
      <c r="GWI1" s="55"/>
      <c r="GWJ1" s="55"/>
      <c r="GWK1" s="55"/>
      <c r="GWL1" s="55"/>
      <c r="GWM1" s="55"/>
      <c r="GWN1" s="55"/>
      <c r="GWO1" s="55"/>
      <c r="GWP1" s="55"/>
      <c r="GWQ1" s="55"/>
      <c r="GWR1" s="55"/>
      <c r="GWS1" s="55"/>
      <c r="GWT1" s="55"/>
      <c r="GWU1" s="55"/>
      <c r="GWV1" s="55"/>
      <c r="GWW1" s="55"/>
      <c r="GWX1" s="55"/>
      <c r="GWY1" s="55"/>
      <c r="GWZ1" s="55"/>
      <c r="GXA1" s="55"/>
      <c r="GXB1" s="55"/>
      <c r="GXC1" s="55"/>
      <c r="GXD1" s="55"/>
      <c r="GXE1" s="55"/>
      <c r="GXF1" s="55"/>
      <c r="GXG1" s="55"/>
      <c r="GXH1" s="55"/>
      <c r="GXI1" s="55"/>
      <c r="GXJ1" s="55"/>
      <c r="GXK1" s="55"/>
      <c r="GXL1" s="55"/>
      <c r="GXM1" s="55"/>
      <c r="GXN1" s="55"/>
      <c r="GXO1" s="55"/>
      <c r="GXP1" s="55"/>
      <c r="GXQ1" s="55"/>
      <c r="GXR1" s="55"/>
      <c r="GXS1" s="55"/>
      <c r="GXT1" s="55"/>
      <c r="GXU1" s="55"/>
      <c r="GXV1" s="55"/>
      <c r="GXW1" s="55"/>
      <c r="GXX1" s="55"/>
      <c r="GXY1" s="55"/>
      <c r="GXZ1" s="55"/>
      <c r="GYA1" s="55"/>
      <c r="GYB1" s="55"/>
      <c r="GYC1" s="55"/>
      <c r="GYD1" s="55"/>
      <c r="GYE1" s="55"/>
      <c r="GYF1" s="55"/>
      <c r="GYG1" s="55"/>
      <c r="GYH1" s="55"/>
      <c r="GYI1" s="55"/>
      <c r="GYJ1" s="55"/>
      <c r="GYK1" s="55"/>
      <c r="GYL1" s="55"/>
      <c r="GYM1" s="55"/>
      <c r="GYN1" s="55"/>
      <c r="GYO1" s="55"/>
      <c r="GYP1" s="55"/>
      <c r="GYQ1" s="55"/>
      <c r="GYR1" s="55"/>
      <c r="GYS1" s="55"/>
      <c r="GYT1" s="55"/>
      <c r="GYU1" s="55"/>
      <c r="GYV1" s="55"/>
      <c r="GYW1" s="55"/>
      <c r="GYX1" s="55"/>
      <c r="GYY1" s="55"/>
      <c r="GYZ1" s="55"/>
      <c r="GZA1" s="55"/>
      <c r="GZB1" s="55"/>
      <c r="GZC1" s="55"/>
      <c r="GZD1" s="55"/>
      <c r="GZE1" s="55"/>
      <c r="GZF1" s="55"/>
      <c r="GZG1" s="55"/>
      <c r="GZH1" s="55"/>
      <c r="GZI1" s="55"/>
      <c r="GZJ1" s="55"/>
      <c r="GZK1" s="55"/>
      <c r="GZL1" s="55"/>
      <c r="GZM1" s="55"/>
      <c r="GZN1" s="55"/>
      <c r="GZO1" s="55"/>
      <c r="GZP1" s="55"/>
      <c r="GZQ1" s="55"/>
      <c r="GZR1" s="55"/>
      <c r="GZS1" s="55"/>
      <c r="GZT1" s="55"/>
      <c r="GZU1" s="55"/>
      <c r="GZV1" s="55"/>
      <c r="GZW1" s="55"/>
      <c r="GZX1" s="55"/>
      <c r="GZY1" s="55"/>
      <c r="GZZ1" s="55"/>
      <c r="HAA1" s="55"/>
      <c r="HAB1" s="55"/>
      <c r="HAC1" s="55"/>
      <c r="HAD1" s="55"/>
      <c r="HAE1" s="55"/>
      <c r="HAF1" s="55"/>
      <c r="HAG1" s="55"/>
      <c r="HAH1" s="55"/>
      <c r="HAI1" s="55"/>
      <c r="HAJ1" s="55"/>
      <c r="HAK1" s="55"/>
      <c r="HAL1" s="55"/>
      <c r="HAM1" s="55"/>
      <c r="HAN1" s="55"/>
      <c r="HAO1" s="55"/>
      <c r="HAP1" s="55"/>
      <c r="HAQ1" s="55"/>
      <c r="HAR1" s="55"/>
      <c r="HAS1" s="55"/>
      <c r="HAT1" s="55"/>
      <c r="HAU1" s="55"/>
      <c r="HAV1" s="55"/>
      <c r="HAW1" s="55"/>
      <c r="HAX1" s="55"/>
      <c r="HAY1" s="55"/>
      <c r="HAZ1" s="55"/>
      <c r="HBA1" s="55"/>
      <c r="HBB1" s="55"/>
      <c r="HBC1" s="55"/>
      <c r="HBD1" s="55"/>
      <c r="HBE1" s="55"/>
      <c r="HBF1" s="55"/>
      <c r="HBG1" s="55"/>
      <c r="HBH1" s="55"/>
      <c r="HBI1" s="55"/>
      <c r="HBJ1" s="55"/>
      <c r="HBK1" s="55"/>
      <c r="HBL1" s="55"/>
      <c r="HBM1" s="55"/>
      <c r="HBN1" s="55"/>
      <c r="HBO1" s="55"/>
      <c r="HBP1" s="55"/>
      <c r="HBQ1" s="55"/>
      <c r="HBR1" s="55"/>
      <c r="HBS1" s="55"/>
      <c r="HBT1" s="55"/>
      <c r="HBU1" s="55"/>
      <c r="HBV1" s="55"/>
      <c r="HBW1" s="55"/>
      <c r="HBX1" s="55"/>
      <c r="HBY1" s="55"/>
      <c r="HBZ1" s="55"/>
      <c r="HCA1" s="55"/>
      <c r="HCB1" s="55"/>
      <c r="HCC1" s="55"/>
      <c r="HCD1" s="55"/>
      <c r="HCE1" s="55"/>
      <c r="HCF1" s="55"/>
      <c r="HCG1" s="55"/>
      <c r="HCH1" s="55"/>
      <c r="HCI1" s="55"/>
      <c r="HCJ1" s="55"/>
      <c r="HCK1" s="55"/>
      <c r="HCL1" s="55"/>
      <c r="HCM1" s="55"/>
      <c r="HCN1" s="55"/>
      <c r="HCO1" s="55"/>
      <c r="HCP1" s="55"/>
      <c r="HCQ1" s="55"/>
      <c r="HCR1" s="55"/>
      <c r="HCS1" s="55"/>
      <c r="HCT1" s="55"/>
      <c r="HCU1" s="55"/>
      <c r="HCV1" s="55"/>
      <c r="HCW1" s="55"/>
      <c r="HCX1" s="55"/>
      <c r="HCY1" s="55"/>
      <c r="HCZ1" s="55"/>
      <c r="HDA1" s="55"/>
      <c r="HDB1" s="55"/>
      <c r="HDC1" s="55"/>
      <c r="HDD1" s="55"/>
      <c r="HDE1" s="55"/>
      <c r="HDF1" s="55"/>
      <c r="HDG1" s="55"/>
      <c r="HDH1" s="55"/>
      <c r="HDI1" s="55"/>
      <c r="HDJ1" s="55"/>
      <c r="HDK1" s="55"/>
      <c r="HDL1" s="55"/>
      <c r="HDM1" s="55"/>
      <c r="HDN1" s="55"/>
      <c r="HDO1" s="55"/>
      <c r="HDP1" s="55"/>
      <c r="HDQ1" s="55"/>
      <c r="HDR1" s="55"/>
      <c r="HDS1" s="55"/>
      <c r="HDT1" s="55"/>
      <c r="HDU1" s="55"/>
      <c r="HDV1" s="55"/>
      <c r="HDW1" s="55"/>
      <c r="HDX1" s="55"/>
      <c r="HDY1" s="55"/>
      <c r="HDZ1" s="55"/>
      <c r="HEA1" s="55"/>
      <c r="HEB1" s="55"/>
      <c r="HEC1" s="55"/>
      <c r="HED1" s="55"/>
      <c r="HEE1" s="55"/>
      <c r="HEF1" s="55"/>
      <c r="HEG1" s="55"/>
      <c r="HEH1" s="55"/>
      <c r="HEI1" s="55"/>
      <c r="HEJ1" s="55"/>
      <c r="HEK1" s="55"/>
      <c r="HEL1" s="55"/>
      <c r="HEM1" s="55"/>
      <c r="HEN1" s="55"/>
      <c r="HEO1" s="55"/>
      <c r="HEP1" s="55"/>
      <c r="HEQ1" s="55"/>
      <c r="HER1" s="55"/>
      <c r="HES1" s="55"/>
      <c r="HET1" s="55"/>
      <c r="HEU1" s="55"/>
      <c r="HEV1" s="55"/>
      <c r="HEW1" s="55"/>
      <c r="HEX1" s="55"/>
      <c r="HEY1" s="55"/>
      <c r="HEZ1" s="55"/>
      <c r="HFA1" s="55"/>
      <c r="HFB1" s="55"/>
      <c r="HFC1" s="55"/>
      <c r="HFD1" s="55"/>
      <c r="HFE1" s="55"/>
      <c r="HFF1" s="55"/>
      <c r="HFG1" s="55"/>
      <c r="HFH1" s="55"/>
      <c r="HFI1" s="55"/>
      <c r="HFJ1" s="55"/>
      <c r="HFK1" s="55"/>
      <c r="HFL1" s="55"/>
      <c r="HFM1" s="55"/>
      <c r="HFN1" s="55"/>
      <c r="HFO1" s="55"/>
      <c r="HFP1" s="55"/>
      <c r="HFQ1" s="55"/>
      <c r="HFR1" s="55"/>
      <c r="HFS1" s="55"/>
      <c r="HFT1" s="55"/>
      <c r="HFU1" s="55"/>
      <c r="HFV1" s="55"/>
      <c r="HFW1" s="55"/>
      <c r="HFX1" s="55"/>
      <c r="HFY1" s="55"/>
      <c r="HFZ1" s="55"/>
      <c r="HGA1" s="55"/>
      <c r="HGB1" s="55"/>
      <c r="HGC1" s="55"/>
      <c r="HGD1" s="55"/>
      <c r="HGE1" s="55"/>
      <c r="HGF1" s="55"/>
      <c r="HGG1" s="55"/>
      <c r="HGH1" s="55"/>
      <c r="HGI1" s="55"/>
      <c r="HGJ1" s="55"/>
      <c r="HGK1" s="55"/>
      <c r="HGL1" s="55"/>
      <c r="HGM1" s="55"/>
      <c r="HGN1" s="55"/>
      <c r="HGO1" s="55"/>
      <c r="HGP1" s="55"/>
      <c r="HGQ1" s="55"/>
      <c r="HGR1" s="55"/>
      <c r="HGS1" s="55"/>
      <c r="HGT1" s="55"/>
      <c r="HGU1" s="55"/>
      <c r="HGV1" s="55"/>
      <c r="HGW1" s="55"/>
      <c r="HGX1" s="55"/>
      <c r="HGY1" s="55"/>
      <c r="HGZ1" s="55"/>
      <c r="HHA1" s="55"/>
      <c r="HHB1" s="55"/>
      <c r="HHC1" s="55"/>
      <c r="HHD1" s="55"/>
      <c r="HHE1" s="55"/>
      <c r="HHF1" s="55"/>
      <c r="HHG1" s="55"/>
      <c r="HHH1" s="55"/>
      <c r="HHI1" s="55"/>
      <c r="HHJ1" s="55"/>
      <c r="HHK1" s="55"/>
      <c r="HHL1" s="55"/>
      <c r="HHM1" s="55"/>
      <c r="HHN1" s="55"/>
      <c r="HHO1" s="55"/>
      <c r="HHP1" s="55"/>
      <c r="HHQ1" s="55"/>
      <c r="HHR1" s="55"/>
      <c r="HHS1" s="55"/>
      <c r="HHT1" s="55"/>
      <c r="HHU1" s="55"/>
      <c r="HHV1" s="55"/>
      <c r="HHW1" s="55"/>
      <c r="HHX1" s="55"/>
      <c r="HHY1" s="55"/>
      <c r="HHZ1" s="55"/>
      <c r="HIA1" s="55"/>
      <c r="HIB1" s="55"/>
      <c r="HIC1" s="55"/>
      <c r="HID1" s="55"/>
      <c r="HIE1" s="55"/>
      <c r="HIF1" s="55"/>
      <c r="HIG1" s="55"/>
      <c r="HIH1" s="55"/>
      <c r="HII1" s="55"/>
      <c r="HIJ1" s="55"/>
      <c r="HIK1" s="55"/>
      <c r="HIL1" s="55"/>
      <c r="HIM1" s="55"/>
      <c r="HIN1" s="55"/>
      <c r="HIO1" s="55"/>
      <c r="HIP1" s="55"/>
      <c r="HIQ1" s="55"/>
      <c r="HIR1" s="55"/>
      <c r="HIS1" s="55"/>
      <c r="HIT1" s="55"/>
      <c r="HIU1" s="55"/>
      <c r="HIV1" s="55"/>
      <c r="HIW1" s="55"/>
      <c r="HIX1" s="55"/>
      <c r="HIY1" s="55"/>
      <c r="HIZ1" s="55"/>
      <c r="HJA1" s="55"/>
      <c r="HJB1" s="55"/>
      <c r="HJC1" s="55"/>
      <c r="HJD1" s="55"/>
      <c r="HJE1" s="55"/>
      <c r="HJF1" s="55"/>
      <c r="HJG1" s="55"/>
      <c r="HJH1" s="55"/>
      <c r="HJI1" s="55"/>
      <c r="HJJ1" s="55"/>
      <c r="HJK1" s="55"/>
      <c r="HJL1" s="55"/>
      <c r="HJM1" s="55"/>
      <c r="HJN1" s="55"/>
      <c r="HJO1" s="55"/>
      <c r="HJP1" s="55"/>
      <c r="HJQ1" s="55"/>
      <c r="HJR1" s="55"/>
      <c r="HJS1" s="55"/>
      <c r="HJT1" s="55"/>
      <c r="HJU1" s="55"/>
      <c r="HJV1" s="55"/>
      <c r="HJW1" s="55"/>
      <c r="HJX1" s="55"/>
      <c r="HJY1" s="55"/>
      <c r="HJZ1" s="55"/>
      <c r="HKA1" s="55"/>
      <c r="HKB1" s="55"/>
      <c r="HKC1" s="55"/>
      <c r="HKD1" s="55"/>
      <c r="HKE1" s="55"/>
      <c r="HKF1" s="55"/>
      <c r="HKG1" s="55"/>
      <c r="HKH1" s="55"/>
      <c r="HKI1" s="55"/>
      <c r="HKJ1" s="55"/>
      <c r="HKK1" s="55"/>
      <c r="HKL1" s="55"/>
      <c r="HKM1" s="55"/>
      <c r="HKN1" s="55"/>
      <c r="HKO1" s="55"/>
      <c r="HKP1" s="55"/>
      <c r="HKQ1" s="55"/>
      <c r="HKR1" s="55"/>
      <c r="HKS1" s="55"/>
      <c r="HKT1" s="55"/>
      <c r="HKU1" s="55"/>
      <c r="HKV1" s="55"/>
      <c r="HKW1" s="55"/>
      <c r="HKX1" s="55"/>
      <c r="HKY1" s="55"/>
      <c r="HKZ1" s="55"/>
      <c r="HLA1" s="55"/>
      <c r="HLB1" s="55"/>
      <c r="HLC1" s="55"/>
      <c r="HLD1" s="55"/>
      <c r="HLE1" s="55"/>
      <c r="HLF1" s="55"/>
      <c r="HLG1" s="55"/>
      <c r="HLH1" s="55"/>
      <c r="HLI1" s="55"/>
      <c r="HLJ1" s="55"/>
      <c r="HLK1" s="55"/>
      <c r="HLL1" s="55"/>
      <c r="HLM1" s="55"/>
      <c r="HLN1" s="55"/>
      <c r="HLO1" s="55"/>
      <c r="HLP1" s="55"/>
      <c r="HLQ1" s="55"/>
      <c r="HLR1" s="55"/>
      <c r="HLS1" s="55"/>
      <c r="HLT1" s="55"/>
      <c r="HLU1" s="55"/>
      <c r="HLV1" s="55"/>
      <c r="HLW1" s="55"/>
      <c r="HLX1" s="55"/>
      <c r="HLY1" s="55"/>
      <c r="HLZ1" s="55"/>
      <c r="HMA1" s="55"/>
      <c r="HMB1" s="55"/>
      <c r="HMC1" s="55"/>
      <c r="HMD1" s="55"/>
      <c r="HME1" s="55"/>
      <c r="HMF1" s="55"/>
      <c r="HMG1" s="55"/>
      <c r="HMH1" s="55"/>
      <c r="HMI1" s="55"/>
      <c r="HMJ1" s="55"/>
      <c r="HMK1" s="55"/>
      <c r="HML1" s="55"/>
      <c r="HMM1" s="55"/>
      <c r="HMN1" s="55"/>
      <c r="HMO1" s="55"/>
      <c r="HMP1" s="55"/>
      <c r="HMQ1" s="55"/>
      <c r="HMR1" s="55"/>
      <c r="HMS1" s="55"/>
      <c r="HMT1" s="55"/>
      <c r="HMU1" s="55"/>
      <c r="HMV1" s="55"/>
      <c r="HMW1" s="55"/>
      <c r="HMX1" s="55"/>
      <c r="HMY1" s="55"/>
      <c r="HMZ1" s="55"/>
      <c r="HNA1" s="55"/>
      <c r="HNB1" s="55"/>
      <c r="HNC1" s="55"/>
      <c r="HND1" s="55"/>
      <c r="HNE1" s="55"/>
      <c r="HNF1" s="55"/>
      <c r="HNG1" s="55"/>
      <c r="HNH1" s="55"/>
      <c r="HNI1" s="55"/>
      <c r="HNJ1" s="55"/>
      <c r="HNK1" s="55"/>
      <c r="HNL1" s="55"/>
      <c r="HNM1" s="55"/>
      <c r="HNN1" s="55"/>
      <c r="HNO1" s="55"/>
      <c r="HNP1" s="55"/>
      <c r="HNQ1" s="55"/>
      <c r="HNR1" s="55"/>
      <c r="HNS1" s="55"/>
      <c r="HNT1" s="55"/>
      <c r="HNU1" s="55"/>
      <c r="HNV1" s="55"/>
      <c r="HNW1" s="55"/>
      <c r="HNX1" s="55"/>
      <c r="HNY1" s="55"/>
      <c r="HNZ1" s="55"/>
      <c r="HOA1" s="55"/>
      <c r="HOB1" s="55"/>
      <c r="HOC1" s="55"/>
      <c r="HOD1" s="55"/>
      <c r="HOE1" s="55"/>
      <c r="HOF1" s="55"/>
      <c r="HOG1" s="55"/>
      <c r="HOH1" s="55"/>
      <c r="HOI1" s="55"/>
      <c r="HOJ1" s="55"/>
      <c r="HOK1" s="55"/>
      <c r="HOL1" s="55"/>
      <c r="HOM1" s="55"/>
      <c r="HON1" s="55"/>
      <c r="HOO1" s="55"/>
      <c r="HOP1" s="55"/>
      <c r="HOQ1" s="55"/>
      <c r="HOR1" s="55"/>
      <c r="HOS1" s="55"/>
      <c r="HOT1" s="55"/>
      <c r="HOU1" s="55"/>
      <c r="HOV1" s="55"/>
      <c r="HOW1" s="55"/>
      <c r="HOX1" s="55"/>
      <c r="HOY1" s="55"/>
      <c r="HOZ1" s="55"/>
      <c r="HPA1" s="55"/>
      <c r="HPB1" s="55"/>
      <c r="HPC1" s="55"/>
      <c r="HPD1" s="55"/>
      <c r="HPE1" s="55"/>
      <c r="HPF1" s="55"/>
      <c r="HPG1" s="55"/>
      <c r="HPH1" s="55"/>
      <c r="HPI1" s="55"/>
      <c r="HPJ1" s="55"/>
      <c r="HPK1" s="55"/>
      <c r="HPL1" s="55"/>
      <c r="HPM1" s="55"/>
      <c r="HPN1" s="55"/>
      <c r="HPO1" s="55"/>
      <c r="HPP1" s="55"/>
      <c r="HPQ1" s="55"/>
      <c r="HPR1" s="55"/>
      <c r="HPS1" s="55"/>
      <c r="HPT1" s="55"/>
      <c r="HPU1" s="55"/>
      <c r="HPV1" s="55"/>
      <c r="HPW1" s="55"/>
      <c r="HPX1" s="55"/>
      <c r="HPY1" s="55"/>
      <c r="HPZ1" s="55"/>
      <c r="HQA1" s="55"/>
      <c r="HQB1" s="55"/>
      <c r="HQC1" s="55"/>
      <c r="HQD1" s="55"/>
      <c r="HQE1" s="55"/>
      <c r="HQF1" s="55"/>
      <c r="HQG1" s="55"/>
      <c r="HQH1" s="55"/>
      <c r="HQI1" s="55"/>
      <c r="HQJ1" s="55"/>
      <c r="HQK1" s="55"/>
      <c r="HQL1" s="55"/>
      <c r="HQM1" s="55"/>
      <c r="HQN1" s="55"/>
      <c r="HQO1" s="55"/>
      <c r="HQP1" s="55"/>
      <c r="HQQ1" s="55"/>
      <c r="HQR1" s="55"/>
      <c r="HQS1" s="55"/>
      <c r="HQT1" s="55"/>
      <c r="HQU1" s="55"/>
      <c r="HQV1" s="55"/>
      <c r="HQW1" s="55"/>
      <c r="HQX1" s="55"/>
      <c r="HQY1" s="55"/>
      <c r="HQZ1" s="55"/>
      <c r="HRA1" s="55"/>
      <c r="HRB1" s="55"/>
      <c r="HRC1" s="55"/>
      <c r="HRD1" s="55"/>
      <c r="HRE1" s="55"/>
      <c r="HRF1" s="55"/>
      <c r="HRG1" s="55"/>
      <c r="HRH1" s="55"/>
      <c r="HRI1" s="55"/>
      <c r="HRJ1" s="55"/>
      <c r="HRK1" s="55"/>
      <c r="HRL1" s="55"/>
      <c r="HRM1" s="55"/>
      <c r="HRN1" s="55"/>
      <c r="HRO1" s="55"/>
      <c r="HRP1" s="55"/>
      <c r="HRQ1" s="55"/>
      <c r="HRR1" s="55"/>
      <c r="HRS1" s="55"/>
      <c r="HRT1" s="55"/>
      <c r="HRU1" s="55"/>
      <c r="HRV1" s="55"/>
      <c r="HRW1" s="55"/>
      <c r="HRX1" s="55"/>
      <c r="HRY1" s="55"/>
      <c r="HRZ1" s="55"/>
      <c r="HSA1" s="55"/>
      <c r="HSB1" s="55"/>
      <c r="HSC1" s="55"/>
      <c r="HSD1" s="55"/>
      <c r="HSE1" s="55"/>
      <c r="HSF1" s="55"/>
      <c r="HSG1" s="55"/>
      <c r="HSH1" s="55"/>
      <c r="HSI1" s="55"/>
      <c r="HSJ1" s="55"/>
      <c r="HSK1" s="55"/>
      <c r="HSL1" s="55"/>
      <c r="HSM1" s="55"/>
      <c r="HSN1" s="55"/>
      <c r="HSO1" s="55"/>
      <c r="HSP1" s="55"/>
      <c r="HSQ1" s="55"/>
      <c r="HSR1" s="55"/>
      <c r="HSS1" s="55"/>
      <c r="HST1" s="55"/>
      <c r="HSU1" s="55"/>
      <c r="HSV1" s="55"/>
      <c r="HSW1" s="55"/>
      <c r="HSX1" s="55"/>
      <c r="HSY1" s="55"/>
      <c r="HSZ1" s="55"/>
      <c r="HTA1" s="55"/>
      <c r="HTB1" s="55"/>
      <c r="HTC1" s="55"/>
      <c r="HTD1" s="55"/>
      <c r="HTE1" s="55"/>
      <c r="HTF1" s="55"/>
      <c r="HTG1" s="55"/>
      <c r="HTH1" s="55"/>
      <c r="HTI1" s="55"/>
      <c r="HTJ1" s="55"/>
      <c r="HTK1" s="55"/>
      <c r="HTL1" s="55"/>
      <c r="HTM1" s="55"/>
      <c r="HTN1" s="55"/>
      <c r="HTO1" s="55"/>
      <c r="HTP1" s="55"/>
      <c r="HTQ1" s="55"/>
      <c r="HTR1" s="55"/>
      <c r="HTS1" s="55"/>
      <c r="HTT1" s="55"/>
      <c r="HTU1" s="55"/>
      <c r="HTV1" s="55"/>
      <c r="HTW1" s="55"/>
      <c r="HTX1" s="55"/>
      <c r="HTY1" s="55"/>
      <c r="HTZ1" s="55"/>
      <c r="HUA1" s="55"/>
      <c r="HUB1" s="55"/>
      <c r="HUC1" s="55"/>
      <c r="HUD1" s="55"/>
      <c r="HUE1" s="55"/>
      <c r="HUF1" s="55"/>
      <c r="HUG1" s="55"/>
      <c r="HUH1" s="55"/>
      <c r="HUI1" s="55"/>
      <c r="HUJ1" s="55"/>
      <c r="HUK1" s="55"/>
      <c r="HUL1" s="55"/>
      <c r="HUM1" s="55"/>
      <c r="HUN1" s="55"/>
      <c r="HUO1" s="55"/>
      <c r="HUP1" s="55"/>
      <c r="HUQ1" s="55"/>
      <c r="HUR1" s="55"/>
      <c r="HUS1" s="55"/>
      <c r="HUT1" s="55"/>
      <c r="HUU1" s="55"/>
      <c r="HUV1" s="55"/>
      <c r="HUW1" s="55"/>
      <c r="HUX1" s="55"/>
      <c r="HUY1" s="55"/>
      <c r="HUZ1" s="55"/>
      <c r="HVA1" s="55"/>
      <c r="HVB1" s="55"/>
      <c r="HVC1" s="55"/>
      <c r="HVD1" s="55"/>
      <c r="HVE1" s="55"/>
      <c r="HVF1" s="55"/>
      <c r="HVG1" s="55"/>
      <c r="HVH1" s="55"/>
      <c r="HVI1" s="55"/>
      <c r="HVJ1" s="55"/>
      <c r="HVK1" s="55"/>
      <c r="HVL1" s="55"/>
      <c r="HVM1" s="55"/>
      <c r="HVN1" s="55"/>
      <c r="HVO1" s="55"/>
      <c r="HVP1" s="55"/>
      <c r="HVQ1" s="55"/>
      <c r="HVR1" s="55"/>
      <c r="HVS1" s="55"/>
      <c r="HVT1" s="55"/>
      <c r="HVU1" s="55"/>
      <c r="HVV1" s="55"/>
      <c r="HVW1" s="55"/>
      <c r="HVX1" s="55"/>
      <c r="HVY1" s="55"/>
      <c r="HVZ1" s="55"/>
      <c r="HWA1" s="55"/>
      <c r="HWB1" s="55"/>
      <c r="HWC1" s="55"/>
      <c r="HWD1" s="55"/>
      <c r="HWE1" s="55"/>
      <c r="HWF1" s="55"/>
      <c r="HWG1" s="55"/>
      <c r="HWH1" s="55"/>
      <c r="HWI1" s="55"/>
      <c r="HWJ1" s="55"/>
      <c r="HWK1" s="55"/>
      <c r="HWL1" s="55"/>
      <c r="HWM1" s="55"/>
      <c r="HWN1" s="55"/>
      <c r="HWO1" s="55"/>
      <c r="HWP1" s="55"/>
      <c r="HWQ1" s="55"/>
      <c r="HWR1" s="55"/>
      <c r="HWS1" s="55"/>
      <c r="HWT1" s="55"/>
      <c r="HWU1" s="55"/>
      <c r="HWV1" s="55"/>
      <c r="HWW1" s="55"/>
      <c r="HWX1" s="55"/>
      <c r="HWY1" s="55"/>
      <c r="HWZ1" s="55"/>
      <c r="HXA1" s="55"/>
      <c r="HXB1" s="55"/>
      <c r="HXC1" s="55"/>
      <c r="HXD1" s="55"/>
      <c r="HXE1" s="55"/>
      <c r="HXF1" s="55"/>
      <c r="HXG1" s="55"/>
      <c r="HXH1" s="55"/>
      <c r="HXI1" s="55"/>
      <c r="HXJ1" s="55"/>
      <c r="HXK1" s="55"/>
      <c r="HXL1" s="55"/>
      <c r="HXM1" s="55"/>
      <c r="HXN1" s="55"/>
      <c r="HXO1" s="55"/>
      <c r="HXP1" s="55"/>
      <c r="HXQ1" s="55"/>
      <c r="HXR1" s="55"/>
      <c r="HXS1" s="55"/>
      <c r="HXT1" s="55"/>
      <c r="HXU1" s="55"/>
      <c r="HXV1" s="55"/>
      <c r="HXW1" s="55"/>
      <c r="HXX1" s="55"/>
      <c r="HXY1" s="55"/>
      <c r="HXZ1" s="55"/>
      <c r="HYA1" s="55"/>
      <c r="HYB1" s="55"/>
      <c r="HYC1" s="55"/>
      <c r="HYD1" s="55"/>
      <c r="HYE1" s="55"/>
      <c r="HYF1" s="55"/>
      <c r="HYG1" s="55"/>
      <c r="HYH1" s="55"/>
      <c r="HYI1" s="55"/>
      <c r="HYJ1" s="55"/>
      <c r="HYK1" s="55"/>
      <c r="HYL1" s="55"/>
      <c r="HYM1" s="55"/>
      <c r="HYN1" s="55"/>
      <c r="HYO1" s="55"/>
      <c r="HYP1" s="55"/>
      <c r="HYQ1" s="55"/>
      <c r="HYR1" s="55"/>
      <c r="HYS1" s="55"/>
      <c r="HYT1" s="55"/>
      <c r="HYU1" s="55"/>
      <c r="HYV1" s="55"/>
      <c r="HYW1" s="55"/>
      <c r="HYX1" s="55"/>
      <c r="HYY1" s="55"/>
      <c r="HYZ1" s="55"/>
      <c r="HZA1" s="55"/>
      <c r="HZB1" s="55"/>
      <c r="HZC1" s="55"/>
      <c r="HZD1" s="55"/>
      <c r="HZE1" s="55"/>
      <c r="HZF1" s="55"/>
      <c r="HZG1" s="55"/>
      <c r="HZH1" s="55"/>
      <c r="HZI1" s="55"/>
      <c r="HZJ1" s="55"/>
      <c r="HZK1" s="55"/>
      <c r="HZL1" s="55"/>
      <c r="HZM1" s="55"/>
      <c r="HZN1" s="55"/>
      <c r="HZO1" s="55"/>
      <c r="HZP1" s="55"/>
      <c r="HZQ1" s="55"/>
      <c r="HZR1" s="55"/>
      <c r="HZS1" s="55"/>
      <c r="HZT1" s="55"/>
      <c r="HZU1" s="55"/>
      <c r="HZV1" s="55"/>
      <c r="HZW1" s="55"/>
      <c r="HZX1" s="55"/>
      <c r="HZY1" s="55"/>
      <c r="HZZ1" s="55"/>
      <c r="IAA1" s="55"/>
      <c r="IAB1" s="55"/>
      <c r="IAC1" s="55"/>
      <c r="IAD1" s="55"/>
      <c r="IAE1" s="55"/>
      <c r="IAF1" s="55"/>
      <c r="IAG1" s="55"/>
      <c r="IAH1" s="55"/>
      <c r="IAI1" s="55"/>
      <c r="IAJ1" s="55"/>
      <c r="IAK1" s="55"/>
      <c r="IAL1" s="55"/>
      <c r="IAM1" s="55"/>
      <c r="IAN1" s="55"/>
      <c r="IAO1" s="55"/>
      <c r="IAP1" s="55"/>
      <c r="IAQ1" s="55"/>
      <c r="IAR1" s="55"/>
      <c r="IAS1" s="55"/>
      <c r="IAT1" s="55"/>
      <c r="IAU1" s="55"/>
      <c r="IAV1" s="55"/>
      <c r="IAW1" s="55"/>
      <c r="IAX1" s="55"/>
      <c r="IAY1" s="55"/>
      <c r="IAZ1" s="55"/>
      <c r="IBA1" s="55"/>
      <c r="IBB1" s="55"/>
      <c r="IBC1" s="55"/>
      <c r="IBD1" s="55"/>
      <c r="IBE1" s="55"/>
      <c r="IBF1" s="55"/>
      <c r="IBG1" s="55"/>
      <c r="IBH1" s="55"/>
      <c r="IBI1" s="55"/>
      <c r="IBJ1" s="55"/>
      <c r="IBK1" s="55"/>
      <c r="IBL1" s="55"/>
      <c r="IBM1" s="55"/>
      <c r="IBN1" s="55"/>
      <c r="IBO1" s="55"/>
      <c r="IBP1" s="55"/>
      <c r="IBQ1" s="55"/>
      <c r="IBR1" s="55"/>
      <c r="IBS1" s="55"/>
      <c r="IBT1" s="55"/>
      <c r="IBU1" s="55"/>
      <c r="IBV1" s="55"/>
      <c r="IBW1" s="55"/>
      <c r="IBX1" s="55"/>
      <c r="IBY1" s="55"/>
      <c r="IBZ1" s="55"/>
      <c r="ICA1" s="55"/>
      <c r="ICB1" s="55"/>
      <c r="ICC1" s="55"/>
      <c r="ICD1" s="55"/>
      <c r="ICE1" s="55"/>
      <c r="ICF1" s="55"/>
      <c r="ICG1" s="55"/>
      <c r="ICH1" s="55"/>
      <c r="ICI1" s="55"/>
      <c r="ICJ1" s="55"/>
      <c r="ICK1" s="55"/>
      <c r="ICL1" s="55"/>
      <c r="ICM1" s="55"/>
      <c r="ICN1" s="55"/>
      <c r="ICO1" s="55"/>
      <c r="ICP1" s="55"/>
      <c r="ICQ1" s="55"/>
      <c r="ICR1" s="55"/>
      <c r="ICS1" s="55"/>
      <c r="ICT1" s="55"/>
      <c r="ICU1" s="55"/>
      <c r="ICV1" s="55"/>
      <c r="ICW1" s="55"/>
      <c r="ICX1" s="55"/>
      <c r="ICY1" s="55"/>
      <c r="ICZ1" s="55"/>
      <c r="IDA1" s="55"/>
      <c r="IDB1" s="55"/>
      <c r="IDC1" s="55"/>
      <c r="IDD1" s="55"/>
      <c r="IDE1" s="55"/>
      <c r="IDF1" s="55"/>
      <c r="IDG1" s="55"/>
      <c r="IDH1" s="55"/>
      <c r="IDI1" s="55"/>
      <c r="IDJ1" s="55"/>
      <c r="IDK1" s="55"/>
      <c r="IDL1" s="55"/>
      <c r="IDM1" s="55"/>
      <c r="IDN1" s="55"/>
      <c r="IDO1" s="55"/>
      <c r="IDP1" s="55"/>
      <c r="IDQ1" s="55"/>
      <c r="IDR1" s="55"/>
      <c r="IDS1" s="55"/>
      <c r="IDT1" s="55"/>
      <c r="IDU1" s="55"/>
      <c r="IDV1" s="55"/>
      <c r="IDW1" s="55"/>
      <c r="IDX1" s="55"/>
      <c r="IDY1" s="55"/>
      <c r="IDZ1" s="55"/>
      <c r="IEA1" s="55"/>
      <c r="IEB1" s="55"/>
      <c r="IEC1" s="55"/>
      <c r="IED1" s="55"/>
      <c r="IEE1" s="55"/>
      <c r="IEF1" s="55"/>
      <c r="IEG1" s="55"/>
      <c r="IEH1" s="55"/>
      <c r="IEI1" s="55"/>
      <c r="IEJ1" s="55"/>
      <c r="IEK1" s="55"/>
      <c r="IEL1" s="55"/>
      <c r="IEM1" s="55"/>
      <c r="IEN1" s="55"/>
      <c r="IEO1" s="55"/>
      <c r="IEP1" s="55"/>
      <c r="IEQ1" s="55"/>
      <c r="IER1" s="55"/>
      <c r="IES1" s="55"/>
      <c r="IET1" s="55"/>
      <c r="IEU1" s="55"/>
      <c r="IEV1" s="55"/>
      <c r="IEW1" s="55"/>
      <c r="IEX1" s="55"/>
      <c r="IEY1" s="55"/>
      <c r="IEZ1" s="55"/>
      <c r="IFA1" s="55"/>
      <c r="IFB1" s="55"/>
      <c r="IFC1" s="55"/>
      <c r="IFD1" s="55"/>
      <c r="IFE1" s="55"/>
      <c r="IFF1" s="55"/>
      <c r="IFG1" s="55"/>
      <c r="IFH1" s="55"/>
      <c r="IFI1" s="55"/>
      <c r="IFJ1" s="55"/>
      <c r="IFK1" s="55"/>
      <c r="IFL1" s="55"/>
      <c r="IFM1" s="55"/>
      <c r="IFN1" s="55"/>
      <c r="IFO1" s="55"/>
      <c r="IFP1" s="55"/>
      <c r="IFQ1" s="55"/>
      <c r="IFR1" s="55"/>
      <c r="IFS1" s="55"/>
      <c r="IFT1" s="55"/>
      <c r="IFU1" s="55"/>
      <c r="IFV1" s="55"/>
      <c r="IFW1" s="55"/>
      <c r="IFX1" s="55"/>
      <c r="IFY1" s="55"/>
      <c r="IFZ1" s="55"/>
      <c r="IGA1" s="55"/>
      <c r="IGB1" s="55"/>
      <c r="IGC1" s="55"/>
      <c r="IGD1" s="55"/>
      <c r="IGE1" s="55"/>
      <c r="IGF1" s="55"/>
      <c r="IGG1" s="55"/>
      <c r="IGH1" s="55"/>
      <c r="IGI1" s="55"/>
      <c r="IGJ1" s="55"/>
      <c r="IGK1" s="55"/>
      <c r="IGL1" s="55"/>
      <c r="IGM1" s="55"/>
      <c r="IGN1" s="55"/>
      <c r="IGO1" s="55"/>
      <c r="IGP1" s="55"/>
      <c r="IGQ1" s="55"/>
      <c r="IGR1" s="55"/>
      <c r="IGS1" s="55"/>
      <c r="IGT1" s="55"/>
      <c r="IGU1" s="55"/>
      <c r="IGV1" s="55"/>
      <c r="IGW1" s="55"/>
      <c r="IGX1" s="55"/>
      <c r="IGY1" s="55"/>
      <c r="IGZ1" s="55"/>
      <c r="IHA1" s="55"/>
      <c r="IHB1" s="55"/>
      <c r="IHC1" s="55"/>
      <c r="IHD1" s="55"/>
      <c r="IHE1" s="55"/>
      <c r="IHF1" s="55"/>
      <c r="IHG1" s="55"/>
      <c r="IHH1" s="55"/>
      <c r="IHI1" s="55"/>
      <c r="IHJ1" s="55"/>
      <c r="IHK1" s="55"/>
      <c r="IHL1" s="55"/>
      <c r="IHM1" s="55"/>
      <c r="IHN1" s="55"/>
      <c r="IHO1" s="55"/>
      <c r="IHP1" s="55"/>
      <c r="IHQ1" s="55"/>
      <c r="IHR1" s="55"/>
      <c r="IHS1" s="55"/>
      <c r="IHT1" s="55"/>
      <c r="IHU1" s="55"/>
      <c r="IHV1" s="55"/>
      <c r="IHW1" s="55"/>
      <c r="IHX1" s="55"/>
      <c r="IHY1" s="55"/>
      <c r="IHZ1" s="55"/>
      <c r="IIA1" s="55"/>
      <c r="IIB1" s="55"/>
      <c r="IIC1" s="55"/>
      <c r="IID1" s="55"/>
      <c r="IIE1" s="55"/>
      <c r="IIF1" s="55"/>
      <c r="IIG1" s="55"/>
      <c r="IIH1" s="55"/>
      <c r="III1" s="55"/>
      <c r="IIJ1" s="55"/>
      <c r="IIK1" s="55"/>
      <c r="IIL1" s="55"/>
      <c r="IIM1" s="55"/>
      <c r="IIN1" s="55"/>
      <c r="IIO1" s="55"/>
      <c r="IIP1" s="55"/>
      <c r="IIQ1" s="55"/>
      <c r="IIR1" s="55"/>
      <c r="IIS1" s="55"/>
      <c r="IIT1" s="55"/>
      <c r="IIU1" s="55"/>
      <c r="IIV1" s="55"/>
      <c r="IIW1" s="55"/>
      <c r="IIX1" s="55"/>
      <c r="IIY1" s="55"/>
      <c r="IIZ1" s="55"/>
      <c r="IJA1" s="55"/>
      <c r="IJB1" s="55"/>
      <c r="IJC1" s="55"/>
      <c r="IJD1" s="55"/>
      <c r="IJE1" s="55"/>
      <c r="IJF1" s="55"/>
      <c r="IJG1" s="55"/>
      <c r="IJH1" s="55"/>
      <c r="IJI1" s="55"/>
      <c r="IJJ1" s="55"/>
      <c r="IJK1" s="55"/>
      <c r="IJL1" s="55"/>
      <c r="IJM1" s="55"/>
      <c r="IJN1" s="55"/>
      <c r="IJO1" s="55"/>
      <c r="IJP1" s="55"/>
      <c r="IJQ1" s="55"/>
      <c r="IJR1" s="55"/>
      <c r="IJS1" s="55"/>
      <c r="IJT1" s="55"/>
      <c r="IJU1" s="55"/>
      <c r="IJV1" s="55"/>
      <c r="IJW1" s="55"/>
      <c r="IJX1" s="55"/>
      <c r="IJY1" s="55"/>
      <c r="IJZ1" s="55"/>
      <c r="IKA1" s="55"/>
      <c r="IKB1" s="55"/>
      <c r="IKC1" s="55"/>
      <c r="IKD1" s="55"/>
      <c r="IKE1" s="55"/>
      <c r="IKF1" s="55"/>
      <c r="IKG1" s="55"/>
      <c r="IKH1" s="55"/>
      <c r="IKI1" s="55"/>
      <c r="IKJ1" s="55"/>
      <c r="IKK1" s="55"/>
      <c r="IKL1" s="55"/>
      <c r="IKM1" s="55"/>
      <c r="IKN1" s="55"/>
      <c r="IKO1" s="55"/>
      <c r="IKP1" s="55"/>
      <c r="IKQ1" s="55"/>
      <c r="IKR1" s="55"/>
      <c r="IKS1" s="55"/>
      <c r="IKT1" s="55"/>
      <c r="IKU1" s="55"/>
      <c r="IKV1" s="55"/>
      <c r="IKW1" s="55"/>
      <c r="IKX1" s="55"/>
      <c r="IKY1" s="55"/>
      <c r="IKZ1" s="55"/>
      <c r="ILA1" s="55"/>
      <c r="ILB1" s="55"/>
      <c r="ILC1" s="55"/>
      <c r="ILD1" s="55"/>
      <c r="ILE1" s="55"/>
      <c r="ILF1" s="55"/>
      <c r="ILG1" s="55"/>
      <c r="ILH1" s="55"/>
      <c r="ILI1" s="55"/>
      <c r="ILJ1" s="55"/>
      <c r="ILK1" s="55"/>
      <c r="ILL1" s="55"/>
      <c r="ILM1" s="55"/>
      <c r="ILN1" s="55"/>
      <c r="ILO1" s="55"/>
      <c r="ILP1" s="55"/>
      <c r="ILQ1" s="55"/>
      <c r="ILR1" s="55"/>
      <c r="ILS1" s="55"/>
      <c r="ILT1" s="55"/>
      <c r="ILU1" s="55"/>
      <c r="ILV1" s="55"/>
      <c r="ILW1" s="55"/>
      <c r="ILX1" s="55"/>
      <c r="ILY1" s="55"/>
      <c r="ILZ1" s="55"/>
      <c r="IMA1" s="55"/>
      <c r="IMB1" s="55"/>
      <c r="IMC1" s="55"/>
      <c r="IMD1" s="55"/>
      <c r="IME1" s="55"/>
      <c r="IMF1" s="55"/>
      <c r="IMG1" s="55"/>
      <c r="IMH1" s="55"/>
      <c r="IMI1" s="55"/>
      <c r="IMJ1" s="55"/>
      <c r="IMK1" s="55"/>
      <c r="IML1" s="55"/>
      <c r="IMM1" s="55"/>
      <c r="IMN1" s="55"/>
      <c r="IMO1" s="55"/>
      <c r="IMP1" s="55"/>
      <c r="IMQ1" s="55"/>
      <c r="IMR1" s="55"/>
      <c r="IMS1" s="55"/>
      <c r="IMT1" s="55"/>
      <c r="IMU1" s="55"/>
      <c r="IMV1" s="55"/>
      <c r="IMW1" s="55"/>
      <c r="IMX1" s="55"/>
      <c r="IMY1" s="55"/>
      <c r="IMZ1" s="55"/>
      <c r="INA1" s="55"/>
      <c r="INB1" s="55"/>
      <c r="INC1" s="55"/>
      <c r="IND1" s="55"/>
      <c r="INE1" s="55"/>
      <c r="INF1" s="55"/>
      <c r="ING1" s="55"/>
      <c r="INH1" s="55"/>
      <c r="INI1" s="55"/>
      <c r="INJ1" s="55"/>
      <c r="INK1" s="55"/>
      <c r="INL1" s="55"/>
      <c r="INM1" s="55"/>
      <c r="INN1" s="55"/>
      <c r="INO1" s="55"/>
      <c r="INP1" s="55"/>
      <c r="INQ1" s="55"/>
      <c r="INR1" s="55"/>
      <c r="INS1" s="55"/>
      <c r="INT1" s="55"/>
      <c r="INU1" s="55"/>
      <c r="INV1" s="55"/>
      <c r="INW1" s="55"/>
      <c r="INX1" s="55"/>
      <c r="INY1" s="55"/>
      <c r="INZ1" s="55"/>
      <c r="IOA1" s="55"/>
      <c r="IOB1" s="55"/>
      <c r="IOC1" s="55"/>
      <c r="IOD1" s="55"/>
      <c r="IOE1" s="55"/>
      <c r="IOF1" s="55"/>
      <c r="IOG1" s="55"/>
      <c r="IOH1" s="55"/>
      <c r="IOI1" s="55"/>
      <c r="IOJ1" s="55"/>
      <c r="IOK1" s="55"/>
      <c r="IOL1" s="55"/>
      <c r="IOM1" s="55"/>
      <c r="ION1" s="55"/>
      <c r="IOO1" s="55"/>
      <c r="IOP1" s="55"/>
      <c r="IOQ1" s="55"/>
      <c r="IOR1" s="55"/>
      <c r="IOS1" s="55"/>
      <c r="IOT1" s="55"/>
      <c r="IOU1" s="55"/>
      <c r="IOV1" s="55"/>
      <c r="IOW1" s="55"/>
      <c r="IOX1" s="55"/>
      <c r="IOY1" s="55"/>
      <c r="IOZ1" s="55"/>
      <c r="IPA1" s="55"/>
      <c r="IPB1" s="55"/>
      <c r="IPC1" s="55"/>
      <c r="IPD1" s="55"/>
      <c r="IPE1" s="55"/>
      <c r="IPF1" s="55"/>
      <c r="IPG1" s="55"/>
      <c r="IPH1" s="55"/>
      <c r="IPI1" s="55"/>
      <c r="IPJ1" s="55"/>
      <c r="IPK1" s="55"/>
      <c r="IPL1" s="55"/>
      <c r="IPM1" s="55"/>
      <c r="IPN1" s="55"/>
      <c r="IPO1" s="55"/>
      <c r="IPP1" s="55"/>
      <c r="IPQ1" s="55"/>
      <c r="IPR1" s="55"/>
      <c r="IPS1" s="55"/>
      <c r="IPT1" s="55"/>
      <c r="IPU1" s="55"/>
      <c r="IPV1" s="55"/>
      <c r="IPW1" s="55"/>
      <c r="IPX1" s="55"/>
      <c r="IPY1" s="55"/>
      <c r="IPZ1" s="55"/>
      <c r="IQA1" s="55"/>
      <c r="IQB1" s="55"/>
      <c r="IQC1" s="55"/>
      <c r="IQD1" s="55"/>
      <c r="IQE1" s="55"/>
      <c r="IQF1" s="55"/>
      <c r="IQG1" s="55"/>
      <c r="IQH1" s="55"/>
      <c r="IQI1" s="55"/>
      <c r="IQJ1" s="55"/>
      <c r="IQK1" s="55"/>
      <c r="IQL1" s="55"/>
      <c r="IQM1" s="55"/>
      <c r="IQN1" s="55"/>
      <c r="IQO1" s="55"/>
      <c r="IQP1" s="55"/>
      <c r="IQQ1" s="55"/>
      <c r="IQR1" s="55"/>
      <c r="IQS1" s="55"/>
      <c r="IQT1" s="55"/>
      <c r="IQU1" s="55"/>
      <c r="IQV1" s="55"/>
      <c r="IQW1" s="55"/>
      <c r="IQX1" s="55"/>
      <c r="IQY1" s="55"/>
      <c r="IQZ1" s="55"/>
      <c r="IRA1" s="55"/>
      <c r="IRB1" s="55"/>
      <c r="IRC1" s="55"/>
      <c r="IRD1" s="55"/>
      <c r="IRE1" s="55"/>
      <c r="IRF1" s="55"/>
      <c r="IRG1" s="55"/>
      <c r="IRH1" s="55"/>
      <c r="IRI1" s="55"/>
      <c r="IRJ1" s="55"/>
      <c r="IRK1" s="55"/>
      <c r="IRL1" s="55"/>
      <c r="IRM1" s="55"/>
      <c r="IRN1" s="55"/>
      <c r="IRO1" s="55"/>
      <c r="IRP1" s="55"/>
      <c r="IRQ1" s="55"/>
      <c r="IRR1" s="55"/>
      <c r="IRS1" s="55"/>
      <c r="IRT1" s="55"/>
      <c r="IRU1" s="55"/>
      <c r="IRV1" s="55"/>
      <c r="IRW1" s="55"/>
      <c r="IRX1" s="55"/>
      <c r="IRY1" s="55"/>
      <c r="IRZ1" s="55"/>
      <c r="ISA1" s="55"/>
      <c r="ISB1" s="55"/>
      <c r="ISC1" s="55"/>
      <c r="ISD1" s="55"/>
      <c r="ISE1" s="55"/>
      <c r="ISF1" s="55"/>
      <c r="ISG1" s="55"/>
      <c r="ISH1" s="55"/>
      <c r="ISI1" s="55"/>
      <c r="ISJ1" s="55"/>
      <c r="ISK1" s="55"/>
      <c r="ISL1" s="55"/>
      <c r="ISM1" s="55"/>
      <c r="ISN1" s="55"/>
      <c r="ISO1" s="55"/>
      <c r="ISP1" s="55"/>
      <c r="ISQ1" s="55"/>
      <c r="ISR1" s="55"/>
      <c r="ISS1" s="55"/>
      <c r="IST1" s="55"/>
      <c r="ISU1" s="55"/>
      <c r="ISV1" s="55"/>
      <c r="ISW1" s="55"/>
      <c r="ISX1" s="55"/>
      <c r="ISY1" s="55"/>
      <c r="ISZ1" s="55"/>
      <c r="ITA1" s="55"/>
      <c r="ITB1" s="55"/>
      <c r="ITC1" s="55"/>
      <c r="ITD1" s="55"/>
      <c r="ITE1" s="55"/>
      <c r="ITF1" s="55"/>
      <c r="ITG1" s="55"/>
      <c r="ITH1" s="55"/>
      <c r="ITI1" s="55"/>
      <c r="ITJ1" s="55"/>
      <c r="ITK1" s="55"/>
      <c r="ITL1" s="55"/>
      <c r="ITM1" s="55"/>
      <c r="ITN1" s="55"/>
      <c r="ITO1" s="55"/>
      <c r="ITP1" s="55"/>
      <c r="ITQ1" s="55"/>
      <c r="ITR1" s="55"/>
      <c r="ITS1" s="55"/>
      <c r="ITT1" s="55"/>
      <c r="ITU1" s="55"/>
      <c r="ITV1" s="55"/>
      <c r="ITW1" s="55"/>
      <c r="ITX1" s="55"/>
      <c r="ITY1" s="55"/>
      <c r="ITZ1" s="55"/>
      <c r="IUA1" s="55"/>
      <c r="IUB1" s="55"/>
      <c r="IUC1" s="55"/>
      <c r="IUD1" s="55"/>
      <c r="IUE1" s="55"/>
      <c r="IUF1" s="55"/>
      <c r="IUG1" s="55"/>
      <c r="IUH1" s="55"/>
      <c r="IUI1" s="55"/>
      <c r="IUJ1" s="55"/>
      <c r="IUK1" s="55"/>
      <c r="IUL1" s="55"/>
      <c r="IUM1" s="55"/>
      <c r="IUN1" s="55"/>
      <c r="IUO1" s="55"/>
      <c r="IUP1" s="55"/>
      <c r="IUQ1" s="55"/>
      <c r="IUR1" s="55"/>
      <c r="IUS1" s="55"/>
      <c r="IUT1" s="55"/>
      <c r="IUU1" s="55"/>
      <c r="IUV1" s="55"/>
      <c r="IUW1" s="55"/>
      <c r="IUX1" s="55"/>
      <c r="IUY1" s="55"/>
      <c r="IUZ1" s="55"/>
      <c r="IVA1" s="55"/>
      <c r="IVB1" s="55"/>
      <c r="IVC1" s="55"/>
      <c r="IVD1" s="55"/>
      <c r="IVE1" s="55"/>
      <c r="IVF1" s="55"/>
      <c r="IVG1" s="55"/>
      <c r="IVH1" s="55"/>
      <c r="IVI1" s="55"/>
      <c r="IVJ1" s="55"/>
      <c r="IVK1" s="55"/>
      <c r="IVL1" s="55"/>
      <c r="IVM1" s="55"/>
      <c r="IVN1" s="55"/>
      <c r="IVO1" s="55"/>
      <c r="IVP1" s="55"/>
      <c r="IVQ1" s="55"/>
      <c r="IVR1" s="55"/>
      <c r="IVS1" s="55"/>
      <c r="IVT1" s="55"/>
      <c r="IVU1" s="55"/>
      <c r="IVV1" s="55"/>
      <c r="IVW1" s="55"/>
      <c r="IVX1" s="55"/>
      <c r="IVY1" s="55"/>
      <c r="IVZ1" s="55"/>
      <c r="IWA1" s="55"/>
      <c r="IWB1" s="55"/>
      <c r="IWC1" s="55"/>
      <c r="IWD1" s="55"/>
      <c r="IWE1" s="55"/>
      <c r="IWF1" s="55"/>
      <c r="IWG1" s="55"/>
      <c r="IWH1" s="55"/>
      <c r="IWI1" s="55"/>
      <c r="IWJ1" s="55"/>
      <c r="IWK1" s="55"/>
      <c r="IWL1" s="55"/>
      <c r="IWM1" s="55"/>
      <c r="IWN1" s="55"/>
      <c r="IWO1" s="55"/>
      <c r="IWP1" s="55"/>
      <c r="IWQ1" s="55"/>
      <c r="IWR1" s="55"/>
      <c r="IWS1" s="55"/>
      <c r="IWT1" s="55"/>
      <c r="IWU1" s="55"/>
      <c r="IWV1" s="55"/>
      <c r="IWW1" s="55"/>
      <c r="IWX1" s="55"/>
      <c r="IWY1" s="55"/>
      <c r="IWZ1" s="55"/>
      <c r="IXA1" s="55"/>
      <c r="IXB1" s="55"/>
      <c r="IXC1" s="55"/>
      <c r="IXD1" s="55"/>
      <c r="IXE1" s="55"/>
      <c r="IXF1" s="55"/>
      <c r="IXG1" s="55"/>
      <c r="IXH1" s="55"/>
      <c r="IXI1" s="55"/>
      <c r="IXJ1" s="55"/>
      <c r="IXK1" s="55"/>
      <c r="IXL1" s="55"/>
      <c r="IXM1" s="55"/>
      <c r="IXN1" s="55"/>
      <c r="IXO1" s="55"/>
      <c r="IXP1" s="55"/>
      <c r="IXQ1" s="55"/>
      <c r="IXR1" s="55"/>
      <c r="IXS1" s="55"/>
      <c r="IXT1" s="55"/>
      <c r="IXU1" s="55"/>
      <c r="IXV1" s="55"/>
      <c r="IXW1" s="55"/>
      <c r="IXX1" s="55"/>
      <c r="IXY1" s="55"/>
      <c r="IXZ1" s="55"/>
      <c r="IYA1" s="55"/>
      <c r="IYB1" s="55"/>
      <c r="IYC1" s="55"/>
      <c r="IYD1" s="55"/>
      <c r="IYE1" s="55"/>
      <c r="IYF1" s="55"/>
      <c r="IYG1" s="55"/>
      <c r="IYH1" s="55"/>
      <c r="IYI1" s="55"/>
      <c r="IYJ1" s="55"/>
      <c r="IYK1" s="55"/>
      <c r="IYL1" s="55"/>
      <c r="IYM1" s="55"/>
      <c r="IYN1" s="55"/>
      <c r="IYO1" s="55"/>
      <c r="IYP1" s="55"/>
      <c r="IYQ1" s="55"/>
      <c r="IYR1" s="55"/>
      <c r="IYS1" s="55"/>
      <c r="IYT1" s="55"/>
      <c r="IYU1" s="55"/>
      <c r="IYV1" s="55"/>
      <c r="IYW1" s="55"/>
      <c r="IYX1" s="55"/>
      <c r="IYY1" s="55"/>
      <c r="IYZ1" s="55"/>
      <c r="IZA1" s="55"/>
      <c r="IZB1" s="55"/>
      <c r="IZC1" s="55"/>
      <c r="IZD1" s="55"/>
      <c r="IZE1" s="55"/>
      <c r="IZF1" s="55"/>
      <c r="IZG1" s="55"/>
      <c r="IZH1" s="55"/>
      <c r="IZI1" s="55"/>
      <c r="IZJ1" s="55"/>
      <c r="IZK1" s="55"/>
      <c r="IZL1" s="55"/>
      <c r="IZM1" s="55"/>
      <c r="IZN1" s="55"/>
      <c r="IZO1" s="55"/>
      <c r="IZP1" s="55"/>
      <c r="IZQ1" s="55"/>
      <c r="IZR1" s="55"/>
      <c r="IZS1" s="55"/>
      <c r="IZT1" s="55"/>
      <c r="IZU1" s="55"/>
      <c r="IZV1" s="55"/>
      <c r="IZW1" s="55"/>
      <c r="IZX1" s="55"/>
      <c r="IZY1" s="55"/>
      <c r="IZZ1" s="55"/>
      <c r="JAA1" s="55"/>
      <c r="JAB1" s="55"/>
      <c r="JAC1" s="55"/>
      <c r="JAD1" s="55"/>
      <c r="JAE1" s="55"/>
      <c r="JAF1" s="55"/>
      <c r="JAG1" s="55"/>
      <c r="JAH1" s="55"/>
      <c r="JAI1" s="55"/>
      <c r="JAJ1" s="55"/>
      <c r="JAK1" s="55"/>
      <c r="JAL1" s="55"/>
      <c r="JAM1" s="55"/>
      <c r="JAN1" s="55"/>
      <c r="JAO1" s="55"/>
      <c r="JAP1" s="55"/>
      <c r="JAQ1" s="55"/>
      <c r="JAR1" s="55"/>
      <c r="JAS1" s="55"/>
      <c r="JAT1" s="55"/>
      <c r="JAU1" s="55"/>
      <c r="JAV1" s="55"/>
      <c r="JAW1" s="55"/>
      <c r="JAX1" s="55"/>
      <c r="JAY1" s="55"/>
      <c r="JAZ1" s="55"/>
      <c r="JBA1" s="55"/>
      <c r="JBB1" s="55"/>
      <c r="JBC1" s="55"/>
      <c r="JBD1" s="55"/>
      <c r="JBE1" s="55"/>
      <c r="JBF1" s="55"/>
      <c r="JBG1" s="55"/>
      <c r="JBH1" s="55"/>
      <c r="JBI1" s="55"/>
      <c r="JBJ1" s="55"/>
      <c r="JBK1" s="55"/>
      <c r="JBL1" s="55"/>
      <c r="JBM1" s="55"/>
      <c r="JBN1" s="55"/>
      <c r="JBO1" s="55"/>
      <c r="JBP1" s="55"/>
      <c r="JBQ1" s="55"/>
      <c r="JBR1" s="55"/>
      <c r="JBS1" s="55"/>
      <c r="JBT1" s="55"/>
      <c r="JBU1" s="55"/>
      <c r="JBV1" s="55"/>
      <c r="JBW1" s="55"/>
      <c r="JBX1" s="55"/>
      <c r="JBY1" s="55"/>
      <c r="JBZ1" s="55"/>
      <c r="JCA1" s="55"/>
      <c r="JCB1" s="55"/>
      <c r="JCC1" s="55"/>
      <c r="JCD1" s="55"/>
      <c r="JCE1" s="55"/>
      <c r="JCF1" s="55"/>
      <c r="JCG1" s="55"/>
      <c r="JCH1" s="55"/>
      <c r="JCI1" s="55"/>
      <c r="JCJ1" s="55"/>
      <c r="JCK1" s="55"/>
      <c r="JCL1" s="55"/>
      <c r="JCM1" s="55"/>
      <c r="JCN1" s="55"/>
      <c r="JCO1" s="55"/>
      <c r="JCP1" s="55"/>
      <c r="JCQ1" s="55"/>
      <c r="JCR1" s="55"/>
      <c r="JCS1" s="55"/>
      <c r="JCT1" s="55"/>
      <c r="JCU1" s="55"/>
      <c r="JCV1" s="55"/>
      <c r="JCW1" s="55"/>
      <c r="JCX1" s="55"/>
      <c r="JCY1" s="55"/>
      <c r="JCZ1" s="55"/>
      <c r="JDA1" s="55"/>
      <c r="JDB1" s="55"/>
      <c r="JDC1" s="55"/>
      <c r="JDD1" s="55"/>
      <c r="JDE1" s="55"/>
      <c r="JDF1" s="55"/>
      <c r="JDG1" s="55"/>
      <c r="JDH1" s="55"/>
      <c r="JDI1" s="55"/>
      <c r="JDJ1" s="55"/>
      <c r="JDK1" s="55"/>
      <c r="JDL1" s="55"/>
      <c r="JDM1" s="55"/>
      <c r="JDN1" s="55"/>
      <c r="JDO1" s="55"/>
      <c r="JDP1" s="55"/>
      <c r="JDQ1" s="55"/>
      <c r="JDR1" s="55"/>
      <c r="JDS1" s="55"/>
      <c r="JDT1" s="55"/>
      <c r="JDU1" s="55"/>
      <c r="JDV1" s="55"/>
      <c r="JDW1" s="55"/>
      <c r="JDX1" s="55"/>
      <c r="JDY1" s="55"/>
      <c r="JDZ1" s="55"/>
      <c r="JEA1" s="55"/>
      <c r="JEB1" s="55"/>
      <c r="JEC1" s="55"/>
      <c r="JED1" s="55"/>
      <c r="JEE1" s="55"/>
      <c r="JEF1" s="55"/>
      <c r="JEG1" s="55"/>
      <c r="JEH1" s="55"/>
      <c r="JEI1" s="55"/>
      <c r="JEJ1" s="55"/>
      <c r="JEK1" s="55"/>
      <c r="JEL1" s="55"/>
      <c r="JEM1" s="55"/>
      <c r="JEN1" s="55"/>
      <c r="JEO1" s="55"/>
      <c r="JEP1" s="55"/>
      <c r="JEQ1" s="55"/>
      <c r="JER1" s="55"/>
      <c r="JES1" s="55"/>
      <c r="JET1" s="55"/>
      <c r="JEU1" s="55"/>
      <c r="JEV1" s="55"/>
      <c r="JEW1" s="55"/>
      <c r="JEX1" s="55"/>
      <c r="JEY1" s="55"/>
      <c r="JEZ1" s="55"/>
      <c r="JFA1" s="55"/>
      <c r="JFB1" s="55"/>
      <c r="JFC1" s="55"/>
      <c r="JFD1" s="55"/>
      <c r="JFE1" s="55"/>
      <c r="JFF1" s="55"/>
      <c r="JFG1" s="55"/>
      <c r="JFH1" s="55"/>
      <c r="JFI1" s="55"/>
      <c r="JFJ1" s="55"/>
      <c r="JFK1" s="55"/>
      <c r="JFL1" s="55"/>
      <c r="JFM1" s="55"/>
      <c r="JFN1" s="55"/>
      <c r="JFO1" s="55"/>
      <c r="JFP1" s="55"/>
      <c r="JFQ1" s="55"/>
      <c r="JFR1" s="55"/>
      <c r="JFS1" s="55"/>
      <c r="JFT1" s="55"/>
      <c r="JFU1" s="55"/>
      <c r="JFV1" s="55"/>
      <c r="JFW1" s="55"/>
      <c r="JFX1" s="55"/>
      <c r="JFY1" s="55"/>
      <c r="JFZ1" s="55"/>
      <c r="JGA1" s="55"/>
      <c r="JGB1" s="55"/>
      <c r="JGC1" s="55"/>
      <c r="JGD1" s="55"/>
      <c r="JGE1" s="55"/>
      <c r="JGF1" s="55"/>
      <c r="JGG1" s="55"/>
      <c r="JGH1" s="55"/>
      <c r="JGI1" s="55"/>
      <c r="JGJ1" s="55"/>
      <c r="JGK1" s="55"/>
      <c r="JGL1" s="55"/>
      <c r="JGM1" s="55"/>
      <c r="JGN1" s="55"/>
      <c r="JGO1" s="55"/>
      <c r="JGP1" s="55"/>
      <c r="JGQ1" s="55"/>
      <c r="JGR1" s="55"/>
      <c r="JGS1" s="55"/>
      <c r="JGT1" s="55"/>
      <c r="JGU1" s="55"/>
      <c r="JGV1" s="55"/>
      <c r="JGW1" s="55"/>
      <c r="JGX1" s="55"/>
      <c r="JGY1" s="55"/>
      <c r="JGZ1" s="55"/>
      <c r="JHA1" s="55"/>
      <c r="JHB1" s="55"/>
      <c r="JHC1" s="55"/>
      <c r="JHD1" s="55"/>
      <c r="JHE1" s="55"/>
      <c r="JHF1" s="55"/>
      <c r="JHG1" s="55"/>
      <c r="JHH1" s="55"/>
      <c r="JHI1" s="55"/>
      <c r="JHJ1" s="55"/>
      <c r="JHK1" s="55"/>
      <c r="JHL1" s="55"/>
      <c r="JHM1" s="55"/>
      <c r="JHN1" s="55"/>
      <c r="JHO1" s="55"/>
      <c r="JHP1" s="55"/>
      <c r="JHQ1" s="55"/>
      <c r="JHR1" s="55"/>
      <c r="JHS1" s="55"/>
      <c r="JHT1" s="55"/>
      <c r="JHU1" s="55"/>
      <c r="JHV1" s="55"/>
      <c r="JHW1" s="55"/>
      <c r="JHX1" s="55"/>
      <c r="JHY1" s="55"/>
      <c r="JHZ1" s="55"/>
      <c r="JIA1" s="55"/>
      <c r="JIB1" s="55"/>
      <c r="JIC1" s="55"/>
      <c r="JID1" s="55"/>
      <c r="JIE1" s="55"/>
      <c r="JIF1" s="55"/>
      <c r="JIG1" s="55"/>
      <c r="JIH1" s="55"/>
      <c r="JII1" s="55"/>
      <c r="JIJ1" s="55"/>
      <c r="JIK1" s="55"/>
      <c r="JIL1" s="55"/>
      <c r="JIM1" s="55"/>
      <c r="JIN1" s="55"/>
      <c r="JIO1" s="55"/>
      <c r="JIP1" s="55"/>
      <c r="JIQ1" s="55"/>
      <c r="JIR1" s="55"/>
      <c r="JIS1" s="55"/>
      <c r="JIT1" s="55"/>
      <c r="JIU1" s="55"/>
      <c r="JIV1" s="55"/>
      <c r="JIW1" s="55"/>
      <c r="JIX1" s="55"/>
      <c r="JIY1" s="55"/>
      <c r="JIZ1" s="55"/>
      <c r="JJA1" s="55"/>
      <c r="JJB1" s="55"/>
      <c r="JJC1" s="55"/>
      <c r="JJD1" s="55"/>
      <c r="JJE1" s="55"/>
      <c r="JJF1" s="55"/>
      <c r="JJG1" s="55"/>
      <c r="JJH1" s="55"/>
      <c r="JJI1" s="55"/>
      <c r="JJJ1" s="55"/>
      <c r="JJK1" s="55"/>
      <c r="JJL1" s="55"/>
      <c r="JJM1" s="55"/>
      <c r="JJN1" s="55"/>
      <c r="JJO1" s="55"/>
      <c r="JJP1" s="55"/>
      <c r="JJQ1" s="55"/>
      <c r="JJR1" s="55"/>
      <c r="JJS1" s="55"/>
      <c r="JJT1" s="55"/>
      <c r="JJU1" s="55"/>
      <c r="JJV1" s="55"/>
      <c r="JJW1" s="55"/>
      <c r="JJX1" s="55"/>
      <c r="JJY1" s="55"/>
      <c r="JJZ1" s="55"/>
      <c r="JKA1" s="55"/>
      <c r="JKB1" s="55"/>
      <c r="JKC1" s="55"/>
      <c r="JKD1" s="55"/>
      <c r="JKE1" s="55"/>
      <c r="JKF1" s="55"/>
      <c r="JKG1" s="55"/>
      <c r="JKH1" s="55"/>
      <c r="JKI1" s="55"/>
      <c r="JKJ1" s="55"/>
      <c r="JKK1" s="55"/>
      <c r="JKL1" s="55"/>
      <c r="JKM1" s="55"/>
      <c r="JKN1" s="55"/>
      <c r="JKO1" s="55"/>
      <c r="JKP1" s="55"/>
      <c r="JKQ1" s="55"/>
      <c r="JKR1" s="55"/>
      <c r="JKS1" s="55"/>
      <c r="JKT1" s="55"/>
      <c r="JKU1" s="55"/>
      <c r="JKV1" s="55"/>
      <c r="JKW1" s="55"/>
      <c r="JKX1" s="55"/>
      <c r="JKY1" s="55"/>
      <c r="JKZ1" s="55"/>
      <c r="JLA1" s="55"/>
      <c r="JLB1" s="55"/>
      <c r="JLC1" s="55"/>
      <c r="JLD1" s="55"/>
      <c r="JLE1" s="55"/>
      <c r="JLF1" s="55"/>
      <c r="JLG1" s="55"/>
      <c r="JLH1" s="55"/>
      <c r="JLI1" s="55"/>
      <c r="JLJ1" s="55"/>
      <c r="JLK1" s="55"/>
      <c r="JLL1" s="55"/>
      <c r="JLM1" s="55"/>
      <c r="JLN1" s="55"/>
      <c r="JLO1" s="55"/>
      <c r="JLP1" s="55"/>
      <c r="JLQ1" s="55"/>
      <c r="JLR1" s="55"/>
      <c r="JLS1" s="55"/>
      <c r="JLT1" s="55"/>
      <c r="JLU1" s="55"/>
      <c r="JLV1" s="55"/>
      <c r="JLW1" s="55"/>
      <c r="JLX1" s="55"/>
      <c r="JLY1" s="55"/>
      <c r="JLZ1" s="55"/>
      <c r="JMA1" s="55"/>
      <c r="JMB1" s="55"/>
      <c r="JMC1" s="55"/>
      <c r="JMD1" s="55"/>
      <c r="JME1" s="55"/>
      <c r="JMF1" s="55"/>
      <c r="JMG1" s="55"/>
      <c r="JMH1" s="55"/>
      <c r="JMI1" s="55"/>
      <c r="JMJ1" s="55"/>
      <c r="JMK1" s="55"/>
      <c r="JML1" s="55"/>
      <c r="JMM1" s="55"/>
      <c r="JMN1" s="55"/>
      <c r="JMO1" s="55"/>
      <c r="JMP1" s="55"/>
      <c r="JMQ1" s="55"/>
      <c r="JMR1" s="55"/>
      <c r="JMS1" s="55"/>
      <c r="JMT1" s="55"/>
      <c r="JMU1" s="55"/>
      <c r="JMV1" s="55"/>
      <c r="JMW1" s="55"/>
      <c r="JMX1" s="55"/>
      <c r="JMY1" s="55"/>
      <c r="JMZ1" s="55"/>
      <c r="JNA1" s="55"/>
      <c r="JNB1" s="55"/>
      <c r="JNC1" s="55"/>
      <c r="JND1" s="55"/>
      <c r="JNE1" s="55"/>
      <c r="JNF1" s="55"/>
      <c r="JNG1" s="55"/>
      <c r="JNH1" s="55"/>
      <c r="JNI1" s="55"/>
      <c r="JNJ1" s="55"/>
      <c r="JNK1" s="55"/>
      <c r="JNL1" s="55"/>
      <c r="JNM1" s="55"/>
      <c r="JNN1" s="55"/>
      <c r="JNO1" s="55"/>
      <c r="JNP1" s="55"/>
      <c r="JNQ1" s="55"/>
      <c r="JNR1" s="55"/>
      <c r="JNS1" s="55"/>
      <c r="JNT1" s="55"/>
      <c r="JNU1" s="55"/>
      <c r="JNV1" s="55"/>
      <c r="JNW1" s="55"/>
      <c r="JNX1" s="55"/>
      <c r="JNY1" s="55"/>
      <c r="JNZ1" s="55"/>
      <c r="JOA1" s="55"/>
      <c r="JOB1" s="55"/>
      <c r="JOC1" s="55"/>
      <c r="JOD1" s="55"/>
      <c r="JOE1" s="55"/>
      <c r="JOF1" s="55"/>
      <c r="JOG1" s="55"/>
      <c r="JOH1" s="55"/>
      <c r="JOI1" s="55"/>
      <c r="JOJ1" s="55"/>
      <c r="JOK1" s="55"/>
      <c r="JOL1" s="55"/>
      <c r="JOM1" s="55"/>
      <c r="JON1" s="55"/>
      <c r="JOO1" s="55"/>
      <c r="JOP1" s="55"/>
      <c r="JOQ1" s="55"/>
      <c r="JOR1" s="55"/>
      <c r="JOS1" s="55"/>
      <c r="JOT1" s="55"/>
      <c r="JOU1" s="55"/>
      <c r="JOV1" s="55"/>
      <c r="JOW1" s="55"/>
      <c r="JOX1" s="55"/>
      <c r="JOY1" s="55"/>
      <c r="JOZ1" s="55"/>
      <c r="JPA1" s="55"/>
      <c r="JPB1" s="55"/>
      <c r="JPC1" s="55"/>
      <c r="JPD1" s="55"/>
      <c r="JPE1" s="55"/>
      <c r="JPF1" s="55"/>
      <c r="JPG1" s="55"/>
      <c r="JPH1" s="55"/>
      <c r="JPI1" s="55"/>
      <c r="JPJ1" s="55"/>
      <c r="JPK1" s="55"/>
      <c r="JPL1" s="55"/>
      <c r="JPM1" s="55"/>
      <c r="JPN1" s="55"/>
      <c r="JPO1" s="55"/>
      <c r="JPP1" s="55"/>
      <c r="JPQ1" s="55"/>
      <c r="JPR1" s="55"/>
      <c r="JPS1" s="55"/>
      <c r="JPT1" s="55"/>
      <c r="JPU1" s="55"/>
      <c r="JPV1" s="55"/>
      <c r="JPW1" s="55"/>
      <c r="JPX1" s="55"/>
      <c r="JPY1" s="55"/>
      <c r="JPZ1" s="55"/>
      <c r="JQA1" s="55"/>
      <c r="JQB1" s="55"/>
      <c r="JQC1" s="55"/>
      <c r="JQD1" s="55"/>
      <c r="JQE1" s="55"/>
      <c r="JQF1" s="55"/>
      <c r="JQG1" s="55"/>
      <c r="JQH1" s="55"/>
      <c r="JQI1" s="55"/>
      <c r="JQJ1" s="55"/>
      <c r="JQK1" s="55"/>
      <c r="JQL1" s="55"/>
      <c r="JQM1" s="55"/>
      <c r="JQN1" s="55"/>
      <c r="JQO1" s="55"/>
      <c r="JQP1" s="55"/>
      <c r="JQQ1" s="55"/>
      <c r="JQR1" s="55"/>
      <c r="JQS1" s="55"/>
      <c r="JQT1" s="55"/>
      <c r="JQU1" s="55"/>
      <c r="JQV1" s="55"/>
      <c r="JQW1" s="55"/>
      <c r="JQX1" s="55"/>
      <c r="JQY1" s="55"/>
      <c r="JQZ1" s="55"/>
      <c r="JRA1" s="55"/>
      <c r="JRB1" s="55"/>
      <c r="JRC1" s="55"/>
      <c r="JRD1" s="55"/>
      <c r="JRE1" s="55"/>
      <c r="JRF1" s="55"/>
      <c r="JRG1" s="55"/>
      <c r="JRH1" s="55"/>
      <c r="JRI1" s="55"/>
      <c r="JRJ1" s="55"/>
      <c r="JRK1" s="55"/>
      <c r="JRL1" s="55"/>
      <c r="JRM1" s="55"/>
      <c r="JRN1" s="55"/>
      <c r="JRO1" s="55"/>
      <c r="JRP1" s="55"/>
      <c r="JRQ1" s="55"/>
      <c r="JRR1" s="55"/>
      <c r="JRS1" s="55"/>
      <c r="JRT1" s="55"/>
      <c r="JRU1" s="55"/>
      <c r="JRV1" s="55"/>
      <c r="JRW1" s="55"/>
      <c r="JRX1" s="55"/>
      <c r="JRY1" s="55"/>
      <c r="JRZ1" s="55"/>
      <c r="JSA1" s="55"/>
      <c r="JSB1" s="55"/>
      <c r="JSC1" s="55"/>
      <c r="JSD1" s="55"/>
      <c r="JSE1" s="55"/>
      <c r="JSF1" s="55"/>
      <c r="JSG1" s="55"/>
      <c r="JSH1" s="55"/>
      <c r="JSI1" s="55"/>
      <c r="JSJ1" s="55"/>
      <c r="JSK1" s="55"/>
      <c r="JSL1" s="55"/>
      <c r="JSM1" s="55"/>
      <c r="JSN1" s="55"/>
      <c r="JSO1" s="55"/>
      <c r="JSP1" s="55"/>
      <c r="JSQ1" s="55"/>
      <c r="JSR1" s="55"/>
      <c r="JSS1" s="55"/>
      <c r="JST1" s="55"/>
      <c r="JSU1" s="55"/>
      <c r="JSV1" s="55"/>
      <c r="JSW1" s="55"/>
      <c r="JSX1" s="55"/>
      <c r="JSY1" s="55"/>
      <c r="JSZ1" s="55"/>
      <c r="JTA1" s="55"/>
      <c r="JTB1" s="55"/>
      <c r="JTC1" s="55"/>
      <c r="JTD1" s="55"/>
      <c r="JTE1" s="55"/>
      <c r="JTF1" s="55"/>
      <c r="JTG1" s="55"/>
      <c r="JTH1" s="55"/>
      <c r="JTI1" s="55"/>
      <c r="JTJ1" s="55"/>
      <c r="JTK1" s="55"/>
      <c r="JTL1" s="55"/>
      <c r="JTM1" s="55"/>
      <c r="JTN1" s="55"/>
      <c r="JTO1" s="55"/>
      <c r="JTP1" s="55"/>
      <c r="JTQ1" s="55"/>
      <c r="JTR1" s="55"/>
      <c r="JTS1" s="55"/>
      <c r="JTT1" s="55"/>
      <c r="JTU1" s="55"/>
      <c r="JTV1" s="55"/>
      <c r="JTW1" s="55"/>
      <c r="JTX1" s="55"/>
      <c r="JTY1" s="55"/>
      <c r="JTZ1" s="55"/>
      <c r="JUA1" s="55"/>
      <c r="JUB1" s="55"/>
      <c r="JUC1" s="55"/>
      <c r="JUD1" s="55"/>
      <c r="JUE1" s="55"/>
      <c r="JUF1" s="55"/>
      <c r="JUG1" s="55"/>
      <c r="JUH1" s="55"/>
      <c r="JUI1" s="55"/>
      <c r="JUJ1" s="55"/>
      <c r="JUK1" s="55"/>
      <c r="JUL1" s="55"/>
      <c r="JUM1" s="55"/>
      <c r="JUN1" s="55"/>
      <c r="JUO1" s="55"/>
      <c r="JUP1" s="55"/>
      <c r="JUQ1" s="55"/>
      <c r="JUR1" s="55"/>
      <c r="JUS1" s="55"/>
      <c r="JUT1" s="55"/>
      <c r="JUU1" s="55"/>
      <c r="JUV1" s="55"/>
      <c r="JUW1" s="55"/>
      <c r="JUX1" s="55"/>
      <c r="JUY1" s="55"/>
      <c r="JUZ1" s="55"/>
      <c r="JVA1" s="55"/>
      <c r="JVB1" s="55"/>
      <c r="JVC1" s="55"/>
      <c r="JVD1" s="55"/>
      <c r="JVE1" s="55"/>
      <c r="JVF1" s="55"/>
      <c r="JVG1" s="55"/>
      <c r="JVH1" s="55"/>
      <c r="JVI1" s="55"/>
      <c r="JVJ1" s="55"/>
      <c r="JVK1" s="55"/>
      <c r="JVL1" s="55"/>
      <c r="JVM1" s="55"/>
      <c r="JVN1" s="55"/>
      <c r="JVO1" s="55"/>
      <c r="JVP1" s="55"/>
      <c r="JVQ1" s="55"/>
      <c r="JVR1" s="55"/>
      <c r="JVS1" s="55"/>
      <c r="JVT1" s="55"/>
      <c r="JVU1" s="55"/>
      <c r="JVV1" s="55"/>
      <c r="JVW1" s="55"/>
      <c r="JVX1" s="55"/>
      <c r="JVY1" s="55"/>
      <c r="JVZ1" s="55"/>
      <c r="JWA1" s="55"/>
      <c r="JWB1" s="55"/>
      <c r="JWC1" s="55"/>
      <c r="JWD1" s="55"/>
      <c r="JWE1" s="55"/>
      <c r="JWF1" s="55"/>
      <c r="JWG1" s="55"/>
      <c r="JWH1" s="55"/>
      <c r="JWI1" s="55"/>
      <c r="JWJ1" s="55"/>
      <c r="JWK1" s="55"/>
      <c r="JWL1" s="55"/>
      <c r="JWM1" s="55"/>
      <c r="JWN1" s="55"/>
      <c r="JWO1" s="55"/>
      <c r="JWP1" s="55"/>
      <c r="JWQ1" s="55"/>
      <c r="JWR1" s="55"/>
      <c r="JWS1" s="55"/>
      <c r="JWT1" s="55"/>
      <c r="JWU1" s="55"/>
      <c r="JWV1" s="55"/>
      <c r="JWW1" s="55"/>
      <c r="JWX1" s="55"/>
      <c r="JWY1" s="55"/>
      <c r="JWZ1" s="55"/>
      <c r="JXA1" s="55"/>
      <c r="JXB1" s="55"/>
      <c r="JXC1" s="55"/>
      <c r="JXD1" s="55"/>
      <c r="JXE1" s="55"/>
      <c r="JXF1" s="55"/>
      <c r="JXG1" s="55"/>
      <c r="JXH1" s="55"/>
      <c r="JXI1" s="55"/>
      <c r="JXJ1" s="55"/>
      <c r="JXK1" s="55"/>
      <c r="JXL1" s="55"/>
      <c r="JXM1" s="55"/>
      <c r="JXN1" s="55"/>
      <c r="JXO1" s="55"/>
      <c r="JXP1" s="55"/>
      <c r="JXQ1" s="55"/>
      <c r="JXR1" s="55"/>
      <c r="JXS1" s="55"/>
      <c r="JXT1" s="55"/>
      <c r="JXU1" s="55"/>
      <c r="JXV1" s="55"/>
      <c r="JXW1" s="55"/>
      <c r="JXX1" s="55"/>
      <c r="JXY1" s="55"/>
      <c r="JXZ1" s="55"/>
      <c r="JYA1" s="55"/>
      <c r="JYB1" s="55"/>
      <c r="JYC1" s="55"/>
      <c r="JYD1" s="55"/>
      <c r="JYE1" s="55"/>
      <c r="JYF1" s="55"/>
      <c r="JYG1" s="55"/>
      <c r="JYH1" s="55"/>
      <c r="JYI1" s="55"/>
      <c r="JYJ1" s="55"/>
      <c r="JYK1" s="55"/>
      <c r="JYL1" s="55"/>
      <c r="JYM1" s="55"/>
      <c r="JYN1" s="55"/>
      <c r="JYO1" s="55"/>
      <c r="JYP1" s="55"/>
      <c r="JYQ1" s="55"/>
      <c r="JYR1" s="55"/>
      <c r="JYS1" s="55"/>
      <c r="JYT1" s="55"/>
      <c r="JYU1" s="55"/>
      <c r="JYV1" s="55"/>
      <c r="JYW1" s="55"/>
      <c r="JYX1" s="55"/>
      <c r="JYY1" s="55"/>
      <c r="JYZ1" s="55"/>
      <c r="JZA1" s="55"/>
      <c r="JZB1" s="55"/>
      <c r="JZC1" s="55"/>
      <c r="JZD1" s="55"/>
      <c r="JZE1" s="55"/>
      <c r="JZF1" s="55"/>
      <c r="JZG1" s="55"/>
      <c r="JZH1" s="55"/>
      <c r="JZI1" s="55"/>
      <c r="JZJ1" s="55"/>
      <c r="JZK1" s="55"/>
      <c r="JZL1" s="55"/>
      <c r="JZM1" s="55"/>
      <c r="JZN1" s="55"/>
      <c r="JZO1" s="55"/>
      <c r="JZP1" s="55"/>
      <c r="JZQ1" s="55"/>
      <c r="JZR1" s="55"/>
      <c r="JZS1" s="55"/>
      <c r="JZT1" s="55"/>
      <c r="JZU1" s="55"/>
      <c r="JZV1" s="55"/>
      <c r="JZW1" s="55"/>
      <c r="JZX1" s="55"/>
      <c r="JZY1" s="55"/>
      <c r="JZZ1" s="55"/>
      <c r="KAA1" s="55"/>
      <c r="KAB1" s="55"/>
      <c r="KAC1" s="55"/>
      <c r="KAD1" s="55"/>
      <c r="KAE1" s="55"/>
      <c r="KAF1" s="55"/>
      <c r="KAG1" s="55"/>
      <c r="KAH1" s="55"/>
      <c r="KAI1" s="55"/>
      <c r="KAJ1" s="55"/>
      <c r="KAK1" s="55"/>
      <c r="KAL1" s="55"/>
      <c r="KAM1" s="55"/>
      <c r="KAN1" s="55"/>
      <c r="KAO1" s="55"/>
      <c r="KAP1" s="55"/>
      <c r="KAQ1" s="55"/>
      <c r="KAR1" s="55"/>
      <c r="KAS1" s="55"/>
      <c r="KAT1" s="55"/>
      <c r="KAU1" s="55"/>
      <c r="KAV1" s="55"/>
      <c r="KAW1" s="55"/>
      <c r="KAX1" s="55"/>
      <c r="KAY1" s="55"/>
      <c r="KAZ1" s="55"/>
      <c r="KBA1" s="55"/>
      <c r="KBB1" s="55"/>
      <c r="KBC1" s="55"/>
      <c r="KBD1" s="55"/>
      <c r="KBE1" s="55"/>
      <c r="KBF1" s="55"/>
      <c r="KBG1" s="55"/>
      <c r="KBH1" s="55"/>
      <c r="KBI1" s="55"/>
      <c r="KBJ1" s="55"/>
      <c r="KBK1" s="55"/>
      <c r="KBL1" s="55"/>
      <c r="KBM1" s="55"/>
      <c r="KBN1" s="55"/>
      <c r="KBO1" s="55"/>
      <c r="KBP1" s="55"/>
      <c r="KBQ1" s="55"/>
      <c r="KBR1" s="55"/>
      <c r="KBS1" s="55"/>
      <c r="KBT1" s="55"/>
      <c r="KBU1" s="55"/>
      <c r="KBV1" s="55"/>
      <c r="KBW1" s="55"/>
      <c r="KBX1" s="55"/>
      <c r="KBY1" s="55"/>
      <c r="KBZ1" s="55"/>
      <c r="KCA1" s="55"/>
      <c r="KCB1" s="55"/>
      <c r="KCC1" s="55"/>
      <c r="KCD1" s="55"/>
      <c r="KCE1" s="55"/>
      <c r="KCF1" s="55"/>
      <c r="KCG1" s="55"/>
      <c r="KCH1" s="55"/>
      <c r="KCI1" s="55"/>
      <c r="KCJ1" s="55"/>
      <c r="KCK1" s="55"/>
      <c r="KCL1" s="55"/>
      <c r="KCM1" s="55"/>
      <c r="KCN1" s="55"/>
      <c r="KCO1" s="55"/>
      <c r="KCP1" s="55"/>
      <c r="KCQ1" s="55"/>
      <c r="KCR1" s="55"/>
      <c r="KCS1" s="55"/>
      <c r="KCT1" s="55"/>
      <c r="KCU1" s="55"/>
      <c r="KCV1" s="55"/>
      <c r="KCW1" s="55"/>
      <c r="KCX1" s="55"/>
      <c r="KCY1" s="55"/>
      <c r="KCZ1" s="55"/>
      <c r="KDA1" s="55"/>
      <c r="KDB1" s="55"/>
      <c r="KDC1" s="55"/>
      <c r="KDD1" s="55"/>
      <c r="KDE1" s="55"/>
      <c r="KDF1" s="55"/>
      <c r="KDG1" s="55"/>
      <c r="KDH1" s="55"/>
      <c r="KDI1" s="55"/>
      <c r="KDJ1" s="55"/>
      <c r="KDK1" s="55"/>
      <c r="KDL1" s="55"/>
      <c r="KDM1" s="55"/>
      <c r="KDN1" s="55"/>
      <c r="KDO1" s="55"/>
      <c r="KDP1" s="55"/>
      <c r="KDQ1" s="55"/>
      <c r="KDR1" s="55"/>
      <c r="KDS1" s="55"/>
      <c r="KDT1" s="55"/>
      <c r="KDU1" s="55"/>
      <c r="KDV1" s="55"/>
      <c r="KDW1" s="55"/>
      <c r="KDX1" s="55"/>
      <c r="KDY1" s="55"/>
      <c r="KDZ1" s="55"/>
      <c r="KEA1" s="55"/>
      <c r="KEB1" s="55"/>
      <c r="KEC1" s="55"/>
      <c r="KED1" s="55"/>
      <c r="KEE1" s="55"/>
      <c r="KEF1" s="55"/>
      <c r="KEG1" s="55"/>
      <c r="KEH1" s="55"/>
      <c r="KEI1" s="55"/>
      <c r="KEJ1" s="55"/>
      <c r="KEK1" s="55"/>
      <c r="KEL1" s="55"/>
      <c r="KEM1" s="55"/>
      <c r="KEN1" s="55"/>
      <c r="KEO1" s="55"/>
      <c r="KEP1" s="55"/>
      <c r="KEQ1" s="55"/>
      <c r="KER1" s="55"/>
      <c r="KES1" s="55"/>
      <c r="KET1" s="55"/>
      <c r="KEU1" s="55"/>
      <c r="KEV1" s="55"/>
      <c r="KEW1" s="55"/>
      <c r="KEX1" s="55"/>
      <c r="KEY1" s="55"/>
      <c r="KEZ1" s="55"/>
      <c r="KFA1" s="55"/>
      <c r="KFB1" s="55"/>
      <c r="KFC1" s="55"/>
      <c r="KFD1" s="55"/>
      <c r="KFE1" s="55"/>
      <c r="KFF1" s="55"/>
      <c r="KFG1" s="55"/>
      <c r="KFH1" s="55"/>
      <c r="KFI1" s="55"/>
      <c r="KFJ1" s="55"/>
      <c r="KFK1" s="55"/>
      <c r="KFL1" s="55"/>
      <c r="KFM1" s="55"/>
      <c r="KFN1" s="55"/>
      <c r="KFO1" s="55"/>
      <c r="KFP1" s="55"/>
      <c r="KFQ1" s="55"/>
      <c r="KFR1" s="55"/>
      <c r="KFS1" s="55"/>
      <c r="KFT1" s="55"/>
      <c r="KFU1" s="55"/>
      <c r="KFV1" s="55"/>
      <c r="KFW1" s="55"/>
      <c r="KFX1" s="55"/>
      <c r="KFY1" s="55"/>
      <c r="KFZ1" s="55"/>
      <c r="KGA1" s="55"/>
      <c r="KGB1" s="55"/>
      <c r="KGC1" s="55"/>
      <c r="KGD1" s="55"/>
      <c r="KGE1" s="55"/>
      <c r="KGF1" s="55"/>
      <c r="KGG1" s="55"/>
      <c r="KGH1" s="55"/>
      <c r="KGI1" s="55"/>
      <c r="KGJ1" s="55"/>
      <c r="KGK1" s="55"/>
      <c r="KGL1" s="55"/>
      <c r="KGM1" s="55"/>
      <c r="KGN1" s="55"/>
      <c r="KGO1" s="55"/>
      <c r="KGP1" s="55"/>
      <c r="KGQ1" s="55"/>
      <c r="KGR1" s="55"/>
      <c r="KGS1" s="55"/>
      <c r="KGT1" s="55"/>
      <c r="KGU1" s="55"/>
      <c r="KGV1" s="55"/>
      <c r="KGW1" s="55"/>
      <c r="KGX1" s="55"/>
      <c r="KGY1" s="55"/>
      <c r="KGZ1" s="55"/>
      <c r="KHA1" s="55"/>
      <c r="KHB1" s="55"/>
      <c r="KHC1" s="55"/>
      <c r="KHD1" s="55"/>
      <c r="KHE1" s="55"/>
      <c r="KHF1" s="55"/>
      <c r="KHG1" s="55"/>
      <c r="KHH1" s="55"/>
      <c r="KHI1" s="55"/>
      <c r="KHJ1" s="55"/>
      <c r="KHK1" s="55"/>
      <c r="KHL1" s="55"/>
      <c r="KHM1" s="55"/>
      <c r="KHN1" s="55"/>
      <c r="KHO1" s="55"/>
      <c r="KHP1" s="55"/>
      <c r="KHQ1" s="55"/>
      <c r="KHR1" s="55"/>
      <c r="KHS1" s="55"/>
      <c r="KHT1" s="55"/>
      <c r="KHU1" s="55"/>
      <c r="KHV1" s="55"/>
      <c r="KHW1" s="55"/>
      <c r="KHX1" s="55"/>
      <c r="KHY1" s="55"/>
      <c r="KHZ1" s="55"/>
      <c r="KIA1" s="55"/>
      <c r="KIB1" s="55"/>
      <c r="KIC1" s="55"/>
      <c r="KID1" s="55"/>
      <c r="KIE1" s="55"/>
      <c r="KIF1" s="55"/>
      <c r="KIG1" s="55"/>
      <c r="KIH1" s="55"/>
      <c r="KII1" s="55"/>
      <c r="KIJ1" s="55"/>
      <c r="KIK1" s="55"/>
      <c r="KIL1" s="55"/>
      <c r="KIM1" s="55"/>
      <c r="KIN1" s="55"/>
      <c r="KIO1" s="55"/>
      <c r="KIP1" s="55"/>
      <c r="KIQ1" s="55"/>
      <c r="KIR1" s="55"/>
      <c r="KIS1" s="55"/>
      <c r="KIT1" s="55"/>
      <c r="KIU1" s="55"/>
      <c r="KIV1" s="55"/>
      <c r="KIW1" s="55"/>
      <c r="KIX1" s="55"/>
      <c r="KIY1" s="55"/>
      <c r="KIZ1" s="55"/>
      <c r="KJA1" s="55"/>
      <c r="KJB1" s="55"/>
      <c r="KJC1" s="55"/>
      <c r="KJD1" s="55"/>
      <c r="KJE1" s="55"/>
      <c r="KJF1" s="55"/>
      <c r="KJG1" s="55"/>
      <c r="KJH1" s="55"/>
      <c r="KJI1" s="55"/>
      <c r="KJJ1" s="55"/>
      <c r="KJK1" s="55"/>
      <c r="KJL1" s="55"/>
      <c r="KJM1" s="55"/>
      <c r="KJN1" s="55"/>
      <c r="KJO1" s="55"/>
      <c r="KJP1" s="55"/>
      <c r="KJQ1" s="55"/>
      <c r="KJR1" s="55"/>
      <c r="KJS1" s="55"/>
      <c r="KJT1" s="55"/>
      <c r="KJU1" s="55"/>
      <c r="KJV1" s="55"/>
      <c r="KJW1" s="55"/>
      <c r="KJX1" s="55"/>
      <c r="KJY1" s="55"/>
      <c r="KJZ1" s="55"/>
      <c r="KKA1" s="55"/>
      <c r="KKB1" s="55"/>
      <c r="KKC1" s="55"/>
      <c r="KKD1" s="55"/>
      <c r="KKE1" s="55"/>
      <c r="KKF1" s="55"/>
      <c r="KKG1" s="55"/>
      <c r="KKH1" s="55"/>
      <c r="KKI1" s="55"/>
      <c r="KKJ1" s="55"/>
      <c r="KKK1" s="55"/>
      <c r="KKL1" s="55"/>
      <c r="KKM1" s="55"/>
      <c r="KKN1" s="55"/>
      <c r="KKO1" s="55"/>
      <c r="KKP1" s="55"/>
      <c r="KKQ1" s="55"/>
      <c r="KKR1" s="55"/>
      <c r="KKS1" s="55"/>
      <c r="KKT1" s="55"/>
      <c r="KKU1" s="55"/>
      <c r="KKV1" s="55"/>
      <c r="KKW1" s="55"/>
      <c r="KKX1" s="55"/>
      <c r="KKY1" s="55"/>
      <c r="KKZ1" s="55"/>
      <c r="KLA1" s="55"/>
      <c r="KLB1" s="55"/>
      <c r="KLC1" s="55"/>
      <c r="KLD1" s="55"/>
      <c r="KLE1" s="55"/>
      <c r="KLF1" s="55"/>
      <c r="KLG1" s="55"/>
      <c r="KLH1" s="55"/>
      <c r="KLI1" s="55"/>
      <c r="KLJ1" s="55"/>
      <c r="KLK1" s="55"/>
      <c r="KLL1" s="55"/>
      <c r="KLM1" s="55"/>
      <c r="KLN1" s="55"/>
      <c r="KLO1" s="55"/>
      <c r="KLP1" s="55"/>
      <c r="KLQ1" s="55"/>
      <c r="KLR1" s="55"/>
      <c r="KLS1" s="55"/>
      <c r="KLT1" s="55"/>
      <c r="KLU1" s="55"/>
      <c r="KLV1" s="55"/>
      <c r="KLW1" s="55"/>
      <c r="KLX1" s="55"/>
      <c r="KLY1" s="55"/>
      <c r="KLZ1" s="55"/>
      <c r="KMA1" s="55"/>
      <c r="KMB1" s="55"/>
      <c r="KMC1" s="55"/>
      <c r="KMD1" s="55"/>
      <c r="KME1" s="55"/>
      <c r="KMF1" s="55"/>
      <c r="KMG1" s="55"/>
      <c r="KMH1" s="55"/>
      <c r="KMI1" s="55"/>
      <c r="KMJ1" s="55"/>
      <c r="KMK1" s="55"/>
      <c r="KML1" s="55"/>
      <c r="KMM1" s="55"/>
      <c r="KMN1" s="55"/>
      <c r="KMO1" s="55"/>
      <c r="KMP1" s="55"/>
      <c r="KMQ1" s="55"/>
      <c r="KMR1" s="55"/>
      <c r="KMS1" s="55"/>
      <c r="KMT1" s="55"/>
      <c r="KMU1" s="55"/>
      <c r="KMV1" s="55"/>
      <c r="KMW1" s="55"/>
      <c r="KMX1" s="55"/>
      <c r="KMY1" s="55"/>
      <c r="KMZ1" s="55"/>
      <c r="KNA1" s="55"/>
      <c r="KNB1" s="55"/>
      <c r="KNC1" s="55"/>
      <c r="KND1" s="55"/>
      <c r="KNE1" s="55"/>
      <c r="KNF1" s="55"/>
      <c r="KNG1" s="55"/>
      <c r="KNH1" s="55"/>
      <c r="KNI1" s="55"/>
      <c r="KNJ1" s="55"/>
      <c r="KNK1" s="55"/>
      <c r="KNL1" s="55"/>
      <c r="KNM1" s="55"/>
      <c r="KNN1" s="55"/>
      <c r="KNO1" s="55"/>
      <c r="KNP1" s="55"/>
      <c r="KNQ1" s="55"/>
      <c r="KNR1" s="55"/>
      <c r="KNS1" s="55"/>
      <c r="KNT1" s="55"/>
      <c r="KNU1" s="55"/>
      <c r="KNV1" s="55"/>
      <c r="KNW1" s="55"/>
      <c r="KNX1" s="55"/>
      <c r="KNY1" s="55"/>
      <c r="KNZ1" s="55"/>
      <c r="KOA1" s="55"/>
      <c r="KOB1" s="55"/>
      <c r="KOC1" s="55"/>
      <c r="KOD1" s="55"/>
      <c r="KOE1" s="55"/>
      <c r="KOF1" s="55"/>
      <c r="KOG1" s="55"/>
      <c r="KOH1" s="55"/>
      <c r="KOI1" s="55"/>
      <c r="KOJ1" s="55"/>
      <c r="KOK1" s="55"/>
      <c r="KOL1" s="55"/>
      <c r="KOM1" s="55"/>
      <c r="KON1" s="55"/>
      <c r="KOO1" s="55"/>
      <c r="KOP1" s="55"/>
      <c r="KOQ1" s="55"/>
      <c r="KOR1" s="55"/>
      <c r="KOS1" s="55"/>
      <c r="KOT1" s="55"/>
      <c r="KOU1" s="55"/>
      <c r="KOV1" s="55"/>
      <c r="KOW1" s="55"/>
      <c r="KOX1" s="55"/>
      <c r="KOY1" s="55"/>
      <c r="KOZ1" s="55"/>
      <c r="KPA1" s="55"/>
      <c r="KPB1" s="55"/>
      <c r="KPC1" s="55"/>
      <c r="KPD1" s="55"/>
      <c r="KPE1" s="55"/>
      <c r="KPF1" s="55"/>
      <c r="KPG1" s="55"/>
      <c r="KPH1" s="55"/>
      <c r="KPI1" s="55"/>
      <c r="KPJ1" s="55"/>
      <c r="KPK1" s="55"/>
      <c r="KPL1" s="55"/>
      <c r="KPM1" s="55"/>
      <c r="KPN1" s="55"/>
      <c r="KPO1" s="55"/>
      <c r="KPP1" s="55"/>
      <c r="KPQ1" s="55"/>
      <c r="KPR1" s="55"/>
      <c r="KPS1" s="55"/>
      <c r="KPT1" s="55"/>
      <c r="KPU1" s="55"/>
      <c r="KPV1" s="55"/>
      <c r="KPW1" s="55"/>
      <c r="KPX1" s="55"/>
      <c r="KPY1" s="55"/>
      <c r="KPZ1" s="55"/>
      <c r="KQA1" s="55"/>
      <c r="KQB1" s="55"/>
      <c r="KQC1" s="55"/>
      <c r="KQD1" s="55"/>
      <c r="KQE1" s="55"/>
      <c r="KQF1" s="55"/>
      <c r="KQG1" s="55"/>
      <c r="KQH1" s="55"/>
      <c r="KQI1" s="55"/>
      <c r="KQJ1" s="55"/>
      <c r="KQK1" s="55"/>
      <c r="KQL1" s="55"/>
      <c r="KQM1" s="55"/>
      <c r="KQN1" s="55"/>
      <c r="KQO1" s="55"/>
      <c r="KQP1" s="55"/>
      <c r="KQQ1" s="55"/>
      <c r="KQR1" s="55"/>
      <c r="KQS1" s="55"/>
      <c r="KQT1" s="55"/>
      <c r="KQU1" s="55"/>
      <c r="KQV1" s="55"/>
      <c r="KQW1" s="55"/>
      <c r="KQX1" s="55"/>
      <c r="KQY1" s="55"/>
      <c r="KQZ1" s="55"/>
      <c r="KRA1" s="55"/>
      <c r="KRB1" s="55"/>
      <c r="KRC1" s="55"/>
      <c r="KRD1" s="55"/>
      <c r="KRE1" s="55"/>
      <c r="KRF1" s="55"/>
      <c r="KRG1" s="55"/>
      <c r="KRH1" s="55"/>
      <c r="KRI1" s="55"/>
      <c r="KRJ1" s="55"/>
      <c r="KRK1" s="55"/>
      <c r="KRL1" s="55"/>
      <c r="KRM1" s="55"/>
      <c r="KRN1" s="55"/>
      <c r="KRO1" s="55"/>
      <c r="KRP1" s="55"/>
      <c r="KRQ1" s="55"/>
      <c r="KRR1" s="55"/>
      <c r="KRS1" s="55"/>
      <c r="KRT1" s="55"/>
      <c r="KRU1" s="55"/>
      <c r="KRV1" s="55"/>
      <c r="KRW1" s="55"/>
      <c r="KRX1" s="55"/>
      <c r="KRY1" s="55"/>
      <c r="KRZ1" s="55"/>
      <c r="KSA1" s="55"/>
      <c r="KSB1" s="55"/>
      <c r="KSC1" s="55"/>
      <c r="KSD1" s="55"/>
      <c r="KSE1" s="55"/>
      <c r="KSF1" s="55"/>
      <c r="KSG1" s="55"/>
      <c r="KSH1" s="55"/>
      <c r="KSI1" s="55"/>
      <c r="KSJ1" s="55"/>
      <c r="KSK1" s="55"/>
      <c r="KSL1" s="55"/>
      <c r="KSM1" s="55"/>
      <c r="KSN1" s="55"/>
      <c r="KSO1" s="55"/>
      <c r="KSP1" s="55"/>
      <c r="KSQ1" s="55"/>
      <c r="KSR1" s="55"/>
      <c r="KSS1" s="55"/>
      <c r="KST1" s="55"/>
      <c r="KSU1" s="55"/>
      <c r="KSV1" s="55"/>
      <c r="KSW1" s="55"/>
      <c r="KSX1" s="55"/>
      <c r="KSY1" s="55"/>
      <c r="KSZ1" s="55"/>
      <c r="KTA1" s="55"/>
      <c r="KTB1" s="55"/>
      <c r="KTC1" s="55"/>
      <c r="KTD1" s="55"/>
      <c r="KTE1" s="55"/>
      <c r="KTF1" s="55"/>
      <c r="KTG1" s="55"/>
      <c r="KTH1" s="55"/>
      <c r="KTI1" s="55"/>
      <c r="KTJ1" s="55"/>
      <c r="KTK1" s="55"/>
      <c r="KTL1" s="55"/>
      <c r="KTM1" s="55"/>
      <c r="KTN1" s="55"/>
      <c r="KTO1" s="55"/>
      <c r="KTP1" s="55"/>
      <c r="KTQ1" s="55"/>
      <c r="KTR1" s="55"/>
      <c r="KTS1" s="55"/>
      <c r="KTT1" s="55"/>
      <c r="KTU1" s="55"/>
      <c r="KTV1" s="55"/>
      <c r="KTW1" s="55"/>
      <c r="KTX1" s="55"/>
      <c r="KTY1" s="55"/>
      <c r="KTZ1" s="55"/>
      <c r="KUA1" s="55"/>
      <c r="KUB1" s="55"/>
      <c r="KUC1" s="55"/>
      <c r="KUD1" s="55"/>
      <c r="KUE1" s="55"/>
      <c r="KUF1" s="55"/>
      <c r="KUG1" s="55"/>
      <c r="KUH1" s="55"/>
      <c r="KUI1" s="55"/>
      <c r="KUJ1" s="55"/>
      <c r="KUK1" s="55"/>
      <c r="KUL1" s="55"/>
      <c r="KUM1" s="55"/>
      <c r="KUN1" s="55"/>
      <c r="KUO1" s="55"/>
      <c r="KUP1" s="55"/>
      <c r="KUQ1" s="55"/>
      <c r="KUR1" s="55"/>
      <c r="KUS1" s="55"/>
      <c r="KUT1" s="55"/>
      <c r="KUU1" s="55"/>
      <c r="KUV1" s="55"/>
      <c r="KUW1" s="55"/>
      <c r="KUX1" s="55"/>
      <c r="KUY1" s="55"/>
      <c r="KUZ1" s="55"/>
      <c r="KVA1" s="55"/>
      <c r="KVB1" s="55"/>
      <c r="KVC1" s="55"/>
      <c r="KVD1" s="55"/>
      <c r="KVE1" s="55"/>
      <c r="KVF1" s="55"/>
      <c r="KVG1" s="55"/>
      <c r="KVH1" s="55"/>
      <c r="KVI1" s="55"/>
      <c r="KVJ1" s="55"/>
      <c r="KVK1" s="55"/>
      <c r="KVL1" s="55"/>
      <c r="KVM1" s="55"/>
      <c r="KVN1" s="55"/>
      <c r="KVO1" s="55"/>
      <c r="KVP1" s="55"/>
      <c r="KVQ1" s="55"/>
      <c r="KVR1" s="55"/>
      <c r="KVS1" s="55"/>
      <c r="KVT1" s="55"/>
      <c r="KVU1" s="55"/>
      <c r="KVV1" s="55"/>
      <c r="KVW1" s="55"/>
      <c r="KVX1" s="55"/>
      <c r="KVY1" s="55"/>
      <c r="KVZ1" s="55"/>
      <c r="KWA1" s="55"/>
      <c r="KWB1" s="55"/>
      <c r="KWC1" s="55"/>
      <c r="KWD1" s="55"/>
      <c r="KWE1" s="55"/>
      <c r="KWF1" s="55"/>
      <c r="KWG1" s="55"/>
      <c r="KWH1" s="55"/>
      <c r="KWI1" s="55"/>
      <c r="KWJ1" s="55"/>
      <c r="KWK1" s="55"/>
      <c r="KWL1" s="55"/>
      <c r="KWM1" s="55"/>
      <c r="KWN1" s="55"/>
      <c r="KWO1" s="55"/>
      <c r="KWP1" s="55"/>
      <c r="KWQ1" s="55"/>
      <c r="KWR1" s="55"/>
      <c r="KWS1" s="55"/>
      <c r="KWT1" s="55"/>
      <c r="KWU1" s="55"/>
      <c r="KWV1" s="55"/>
      <c r="KWW1" s="55"/>
      <c r="KWX1" s="55"/>
      <c r="KWY1" s="55"/>
      <c r="KWZ1" s="55"/>
      <c r="KXA1" s="55"/>
      <c r="KXB1" s="55"/>
      <c r="KXC1" s="55"/>
      <c r="KXD1" s="55"/>
      <c r="KXE1" s="55"/>
      <c r="KXF1" s="55"/>
      <c r="KXG1" s="55"/>
      <c r="KXH1" s="55"/>
      <c r="KXI1" s="55"/>
      <c r="KXJ1" s="55"/>
      <c r="KXK1" s="55"/>
      <c r="KXL1" s="55"/>
      <c r="KXM1" s="55"/>
      <c r="KXN1" s="55"/>
      <c r="KXO1" s="55"/>
      <c r="KXP1" s="55"/>
      <c r="KXQ1" s="55"/>
      <c r="KXR1" s="55"/>
      <c r="KXS1" s="55"/>
      <c r="KXT1" s="55"/>
      <c r="KXU1" s="55"/>
      <c r="KXV1" s="55"/>
      <c r="KXW1" s="55"/>
      <c r="KXX1" s="55"/>
      <c r="KXY1" s="55"/>
      <c r="KXZ1" s="55"/>
      <c r="KYA1" s="55"/>
      <c r="KYB1" s="55"/>
      <c r="KYC1" s="55"/>
      <c r="KYD1" s="55"/>
      <c r="KYE1" s="55"/>
      <c r="KYF1" s="55"/>
      <c r="KYG1" s="55"/>
      <c r="KYH1" s="55"/>
      <c r="KYI1" s="55"/>
      <c r="KYJ1" s="55"/>
      <c r="KYK1" s="55"/>
      <c r="KYL1" s="55"/>
      <c r="KYM1" s="55"/>
      <c r="KYN1" s="55"/>
      <c r="KYO1" s="55"/>
      <c r="KYP1" s="55"/>
      <c r="KYQ1" s="55"/>
      <c r="KYR1" s="55"/>
      <c r="KYS1" s="55"/>
      <c r="KYT1" s="55"/>
      <c r="KYU1" s="55"/>
      <c r="KYV1" s="55"/>
      <c r="KYW1" s="55"/>
      <c r="KYX1" s="55"/>
      <c r="KYY1" s="55"/>
      <c r="KYZ1" s="55"/>
      <c r="KZA1" s="55"/>
      <c r="KZB1" s="55"/>
      <c r="KZC1" s="55"/>
      <c r="KZD1" s="55"/>
      <c r="KZE1" s="55"/>
      <c r="KZF1" s="55"/>
      <c r="KZG1" s="55"/>
      <c r="KZH1" s="55"/>
      <c r="KZI1" s="55"/>
      <c r="KZJ1" s="55"/>
      <c r="KZK1" s="55"/>
      <c r="KZL1" s="55"/>
      <c r="KZM1" s="55"/>
      <c r="KZN1" s="55"/>
      <c r="KZO1" s="55"/>
      <c r="KZP1" s="55"/>
      <c r="KZQ1" s="55"/>
      <c r="KZR1" s="55"/>
      <c r="KZS1" s="55"/>
      <c r="KZT1" s="55"/>
      <c r="KZU1" s="55"/>
      <c r="KZV1" s="55"/>
      <c r="KZW1" s="55"/>
      <c r="KZX1" s="55"/>
      <c r="KZY1" s="55"/>
      <c r="KZZ1" s="55"/>
      <c r="LAA1" s="55"/>
      <c r="LAB1" s="55"/>
      <c r="LAC1" s="55"/>
      <c r="LAD1" s="55"/>
      <c r="LAE1" s="55"/>
      <c r="LAF1" s="55"/>
      <c r="LAG1" s="55"/>
      <c r="LAH1" s="55"/>
      <c r="LAI1" s="55"/>
      <c r="LAJ1" s="55"/>
      <c r="LAK1" s="55"/>
      <c r="LAL1" s="55"/>
      <c r="LAM1" s="55"/>
      <c r="LAN1" s="55"/>
      <c r="LAO1" s="55"/>
      <c r="LAP1" s="55"/>
      <c r="LAQ1" s="55"/>
      <c r="LAR1" s="55"/>
      <c r="LAS1" s="55"/>
      <c r="LAT1" s="55"/>
      <c r="LAU1" s="55"/>
      <c r="LAV1" s="55"/>
      <c r="LAW1" s="55"/>
      <c r="LAX1" s="55"/>
      <c r="LAY1" s="55"/>
      <c r="LAZ1" s="55"/>
      <c r="LBA1" s="55"/>
      <c r="LBB1" s="55"/>
      <c r="LBC1" s="55"/>
      <c r="LBD1" s="55"/>
      <c r="LBE1" s="55"/>
      <c r="LBF1" s="55"/>
      <c r="LBG1" s="55"/>
      <c r="LBH1" s="55"/>
      <c r="LBI1" s="55"/>
      <c r="LBJ1" s="55"/>
      <c r="LBK1" s="55"/>
      <c r="LBL1" s="55"/>
      <c r="LBM1" s="55"/>
      <c r="LBN1" s="55"/>
      <c r="LBO1" s="55"/>
      <c r="LBP1" s="55"/>
      <c r="LBQ1" s="55"/>
      <c r="LBR1" s="55"/>
      <c r="LBS1" s="55"/>
      <c r="LBT1" s="55"/>
      <c r="LBU1" s="55"/>
      <c r="LBV1" s="55"/>
      <c r="LBW1" s="55"/>
      <c r="LBX1" s="55"/>
      <c r="LBY1" s="55"/>
      <c r="LBZ1" s="55"/>
      <c r="LCA1" s="55"/>
      <c r="LCB1" s="55"/>
      <c r="LCC1" s="55"/>
      <c r="LCD1" s="55"/>
      <c r="LCE1" s="55"/>
      <c r="LCF1" s="55"/>
      <c r="LCG1" s="55"/>
      <c r="LCH1" s="55"/>
      <c r="LCI1" s="55"/>
      <c r="LCJ1" s="55"/>
      <c r="LCK1" s="55"/>
      <c r="LCL1" s="55"/>
      <c r="LCM1" s="55"/>
      <c r="LCN1" s="55"/>
      <c r="LCO1" s="55"/>
      <c r="LCP1" s="55"/>
      <c r="LCQ1" s="55"/>
      <c r="LCR1" s="55"/>
      <c r="LCS1" s="55"/>
      <c r="LCT1" s="55"/>
      <c r="LCU1" s="55"/>
      <c r="LCV1" s="55"/>
      <c r="LCW1" s="55"/>
      <c r="LCX1" s="55"/>
      <c r="LCY1" s="55"/>
      <c r="LCZ1" s="55"/>
      <c r="LDA1" s="55"/>
      <c r="LDB1" s="55"/>
      <c r="LDC1" s="55"/>
      <c r="LDD1" s="55"/>
      <c r="LDE1" s="55"/>
      <c r="LDF1" s="55"/>
      <c r="LDG1" s="55"/>
      <c r="LDH1" s="55"/>
      <c r="LDI1" s="55"/>
      <c r="LDJ1" s="55"/>
      <c r="LDK1" s="55"/>
      <c r="LDL1" s="55"/>
      <c r="LDM1" s="55"/>
      <c r="LDN1" s="55"/>
      <c r="LDO1" s="55"/>
      <c r="LDP1" s="55"/>
      <c r="LDQ1" s="55"/>
      <c r="LDR1" s="55"/>
      <c r="LDS1" s="55"/>
      <c r="LDT1" s="55"/>
      <c r="LDU1" s="55"/>
      <c r="LDV1" s="55"/>
      <c r="LDW1" s="55"/>
      <c r="LDX1" s="55"/>
      <c r="LDY1" s="55"/>
      <c r="LDZ1" s="55"/>
      <c r="LEA1" s="55"/>
      <c r="LEB1" s="55"/>
      <c r="LEC1" s="55"/>
      <c r="LED1" s="55"/>
      <c r="LEE1" s="55"/>
      <c r="LEF1" s="55"/>
      <c r="LEG1" s="55"/>
      <c r="LEH1" s="55"/>
      <c r="LEI1" s="55"/>
      <c r="LEJ1" s="55"/>
      <c r="LEK1" s="55"/>
      <c r="LEL1" s="55"/>
      <c r="LEM1" s="55"/>
      <c r="LEN1" s="55"/>
      <c r="LEO1" s="55"/>
      <c r="LEP1" s="55"/>
      <c r="LEQ1" s="55"/>
      <c r="LER1" s="55"/>
      <c r="LES1" s="55"/>
      <c r="LET1" s="55"/>
      <c r="LEU1" s="55"/>
      <c r="LEV1" s="55"/>
      <c r="LEW1" s="55"/>
      <c r="LEX1" s="55"/>
      <c r="LEY1" s="55"/>
      <c r="LEZ1" s="55"/>
      <c r="LFA1" s="55"/>
      <c r="LFB1" s="55"/>
      <c r="LFC1" s="55"/>
      <c r="LFD1" s="55"/>
      <c r="LFE1" s="55"/>
      <c r="LFF1" s="55"/>
      <c r="LFG1" s="55"/>
      <c r="LFH1" s="55"/>
      <c r="LFI1" s="55"/>
      <c r="LFJ1" s="55"/>
      <c r="LFK1" s="55"/>
      <c r="LFL1" s="55"/>
      <c r="LFM1" s="55"/>
      <c r="LFN1" s="55"/>
      <c r="LFO1" s="55"/>
      <c r="LFP1" s="55"/>
      <c r="LFQ1" s="55"/>
      <c r="LFR1" s="55"/>
      <c r="LFS1" s="55"/>
      <c r="LFT1" s="55"/>
      <c r="LFU1" s="55"/>
      <c r="LFV1" s="55"/>
      <c r="LFW1" s="55"/>
      <c r="LFX1" s="55"/>
      <c r="LFY1" s="55"/>
      <c r="LFZ1" s="55"/>
      <c r="LGA1" s="55"/>
      <c r="LGB1" s="55"/>
      <c r="LGC1" s="55"/>
      <c r="LGD1" s="55"/>
      <c r="LGE1" s="55"/>
      <c r="LGF1" s="55"/>
      <c r="LGG1" s="55"/>
      <c r="LGH1" s="55"/>
      <c r="LGI1" s="55"/>
      <c r="LGJ1" s="55"/>
      <c r="LGK1" s="55"/>
      <c r="LGL1" s="55"/>
      <c r="LGM1" s="55"/>
      <c r="LGN1" s="55"/>
      <c r="LGO1" s="55"/>
      <c r="LGP1" s="55"/>
      <c r="LGQ1" s="55"/>
      <c r="LGR1" s="55"/>
      <c r="LGS1" s="55"/>
      <c r="LGT1" s="55"/>
      <c r="LGU1" s="55"/>
      <c r="LGV1" s="55"/>
      <c r="LGW1" s="55"/>
      <c r="LGX1" s="55"/>
      <c r="LGY1" s="55"/>
      <c r="LGZ1" s="55"/>
      <c r="LHA1" s="55"/>
      <c r="LHB1" s="55"/>
      <c r="LHC1" s="55"/>
      <c r="LHD1" s="55"/>
      <c r="LHE1" s="55"/>
      <c r="LHF1" s="55"/>
      <c r="LHG1" s="55"/>
      <c r="LHH1" s="55"/>
      <c r="LHI1" s="55"/>
      <c r="LHJ1" s="55"/>
      <c r="LHK1" s="55"/>
      <c r="LHL1" s="55"/>
      <c r="LHM1" s="55"/>
      <c r="LHN1" s="55"/>
      <c r="LHO1" s="55"/>
      <c r="LHP1" s="55"/>
      <c r="LHQ1" s="55"/>
      <c r="LHR1" s="55"/>
      <c r="LHS1" s="55"/>
      <c r="LHT1" s="55"/>
      <c r="LHU1" s="55"/>
      <c r="LHV1" s="55"/>
      <c r="LHW1" s="55"/>
      <c r="LHX1" s="55"/>
      <c r="LHY1" s="55"/>
      <c r="LHZ1" s="55"/>
      <c r="LIA1" s="55"/>
      <c r="LIB1" s="55"/>
      <c r="LIC1" s="55"/>
      <c r="LID1" s="55"/>
      <c r="LIE1" s="55"/>
      <c r="LIF1" s="55"/>
      <c r="LIG1" s="55"/>
      <c r="LIH1" s="55"/>
      <c r="LII1" s="55"/>
      <c r="LIJ1" s="55"/>
      <c r="LIK1" s="55"/>
      <c r="LIL1" s="55"/>
      <c r="LIM1" s="55"/>
      <c r="LIN1" s="55"/>
      <c r="LIO1" s="55"/>
      <c r="LIP1" s="55"/>
      <c r="LIQ1" s="55"/>
      <c r="LIR1" s="55"/>
      <c r="LIS1" s="55"/>
      <c r="LIT1" s="55"/>
      <c r="LIU1" s="55"/>
      <c r="LIV1" s="55"/>
      <c r="LIW1" s="55"/>
      <c r="LIX1" s="55"/>
      <c r="LIY1" s="55"/>
      <c r="LIZ1" s="55"/>
      <c r="LJA1" s="55"/>
      <c r="LJB1" s="55"/>
      <c r="LJC1" s="55"/>
      <c r="LJD1" s="55"/>
      <c r="LJE1" s="55"/>
      <c r="LJF1" s="55"/>
      <c r="LJG1" s="55"/>
      <c r="LJH1" s="55"/>
      <c r="LJI1" s="55"/>
      <c r="LJJ1" s="55"/>
      <c r="LJK1" s="55"/>
      <c r="LJL1" s="55"/>
      <c r="LJM1" s="55"/>
      <c r="LJN1" s="55"/>
      <c r="LJO1" s="55"/>
      <c r="LJP1" s="55"/>
      <c r="LJQ1" s="55"/>
      <c r="LJR1" s="55"/>
      <c r="LJS1" s="55"/>
      <c r="LJT1" s="55"/>
      <c r="LJU1" s="55"/>
      <c r="LJV1" s="55"/>
      <c r="LJW1" s="55"/>
      <c r="LJX1" s="55"/>
      <c r="LJY1" s="55"/>
      <c r="LJZ1" s="55"/>
      <c r="LKA1" s="55"/>
      <c r="LKB1" s="55"/>
      <c r="LKC1" s="55"/>
      <c r="LKD1" s="55"/>
      <c r="LKE1" s="55"/>
      <c r="LKF1" s="55"/>
      <c r="LKG1" s="55"/>
      <c r="LKH1" s="55"/>
      <c r="LKI1" s="55"/>
      <c r="LKJ1" s="55"/>
      <c r="LKK1" s="55"/>
      <c r="LKL1" s="55"/>
      <c r="LKM1" s="55"/>
      <c r="LKN1" s="55"/>
      <c r="LKO1" s="55"/>
      <c r="LKP1" s="55"/>
      <c r="LKQ1" s="55"/>
      <c r="LKR1" s="55"/>
      <c r="LKS1" s="55"/>
      <c r="LKT1" s="55"/>
      <c r="LKU1" s="55"/>
      <c r="LKV1" s="55"/>
      <c r="LKW1" s="55"/>
      <c r="LKX1" s="55"/>
      <c r="LKY1" s="55"/>
      <c r="LKZ1" s="55"/>
      <c r="LLA1" s="55"/>
      <c r="LLB1" s="55"/>
      <c r="LLC1" s="55"/>
      <c r="LLD1" s="55"/>
      <c r="LLE1" s="55"/>
      <c r="LLF1" s="55"/>
      <c r="LLG1" s="55"/>
      <c r="LLH1" s="55"/>
      <c r="LLI1" s="55"/>
      <c r="LLJ1" s="55"/>
      <c r="LLK1" s="55"/>
      <c r="LLL1" s="55"/>
      <c r="LLM1" s="55"/>
      <c r="LLN1" s="55"/>
      <c r="LLO1" s="55"/>
      <c r="LLP1" s="55"/>
      <c r="LLQ1" s="55"/>
      <c r="LLR1" s="55"/>
      <c r="LLS1" s="55"/>
      <c r="LLT1" s="55"/>
      <c r="LLU1" s="55"/>
      <c r="LLV1" s="55"/>
      <c r="LLW1" s="55"/>
      <c r="LLX1" s="55"/>
      <c r="LLY1" s="55"/>
      <c r="LLZ1" s="55"/>
      <c r="LMA1" s="55"/>
      <c r="LMB1" s="55"/>
      <c r="LMC1" s="55"/>
      <c r="LMD1" s="55"/>
      <c r="LME1" s="55"/>
      <c r="LMF1" s="55"/>
      <c r="LMG1" s="55"/>
      <c r="LMH1" s="55"/>
      <c r="LMI1" s="55"/>
      <c r="LMJ1" s="55"/>
      <c r="LMK1" s="55"/>
      <c r="LML1" s="55"/>
      <c r="LMM1" s="55"/>
      <c r="LMN1" s="55"/>
      <c r="LMO1" s="55"/>
      <c r="LMP1" s="55"/>
      <c r="LMQ1" s="55"/>
      <c r="LMR1" s="55"/>
      <c r="LMS1" s="55"/>
      <c r="LMT1" s="55"/>
      <c r="LMU1" s="55"/>
      <c r="LMV1" s="55"/>
      <c r="LMW1" s="55"/>
      <c r="LMX1" s="55"/>
      <c r="LMY1" s="55"/>
      <c r="LMZ1" s="55"/>
      <c r="LNA1" s="55"/>
      <c r="LNB1" s="55"/>
      <c r="LNC1" s="55"/>
      <c r="LND1" s="55"/>
      <c r="LNE1" s="55"/>
      <c r="LNF1" s="55"/>
      <c r="LNG1" s="55"/>
      <c r="LNH1" s="55"/>
      <c r="LNI1" s="55"/>
      <c r="LNJ1" s="55"/>
      <c r="LNK1" s="55"/>
      <c r="LNL1" s="55"/>
      <c r="LNM1" s="55"/>
      <c r="LNN1" s="55"/>
      <c r="LNO1" s="55"/>
      <c r="LNP1" s="55"/>
      <c r="LNQ1" s="55"/>
      <c r="LNR1" s="55"/>
      <c r="LNS1" s="55"/>
      <c r="LNT1" s="55"/>
      <c r="LNU1" s="55"/>
      <c r="LNV1" s="55"/>
      <c r="LNW1" s="55"/>
      <c r="LNX1" s="55"/>
      <c r="LNY1" s="55"/>
      <c r="LNZ1" s="55"/>
      <c r="LOA1" s="55"/>
      <c r="LOB1" s="55"/>
      <c r="LOC1" s="55"/>
      <c r="LOD1" s="55"/>
      <c r="LOE1" s="55"/>
      <c r="LOF1" s="55"/>
      <c r="LOG1" s="55"/>
      <c r="LOH1" s="55"/>
      <c r="LOI1" s="55"/>
      <c r="LOJ1" s="55"/>
      <c r="LOK1" s="55"/>
      <c r="LOL1" s="55"/>
      <c r="LOM1" s="55"/>
      <c r="LON1" s="55"/>
      <c r="LOO1" s="55"/>
      <c r="LOP1" s="55"/>
      <c r="LOQ1" s="55"/>
      <c r="LOR1" s="55"/>
      <c r="LOS1" s="55"/>
      <c r="LOT1" s="55"/>
      <c r="LOU1" s="55"/>
      <c r="LOV1" s="55"/>
      <c r="LOW1" s="55"/>
      <c r="LOX1" s="55"/>
      <c r="LOY1" s="55"/>
      <c r="LOZ1" s="55"/>
      <c r="LPA1" s="55"/>
      <c r="LPB1" s="55"/>
      <c r="LPC1" s="55"/>
      <c r="LPD1" s="55"/>
      <c r="LPE1" s="55"/>
      <c r="LPF1" s="55"/>
      <c r="LPG1" s="55"/>
      <c r="LPH1" s="55"/>
      <c r="LPI1" s="55"/>
      <c r="LPJ1" s="55"/>
      <c r="LPK1" s="55"/>
      <c r="LPL1" s="55"/>
      <c r="LPM1" s="55"/>
      <c r="LPN1" s="55"/>
      <c r="LPO1" s="55"/>
      <c r="LPP1" s="55"/>
      <c r="LPQ1" s="55"/>
      <c r="LPR1" s="55"/>
      <c r="LPS1" s="55"/>
      <c r="LPT1" s="55"/>
      <c r="LPU1" s="55"/>
      <c r="LPV1" s="55"/>
      <c r="LPW1" s="55"/>
      <c r="LPX1" s="55"/>
      <c r="LPY1" s="55"/>
      <c r="LPZ1" s="55"/>
      <c r="LQA1" s="55"/>
      <c r="LQB1" s="55"/>
      <c r="LQC1" s="55"/>
      <c r="LQD1" s="55"/>
      <c r="LQE1" s="55"/>
      <c r="LQF1" s="55"/>
      <c r="LQG1" s="55"/>
      <c r="LQH1" s="55"/>
      <c r="LQI1" s="55"/>
      <c r="LQJ1" s="55"/>
      <c r="LQK1" s="55"/>
      <c r="LQL1" s="55"/>
      <c r="LQM1" s="55"/>
      <c r="LQN1" s="55"/>
      <c r="LQO1" s="55"/>
      <c r="LQP1" s="55"/>
      <c r="LQQ1" s="55"/>
      <c r="LQR1" s="55"/>
      <c r="LQS1" s="55"/>
      <c r="LQT1" s="55"/>
      <c r="LQU1" s="55"/>
      <c r="LQV1" s="55"/>
      <c r="LQW1" s="55"/>
      <c r="LQX1" s="55"/>
      <c r="LQY1" s="55"/>
      <c r="LQZ1" s="55"/>
      <c r="LRA1" s="55"/>
      <c r="LRB1" s="55"/>
      <c r="LRC1" s="55"/>
      <c r="LRD1" s="55"/>
      <c r="LRE1" s="55"/>
      <c r="LRF1" s="55"/>
      <c r="LRG1" s="55"/>
      <c r="LRH1" s="55"/>
      <c r="LRI1" s="55"/>
      <c r="LRJ1" s="55"/>
      <c r="LRK1" s="55"/>
      <c r="LRL1" s="55"/>
      <c r="LRM1" s="55"/>
      <c r="LRN1" s="55"/>
      <c r="LRO1" s="55"/>
      <c r="LRP1" s="55"/>
      <c r="LRQ1" s="55"/>
      <c r="LRR1" s="55"/>
      <c r="LRS1" s="55"/>
      <c r="LRT1" s="55"/>
      <c r="LRU1" s="55"/>
      <c r="LRV1" s="55"/>
      <c r="LRW1" s="55"/>
      <c r="LRX1" s="55"/>
      <c r="LRY1" s="55"/>
      <c r="LRZ1" s="55"/>
      <c r="LSA1" s="55"/>
      <c r="LSB1" s="55"/>
      <c r="LSC1" s="55"/>
      <c r="LSD1" s="55"/>
      <c r="LSE1" s="55"/>
      <c r="LSF1" s="55"/>
      <c r="LSG1" s="55"/>
      <c r="LSH1" s="55"/>
      <c r="LSI1" s="55"/>
      <c r="LSJ1" s="55"/>
      <c r="LSK1" s="55"/>
      <c r="LSL1" s="55"/>
      <c r="LSM1" s="55"/>
      <c r="LSN1" s="55"/>
      <c r="LSO1" s="55"/>
      <c r="LSP1" s="55"/>
      <c r="LSQ1" s="55"/>
      <c r="LSR1" s="55"/>
      <c r="LSS1" s="55"/>
      <c r="LST1" s="55"/>
      <c r="LSU1" s="55"/>
      <c r="LSV1" s="55"/>
      <c r="LSW1" s="55"/>
      <c r="LSX1" s="55"/>
      <c r="LSY1" s="55"/>
      <c r="LSZ1" s="55"/>
      <c r="LTA1" s="55"/>
      <c r="LTB1" s="55"/>
      <c r="LTC1" s="55"/>
      <c r="LTD1" s="55"/>
      <c r="LTE1" s="55"/>
      <c r="LTF1" s="55"/>
      <c r="LTG1" s="55"/>
      <c r="LTH1" s="55"/>
      <c r="LTI1" s="55"/>
      <c r="LTJ1" s="55"/>
      <c r="LTK1" s="55"/>
      <c r="LTL1" s="55"/>
      <c r="LTM1" s="55"/>
      <c r="LTN1" s="55"/>
      <c r="LTO1" s="55"/>
      <c r="LTP1" s="55"/>
      <c r="LTQ1" s="55"/>
      <c r="LTR1" s="55"/>
      <c r="LTS1" s="55"/>
      <c r="LTT1" s="55"/>
      <c r="LTU1" s="55"/>
      <c r="LTV1" s="55"/>
      <c r="LTW1" s="55"/>
      <c r="LTX1" s="55"/>
      <c r="LTY1" s="55"/>
      <c r="LTZ1" s="55"/>
      <c r="LUA1" s="55"/>
      <c r="LUB1" s="55"/>
      <c r="LUC1" s="55"/>
      <c r="LUD1" s="55"/>
      <c r="LUE1" s="55"/>
      <c r="LUF1" s="55"/>
      <c r="LUG1" s="55"/>
      <c r="LUH1" s="55"/>
      <c r="LUI1" s="55"/>
      <c r="LUJ1" s="55"/>
      <c r="LUK1" s="55"/>
      <c r="LUL1" s="55"/>
      <c r="LUM1" s="55"/>
      <c r="LUN1" s="55"/>
      <c r="LUO1" s="55"/>
      <c r="LUP1" s="55"/>
      <c r="LUQ1" s="55"/>
      <c r="LUR1" s="55"/>
      <c r="LUS1" s="55"/>
      <c r="LUT1" s="55"/>
      <c r="LUU1" s="55"/>
      <c r="LUV1" s="55"/>
      <c r="LUW1" s="55"/>
      <c r="LUX1" s="55"/>
      <c r="LUY1" s="55"/>
      <c r="LUZ1" s="55"/>
      <c r="LVA1" s="55"/>
      <c r="LVB1" s="55"/>
      <c r="LVC1" s="55"/>
      <c r="LVD1" s="55"/>
      <c r="LVE1" s="55"/>
      <c r="LVF1" s="55"/>
      <c r="LVG1" s="55"/>
      <c r="LVH1" s="55"/>
      <c r="LVI1" s="55"/>
      <c r="LVJ1" s="55"/>
      <c r="LVK1" s="55"/>
      <c r="LVL1" s="55"/>
      <c r="LVM1" s="55"/>
      <c r="LVN1" s="55"/>
      <c r="LVO1" s="55"/>
      <c r="LVP1" s="55"/>
      <c r="LVQ1" s="55"/>
      <c r="LVR1" s="55"/>
      <c r="LVS1" s="55"/>
      <c r="LVT1" s="55"/>
      <c r="LVU1" s="55"/>
      <c r="LVV1" s="55"/>
      <c r="LVW1" s="55"/>
      <c r="LVX1" s="55"/>
      <c r="LVY1" s="55"/>
      <c r="LVZ1" s="55"/>
      <c r="LWA1" s="55"/>
      <c r="LWB1" s="55"/>
      <c r="LWC1" s="55"/>
      <c r="LWD1" s="55"/>
      <c r="LWE1" s="55"/>
      <c r="LWF1" s="55"/>
      <c r="LWG1" s="55"/>
      <c r="LWH1" s="55"/>
      <c r="LWI1" s="55"/>
      <c r="LWJ1" s="55"/>
      <c r="LWK1" s="55"/>
      <c r="LWL1" s="55"/>
      <c r="LWM1" s="55"/>
      <c r="LWN1" s="55"/>
      <c r="LWO1" s="55"/>
      <c r="LWP1" s="55"/>
      <c r="LWQ1" s="55"/>
      <c r="LWR1" s="55"/>
      <c r="LWS1" s="55"/>
      <c r="LWT1" s="55"/>
      <c r="LWU1" s="55"/>
      <c r="LWV1" s="55"/>
      <c r="LWW1" s="55"/>
      <c r="LWX1" s="55"/>
      <c r="LWY1" s="55"/>
      <c r="LWZ1" s="55"/>
      <c r="LXA1" s="55"/>
      <c r="LXB1" s="55"/>
      <c r="LXC1" s="55"/>
      <c r="LXD1" s="55"/>
      <c r="LXE1" s="55"/>
      <c r="LXF1" s="55"/>
      <c r="LXG1" s="55"/>
      <c r="LXH1" s="55"/>
      <c r="LXI1" s="55"/>
      <c r="LXJ1" s="55"/>
      <c r="LXK1" s="55"/>
      <c r="LXL1" s="55"/>
      <c r="LXM1" s="55"/>
      <c r="LXN1" s="55"/>
      <c r="LXO1" s="55"/>
      <c r="LXP1" s="55"/>
      <c r="LXQ1" s="55"/>
      <c r="LXR1" s="55"/>
      <c r="LXS1" s="55"/>
      <c r="LXT1" s="55"/>
      <c r="LXU1" s="55"/>
      <c r="LXV1" s="55"/>
      <c r="LXW1" s="55"/>
      <c r="LXX1" s="55"/>
      <c r="LXY1" s="55"/>
      <c r="LXZ1" s="55"/>
      <c r="LYA1" s="55"/>
      <c r="LYB1" s="55"/>
      <c r="LYC1" s="55"/>
      <c r="LYD1" s="55"/>
      <c r="LYE1" s="55"/>
      <c r="LYF1" s="55"/>
      <c r="LYG1" s="55"/>
      <c r="LYH1" s="55"/>
      <c r="LYI1" s="55"/>
      <c r="LYJ1" s="55"/>
      <c r="LYK1" s="55"/>
      <c r="LYL1" s="55"/>
      <c r="LYM1" s="55"/>
      <c r="LYN1" s="55"/>
      <c r="LYO1" s="55"/>
      <c r="LYP1" s="55"/>
      <c r="LYQ1" s="55"/>
      <c r="LYR1" s="55"/>
      <c r="LYS1" s="55"/>
      <c r="LYT1" s="55"/>
      <c r="LYU1" s="55"/>
      <c r="LYV1" s="55"/>
      <c r="LYW1" s="55"/>
      <c r="LYX1" s="55"/>
      <c r="LYY1" s="55"/>
      <c r="LYZ1" s="55"/>
      <c r="LZA1" s="55"/>
      <c r="LZB1" s="55"/>
      <c r="LZC1" s="55"/>
      <c r="LZD1" s="55"/>
      <c r="LZE1" s="55"/>
      <c r="LZF1" s="55"/>
      <c r="LZG1" s="55"/>
      <c r="LZH1" s="55"/>
      <c r="LZI1" s="55"/>
      <c r="LZJ1" s="55"/>
      <c r="LZK1" s="55"/>
      <c r="LZL1" s="55"/>
      <c r="LZM1" s="55"/>
      <c r="LZN1" s="55"/>
      <c r="LZO1" s="55"/>
      <c r="LZP1" s="55"/>
      <c r="LZQ1" s="55"/>
      <c r="LZR1" s="55"/>
      <c r="LZS1" s="55"/>
      <c r="LZT1" s="55"/>
      <c r="LZU1" s="55"/>
      <c r="LZV1" s="55"/>
      <c r="LZW1" s="55"/>
      <c r="LZX1" s="55"/>
      <c r="LZY1" s="55"/>
      <c r="LZZ1" s="55"/>
      <c r="MAA1" s="55"/>
      <c r="MAB1" s="55"/>
      <c r="MAC1" s="55"/>
      <c r="MAD1" s="55"/>
      <c r="MAE1" s="55"/>
      <c r="MAF1" s="55"/>
      <c r="MAG1" s="55"/>
      <c r="MAH1" s="55"/>
      <c r="MAI1" s="55"/>
      <c r="MAJ1" s="55"/>
      <c r="MAK1" s="55"/>
      <c r="MAL1" s="55"/>
      <c r="MAM1" s="55"/>
      <c r="MAN1" s="55"/>
      <c r="MAO1" s="55"/>
      <c r="MAP1" s="55"/>
      <c r="MAQ1" s="55"/>
      <c r="MAR1" s="55"/>
      <c r="MAS1" s="55"/>
      <c r="MAT1" s="55"/>
      <c r="MAU1" s="55"/>
      <c r="MAV1" s="55"/>
      <c r="MAW1" s="55"/>
      <c r="MAX1" s="55"/>
      <c r="MAY1" s="55"/>
      <c r="MAZ1" s="55"/>
      <c r="MBA1" s="55"/>
      <c r="MBB1" s="55"/>
      <c r="MBC1" s="55"/>
      <c r="MBD1" s="55"/>
      <c r="MBE1" s="55"/>
      <c r="MBF1" s="55"/>
      <c r="MBG1" s="55"/>
      <c r="MBH1" s="55"/>
      <c r="MBI1" s="55"/>
      <c r="MBJ1" s="55"/>
      <c r="MBK1" s="55"/>
      <c r="MBL1" s="55"/>
      <c r="MBM1" s="55"/>
      <c r="MBN1" s="55"/>
      <c r="MBO1" s="55"/>
      <c r="MBP1" s="55"/>
      <c r="MBQ1" s="55"/>
      <c r="MBR1" s="55"/>
      <c r="MBS1" s="55"/>
      <c r="MBT1" s="55"/>
      <c r="MBU1" s="55"/>
      <c r="MBV1" s="55"/>
      <c r="MBW1" s="55"/>
      <c r="MBX1" s="55"/>
      <c r="MBY1" s="55"/>
      <c r="MBZ1" s="55"/>
      <c r="MCA1" s="55"/>
      <c r="MCB1" s="55"/>
      <c r="MCC1" s="55"/>
      <c r="MCD1" s="55"/>
      <c r="MCE1" s="55"/>
      <c r="MCF1" s="55"/>
      <c r="MCG1" s="55"/>
      <c r="MCH1" s="55"/>
      <c r="MCI1" s="55"/>
      <c r="MCJ1" s="55"/>
      <c r="MCK1" s="55"/>
      <c r="MCL1" s="55"/>
      <c r="MCM1" s="55"/>
      <c r="MCN1" s="55"/>
      <c r="MCO1" s="55"/>
      <c r="MCP1" s="55"/>
      <c r="MCQ1" s="55"/>
      <c r="MCR1" s="55"/>
      <c r="MCS1" s="55"/>
      <c r="MCT1" s="55"/>
      <c r="MCU1" s="55"/>
      <c r="MCV1" s="55"/>
      <c r="MCW1" s="55"/>
      <c r="MCX1" s="55"/>
      <c r="MCY1" s="55"/>
      <c r="MCZ1" s="55"/>
      <c r="MDA1" s="55"/>
      <c r="MDB1" s="55"/>
      <c r="MDC1" s="55"/>
      <c r="MDD1" s="55"/>
      <c r="MDE1" s="55"/>
      <c r="MDF1" s="55"/>
      <c r="MDG1" s="55"/>
      <c r="MDH1" s="55"/>
      <c r="MDI1" s="55"/>
      <c r="MDJ1" s="55"/>
      <c r="MDK1" s="55"/>
      <c r="MDL1" s="55"/>
      <c r="MDM1" s="55"/>
      <c r="MDN1" s="55"/>
      <c r="MDO1" s="55"/>
      <c r="MDP1" s="55"/>
      <c r="MDQ1" s="55"/>
      <c r="MDR1" s="55"/>
      <c r="MDS1" s="55"/>
      <c r="MDT1" s="55"/>
      <c r="MDU1" s="55"/>
      <c r="MDV1" s="55"/>
      <c r="MDW1" s="55"/>
      <c r="MDX1" s="55"/>
      <c r="MDY1" s="55"/>
      <c r="MDZ1" s="55"/>
      <c r="MEA1" s="55"/>
      <c r="MEB1" s="55"/>
      <c r="MEC1" s="55"/>
      <c r="MED1" s="55"/>
      <c r="MEE1" s="55"/>
      <c r="MEF1" s="55"/>
      <c r="MEG1" s="55"/>
      <c r="MEH1" s="55"/>
      <c r="MEI1" s="55"/>
      <c r="MEJ1" s="55"/>
      <c r="MEK1" s="55"/>
      <c r="MEL1" s="55"/>
      <c r="MEM1" s="55"/>
      <c r="MEN1" s="55"/>
      <c r="MEO1" s="55"/>
      <c r="MEP1" s="55"/>
      <c r="MEQ1" s="55"/>
      <c r="MER1" s="55"/>
      <c r="MES1" s="55"/>
      <c r="MET1" s="55"/>
      <c r="MEU1" s="55"/>
      <c r="MEV1" s="55"/>
      <c r="MEW1" s="55"/>
      <c r="MEX1" s="55"/>
      <c r="MEY1" s="55"/>
      <c r="MEZ1" s="55"/>
      <c r="MFA1" s="55"/>
      <c r="MFB1" s="55"/>
      <c r="MFC1" s="55"/>
      <c r="MFD1" s="55"/>
      <c r="MFE1" s="55"/>
      <c r="MFF1" s="55"/>
      <c r="MFG1" s="55"/>
      <c r="MFH1" s="55"/>
      <c r="MFI1" s="55"/>
      <c r="MFJ1" s="55"/>
      <c r="MFK1" s="55"/>
      <c r="MFL1" s="55"/>
      <c r="MFM1" s="55"/>
      <c r="MFN1" s="55"/>
      <c r="MFO1" s="55"/>
      <c r="MFP1" s="55"/>
      <c r="MFQ1" s="55"/>
      <c r="MFR1" s="55"/>
      <c r="MFS1" s="55"/>
      <c r="MFT1" s="55"/>
      <c r="MFU1" s="55"/>
      <c r="MFV1" s="55"/>
      <c r="MFW1" s="55"/>
      <c r="MFX1" s="55"/>
      <c r="MFY1" s="55"/>
      <c r="MFZ1" s="55"/>
      <c r="MGA1" s="55"/>
      <c r="MGB1" s="55"/>
      <c r="MGC1" s="55"/>
      <c r="MGD1" s="55"/>
      <c r="MGE1" s="55"/>
      <c r="MGF1" s="55"/>
      <c r="MGG1" s="55"/>
      <c r="MGH1" s="55"/>
      <c r="MGI1" s="55"/>
      <c r="MGJ1" s="55"/>
      <c r="MGK1" s="55"/>
      <c r="MGL1" s="55"/>
      <c r="MGM1" s="55"/>
      <c r="MGN1" s="55"/>
      <c r="MGO1" s="55"/>
      <c r="MGP1" s="55"/>
      <c r="MGQ1" s="55"/>
      <c r="MGR1" s="55"/>
      <c r="MGS1" s="55"/>
      <c r="MGT1" s="55"/>
      <c r="MGU1" s="55"/>
      <c r="MGV1" s="55"/>
      <c r="MGW1" s="55"/>
      <c r="MGX1" s="55"/>
      <c r="MGY1" s="55"/>
      <c r="MGZ1" s="55"/>
      <c r="MHA1" s="55"/>
      <c r="MHB1" s="55"/>
      <c r="MHC1" s="55"/>
      <c r="MHD1" s="55"/>
      <c r="MHE1" s="55"/>
      <c r="MHF1" s="55"/>
      <c r="MHG1" s="55"/>
      <c r="MHH1" s="55"/>
      <c r="MHI1" s="55"/>
      <c r="MHJ1" s="55"/>
      <c r="MHK1" s="55"/>
      <c r="MHL1" s="55"/>
      <c r="MHM1" s="55"/>
      <c r="MHN1" s="55"/>
      <c r="MHO1" s="55"/>
      <c r="MHP1" s="55"/>
      <c r="MHQ1" s="55"/>
      <c r="MHR1" s="55"/>
      <c r="MHS1" s="55"/>
      <c r="MHT1" s="55"/>
      <c r="MHU1" s="55"/>
      <c r="MHV1" s="55"/>
      <c r="MHW1" s="55"/>
      <c r="MHX1" s="55"/>
      <c r="MHY1" s="55"/>
      <c r="MHZ1" s="55"/>
      <c r="MIA1" s="55"/>
      <c r="MIB1" s="55"/>
      <c r="MIC1" s="55"/>
      <c r="MID1" s="55"/>
      <c r="MIE1" s="55"/>
      <c r="MIF1" s="55"/>
      <c r="MIG1" s="55"/>
      <c r="MIH1" s="55"/>
      <c r="MII1" s="55"/>
      <c r="MIJ1" s="55"/>
      <c r="MIK1" s="55"/>
      <c r="MIL1" s="55"/>
      <c r="MIM1" s="55"/>
      <c r="MIN1" s="55"/>
      <c r="MIO1" s="55"/>
      <c r="MIP1" s="55"/>
      <c r="MIQ1" s="55"/>
      <c r="MIR1" s="55"/>
      <c r="MIS1" s="55"/>
      <c r="MIT1" s="55"/>
      <c r="MIU1" s="55"/>
      <c r="MIV1" s="55"/>
      <c r="MIW1" s="55"/>
      <c r="MIX1" s="55"/>
      <c r="MIY1" s="55"/>
      <c r="MIZ1" s="55"/>
      <c r="MJA1" s="55"/>
      <c r="MJB1" s="55"/>
      <c r="MJC1" s="55"/>
      <c r="MJD1" s="55"/>
      <c r="MJE1" s="55"/>
      <c r="MJF1" s="55"/>
      <c r="MJG1" s="55"/>
      <c r="MJH1" s="55"/>
      <c r="MJI1" s="55"/>
      <c r="MJJ1" s="55"/>
      <c r="MJK1" s="55"/>
      <c r="MJL1" s="55"/>
      <c r="MJM1" s="55"/>
      <c r="MJN1" s="55"/>
      <c r="MJO1" s="55"/>
      <c r="MJP1" s="55"/>
      <c r="MJQ1" s="55"/>
      <c r="MJR1" s="55"/>
      <c r="MJS1" s="55"/>
      <c r="MJT1" s="55"/>
      <c r="MJU1" s="55"/>
      <c r="MJV1" s="55"/>
      <c r="MJW1" s="55"/>
      <c r="MJX1" s="55"/>
      <c r="MJY1" s="55"/>
      <c r="MJZ1" s="55"/>
      <c r="MKA1" s="55"/>
      <c r="MKB1" s="55"/>
      <c r="MKC1" s="55"/>
      <c r="MKD1" s="55"/>
      <c r="MKE1" s="55"/>
      <c r="MKF1" s="55"/>
      <c r="MKG1" s="55"/>
      <c r="MKH1" s="55"/>
      <c r="MKI1" s="55"/>
      <c r="MKJ1" s="55"/>
      <c r="MKK1" s="55"/>
      <c r="MKL1" s="55"/>
      <c r="MKM1" s="55"/>
      <c r="MKN1" s="55"/>
      <c r="MKO1" s="55"/>
      <c r="MKP1" s="55"/>
      <c r="MKQ1" s="55"/>
      <c r="MKR1" s="55"/>
      <c r="MKS1" s="55"/>
      <c r="MKT1" s="55"/>
      <c r="MKU1" s="55"/>
      <c r="MKV1" s="55"/>
      <c r="MKW1" s="55"/>
      <c r="MKX1" s="55"/>
      <c r="MKY1" s="55"/>
      <c r="MKZ1" s="55"/>
      <c r="MLA1" s="55"/>
      <c r="MLB1" s="55"/>
      <c r="MLC1" s="55"/>
      <c r="MLD1" s="55"/>
      <c r="MLE1" s="55"/>
      <c r="MLF1" s="55"/>
      <c r="MLG1" s="55"/>
      <c r="MLH1" s="55"/>
      <c r="MLI1" s="55"/>
      <c r="MLJ1" s="55"/>
      <c r="MLK1" s="55"/>
      <c r="MLL1" s="55"/>
      <c r="MLM1" s="55"/>
      <c r="MLN1" s="55"/>
      <c r="MLO1" s="55"/>
      <c r="MLP1" s="55"/>
      <c r="MLQ1" s="55"/>
      <c r="MLR1" s="55"/>
      <c r="MLS1" s="55"/>
      <c r="MLT1" s="55"/>
      <c r="MLU1" s="55"/>
      <c r="MLV1" s="55"/>
      <c r="MLW1" s="55"/>
      <c r="MLX1" s="55"/>
      <c r="MLY1" s="55"/>
      <c r="MLZ1" s="55"/>
      <c r="MMA1" s="55"/>
      <c r="MMB1" s="55"/>
      <c r="MMC1" s="55"/>
      <c r="MMD1" s="55"/>
      <c r="MME1" s="55"/>
      <c r="MMF1" s="55"/>
      <c r="MMG1" s="55"/>
      <c r="MMH1" s="55"/>
      <c r="MMI1" s="55"/>
      <c r="MMJ1" s="55"/>
      <c r="MMK1" s="55"/>
      <c r="MML1" s="55"/>
      <c r="MMM1" s="55"/>
      <c r="MMN1" s="55"/>
      <c r="MMO1" s="55"/>
      <c r="MMP1" s="55"/>
      <c r="MMQ1" s="55"/>
      <c r="MMR1" s="55"/>
      <c r="MMS1" s="55"/>
      <c r="MMT1" s="55"/>
      <c r="MMU1" s="55"/>
      <c r="MMV1" s="55"/>
      <c r="MMW1" s="55"/>
      <c r="MMX1" s="55"/>
      <c r="MMY1" s="55"/>
      <c r="MMZ1" s="55"/>
      <c r="MNA1" s="55"/>
      <c r="MNB1" s="55"/>
      <c r="MNC1" s="55"/>
      <c r="MND1" s="55"/>
      <c r="MNE1" s="55"/>
      <c r="MNF1" s="55"/>
      <c r="MNG1" s="55"/>
      <c r="MNH1" s="55"/>
      <c r="MNI1" s="55"/>
      <c r="MNJ1" s="55"/>
      <c r="MNK1" s="55"/>
      <c r="MNL1" s="55"/>
      <c r="MNM1" s="55"/>
      <c r="MNN1" s="55"/>
      <c r="MNO1" s="55"/>
      <c r="MNP1" s="55"/>
      <c r="MNQ1" s="55"/>
      <c r="MNR1" s="55"/>
      <c r="MNS1" s="55"/>
      <c r="MNT1" s="55"/>
      <c r="MNU1" s="55"/>
      <c r="MNV1" s="55"/>
      <c r="MNW1" s="55"/>
      <c r="MNX1" s="55"/>
      <c r="MNY1" s="55"/>
      <c r="MNZ1" s="55"/>
      <c r="MOA1" s="55"/>
      <c r="MOB1" s="55"/>
      <c r="MOC1" s="55"/>
      <c r="MOD1" s="55"/>
      <c r="MOE1" s="55"/>
      <c r="MOF1" s="55"/>
      <c r="MOG1" s="55"/>
      <c r="MOH1" s="55"/>
      <c r="MOI1" s="55"/>
      <c r="MOJ1" s="55"/>
      <c r="MOK1" s="55"/>
      <c r="MOL1" s="55"/>
      <c r="MOM1" s="55"/>
      <c r="MON1" s="55"/>
      <c r="MOO1" s="55"/>
      <c r="MOP1" s="55"/>
      <c r="MOQ1" s="55"/>
      <c r="MOR1" s="55"/>
      <c r="MOS1" s="55"/>
      <c r="MOT1" s="55"/>
      <c r="MOU1" s="55"/>
      <c r="MOV1" s="55"/>
      <c r="MOW1" s="55"/>
      <c r="MOX1" s="55"/>
      <c r="MOY1" s="55"/>
      <c r="MOZ1" s="55"/>
      <c r="MPA1" s="55"/>
      <c r="MPB1" s="55"/>
      <c r="MPC1" s="55"/>
      <c r="MPD1" s="55"/>
      <c r="MPE1" s="55"/>
      <c r="MPF1" s="55"/>
      <c r="MPG1" s="55"/>
      <c r="MPH1" s="55"/>
      <c r="MPI1" s="55"/>
      <c r="MPJ1" s="55"/>
      <c r="MPK1" s="55"/>
      <c r="MPL1" s="55"/>
      <c r="MPM1" s="55"/>
      <c r="MPN1" s="55"/>
      <c r="MPO1" s="55"/>
      <c r="MPP1" s="55"/>
      <c r="MPQ1" s="55"/>
      <c r="MPR1" s="55"/>
      <c r="MPS1" s="55"/>
      <c r="MPT1" s="55"/>
      <c r="MPU1" s="55"/>
      <c r="MPV1" s="55"/>
      <c r="MPW1" s="55"/>
      <c r="MPX1" s="55"/>
      <c r="MPY1" s="55"/>
      <c r="MPZ1" s="55"/>
      <c r="MQA1" s="55"/>
      <c r="MQB1" s="55"/>
      <c r="MQC1" s="55"/>
      <c r="MQD1" s="55"/>
      <c r="MQE1" s="55"/>
      <c r="MQF1" s="55"/>
      <c r="MQG1" s="55"/>
      <c r="MQH1" s="55"/>
      <c r="MQI1" s="55"/>
      <c r="MQJ1" s="55"/>
      <c r="MQK1" s="55"/>
      <c r="MQL1" s="55"/>
      <c r="MQM1" s="55"/>
      <c r="MQN1" s="55"/>
      <c r="MQO1" s="55"/>
      <c r="MQP1" s="55"/>
      <c r="MQQ1" s="55"/>
      <c r="MQR1" s="55"/>
      <c r="MQS1" s="55"/>
      <c r="MQT1" s="55"/>
      <c r="MQU1" s="55"/>
      <c r="MQV1" s="55"/>
      <c r="MQW1" s="55"/>
      <c r="MQX1" s="55"/>
      <c r="MQY1" s="55"/>
      <c r="MQZ1" s="55"/>
      <c r="MRA1" s="55"/>
      <c r="MRB1" s="55"/>
      <c r="MRC1" s="55"/>
      <c r="MRD1" s="55"/>
      <c r="MRE1" s="55"/>
      <c r="MRF1" s="55"/>
      <c r="MRG1" s="55"/>
      <c r="MRH1" s="55"/>
      <c r="MRI1" s="55"/>
      <c r="MRJ1" s="55"/>
      <c r="MRK1" s="55"/>
      <c r="MRL1" s="55"/>
      <c r="MRM1" s="55"/>
      <c r="MRN1" s="55"/>
      <c r="MRO1" s="55"/>
      <c r="MRP1" s="55"/>
      <c r="MRQ1" s="55"/>
      <c r="MRR1" s="55"/>
      <c r="MRS1" s="55"/>
      <c r="MRT1" s="55"/>
      <c r="MRU1" s="55"/>
      <c r="MRV1" s="55"/>
      <c r="MRW1" s="55"/>
      <c r="MRX1" s="55"/>
      <c r="MRY1" s="55"/>
      <c r="MRZ1" s="55"/>
      <c r="MSA1" s="55"/>
      <c r="MSB1" s="55"/>
      <c r="MSC1" s="55"/>
      <c r="MSD1" s="55"/>
      <c r="MSE1" s="55"/>
      <c r="MSF1" s="55"/>
      <c r="MSG1" s="55"/>
      <c r="MSH1" s="55"/>
      <c r="MSI1" s="55"/>
      <c r="MSJ1" s="55"/>
      <c r="MSK1" s="55"/>
      <c r="MSL1" s="55"/>
      <c r="MSM1" s="55"/>
      <c r="MSN1" s="55"/>
      <c r="MSO1" s="55"/>
      <c r="MSP1" s="55"/>
      <c r="MSQ1" s="55"/>
      <c r="MSR1" s="55"/>
      <c r="MSS1" s="55"/>
      <c r="MST1" s="55"/>
      <c r="MSU1" s="55"/>
      <c r="MSV1" s="55"/>
      <c r="MSW1" s="55"/>
      <c r="MSX1" s="55"/>
      <c r="MSY1" s="55"/>
      <c r="MSZ1" s="55"/>
      <c r="MTA1" s="55"/>
      <c r="MTB1" s="55"/>
      <c r="MTC1" s="55"/>
      <c r="MTD1" s="55"/>
      <c r="MTE1" s="55"/>
      <c r="MTF1" s="55"/>
      <c r="MTG1" s="55"/>
      <c r="MTH1" s="55"/>
      <c r="MTI1" s="55"/>
      <c r="MTJ1" s="55"/>
      <c r="MTK1" s="55"/>
      <c r="MTL1" s="55"/>
      <c r="MTM1" s="55"/>
      <c r="MTN1" s="55"/>
      <c r="MTO1" s="55"/>
      <c r="MTP1" s="55"/>
      <c r="MTQ1" s="55"/>
      <c r="MTR1" s="55"/>
      <c r="MTS1" s="55"/>
      <c r="MTT1" s="55"/>
      <c r="MTU1" s="55"/>
      <c r="MTV1" s="55"/>
      <c r="MTW1" s="55"/>
      <c r="MTX1" s="55"/>
      <c r="MTY1" s="55"/>
      <c r="MTZ1" s="55"/>
      <c r="MUA1" s="55"/>
      <c r="MUB1" s="55"/>
      <c r="MUC1" s="55"/>
      <c r="MUD1" s="55"/>
      <c r="MUE1" s="55"/>
      <c r="MUF1" s="55"/>
      <c r="MUG1" s="55"/>
      <c r="MUH1" s="55"/>
      <c r="MUI1" s="55"/>
      <c r="MUJ1" s="55"/>
      <c r="MUK1" s="55"/>
      <c r="MUL1" s="55"/>
      <c r="MUM1" s="55"/>
      <c r="MUN1" s="55"/>
      <c r="MUO1" s="55"/>
      <c r="MUP1" s="55"/>
      <c r="MUQ1" s="55"/>
      <c r="MUR1" s="55"/>
      <c r="MUS1" s="55"/>
      <c r="MUT1" s="55"/>
      <c r="MUU1" s="55"/>
      <c r="MUV1" s="55"/>
      <c r="MUW1" s="55"/>
      <c r="MUX1" s="55"/>
      <c r="MUY1" s="55"/>
      <c r="MUZ1" s="55"/>
      <c r="MVA1" s="55"/>
      <c r="MVB1" s="55"/>
      <c r="MVC1" s="55"/>
      <c r="MVD1" s="55"/>
      <c r="MVE1" s="55"/>
      <c r="MVF1" s="55"/>
      <c r="MVG1" s="55"/>
      <c r="MVH1" s="55"/>
      <c r="MVI1" s="55"/>
      <c r="MVJ1" s="55"/>
      <c r="MVK1" s="55"/>
      <c r="MVL1" s="55"/>
      <c r="MVM1" s="55"/>
      <c r="MVN1" s="55"/>
      <c r="MVO1" s="55"/>
      <c r="MVP1" s="55"/>
      <c r="MVQ1" s="55"/>
      <c r="MVR1" s="55"/>
      <c r="MVS1" s="55"/>
      <c r="MVT1" s="55"/>
      <c r="MVU1" s="55"/>
      <c r="MVV1" s="55"/>
      <c r="MVW1" s="55"/>
      <c r="MVX1" s="55"/>
      <c r="MVY1" s="55"/>
      <c r="MVZ1" s="55"/>
      <c r="MWA1" s="55"/>
      <c r="MWB1" s="55"/>
      <c r="MWC1" s="55"/>
      <c r="MWD1" s="55"/>
      <c r="MWE1" s="55"/>
      <c r="MWF1" s="55"/>
      <c r="MWG1" s="55"/>
      <c r="MWH1" s="55"/>
      <c r="MWI1" s="55"/>
      <c r="MWJ1" s="55"/>
      <c r="MWK1" s="55"/>
      <c r="MWL1" s="55"/>
      <c r="MWM1" s="55"/>
      <c r="MWN1" s="55"/>
      <c r="MWO1" s="55"/>
      <c r="MWP1" s="55"/>
      <c r="MWQ1" s="55"/>
      <c r="MWR1" s="55"/>
      <c r="MWS1" s="55"/>
      <c r="MWT1" s="55"/>
      <c r="MWU1" s="55"/>
      <c r="MWV1" s="55"/>
      <c r="MWW1" s="55"/>
      <c r="MWX1" s="55"/>
      <c r="MWY1" s="55"/>
      <c r="MWZ1" s="55"/>
      <c r="MXA1" s="55"/>
      <c r="MXB1" s="55"/>
      <c r="MXC1" s="55"/>
      <c r="MXD1" s="55"/>
      <c r="MXE1" s="55"/>
      <c r="MXF1" s="55"/>
      <c r="MXG1" s="55"/>
      <c r="MXH1" s="55"/>
      <c r="MXI1" s="55"/>
      <c r="MXJ1" s="55"/>
      <c r="MXK1" s="55"/>
      <c r="MXL1" s="55"/>
      <c r="MXM1" s="55"/>
      <c r="MXN1" s="55"/>
      <c r="MXO1" s="55"/>
      <c r="MXP1" s="55"/>
      <c r="MXQ1" s="55"/>
      <c r="MXR1" s="55"/>
      <c r="MXS1" s="55"/>
      <c r="MXT1" s="55"/>
      <c r="MXU1" s="55"/>
      <c r="MXV1" s="55"/>
      <c r="MXW1" s="55"/>
      <c r="MXX1" s="55"/>
      <c r="MXY1" s="55"/>
      <c r="MXZ1" s="55"/>
      <c r="MYA1" s="55"/>
      <c r="MYB1" s="55"/>
      <c r="MYC1" s="55"/>
      <c r="MYD1" s="55"/>
      <c r="MYE1" s="55"/>
      <c r="MYF1" s="55"/>
      <c r="MYG1" s="55"/>
      <c r="MYH1" s="55"/>
      <c r="MYI1" s="55"/>
      <c r="MYJ1" s="55"/>
      <c r="MYK1" s="55"/>
      <c r="MYL1" s="55"/>
      <c r="MYM1" s="55"/>
      <c r="MYN1" s="55"/>
      <c r="MYO1" s="55"/>
      <c r="MYP1" s="55"/>
      <c r="MYQ1" s="55"/>
      <c r="MYR1" s="55"/>
      <c r="MYS1" s="55"/>
      <c r="MYT1" s="55"/>
      <c r="MYU1" s="55"/>
      <c r="MYV1" s="55"/>
      <c r="MYW1" s="55"/>
      <c r="MYX1" s="55"/>
      <c r="MYY1" s="55"/>
      <c r="MYZ1" s="55"/>
      <c r="MZA1" s="55"/>
      <c r="MZB1" s="55"/>
      <c r="MZC1" s="55"/>
      <c r="MZD1" s="55"/>
      <c r="MZE1" s="55"/>
      <c r="MZF1" s="55"/>
      <c r="MZG1" s="55"/>
      <c r="MZH1" s="55"/>
      <c r="MZI1" s="55"/>
      <c r="MZJ1" s="55"/>
      <c r="MZK1" s="55"/>
      <c r="MZL1" s="55"/>
      <c r="MZM1" s="55"/>
      <c r="MZN1" s="55"/>
      <c r="MZO1" s="55"/>
      <c r="MZP1" s="55"/>
      <c r="MZQ1" s="55"/>
      <c r="MZR1" s="55"/>
      <c r="MZS1" s="55"/>
      <c r="MZT1" s="55"/>
      <c r="MZU1" s="55"/>
      <c r="MZV1" s="55"/>
      <c r="MZW1" s="55"/>
      <c r="MZX1" s="55"/>
      <c r="MZY1" s="55"/>
      <c r="MZZ1" s="55"/>
      <c r="NAA1" s="55"/>
      <c r="NAB1" s="55"/>
      <c r="NAC1" s="55"/>
      <c r="NAD1" s="55"/>
      <c r="NAE1" s="55"/>
      <c r="NAF1" s="55"/>
      <c r="NAG1" s="55"/>
      <c r="NAH1" s="55"/>
      <c r="NAI1" s="55"/>
      <c r="NAJ1" s="55"/>
      <c r="NAK1" s="55"/>
      <c r="NAL1" s="55"/>
      <c r="NAM1" s="55"/>
      <c r="NAN1" s="55"/>
      <c r="NAO1" s="55"/>
      <c r="NAP1" s="55"/>
      <c r="NAQ1" s="55"/>
      <c r="NAR1" s="55"/>
      <c r="NAS1" s="55"/>
      <c r="NAT1" s="55"/>
      <c r="NAU1" s="55"/>
      <c r="NAV1" s="55"/>
      <c r="NAW1" s="55"/>
      <c r="NAX1" s="55"/>
      <c r="NAY1" s="55"/>
      <c r="NAZ1" s="55"/>
      <c r="NBA1" s="55"/>
      <c r="NBB1" s="55"/>
      <c r="NBC1" s="55"/>
      <c r="NBD1" s="55"/>
      <c r="NBE1" s="55"/>
      <c r="NBF1" s="55"/>
      <c r="NBG1" s="55"/>
      <c r="NBH1" s="55"/>
      <c r="NBI1" s="55"/>
      <c r="NBJ1" s="55"/>
      <c r="NBK1" s="55"/>
      <c r="NBL1" s="55"/>
      <c r="NBM1" s="55"/>
      <c r="NBN1" s="55"/>
      <c r="NBO1" s="55"/>
      <c r="NBP1" s="55"/>
      <c r="NBQ1" s="55"/>
      <c r="NBR1" s="55"/>
      <c r="NBS1" s="55"/>
      <c r="NBT1" s="55"/>
      <c r="NBU1" s="55"/>
      <c r="NBV1" s="55"/>
      <c r="NBW1" s="55"/>
      <c r="NBX1" s="55"/>
      <c r="NBY1" s="55"/>
      <c r="NBZ1" s="55"/>
      <c r="NCA1" s="55"/>
      <c r="NCB1" s="55"/>
      <c r="NCC1" s="55"/>
      <c r="NCD1" s="55"/>
      <c r="NCE1" s="55"/>
      <c r="NCF1" s="55"/>
      <c r="NCG1" s="55"/>
      <c r="NCH1" s="55"/>
      <c r="NCI1" s="55"/>
      <c r="NCJ1" s="55"/>
      <c r="NCK1" s="55"/>
      <c r="NCL1" s="55"/>
      <c r="NCM1" s="55"/>
      <c r="NCN1" s="55"/>
      <c r="NCO1" s="55"/>
      <c r="NCP1" s="55"/>
      <c r="NCQ1" s="55"/>
      <c r="NCR1" s="55"/>
      <c r="NCS1" s="55"/>
      <c r="NCT1" s="55"/>
      <c r="NCU1" s="55"/>
      <c r="NCV1" s="55"/>
      <c r="NCW1" s="55"/>
      <c r="NCX1" s="55"/>
      <c r="NCY1" s="55"/>
      <c r="NCZ1" s="55"/>
      <c r="NDA1" s="55"/>
      <c r="NDB1" s="55"/>
      <c r="NDC1" s="55"/>
      <c r="NDD1" s="55"/>
      <c r="NDE1" s="55"/>
      <c r="NDF1" s="55"/>
      <c r="NDG1" s="55"/>
      <c r="NDH1" s="55"/>
      <c r="NDI1" s="55"/>
      <c r="NDJ1" s="55"/>
      <c r="NDK1" s="55"/>
      <c r="NDL1" s="55"/>
      <c r="NDM1" s="55"/>
      <c r="NDN1" s="55"/>
      <c r="NDO1" s="55"/>
      <c r="NDP1" s="55"/>
      <c r="NDQ1" s="55"/>
      <c r="NDR1" s="55"/>
      <c r="NDS1" s="55"/>
      <c r="NDT1" s="55"/>
      <c r="NDU1" s="55"/>
      <c r="NDV1" s="55"/>
      <c r="NDW1" s="55"/>
      <c r="NDX1" s="55"/>
      <c r="NDY1" s="55"/>
      <c r="NDZ1" s="55"/>
      <c r="NEA1" s="55"/>
      <c r="NEB1" s="55"/>
      <c r="NEC1" s="55"/>
      <c r="NED1" s="55"/>
      <c r="NEE1" s="55"/>
      <c r="NEF1" s="55"/>
      <c r="NEG1" s="55"/>
      <c r="NEH1" s="55"/>
      <c r="NEI1" s="55"/>
      <c r="NEJ1" s="55"/>
      <c r="NEK1" s="55"/>
      <c r="NEL1" s="55"/>
      <c r="NEM1" s="55"/>
      <c r="NEN1" s="55"/>
      <c r="NEO1" s="55"/>
      <c r="NEP1" s="55"/>
      <c r="NEQ1" s="55"/>
      <c r="NER1" s="55"/>
      <c r="NES1" s="55"/>
      <c r="NET1" s="55"/>
      <c r="NEU1" s="55"/>
      <c r="NEV1" s="55"/>
      <c r="NEW1" s="55"/>
      <c r="NEX1" s="55"/>
      <c r="NEY1" s="55"/>
      <c r="NEZ1" s="55"/>
      <c r="NFA1" s="55"/>
      <c r="NFB1" s="55"/>
      <c r="NFC1" s="55"/>
      <c r="NFD1" s="55"/>
      <c r="NFE1" s="55"/>
      <c r="NFF1" s="55"/>
      <c r="NFG1" s="55"/>
      <c r="NFH1" s="55"/>
      <c r="NFI1" s="55"/>
      <c r="NFJ1" s="55"/>
      <c r="NFK1" s="55"/>
      <c r="NFL1" s="55"/>
      <c r="NFM1" s="55"/>
      <c r="NFN1" s="55"/>
      <c r="NFO1" s="55"/>
      <c r="NFP1" s="55"/>
      <c r="NFQ1" s="55"/>
      <c r="NFR1" s="55"/>
      <c r="NFS1" s="55"/>
      <c r="NFT1" s="55"/>
      <c r="NFU1" s="55"/>
      <c r="NFV1" s="55"/>
      <c r="NFW1" s="55"/>
      <c r="NFX1" s="55"/>
      <c r="NFY1" s="55"/>
      <c r="NFZ1" s="55"/>
      <c r="NGA1" s="55"/>
      <c r="NGB1" s="55"/>
      <c r="NGC1" s="55"/>
      <c r="NGD1" s="55"/>
      <c r="NGE1" s="55"/>
      <c r="NGF1" s="55"/>
      <c r="NGG1" s="55"/>
      <c r="NGH1" s="55"/>
      <c r="NGI1" s="55"/>
      <c r="NGJ1" s="55"/>
      <c r="NGK1" s="55"/>
      <c r="NGL1" s="55"/>
      <c r="NGM1" s="55"/>
      <c r="NGN1" s="55"/>
      <c r="NGO1" s="55"/>
      <c r="NGP1" s="55"/>
      <c r="NGQ1" s="55"/>
      <c r="NGR1" s="55"/>
      <c r="NGS1" s="55"/>
      <c r="NGT1" s="55"/>
      <c r="NGU1" s="55"/>
      <c r="NGV1" s="55"/>
      <c r="NGW1" s="55"/>
      <c r="NGX1" s="55"/>
      <c r="NGY1" s="55"/>
      <c r="NGZ1" s="55"/>
      <c r="NHA1" s="55"/>
      <c r="NHB1" s="55"/>
      <c r="NHC1" s="55"/>
      <c r="NHD1" s="55"/>
      <c r="NHE1" s="55"/>
      <c r="NHF1" s="55"/>
      <c r="NHG1" s="55"/>
      <c r="NHH1" s="55"/>
      <c r="NHI1" s="55"/>
      <c r="NHJ1" s="55"/>
      <c r="NHK1" s="55"/>
      <c r="NHL1" s="55"/>
      <c r="NHM1" s="55"/>
      <c r="NHN1" s="55"/>
      <c r="NHO1" s="55"/>
      <c r="NHP1" s="55"/>
      <c r="NHQ1" s="55"/>
      <c r="NHR1" s="55"/>
      <c r="NHS1" s="55"/>
      <c r="NHT1" s="55"/>
      <c r="NHU1" s="55"/>
      <c r="NHV1" s="55"/>
      <c r="NHW1" s="55"/>
      <c r="NHX1" s="55"/>
      <c r="NHY1" s="55"/>
      <c r="NHZ1" s="55"/>
      <c r="NIA1" s="55"/>
      <c r="NIB1" s="55"/>
      <c r="NIC1" s="55"/>
      <c r="NID1" s="55"/>
      <c r="NIE1" s="55"/>
      <c r="NIF1" s="55"/>
      <c r="NIG1" s="55"/>
      <c r="NIH1" s="55"/>
      <c r="NII1" s="55"/>
      <c r="NIJ1" s="55"/>
      <c r="NIK1" s="55"/>
      <c r="NIL1" s="55"/>
      <c r="NIM1" s="55"/>
      <c r="NIN1" s="55"/>
      <c r="NIO1" s="55"/>
      <c r="NIP1" s="55"/>
      <c r="NIQ1" s="55"/>
      <c r="NIR1" s="55"/>
      <c r="NIS1" s="55"/>
      <c r="NIT1" s="55"/>
      <c r="NIU1" s="55"/>
      <c r="NIV1" s="55"/>
      <c r="NIW1" s="55"/>
      <c r="NIX1" s="55"/>
      <c r="NIY1" s="55"/>
      <c r="NIZ1" s="55"/>
      <c r="NJA1" s="55"/>
      <c r="NJB1" s="55"/>
      <c r="NJC1" s="55"/>
      <c r="NJD1" s="55"/>
      <c r="NJE1" s="55"/>
      <c r="NJF1" s="55"/>
      <c r="NJG1" s="55"/>
      <c r="NJH1" s="55"/>
      <c r="NJI1" s="55"/>
      <c r="NJJ1" s="55"/>
      <c r="NJK1" s="55"/>
      <c r="NJL1" s="55"/>
      <c r="NJM1" s="55"/>
      <c r="NJN1" s="55"/>
      <c r="NJO1" s="55"/>
      <c r="NJP1" s="55"/>
      <c r="NJQ1" s="55"/>
      <c r="NJR1" s="55"/>
      <c r="NJS1" s="55"/>
      <c r="NJT1" s="55"/>
      <c r="NJU1" s="55"/>
      <c r="NJV1" s="55"/>
      <c r="NJW1" s="55"/>
      <c r="NJX1" s="55"/>
      <c r="NJY1" s="55"/>
      <c r="NJZ1" s="55"/>
      <c r="NKA1" s="55"/>
      <c r="NKB1" s="55"/>
      <c r="NKC1" s="55"/>
      <c r="NKD1" s="55"/>
      <c r="NKE1" s="55"/>
      <c r="NKF1" s="55"/>
      <c r="NKG1" s="55"/>
      <c r="NKH1" s="55"/>
      <c r="NKI1" s="55"/>
      <c r="NKJ1" s="55"/>
      <c r="NKK1" s="55"/>
      <c r="NKL1" s="55"/>
      <c r="NKM1" s="55"/>
      <c r="NKN1" s="55"/>
      <c r="NKO1" s="55"/>
      <c r="NKP1" s="55"/>
      <c r="NKQ1" s="55"/>
      <c r="NKR1" s="55"/>
      <c r="NKS1" s="55"/>
      <c r="NKT1" s="55"/>
      <c r="NKU1" s="55"/>
      <c r="NKV1" s="55"/>
      <c r="NKW1" s="55"/>
      <c r="NKX1" s="55"/>
      <c r="NKY1" s="55"/>
      <c r="NKZ1" s="55"/>
      <c r="NLA1" s="55"/>
      <c r="NLB1" s="55"/>
      <c r="NLC1" s="55"/>
      <c r="NLD1" s="55"/>
      <c r="NLE1" s="55"/>
      <c r="NLF1" s="55"/>
      <c r="NLG1" s="55"/>
      <c r="NLH1" s="55"/>
      <c r="NLI1" s="55"/>
      <c r="NLJ1" s="55"/>
      <c r="NLK1" s="55"/>
      <c r="NLL1" s="55"/>
      <c r="NLM1" s="55"/>
      <c r="NLN1" s="55"/>
      <c r="NLO1" s="55"/>
      <c r="NLP1" s="55"/>
      <c r="NLQ1" s="55"/>
      <c r="NLR1" s="55"/>
      <c r="NLS1" s="55"/>
      <c r="NLT1" s="55"/>
      <c r="NLU1" s="55"/>
      <c r="NLV1" s="55"/>
      <c r="NLW1" s="55"/>
      <c r="NLX1" s="55"/>
      <c r="NLY1" s="55"/>
      <c r="NLZ1" s="55"/>
      <c r="NMA1" s="55"/>
      <c r="NMB1" s="55"/>
      <c r="NMC1" s="55"/>
      <c r="NMD1" s="55"/>
      <c r="NME1" s="55"/>
      <c r="NMF1" s="55"/>
      <c r="NMG1" s="55"/>
      <c r="NMH1" s="55"/>
      <c r="NMI1" s="55"/>
      <c r="NMJ1" s="55"/>
      <c r="NMK1" s="55"/>
      <c r="NML1" s="55"/>
      <c r="NMM1" s="55"/>
      <c r="NMN1" s="55"/>
      <c r="NMO1" s="55"/>
      <c r="NMP1" s="55"/>
      <c r="NMQ1" s="55"/>
      <c r="NMR1" s="55"/>
      <c r="NMS1" s="55"/>
      <c r="NMT1" s="55"/>
      <c r="NMU1" s="55"/>
      <c r="NMV1" s="55"/>
      <c r="NMW1" s="55"/>
      <c r="NMX1" s="55"/>
      <c r="NMY1" s="55"/>
      <c r="NMZ1" s="55"/>
      <c r="NNA1" s="55"/>
      <c r="NNB1" s="55"/>
      <c r="NNC1" s="55"/>
      <c r="NND1" s="55"/>
      <c r="NNE1" s="55"/>
      <c r="NNF1" s="55"/>
      <c r="NNG1" s="55"/>
      <c r="NNH1" s="55"/>
      <c r="NNI1" s="55"/>
      <c r="NNJ1" s="55"/>
      <c r="NNK1" s="55"/>
      <c r="NNL1" s="55"/>
      <c r="NNM1" s="55"/>
      <c r="NNN1" s="55"/>
      <c r="NNO1" s="55"/>
      <c r="NNP1" s="55"/>
      <c r="NNQ1" s="55"/>
      <c r="NNR1" s="55"/>
      <c r="NNS1" s="55"/>
      <c r="NNT1" s="55"/>
      <c r="NNU1" s="55"/>
      <c r="NNV1" s="55"/>
      <c r="NNW1" s="55"/>
      <c r="NNX1" s="55"/>
      <c r="NNY1" s="55"/>
      <c r="NNZ1" s="55"/>
      <c r="NOA1" s="55"/>
      <c r="NOB1" s="55"/>
      <c r="NOC1" s="55"/>
      <c r="NOD1" s="55"/>
      <c r="NOE1" s="55"/>
      <c r="NOF1" s="55"/>
      <c r="NOG1" s="55"/>
      <c r="NOH1" s="55"/>
      <c r="NOI1" s="55"/>
      <c r="NOJ1" s="55"/>
      <c r="NOK1" s="55"/>
      <c r="NOL1" s="55"/>
      <c r="NOM1" s="55"/>
      <c r="NON1" s="55"/>
      <c r="NOO1" s="55"/>
      <c r="NOP1" s="55"/>
      <c r="NOQ1" s="55"/>
      <c r="NOR1" s="55"/>
      <c r="NOS1" s="55"/>
      <c r="NOT1" s="55"/>
      <c r="NOU1" s="55"/>
      <c r="NOV1" s="55"/>
      <c r="NOW1" s="55"/>
      <c r="NOX1" s="55"/>
      <c r="NOY1" s="55"/>
      <c r="NOZ1" s="55"/>
      <c r="NPA1" s="55"/>
      <c r="NPB1" s="55"/>
      <c r="NPC1" s="55"/>
      <c r="NPD1" s="55"/>
      <c r="NPE1" s="55"/>
      <c r="NPF1" s="55"/>
      <c r="NPG1" s="55"/>
      <c r="NPH1" s="55"/>
      <c r="NPI1" s="55"/>
      <c r="NPJ1" s="55"/>
      <c r="NPK1" s="55"/>
      <c r="NPL1" s="55"/>
      <c r="NPM1" s="55"/>
      <c r="NPN1" s="55"/>
      <c r="NPO1" s="55"/>
      <c r="NPP1" s="55"/>
      <c r="NPQ1" s="55"/>
      <c r="NPR1" s="55"/>
      <c r="NPS1" s="55"/>
      <c r="NPT1" s="55"/>
      <c r="NPU1" s="55"/>
      <c r="NPV1" s="55"/>
      <c r="NPW1" s="55"/>
      <c r="NPX1" s="55"/>
      <c r="NPY1" s="55"/>
      <c r="NPZ1" s="55"/>
      <c r="NQA1" s="55"/>
      <c r="NQB1" s="55"/>
      <c r="NQC1" s="55"/>
      <c r="NQD1" s="55"/>
      <c r="NQE1" s="55"/>
      <c r="NQF1" s="55"/>
      <c r="NQG1" s="55"/>
      <c r="NQH1" s="55"/>
      <c r="NQI1" s="55"/>
      <c r="NQJ1" s="55"/>
      <c r="NQK1" s="55"/>
      <c r="NQL1" s="55"/>
      <c r="NQM1" s="55"/>
      <c r="NQN1" s="55"/>
      <c r="NQO1" s="55"/>
      <c r="NQP1" s="55"/>
      <c r="NQQ1" s="55"/>
      <c r="NQR1" s="55"/>
      <c r="NQS1" s="55"/>
      <c r="NQT1" s="55"/>
      <c r="NQU1" s="55"/>
      <c r="NQV1" s="55"/>
      <c r="NQW1" s="55"/>
      <c r="NQX1" s="55"/>
      <c r="NQY1" s="55"/>
      <c r="NQZ1" s="55"/>
      <c r="NRA1" s="55"/>
      <c r="NRB1" s="55"/>
      <c r="NRC1" s="55"/>
      <c r="NRD1" s="55"/>
      <c r="NRE1" s="55"/>
      <c r="NRF1" s="55"/>
      <c r="NRG1" s="55"/>
      <c r="NRH1" s="55"/>
      <c r="NRI1" s="55"/>
      <c r="NRJ1" s="55"/>
      <c r="NRK1" s="55"/>
      <c r="NRL1" s="55"/>
      <c r="NRM1" s="55"/>
      <c r="NRN1" s="55"/>
      <c r="NRO1" s="55"/>
      <c r="NRP1" s="55"/>
      <c r="NRQ1" s="55"/>
      <c r="NRR1" s="55"/>
      <c r="NRS1" s="55"/>
      <c r="NRT1" s="55"/>
      <c r="NRU1" s="55"/>
      <c r="NRV1" s="55"/>
      <c r="NRW1" s="55"/>
      <c r="NRX1" s="55"/>
      <c r="NRY1" s="55"/>
      <c r="NRZ1" s="55"/>
      <c r="NSA1" s="55"/>
      <c r="NSB1" s="55"/>
      <c r="NSC1" s="55"/>
      <c r="NSD1" s="55"/>
      <c r="NSE1" s="55"/>
      <c r="NSF1" s="55"/>
      <c r="NSG1" s="55"/>
      <c r="NSH1" s="55"/>
      <c r="NSI1" s="55"/>
      <c r="NSJ1" s="55"/>
      <c r="NSK1" s="55"/>
      <c r="NSL1" s="55"/>
      <c r="NSM1" s="55"/>
      <c r="NSN1" s="55"/>
      <c r="NSO1" s="55"/>
      <c r="NSP1" s="55"/>
      <c r="NSQ1" s="55"/>
      <c r="NSR1" s="55"/>
      <c r="NSS1" s="55"/>
      <c r="NST1" s="55"/>
      <c r="NSU1" s="55"/>
      <c r="NSV1" s="55"/>
      <c r="NSW1" s="55"/>
      <c r="NSX1" s="55"/>
      <c r="NSY1" s="55"/>
      <c r="NSZ1" s="55"/>
      <c r="NTA1" s="55"/>
      <c r="NTB1" s="55"/>
      <c r="NTC1" s="55"/>
      <c r="NTD1" s="55"/>
      <c r="NTE1" s="55"/>
      <c r="NTF1" s="55"/>
      <c r="NTG1" s="55"/>
      <c r="NTH1" s="55"/>
      <c r="NTI1" s="55"/>
      <c r="NTJ1" s="55"/>
      <c r="NTK1" s="55"/>
      <c r="NTL1" s="55"/>
      <c r="NTM1" s="55"/>
      <c r="NTN1" s="55"/>
      <c r="NTO1" s="55"/>
      <c r="NTP1" s="55"/>
      <c r="NTQ1" s="55"/>
      <c r="NTR1" s="55"/>
      <c r="NTS1" s="55"/>
      <c r="NTT1" s="55"/>
      <c r="NTU1" s="55"/>
      <c r="NTV1" s="55"/>
      <c r="NTW1" s="55"/>
      <c r="NTX1" s="55"/>
      <c r="NTY1" s="55"/>
      <c r="NTZ1" s="55"/>
      <c r="NUA1" s="55"/>
      <c r="NUB1" s="55"/>
      <c r="NUC1" s="55"/>
      <c r="NUD1" s="55"/>
      <c r="NUE1" s="55"/>
      <c r="NUF1" s="55"/>
      <c r="NUG1" s="55"/>
      <c r="NUH1" s="55"/>
      <c r="NUI1" s="55"/>
      <c r="NUJ1" s="55"/>
      <c r="NUK1" s="55"/>
      <c r="NUL1" s="55"/>
      <c r="NUM1" s="55"/>
      <c r="NUN1" s="55"/>
      <c r="NUO1" s="55"/>
      <c r="NUP1" s="55"/>
      <c r="NUQ1" s="55"/>
      <c r="NUR1" s="55"/>
      <c r="NUS1" s="55"/>
      <c r="NUT1" s="55"/>
      <c r="NUU1" s="55"/>
      <c r="NUV1" s="55"/>
      <c r="NUW1" s="55"/>
      <c r="NUX1" s="55"/>
      <c r="NUY1" s="55"/>
      <c r="NUZ1" s="55"/>
      <c r="NVA1" s="55"/>
      <c r="NVB1" s="55"/>
      <c r="NVC1" s="55"/>
      <c r="NVD1" s="55"/>
      <c r="NVE1" s="55"/>
      <c r="NVF1" s="55"/>
      <c r="NVG1" s="55"/>
      <c r="NVH1" s="55"/>
      <c r="NVI1" s="55"/>
      <c r="NVJ1" s="55"/>
      <c r="NVK1" s="55"/>
      <c r="NVL1" s="55"/>
      <c r="NVM1" s="55"/>
      <c r="NVN1" s="55"/>
      <c r="NVO1" s="55"/>
      <c r="NVP1" s="55"/>
      <c r="NVQ1" s="55"/>
      <c r="NVR1" s="55"/>
      <c r="NVS1" s="55"/>
      <c r="NVT1" s="55"/>
      <c r="NVU1" s="55"/>
      <c r="NVV1" s="55"/>
      <c r="NVW1" s="55"/>
      <c r="NVX1" s="55"/>
      <c r="NVY1" s="55"/>
      <c r="NVZ1" s="55"/>
      <c r="NWA1" s="55"/>
      <c r="NWB1" s="55"/>
      <c r="NWC1" s="55"/>
      <c r="NWD1" s="55"/>
      <c r="NWE1" s="55"/>
      <c r="NWF1" s="55"/>
      <c r="NWG1" s="55"/>
      <c r="NWH1" s="55"/>
      <c r="NWI1" s="55"/>
      <c r="NWJ1" s="55"/>
      <c r="NWK1" s="55"/>
      <c r="NWL1" s="55"/>
      <c r="NWM1" s="55"/>
      <c r="NWN1" s="55"/>
      <c r="NWO1" s="55"/>
      <c r="NWP1" s="55"/>
      <c r="NWQ1" s="55"/>
      <c r="NWR1" s="55"/>
      <c r="NWS1" s="55"/>
      <c r="NWT1" s="55"/>
      <c r="NWU1" s="55"/>
      <c r="NWV1" s="55"/>
      <c r="NWW1" s="55"/>
      <c r="NWX1" s="55"/>
      <c r="NWY1" s="55"/>
      <c r="NWZ1" s="55"/>
      <c r="NXA1" s="55"/>
      <c r="NXB1" s="55"/>
      <c r="NXC1" s="55"/>
      <c r="NXD1" s="55"/>
      <c r="NXE1" s="55"/>
      <c r="NXF1" s="55"/>
      <c r="NXG1" s="55"/>
      <c r="NXH1" s="55"/>
      <c r="NXI1" s="55"/>
      <c r="NXJ1" s="55"/>
      <c r="NXK1" s="55"/>
      <c r="NXL1" s="55"/>
      <c r="NXM1" s="55"/>
      <c r="NXN1" s="55"/>
      <c r="NXO1" s="55"/>
      <c r="NXP1" s="55"/>
      <c r="NXQ1" s="55"/>
      <c r="NXR1" s="55"/>
      <c r="NXS1" s="55"/>
      <c r="NXT1" s="55"/>
      <c r="NXU1" s="55"/>
      <c r="NXV1" s="55"/>
      <c r="NXW1" s="55"/>
      <c r="NXX1" s="55"/>
      <c r="NXY1" s="55"/>
      <c r="NXZ1" s="55"/>
      <c r="NYA1" s="55"/>
      <c r="NYB1" s="55"/>
      <c r="NYC1" s="55"/>
      <c r="NYD1" s="55"/>
      <c r="NYE1" s="55"/>
      <c r="NYF1" s="55"/>
      <c r="NYG1" s="55"/>
      <c r="NYH1" s="55"/>
      <c r="NYI1" s="55"/>
      <c r="NYJ1" s="55"/>
      <c r="NYK1" s="55"/>
      <c r="NYL1" s="55"/>
      <c r="NYM1" s="55"/>
      <c r="NYN1" s="55"/>
      <c r="NYO1" s="55"/>
      <c r="NYP1" s="55"/>
      <c r="NYQ1" s="55"/>
      <c r="NYR1" s="55"/>
      <c r="NYS1" s="55"/>
      <c r="NYT1" s="55"/>
      <c r="NYU1" s="55"/>
      <c r="NYV1" s="55"/>
      <c r="NYW1" s="55"/>
      <c r="NYX1" s="55"/>
      <c r="NYY1" s="55"/>
      <c r="NYZ1" s="55"/>
      <c r="NZA1" s="55"/>
      <c r="NZB1" s="55"/>
      <c r="NZC1" s="55"/>
      <c r="NZD1" s="55"/>
      <c r="NZE1" s="55"/>
      <c r="NZF1" s="55"/>
      <c r="NZG1" s="55"/>
      <c r="NZH1" s="55"/>
      <c r="NZI1" s="55"/>
      <c r="NZJ1" s="55"/>
      <c r="NZK1" s="55"/>
      <c r="NZL1" s="55"/>
      <c r="NZM1" s="55"/>
      <c r="NZN1" s="55"/>
      <c r="NZO1" s="55"/>
      <c r="NZP1" s="55"/>
      <c r="NZQ1" s="55"/>
      <c r="NZR1" s="55"/>
      <c r="NZS1" s="55"/>
      <c r="NZT1" s="55"/>
      <c r="NZU1" s="55"/>
      <c r="NZV1" s="55"/>
      <c r="NZW1" s="55"/>
      <c r="NZX1" s="55"/>
      <c r="NZY1" s="55"/>
      <c r="NZZ1" s="55"/>
      <c r="OAA1" s="55"/>
      <c r="OAB1" s="55"/>
      <c r="OAC1" s="55"/>
      <c r="OAD1" s="55"/>
      <c r="OAE1" s="55"/>
      <c r="OAF1" s="55"/>
      <c r="OAG1" s="55"/>
      <c r="OAH1" s="55"/>
      <c r="OAI1" s="55"/>
      <c r="OAJ1" s="55"/>
      <c r="OAK1" s="55"/>
      <c r="OAL1" s="55"/>
      <c r="OAM1" s="55"/>
      <c r="OAN1" s="55"/>
      <c r="OAO1" s="55"/>
      <c r="OAP1" s="55"/>
      <c r="OAQ1" s="55"/>
      <c r="OAR1" s="55"/>
      <c r="OAS1" s="55"/>
      <c r="OAT1" s="55"/>
      <c r="OAU1" s="55"/>
      <c r="OAV1" s="55"/>
      <c r="OAW1" s="55"/>
      <c r="OAX1" s="55"/>
      <c r="OAY1" s="55"/>
      <c r="OAZ1" s="55"/>
      <c r="OBA1" s="55"/>
      <c r="OBB1" s="55"/>
      <c r="OBC1" s="55"/>
      <c r="OBD1" s="55"/>
      <c r="OBE1" s="55"/>
      <c r="OBF1" s="55"/>
      <c r="OBG1" s="55"/>
      <c r="OBH1" s="55"/>
      <c r="OBI1" s="55"/>
      <c r="OBJ1" s="55"/>
      <c r="OBK1" s="55"/>
      <c r="OBL1" s="55"/>
      <c r="OBM1" s="55"/>
      <c r="OBN1" s="55"/>
      <c r="OBO1" s="55"/>
      <c r="OBP1" s="55"/>
      <c r="OBQ1" s="55"/>
      <c r="OBR1" s="55"/>
      <c r="OBS1" s="55"/>
      <c r="OBT1" s="55"/>
      <c r="OBU1" s="55"/>
      <c r="OBV1" s="55"/>
      <c r="OBW1" s="55"/>
      <c r="OBX1" s="55"/>
      <c r="OBY1" s="55"/>
      <c r="OBZ1" s="55"/>
      <c r="OCA1" s="55"/>
      <c r="OCB1" s="55"/>
      <c r="OCC1" s="55"/>
      <c r="OCD1" s="55"/>
      <c r="OCE1" s="55"/>
      <c r="OCF1" s="55"/>
      <c r="OCG1" s="55"/>
      <c r="OCH1" s="55"/>
      <c r="OCI1" s="55"/>
      <c r="OCJ1" s="55"/>
      <c r="OCK1" s="55"/>
      <c r="OCL1" s="55"/>
      <c r="OCM1" s="55"/>
      <c r="OCN1" s="55"/>
      <c r="OCO1" s="55"/>
      <c r="OCP1" s="55"/>
      <c r="OCQ1" s="55"/>
      <c r="OCR1" s="55"/>
      <c r="OCS1" s="55"/>
      <c r="OCT1" s="55"/>
      <c r="OCU1" s="55"/>
      <c r="OCV1" s="55"/>
      <c r="OCW1" s="55"/>
      <c r="OCX1" s="55"/>
      <c r="OCY1" s="55"/>
      <c r="OCZ1" s="55"/>
      <c r="ODA1" s="55"/>
      <c r="ODB1" s="55"/>
      <c r="ODC1" s="55"/>
      <c r="ODD1" s="55"/>
      <c r="ODE1" s="55"/>
      <c r="ODF1" s="55"/>
      <c r="ODG1" s="55"/>
      <c r="ODH1" s="55"/>
      <c r="ODI1" s="55"/>
      <c r="ODJ1" s="55"/>
      <c r="ODK1" s="55"/>
      <c r="ODL1" s="55"/>
      <c r="ODM1" s="55"/>
      <c r="ODN1" s="55"/>
      <c r="ODO1" s="55"/>
      <c r="ODP1" s="55"/>
      <c r="ODQ1" s="55"/>
      <c r="ODR1" s="55"/>
      <c r="ODS1" s="55"/>
      <c r="ODT1" s="55"/>
      <c r="ODU1" s="55"/>
      <c r="ODV1" s="55"/>
      <c r="ODW1" s="55"/>
      <c r="ODX1" s="55"/>
      <c r="ODY1" s="55"/>
      <c r="ODZ1" s="55"/>
      <c r="OEA1" s="55"/>
      <c r="OEB1" s="55"/>
      <c r="OEC1" s="55"/>
      <c r="OED1" s="55"/>
      <c r="OEE1" s="55"/>
      <c r="OEF1" s="55"/>
      <c r="OEG1" s="55"/>
      <c r="OEH1" s="55"/>
      <c r="OEI1" s="55"/>
      <c r="OEJ1" s="55"/>
      <c r="OEK1" s="55"/>
      <c r="OEL1" s="55"/>
      <c r="OEM1" s="55"/>
      <c r="OEN1" s="55"/>
      <c r="OEO1" s="55"/>
      <c r="OEP1" s="55"/>
      <c r="OEQ1" s="55"/>
      <c r="OER1" s="55"/>
      <c r="OES1" s="55"/>
      <c r="OET1" s="55"/>
      <c r="OEU1" s="55"/>
      <c r="OEV1" s="55"/>
      <c r="OEW1" s="55"/>
      <c r="OEX1" s="55"/>
      <c r="OEY1" s="55"/>
      <c r="OEZ1" s="55"/>
      <c r="OFA1" s="55"/>
      <c r="OFB1" s="55"/>
      <c r="OFC1" s="55"/>
      <c r="OFD1" s="55"/>
      <c r="OFE1" s="55"/>
      <c r="OFF1" s="55"/>
      <c r="OFG1" s="55"/>
      <c r="OFH1" s="55"/>
      <c r="OFI1" s="55"/>
      <c r="OFJ1" s="55"/>
      <c r="OFK1" s="55"/>
      <c r="OFL1" s="55"/>
      <c r="OFM1" s="55"/>
      <c r="OFN1" s="55"/>
      <c r="OFO1" s="55"/>
      <c r="OFP1" s="55"/>
      <c r="OFQ1" s="55"/>
      <c r="OFR1" s="55"/>
      <c r="OFS1" s="55"/>
      <c r="OFT1" s="55"/>
      <c r="OFU1" s="55"/>
      <c r="OFV1" s="55"/>
      <c r="OFW1" s="55"/>
      <c r="OFX1" s="55"/>
      <c r="OFY1" s="55"/>
      <c r="OFZ1" s="55"/>
      <c r="OGA1" s="55"/>
      <c r="OGB1" s="55"/>
      <c r="OGC1" s="55"/>
      <c r="OGD1" s="55"/>
      <c r="OGE1" s="55"/>
      <c r="OGF1" s="55"/>
      <c r="OGG1" s="55"/>
      <c r="OGH1" s="55"/>
      <c r="OGI1" s="55"/>
      <c r="OGJ1" s="55"/>
      <c r="OGK1" s="55"/>
      <c r="OGL1" s="55"/>
      <c r="OGM1" s="55"/>
      <c r="OGN1" s="55"/>
      <c r="OGO1" s="55"/>
      <c r="OGP1" s="55"/>
      <c r="OGQ1" s="55"/>
      <c r="OGR1" s="55"/>
      <c r="OGS1" s="55"/>
      <c r="OGT1" s="55"/>
      <c r="OGU1" s="55"/>
      <c r="OGV1" s="55"/>
      <c r="OGW1" s="55"/>
      <c r="OGX1" s="55"/>
      <c r="OGY1" s="55"/>
      <c r="OGZ1" s="55"/>
      <c r="OHA1" s="55"/>
      <c r="OHB1" s="55"/>
      <c r="OHC1" s="55"/>
      <c r="OHD1" s="55"/>
      <c r="OHE1" s="55"/>
      <c r="OHF1" s="55"/>
      <c r="OHG1" s="55"/>
      <c r="OHH1" s="55"/>
      <c r="OHI1" s="55"/>
      <c r="OHJ1" s="55"/>
      <c r="OHK1" s="55"/>
      <c r="OHL1" s="55"/>
      <c r="OHM1" s="55"/>
      <c r="OHN1" s="55"/>
      <c r="OHO1" s="55"/>
      <c r="OHP1" s="55"/>
      <c r="OHQ1" s="55"/>
      <c r="OHR1" s="55"/>
      <c r="OHS1" s="55"/>
      <c r="OHT1" s="55"/>
      <c r="OHU1" s="55"/>
      <c r="OHV1" s="55"/>
      <c r="OHW1" s="55"/>
      <c r="OHX1" s="55"/>
      <c r="OHY1" s="55"/>
      <c r="OHZ1" s="55"/>
      <c r="OIA1" s="55"/>
      <c r="OIB1" s="55"/>
      <c r="OIC1" s="55"/>
      <c r="OID1" s="55"/>
      <c r="OIE1" s="55"/>
      <c r="OIF1" s="55"/>
      <c r="OIG1" s="55"/>
      <c r="OIH1" s="55"/>
      <c r="OII1" s="55"/>
      <c r="OIJ1" s="55"/>
      <c r="OIK1" s="55"/>
      <c r="OIL1" s="55"/>
      <c r="OIM1" s="55"/>
      <c r="OIN1" s="55"/>
      <c r="OIO1" s="55"/>
      <c r="OIP1" s="55"/>
      <c r="OIQ1" s="55"/>
      <c r="OIR1" s="55"/>
      <c r="OIS1" s="55"/>
      <c r="OIT1" s="55"/>
      <c r="OIU1" s="55"/>
      <c r="OIV1" s="55"/>
      <c r="OIW1" s="55"/>
      <c r="OIX1" s="55"/>
      <c r="OIY1" s="55"/>
      <c r="OIZ1" s="55"/>
      <c r="OJA1" s="55"/>
      <c r="OJB1" s="55"/>
      <c r="OJC1" s="55"/>
      <c r="OJD1" s="55"/>
      <c r="OJE1" s="55"/>
      <c r="OJF1" s="55"/>
      <c r="OJG1" s="55"/>
      <c r="OJH1" s="55"/>
      <c r="OJI1" s="55"/>
      <c r="OJJ1" s="55"/>
      <c r="OJK1" s="55"/>
      <c r="OJL1" s="55"/>
      <c r="OJM1" s="55"/>
      <c r="OJN1" s="55"/>
      <c r="OJO1" s="55"/>
      <c r="OJP1" s="55"/>
      <c r="OJQ1" s="55"/>
      <c r="OJR1" s="55"/>
      <c r="OJS1" s="55"/>
      <c r="OJT1" s="55"/>
      <c r="OJU1" s="55"/>
      <c r="OJV1" s="55"/>
      <c r="OJW1" s="55"/>
      <c r="OJX1" s="55"/>
      <c r="OJY1" s="55"/>
      <c r="OJZ1" s="55"/>
      <c r="OKA1" s="55"/>
      <c r="OKB1" s="55"/>
      <c r="OKC1" s="55"/>
      <c r="OKD1" s="55"/>
      <c r="OKE1" s="55"/>
      <c r="OKF1" s="55"/>
      <c r="OKG1" s="55"/>
      <c r="OKH1" s="55"/>
      <c r="OKI1" s="55"/>
      <c r="OKJ1" s="55"/>
      <c r="OKK1" s="55"/>
      <c r="OKL1" s="55"/>
      <c r="OKM1" s="55"/>
      <c r="OKN1" s="55"/>
      <c r="OKO1" s="55"/>
      <c r="OKP1" s="55"/>
      <c r="OKQ1" s="55"/>
      <c r="OKR1" s="55"/>
      <c r="OKS1" s="55"/>
      <c r="OKT1" s="55"/>
      <c r="OKU1" s="55"/>
      <c r="OKV1" s="55"/>
      <c r="OKW1" s="55"/>
      <c r="OKX1" s="55"/>
      <c r="OKY1" s="55"/>
      <c r="OKZ1" s="55"/>
      <c r="OLA1" s="55"/>
      <c r="OLB1" s="55"/>
      <c r="OLC1" s="55"/>
      <c r="OLD1" s="55"/>
      <c r="OLE1" s="55"/>
      <c r="OLF1" s="55"/>
      <c r="OLG1" s="55"/>
      <c r="OLH1" s="55"/>
      <c r="OLI1" s="55"/>
      <c r="OLJ1" s="55"/>
      <c r="OLK1" s="55"/>
      <c r="OLL1" s="55"/>
      <c r="OLM1" s="55"/>
      <c r="OLN1" s="55"/>
      <c r="OLO1" s="55"/>
      <c r="OLP1" s="55"/>
      <c r="OLQ1" s="55"/>
      <c r="OLR1" s="55"/>
      <c r="OLS1" s="55"/>
      <c r="OLT1" s="55"/>
      <c r="OLU1" s="55"/>
      <c r="OLV1" s="55"/>
      <c r="OLW1" s="55"/>
      <c r="OLX1" s="55"/>
      <c r="OLY1" s="55"/>
      <c r="OLZ1" s="55"/>
      <c r="OMA1" s="55"/>
      <c r="OMB1" s="55"/>
      <c r="OMC1" s="55"/>
      <c r="OMD1" s="55"/>
      <c r="OME1" s="55"/>
      <c r="OMF1" s="55"/>
      <c r="OMG1" s="55"/>
      <c r="OMH1" s="55"/>
      <c r="OMI1" s="55"/>
      <c r="OMJ1" s="55"/>
      <c r="OMK1" s="55"/>
      <c r="OML1" s="55"/>
      <c r="OMM1" s="55"/>
      <c r="OMN1" s="55"/>
      <c r="OMO1" s="55"/>
      <c r="OMP1" s="55"/>
      <c r="OMQ1" s="55"/>
      <c r="OMR1" s="55"/>
      <c r="OMS1" s="55"/>
      <c r="OMT1" s="55"/>
      <c r="OMU1" s="55"/>
      <c r="OMV1" s="55"/>
      <c r="OMW1" s="55"/>
      <c r="OMX1" s="55"/>
      <c r="OMY1" s="55"/>
      <c r="OMZ1" s="55"/>
      <c r="ONA1" s="55"/>
      <c r="ONB1" s="55"/>
      <c r="ONC1" s="55"/>
      <c r="OND1" s="55"/>
      <c r="ONE1" s="55"/>
      <c r="ONF1" s="55"/>
      <c r="ONG1" s="55"/>
      <c r="ONH1" s="55"/>
      <c r="ONI1" s="55"/>
      <c r="ONJ1" s="55"/>
      <c r="ONK1" s="55"/>
      <c r="ONL1" s="55"/>
      <c r="ONM1" s="55"/>
      <c r="ONN1" s="55"/>
      <c r="ONO1" s="55"/>
      <c r="ONP1" s="55"/>
      <c r="ONQ1" s="55"/>
      <c r="ONR1" s="55"/>
      <c r="ONS1" s="55"/>
      <c r="ONT1" s="55"/>
      <c r="ONU1" s="55"/>
      <c r="ONV1" s="55"/>
      <c r="ONW1" s="55"/>
      <c r="ONX1" s="55"/>
      <c r="ONY1" s="55"/>
      <c r="ONZ1" s="55"/>
      <c r="OOA1" s="55"/>
      <c r="OOB1" s="55"/>
      <c r="OOC1" s="55"/>
      <c r="OOD1" s="55"/>
      <c r="OOE1" s="55"/>
      <c r="OOF1" s="55"/>
      <c r="OOG1" s="55"/>
      <c r="OOH1" s="55"/>
      <c r="OOI1" s="55"/>
      <c r="OOJ1" s="55"/>
      <c r="OOK1" s="55"/>
      <c r="OOL1" s="55"/>
      <c r="OOM1" s="55"/>
      <c r="OON1" s="55"/>
      <c r="OOO1" s="55"/>
      <c r="OOP1" s="55"/>
      <c r="OOQ1" s="55"/>
      <c r="OOR1" s="55"/>
      <c r="OOS1" s="55"/>
      <c r="OOT1" s="55"/>
      <c r="OOU1" s="55"/>
      <c r="OOV1" s="55"/>
      <c r="OOW1" s="55"/>
      <c r="OOX1" s="55"/>
      <c r="OOY1" s="55"/>
      <c r="OOZ1" s="55"/>
      <c r="OPA1" s="55"/>
      <c r="OPB1" s="55"/>
      <c r="OPC1" s="55"/>
      <c r="OPD1" s="55"/>
      <c r="OPE1" s="55"/>
      <c r="OPF1" s="55"/>
      <c r="OPG1" s="55"/>
      <c r="OPH1" s="55"/>
      <c r="OPI1" s="55"/>
      <c r="OPJ1" s="55"/>
      <c r="OPK1" s="55"/>
      <c r="OPL1" s="55"/>
      <c r="OPM1" s="55"/>
      <c r="OPN1" s="55"/>
      <c r="OPO1" s="55"/>
      <c r="OPP1" s="55"/>
      <c r="OPQ1" s="55"/>
      <c r="OPR1" s="55"/>
      <c r="OPS1" s="55"/>
      <c r="OPT1" s="55"/>
      <c r="OPU1" s="55"/>
      <c r="OPV1" s="55"/>
      <c r="OPW1" s="55"/>
      <c r="OPX1" s="55"/>
      <c r="OPY1" s="55"/>
      <c r="OPZ1" s="55"/>
      <c r="OQA1" s="55"/>
      <c r="OQB1" s="55"/>
      <c r="OQC1" s="55"/>
      <c r="OQD1" s="55"/>
      <c r="OQE1" s="55"/>
      <c r="OQF1" s="55"/>
      <c r="OQG1" s="55"/>
      <c r="OQH1" s="55"/>
      <c r="OQI1" s="55"/>
      <c r="OQJ1" s="55"/>
      <c r="OQK1" s="55"/>
      <c r="OQL1" s="55"/>
      <c r="OQM1" s="55"/>
      <c r="OQN1" s="55"/>
      <c r="OQO1" s="55"/>
      <c r="OQP1" s="55"/>
      <c r="OQQ1" s="55"/>
      <c r="OQR1" s="55"/>
      <c r="OQS1" s="55"/>
      <c r="OQT1" s="55"/>
      <c r="OQU1" s="55"/>
      <c r="OQV1" s="55"/>
      <c r="OQW1" s="55"/>
      <c r="OQX1" s="55"/>
      <c r="OQY1" s="55"/>
      <c r="OQZ1" s="55"/>
      <c r="ORA1" s="55"/>
      <c r="ORB1" s="55"/>
      <c r="ORC1" s="55"/>
      <c r="ORD1" s="55"/>
      <c r="ORE1" s="55"/>
      <c r="ORF1" s="55"/>
      <c r="ORG1" s="55"/>
      <c r="ORH1" s="55"/>
      <c r="ORI1" s="55"/>
      <c r="ORJ1" s="55"/>
      <c r="ORK1" s="55"/>
      <c r="ORL1" s="55"/>
      <c r="ORM1" s="55"/>
      <c r="ORN1" s="55"/>
      <c r="ORO1" s="55"/>
      <c r="ORP1" s="55"/>
      <c r="ORQ1" s="55"/>
      <c r="ORR1" s="55"/>
      <c r="ORS1" s="55"/>
      <c r="ORT1" s="55"/>
      <c r="ORU1" s="55"/>
      <c r="ORV1" s="55"/>
      <c r="ORW1" s="55"/>
      <c r="ORX1" s="55"/>
      <c r="ORY1" s="55"/>
      <c r="ORZ1" s="55"/>
      <c r="OSA1" s="55"/>
      <c r="OSB1" s="55"/>
      <c r="OSC1" s="55"/>
      <c r="OSD1" s="55"/>
      <c r="OSE1" s="55"/>
      <c r="OSF1" s="55"/>
      <c r="OSG1" s="55"/>
      <c r="OSH1" s="55"/>
      <c r="OSI1" s="55"/>
      <c r="OSJ1" s="55"/>
      <c r="OSK1" s="55"/>
      <c r="OSL1" s="55"/>
      <c r="OSM1" s="55"/>
      <c r="OSN1" s="55"/>
      <c r="OSO1" s="55"/>
      <c r="OSP1" s="55"/>
      <c r="OSQ1" s="55"/>
      <c r="OSR1" s="55"/>
      <c r="OSS1" s="55"/>
      <c r="OST1" s="55"/>
      <c r="OSU1" s="55"/>
      <c r="OSV1" s="55"/>
      <c r="OSW1" s="55"/>
      <c r="OSX1" s="55"/>
      <c r="OSY1" s="55"/>
      <c r="OSZ1" s="55"/>
      <c r="OTA1" s="55"/>
      <c r="OTB1" s="55"/>
      <c r="OTC1" s="55"/>
      <c r="OTD1" s="55"/>
      <c r="OTE1" s="55"/>
      <c r="OTF1" s="55"/>
      <c r="OTG1" s="55"/>
      <c r="OTH1" s="55"/>
      <c r="OTI1" s="55"/>
      <c r="OTJ1" s="55"/>
      <c r="OTK1" s="55"/>
      <c r="OTL1" s="55"/>
      <c r="OTM1" s="55"/>
      <c r="OTN1" s="55"/>
      <c r="OTO1" s="55"/>
      <c r="OTP1" s="55"/>
      <c r="OTQ1" s="55"/>
      <c r="OTR1" s="55"/>
      <c r="OTS1" s="55"/>
      <c r="OTT1" s="55"/>
      <c r="OTU1" s="55"/>
      <c r="OTV1" s="55"/>
      <c r="OTW1" s="55"/>
      <c r="OTX1" s="55"/>
      <c r="OTY1" s="55"/>
      <c r="OTZ1" s="55"/>
      <c r="OUA1" s="55"/>
      <c r="OUB1" s="55"/>
      <c r="OUC1" s="55"/>
      <c r="OUD1" s="55"/>
      <c r="OUE1" s="55"/>
      <c r="OUF1" s="55"/>
      <c r="OUG1" s="55"/>
      <c r="OUH1" s="55"/>
      <c r="OUI1" s="55"/>
      <c r="OUJ1" s="55"/>
      <c r="OUK1" s="55"/>
      <c r="OUL1" s="55"/>
      <c r="OUM1" s="55"/>
      <c r="OUN1" s="55"/>
      <c r="OUO1" s="55"/>
      <c r="OUP1" s="55"/>
      <c r="OUQ1" s="55"/>
      <c r="OUR1" s="55"/>
      <c r="OUS1" s="55"/>
      <c r="OUT1" s="55"/>
      <c r="OUU1" s="55"/>
      <c r="OUV1" s="55"/>
      <c r="OUW1" s="55"/>
      <c r="OUX1" s="55"/>
      <c r="OUY1" s="55"/>
      <c r="OUZ1" s="55"/>
      <c r="OVA1" s="55"/>
      <c r="OVB1" s="55"/>
      <c r="OVC1" s="55"/>
      <c r="OVD1" s="55"/>
      <c r="OVE1" s="55"/>
      <c r="OVF1" s="55"/>
      <c r="OVG1" s="55"/>
      <c r="OVH1" s="55"/>
      <c r="OVI1" s="55"/>
      <c r="OVJ1" s="55"/>
      <c r="OVK1" s="55"/>
      <c r="OVL1" s="55"/>
      <c r="OVM1" s="55"/>
      <c r="OVN1" s="55"/>
      <c r="OVO1" s="55"/>
      <c r="OVP1" s="55"/>
      <c r="OVQ1" s="55"/>
      <c r="OVR1" s="55"/>
      <c r="OVS1" s="55"/>
      <c r="OVT1" s="55"/>
      <c r="OVU1" s="55"/>
      <c r="OVV1" s="55"/>
      <c r="OVW1" s="55"/>
      <c r="OVX1" s="55"/>
      <c r="OVY1" s="55"/>
      <c r="OVZ1" s="55"/>
      <c r="OWA1" s="55"/>
      <c r="OWB1" s="55"/>
      <c r="OWC1" s="55"/>
      <c r="OWD1" s="55"/>
      <c r="OWE1" s="55"/>
      <c r="OWF1" s="55"/>
      <c r="OWG1" s="55"/>
      <c r="OWH1" s="55"/>
      <c r="OWI1" s="55"/>
      <c r="OWJ1" s="55"/>
      <c r="OWK1" s="55"/>
      <c r="OWL1" s="55"/>
      <c r="OWM1" s="55"/>
      <c r="OWN1" s="55"/>
      <c r="OWO1" s="55"/>
      <c r="OWP1" s="55"/>
      <c r="OWQ1" s="55"/>
      <c r="OWR1" s="55"/>
      <c r="OWS1" s="55"/>
      <c r="OWT1" s="55"/>
      <c r="OWU1" s="55"/>
      <c r="OWV1" s="55"/>
      <c r="OWW1" s="55"/>
      <c r="OWX1" s="55"/>
      <c r="OWY1" s="55"/>
      <c r="OWZ1" s="55"/>
      <c r="OXA1" s="55"/>
      <c r="OXB1" s="55"/>
      <c r="OXC1" s="55"/>
      <c r="OXD1" s="55"/>
      <c r="OXE1" s="55"/>
      <c r="OXF1" s="55"/>
      <c r="OXG1" s="55"/>
      <c r="OXH1" s="55"/>
      <c r="OXI1" s="55"/>
      <c r="OXJ1" s="55"/>
      <c r="OXK1" s="55"/>
      <c r="OXL1" s="55"/>
      <c r="OXM1" s="55"/>
      <c r="OXN1" s="55"/>
      <c r="OXO1" s="55"/>
      <c r="OXP1" s="55"/>
      <c r="OXQ1" s="55"/>
      <c r="OXR1" s="55"/>
      <c r="OXS1" s="55"/>
      <c r="OXT1" s="55"/>
      <c r="OXU1" s="55"/>
      <c r="OXV1" s="55"/>
      <c r="OXW1" s="55"/>
      <c r="OXX1" s="55"/>
      <c r="OXY1" s="55"/>
      <c r="OXZ1" s="55"/>
      <c r="OYA1" s="55"/>
      <c r="OYB1" s="55"/>
      <c r="OYC1" s="55"/>
      <c r="OYD1" s="55"/>
      <c r="OYE1" s="55"/>
      <c r="OYF1" s="55"/>
      <c r="OYG1" s="55"/>
      <c r="OYH1" s="55"/>
      <c r="OYI1" s="55"/>
      <c r="OYJ1" s="55"/>
      <c r="OYK1" s="55"/>
      <c r="OYL1" s="55"/>
      <c r="OYM1" s="55"/>
      <c r="OYN1" s="55"/>
      <c r="OYO1" s="55"/>
      <c r="OYP1" s="55"/>
      <c r="OYQ1" s="55"/>
      <c r="OYR1" s="55"/>
      <c r="OYS1" s="55"/>
      <c r="OYT1" s="55"/>
      <c r="OYU1" s="55"/>
      <c r="OYV1" s="55"/>
      <c r="OYW1" s="55"/>
      <c r="OYX1" s="55"/>
      <c r="OYY1" s="55"/>
      <c r="OYZ1" s="55"/>
      <c r="OZA1" s="55"/>
      <c r="OZB1" s="55"/>
      <c r="OZC1" s="55"/>
      <c r="OZD1" s="55"/>
      <c r="OZE1" s="55"/>
      <c r="OZF1" s="55"/>
      <c r="OZG1" s="55"/>
      <c r="OZH1" s="55"/>
      <c r="OZI1" s="55"/>
      <c r="OZJ1" s="55"/>
      <c r="OZK1" s="55"/>
      <c r="OZL1" s="55"/>
      <c r="OZM1" s="55"/>
      <c r="OZN1" s="55"/>
      <c r="OZO1" s="55"/>
      <c r="OZP1" s="55"/>
      <c r="OZQ1" s="55"/>
      <c r="OZR1" s="55"/>
      <c r="OZS1" s="55"/>
      <c r="OZT1" s="55"/>
      <c r="OZU1" s="55"/>
      <c r="OZV1" s="55"/>
      <c r="OZW1" s="55"/>
      <c r="OZX1" s="55"/>
      <c r="OZY1" s="55"/>
      <c r="OZZ1" s="55"/>
      <c r="PAA1" s="55"/>
      <c r="PAB1" s="55"/>
      <c r="PAC1" s="55"/>
      <c r="PAD1" s="55"/>
      <c r="PAE1" s="55"/>
      <c r="PAF1" s="55"/>
      <c r="PAG1" s="55"/>
      <c r="PAH1" s="55"/>
      <c r="PAI1" s="55"/>
      <c r="PAJ1" s="55"/>
      <c r="PAK1" s="55"/>
      <c r="PAL1" s="55"/>
      <c r="PAM1" s="55"/>
      <c r="PAN1" s="55"/>
      <c r="PAO1" s="55"/>
      <c r="PAP1" s="55"/>
      <c r="PAQ1" s="55"/>
      <c r="PAR1" s="55"/>
      <c r="PAS1" s="55"/>
      <c r="PAT1" s="55"/>
      <c r="PAU1" s="55"/>
      <c r="PAV1" s="55"/>
      <c r="PAW1" s="55"/>
      <c r="PAX1" s="55"/>
      <c r="PAY1" s="55"/>
      <c r="PAZ1" s="55"/>
      <c r="PBA1" s="55"/>
      <c r="PBB1" s="55"/>
      <c r="PBC1" s="55"/>
      <c r="PBD1" s="55"/>
      <c r="PBE1" s="55"/>
      <c r="PBF1" s="55"/>
      <c r="PBG1" s="55"/>
      <c r="PBH1" s="55"/>
      <c r="PBI1" s="55"/>
      <c r="PBJ1" s="55"/>
      <c r="PBK1" s="55"/>
      <c r="PBL1" s="55"/>
      <c r="PBM1" s="55"/>
      <c r="PBN1" s="55"/>
      <c r="PBO1" s="55"/>
      <c r="PBP1" s="55"/>
      <c r="PBQ1" s="55"/>
      <c r="PBR1" s="55"/>
      <c r="PBS1" s="55"/>
      <c r="PBT1" s="55"/>
      <c r="PBU1" s="55"/>
      <c r="PBV1" s="55"/>
      <c r="PBW1" s="55"/>
      <c r="PBX1" s="55"/>
      <c r="PBY1" s="55"/>
      <c r="PBZ1" s="55"/>
      <c r="PCA1" s="55"/>
      <c r="PCB1" s="55"/>
      <c r="PCC1" s="55"/>
      <c r="PCD1" s="55"/>
      <c r="PCE1" s="55"/>
      <c r="PCF1" s="55"/>
      <c r="PCG1" s="55"/>
      <c r="PCH1" s="55"/>
      <c r="PCI1" s="55"/>
      <c r="PCJ1" s="55"/>
      <c r="PCK1" s="55"/>
      <c r="PCL1" s="55"/>
      <c r="PCM1" s="55"/>
      <c r="PCN1" s="55"/>
      <c r="PCO1" s="55"/>
      <c r="PCP1" s="55"/>
      <c r="PCQ1" s="55"/>
      <c r="PCR1" s="55"/>
      <c r="PCS1" s="55"/>
      <c r="PCT1" s="55"/>
      <c r="PCU1" s="55"/>
      <c r="PCV1" s="55"/>
      <c r="PCW1" s="55"/>
      <c r="PCX1" s="55"/>
      <c r="PCY1" s="55"/>
      <c r="PCZ1" s="55"/>
      <c r="PDA1" s="55"/>
      <c r="PDB1" s="55"/>
      <c r="PDC1" s="55"/>
      <c r="PDD1" s="55"/>
      <c r="PDE1" s="55"/>
      <c r="PDF1" s="55"/>
      <c r="PDG1" s="55"/>
      <c r="PDH1" s="55"/>
      <c r="PDI1" s="55"/>
      <c r="PDJ1" s="55"/>
      <c r="PDK1" s="55"/>
      <c r="PDL1" s="55"/>
      <c r="PDM1" s="55"/>
      <c r="PDN1" s="55"/>
      <c r="PDO1" s="55"/>
      <c r="PDP1" s="55"/>
      <c r="PDQ1" s="55"/>
      <c r="PDR1" s="55"/>
      <c r="PDS1" s="55"/>
      <c r="PDT1" s="55"/>
      <c r="PDU1" s="55"/>
      <c r="PDV1" s="55"/>
      <c r="PDW1" s="55"/>
      <c r="PDX1" s="55"/>
      <c r="PDY1" s="55"/>
      <c r="PDZ1" s="55"/>
      <c r="PEA1" s="55"/>
      <c r="PEB1" s="55"/>
      <c r="PEC1" s="55"/>
      <c r="PED1" s="55"/>
      <c r="PEE1" s="55"/>
      <c r="PEF1" s="55"/>
      <c r="PEG1" s="55"/>
      <c r="PEH1" s="55"/>
      <c r="PEI1" s="55"/>
      <c r="PEJ1" s="55"/>
      <c r="PEK1" s="55"/>
      <c r="PEL1" s="55"/>
      <c r="PEM1" s="55"/>
      <c r="PEN1" s="55"/>
      <c r="PEO1" s="55"/>
      <c r="PEP1" s="55"/>
      <c r="PEQ1" s="55"/>
      <c r="PER1" s="55"/>
      <c r="PES1" s="55"/>
      <c r="PET1" s="55"/>
      <c r="PEU1" s="55"/>
      <c r="PEV1" s="55"/>
      <c r="PEW1" s="55"/>
      <c r="PEX1" s="55"/>
      <c r="PEY1" s="55"/>
      <c r="PEZ1" s="55"/>
      <c r="PFA1" s="55"/>
      <c r="PFB1" s="55"/>
      <c r="PFC1" s="55"/>
      <c r="PFD1" s="55"/>
      <c r="PFE1" s="55"/>
      <c r="PFF1" s="55"/>
      <c r="PFG1" s="55"/>
      <c r="PFH1" s="55"/>
      <c r="PFI1" s="55"/>
      <c r="PFJ1" s="55"/>
      <c r="PFK1" s="55"/>
      <c r="PFL1" s="55"/>
      <c r="PFM1" s="55"/>
      <c r="PFN1" s="55"/>
      <c r="PFO1" s="55"/>
      <c r="PFP1" s="55"/>
      <c r="PFQ1" s="55"/>
      <c r="PFR1" s="55"/>
      <c r="PFS1" s="55"/>
      <c r="PFT1" s="55"/>
      <c r="PFU1" s="55"/>
      <c r="PFV1" s="55"/>
      <c r="PFW1" s="55"/>
      <c r="PFX1" s="55"/>
      <c r="PFY1" s="55"/>
      <c r="PFZ1" s="55"/>
      <c r="PGA1" s="55"/>
      <c r="PGB1" s="55"/>
      <c r="PGC1" s="55"/>
      <c r="PGD1" s="55"/>
      <c r="PGE1" s="55"/>
      <c r="PGF1" s="55"/>
      <c r="PGG1" s="55"/>
      <c r="PGH1" s="55"/>
      <c r="PGI1" s="55"/>
      <c r="PGJ1" s="55"/>
      <c r="PGK1" s="55"/>
      <c r="PGL1" s="55"/>
      <c r="PGM1" s="55"/>
      <c r="PGN1" s="55"/>
      <c r="PGO1" s="55"/>
      <c r="PGP1" s="55"/>
      <c r="PGQ1" s="55"/>
      <c r="PGR1" s="55"/>
      <c r="PGS1" s="55"/>
      <c r="PGT1" s="55"/>
      <c r="PGU1" s="55"/>
      <c r="PGV1" s="55"/>
      <c r="PGW1" s="55"/>
      <c r="PGX1" s="55"/>
      <c r="PGY1" s="55"/>
      <c r="PGZ1" s="55"/>
      <c r="PHA1" s="55"/>
      <c r="PHB1" s="55"/>
      <c r="PHC1" s="55"/>
      <c r="PHD1" s="55"/>
      <c r="PHE1" s="55"/>
      <c r="PHF1" s="55"/>
      <c r="PHG1" s="55"/>
      <c r="PHH1" s="55"/>
      <c r="PHI1" s="55"/>
      <c r="PHJ1" s="55"/>
      <c r="PHK1" s="55"/>
      <c r="PHL1" s="55"/>
      <c r="PHM1" s="55"/>
      <c r="PHN1" s="55"/>
      <c r="PHO1" s="55"/>
      <c r="PHP1" s="55"/>
      <c r="PHQ1" s="55"/>
      <c r="PHR1" s="55"/>
      <c r="PHS1" s="55"/>
      <c r="PHT1" s="55"/>
      <c r="PHU1" s="55"/>
      <c r="PHV1" s="55"/>
      <c r="PHW1" s="55"/>
      <c r="PHX1" s="55"/>
      <c r="PHY1" s="55"/>
      <c r="PHZ1" s="55"/>
      <c r="PIA1" s="55"/>
      <c r="PIB1" s="55"/>
      <c r="PIC1" s="55"/>
      <c r="PID1" s="55"/>
      <c r="PIE1" s="55"/>
      <c r="PIF1" s="55"/>
      <c r="PIG1" s="55"/>
      <c r="PIH1" s="55"/>
      <c r="PII1" s="55"/>
      <c r="PIJ1" s="55"/>
      <c r="PIK1" s="55"/>
      <c r="PIL1" s="55"/>
      <c r="PIM1" s="55"/>
      <c r="PIN1" s="55"/>
      <c r="PIO1" s="55"/>
      <c r="PIP1" s="55"/>
      <c r="PIQ1" s="55"/>
      <c r="PIR1" s="55"/>
      <c r="PIS1" s="55"/>
      <c r="PIT1" s="55"/>
      <c r="PIU1" s="55"/>
      <c r="PIV1" s="55"/>
      <c r="PIW1" s="55"/>
      <c r="PIX1" s="55"/>
      <c r="PIY1" s="55"/>
      <c r="PIZ1" s="55"/>
      <c r="PJA1" s="55"/>
      <c r="PJB1" s="55"/>
      <c r="PJC1" s="55"/>
      <c r="PJD1" s="55"/>
      <c r="PJE1" s="55"/>
      <c r="PJF1" s="55"/>
      <c r="PJG1" s="55"/>
      <c r="PJH1" s="55"/>
      <c r="PJI1" s="55"/>
      <c r="PJJ1" s="55"/>
      <c r="PJK1" s="55"/>
      <c r="PJL1" s="55"/>
      <c r="PJM1" s="55"/>
      <c r="PJN1" s="55"/>
      <c r="PJO1" s="55"/>
      <c r="PJP1" s="55"/>
      <c r="PJQ1" s="55"/>
      <c r="PJR1" s="55"/>
      <c r="PJS1" s="55"/>
      <c r="PJT1" s="55"/>
      <c r="PJU1" s="55"/>
      <c r="PJV1" s="55"/>
      <c r="PJW1" s="55"/>
      <c r="PJX1" s="55"/>
      <c r="PJY1" s="55"/>
      <c r="PJZ1" s="55"/>
      <c r="PKA1" s="55"/>
      <c r="PKB1" s="55"/>
      <c r="PKC1" s="55"/>
      <c r="PKD1" s="55"/>
      <c r="PKE1" s="55"/>
      <c r="PKF1" s="55"/>
      <c r="PKG1" s="55"/>
      <c r="PKH1" s="55"/>
      <c r="PKI1" s="55"/>
      <c r="PKJ1" s="55"/>
      <c r="PKK1" s="55"/>
      <c r="PKL1" s="55"/>
      <c r="PKM1" s="55"/>
      <c r="PKN1" s="55"/>
      <c r="PKO1" s="55"/>
      <c r="PKP1" s="55"/>
      <c r="PKQ1" s="55"/>
      <c r="PKR1" s="55"/>
      <c r="PKS1" s="55"/>
      <c r="PKT1" s="55"/>
      <c r="PKU1" s="55"/>
      <c r="PKV1" s="55"/>
      <c r="PKW1" s="55"/>
      <c r="PKX1" s="55"/>
      <c r="PKY1" s="55"/>
      <c r="PKZ1" s="55"/>
      <c r="PLA1" s="55"/>
      <c r="PLB1" s="55"/>
      <c r="PLC1" s="55"/>
      <c r="PLD1" s="55"/>
      <c r="PLE1" s="55"/>
      <c r="PLF1" s="55"/>
      <c r="PLG1" s="55"/>
      <c r="PLH1" s="55"/>
      <c r="PLI1" s="55"/>
      <c r="PLJ1" s="55"/>
      <c r="PLK1" s="55"/>
      <c r="PLL1" s="55"/>
      <c r="PLM1" s="55"/>
      <c r="PLN1" s="55"/>
      <c r="PLO1" s="55"/>
      <c r="PLP1" s="55"/>
      <c r="PLQ1" s="55"/>
      <c r="PLR1" s="55"/>
      <c r="PLS1" s="55"/>
      <c r="PLT1" s="55"/>
      <c r="PLU1" s="55"/>
      <c r="PLV1" s="55"/>
      <c r="PLW1" s="55"/>
      <c r="PLX1" s="55"/>
      <c r="PLY1" s="55"/>
      <c r="PLZ1" s="55"/>
      <c r="PMA1" s="55"/>
      <c r="PMB1" s="55"/>
      <c r="PMC1" s="55"/>
      <c r="PMD1" s="55"/>
      <c r="PME1" s="55"/>
      <c r="PMF1" s="55"/>
      <c r="PMG1" s="55"/>
      <c r="PMH1" s="55"/>
      <c r="PMI1" s="55"/>
      <c r="PMJ1" s="55"/>
      <c r="PMK1" s="55"/>
      <c r="PML1" s="55"/>
      <c r="PMM1" s="55"/>
      <c r="PMN1" s="55"/>
      <c r="PMO1" s="55"/>
      <c r="PMP1" s="55"/>
      <c r="PMQ1" s="55"/>
      <c r="PMR1" s="55"/>
      <c r="PMS1" s="55"/>
      <c r="PMT1" s="55"/>
      <c r="PMU1" s="55"/>
      <c r="PMV1" s="55"/>
      <c r="PMW1" s="55"/>
      <c r="PMX1" s="55"/>
      <c r="PMY1" s="55"/>
      <c r="PMZ1" s="55"/>
      <c r="PNA1" s="55"/>
      <c r="PNB1" s="55"/>
      <c r="PNC1" s="55"/>
      <c r="PND1" s="55"/>
      <c r="PNE1" s="55"/>
      <c r="PNF1" s="55"/>
      <c r="PNG1" s="55"/>
      <c r="PNH1" s="55"/>
      <c r="PNI1" s="55"/>
      <c r="PNJ1" s="55"/>
      <c r="PNK1" s="55"/>
      <c r="PNL1" s="55"/>
      <c r="PNM1" s="55"/>
      <c r="PNN1" s="55"/>
      <c r="PNO1" s="55"/>
      <c r="PNP1" s="55"/>
      <c r="PNQ1" s="55"/>
      <c r="PNR1" s="55"/>
      <c r="PNS1" s="55"/>
      <c r="PNT1" s="55"/>
      <c r="PNU1" s="55"/>
      <c r="PNV1" s="55"/>
      <c r="PNW1" s="55"/>
      <c r="PNX1" s="55"/>
      <c r="PNY1" s="55"/>
      <c r="PNZ1" s="55"/>
      <c r="POA1" s="55"/>
      <c r="POB1" s="55"/>
      <c r="POC1" s="55"/>
      <c r="POD1" s="55"/>
      <c r="POE1" s="55"/>
      <c r="POF1" s="55"/>
      <c r="POG1" s="55"/>
      <c r="POH1" s="55"/>
      <c r="POI1" s="55"/>
      <c r="POJ1" s="55"/>
      <c r="POK1" s="55"/>
      <c r="POL1" s="55"/>
      <c r="POM1" s="55"/>
      <c r="PON1" s="55"/>
      <c r="POO1" s="55"/>
      <c r="POP1" s="55"/>
      <c r="POQ1" s="55"/>
      <c r="POR1" s="55"/>
      <c r="POS1" s="55"/>
      <c r="POT1" s="55"/>
      <c r="POU1" s="55"/>
      <c r="POV1" s="55"/>
      <c r="POW1" s="55"/>
      <c r="POX1" s="55"/>
      <c r="POY1" s="55"/>
      <c r="POZ1" s="55"/>
      <c r="PPA1" s="55"/>
      <c r="PPB1" s="55"/>
      <c r="PPC1" s="55"/>
      <c r="PPD1" s="55"/>
      <c r="PPE1" s="55"/>
      <c r="PPF1" s="55"/>
      <c r="PPG1" s="55"/>
      <c r="PPH1" s="55"/>
      <c r="PPI1" s="55"/>
      <c r="PPJ1" s="55"/>
      <c r="PPK1" s="55"/>
      <c r="PPL1" s="55"/>
      <c r="PPM1" s="55"/>
      <c r="PPN1" s="55"/>
      <c r="PPO1" s="55"/>
      <c r="PPP1" s="55"/>
      <c r="PPQ1" s="55"/>
      <c r="PPR1" s="55"/>
      <c r="PPS1" s="55"/>
      <c r="PPT1" s="55"/>
      <c r="PPU1" s="55"/>
      <c r="PPV1" s="55"/>
      <c r="PPW1" s="55"/>
      <c r="PPX1" s="55"/>
      <c r="PPY1" s="55"/>
      <c r="PPZ1" s="55"/>
      <c r="PQA1" s="55"/>
      <c r="PQB1" s="55"/>
      <c r="PQC1" s="55"/>
      <c r="PQD1" s="55"/>
      <c r="PQE1" s="55"/>
      <c r="PQF1" s="55"/>
      <c r="PQG1" s="55"/>
      <c r="PQH1" s="55"/>
      <c r="PQI1" s="55"/>
      <c r="PQJ1" s="55"/>
      <c r="PQK1" s="55"/>
      <c r="PQL1" s="55"/>
      <c r="PQM1" s="55"/>
      <c r="PQN1" s="55"/>
      <c r="PQO1" s="55"/>
      <c r="PQP1" s="55"/>
      <c r="PQQ1" s="55"/>
      <c r="PQR1" s="55"/>
      <c r="PQS1" s="55"/>
      <c r="PQT1" s="55"/>
      <c r="PQU1" s="55"/>
      <c r="PQV1" s="55"/>
      <c r="PQW1" s="55"/>
      <c r="PQX1" s="55"/>
      <c r="PQY1" s="55"/>
      <c r="PQZ1" s="55"/>
      <c r="PRA1" s="55"/>
      <c r="PRB1" s="55"/>
      <c r="PRC1" s="55"/>
      <c r="PRD1" s="55"/>
      <c r="PRE1" s="55"/>
      <c r="PRF1" s="55"/>
      <c r="PRG1" s="55"/>
      <c r="PRH1" s="55"/>
      <c r="PRI1" s="55"/>
      <c r="PRJ1" s="55"/>
      <c r="PRK1" s="55"/>
      <c r="PRL1" s="55"/>
      <c r="PRM1" s="55"/>
      <c r="PRN1" s="55"/>
      <c r="PRO1" s="55"/>
      <c r="PRP1" s="55"/>
      <c r="PRQ1" s="55"/>
      <c r="PRR1" s="55"/>
      <c r="PRS1" s="55"/>
      <c r="PRT1" s="55"/>
      <c r="PRU1" s="55"/>
      <c r="PRV1" s="55"/>
      <c r="PRW1" s="55"/>
      <c r="PRX1" s="55"/>
      <c r="PRY1" s="55"/>
      <c r="PRZ1" s="55"/>
      <c r="PSA1" s="55"/>
      <c r="PSB1" s="55"/>
      <c r="PSC1" s="55"/>
      <c r="PSD1" s="55"/>
      <c r="PSE1" s="55"/>
      <c r="PSF1" s="55"/>
      <c r="PSG1" s="55"/>
      <c r="PSH1" s="55"/>
      <c r="PSI1" s="55"/>
      <c r="PSJ1" s="55"/>
      <c r="PSK1" s="55"/>
      <c r="PSL1" s="55"/>
      <c r="PSM1" s="55"/>
      <c r="PSN1" s="55"/>
      <c r="PSO1" s="55"/>
      <c r="PSP1" s="55"/>
      <c r="PSQ1" s="55"/>
      <c r="PSR1" s="55"/>
      <c r="PSS1" s="55"/>
      <c r="PST1" s="55"/>
      <c r="PSU1" s="55"/>
      <c r="PSV1" s="55"/>
      <c r="PSW1" s="55"/>
      <c r="PSX1" s="55"/>
      <c r="PSY1" s="55"/>
      <c r="PSZ1" s="55"/>
      <c r="PTA1" s="55"/>
      <c r="PTB1" s="55"/>
      <c r="PTC1" s="55"/>
      <c r="PTD1" s="55"/>
      <c r="PTE1" s="55"/>
      <c r="PTF1" s="55"/>
      <c r="PTG1" s="55"/>
      <c r="PTH1" s="55"/>
      <c r="PTI1" s="55"/>
      <c r="PTJ1" s="55"/>
      <c r="PTK1" s="55"/>
      <c r="PTL1" s="55"/>
      <c r="PTM1" s="55"/>
      <c r="PTN1" s="55"/>
      <c r="PTO1" s="55"/>
      <c r="PTP1" s="55"/>
      <c r="PTQ1" s="55"/>
      <c r="PTR1" s="55"/>
      <c r="PTS1" s="55"/>
      <c r="PTT1" s="55"/>
      <c r="PTU1" s="55"/>
      <c r="PTV1" s="55"/>
      <c r="PTW1" s="55"/>
      <c r="PTX1" s="55"/>
      <c r="PTY1" s="55"/>
      <c r="PTZ1" s="55"/>
      <c r="PUA1" s="55"/>
      <c r="PUB1" s="55"/>
      <c r="PUC1" s="55"/>
      <c r="PUD1" s="55"/>
      <c r="PUE1" s="55"/>
      <c r="PUF1" s="55"/>
      <c r="PUG1" s="55"/>
      <c r="PUH1" s="55"/>
      <c r="PUI1" s="55"/>
      <c r="PUJ1" s="55"/>
      <c r="PUK1" s="55"/>
      <c r="PUL1" s="55"/>
      <c r="PUM1" s="55"/>
      <c r="PUN1" s="55"/>
      <c r="PUO1" s="55"/>
      <c r="PUP1" s="55"/>
      <c r="PUQ1" s="55"/>
      <c r="PUR1" s="55"/>
      <c r="PUS1" s="55"/>
      <c r="PUT1" s="55"/>
      <c r="PUU1" s="55"/>
      <c r="PUV1" s="55"/>
      <c r="PUW1" s="55"/>
      <c r="PUX1" s="55"/>
      <c r="PUY1" s="55"/>
      <c r="PUZ1" s="55"/>
      <c r="PVA1" s="55"/>
      <c r="PVB1" s="55"/>
      <c r="PVC1" s="55"/>
      <c r="PVD1" s="55"/>
      <c r="PVE1" s="55"/>
      <c r="PVF1" s="55"/>
      <c r="PVG1" s="55"/>
      <c r="PVH1" s="55"/>
      <c r="PVI1" s="55"/>
      <c r="PVJ1" s="55"/>
      <c r="PVK1" s="55"/>
      <c r="PVL1" s="55"/>
      <c r="PVM1" s="55"/>
      <c r="PVN1" s="55"/>
      <c r="PVO1" s="55"/>
      <c r="PVP1" s="55"/>
      <c r="PVQ1" s="55"/>
      <c r="PVR1" s="55"/>
      <c r="PVS1" s="55"/>
      <c r="PVT1" s="55"/>
      <c r="PVU1" s="55"/>
      <c r="PVV1" s="55"/>
      <c r="PVW1" s="55"/>
      <c r="PVX1" s="55"/>
      <c r="PVY1" s="55"/>
      <c r="PVZ1" s="55"/>
      <c r="PWA1" s="55"/>
      <c r="PWB1" s="55"/>
      <c r="PWC1" s="55"/>
      <c r="PWD1" s="55"/>
      <c r="PWE1" s="55"/>
      <c r="PWF1" s="55"/>
      <c r="PWG1" s="55"/>
      <c r="PWH1" s="55"/>
      <c r="PWI1" s="55"/>
      <c r="PWJ1" s="55"/>
      <c r="PWK1" s="55"/>
      <c r="PWL1" s="55"/>
      <c r="PWM1" s="55"/>
      <c r="PWN1" s="55"/>
      <c r="PWO1" s="55"/>
      <c r="PWP1" s="55"/>
      <c r="PWQ1" s="55"/>
      <c r="PWR1" s="55"/>
      <c r="PWS1" s="55"/>
      <c r="PWT1" s="55"/>
      <c r="PWU1" s="55"/>
      <c r="PWV1" s="55"/>
      <c r="PWW1" s="55"/>
      <c r="PWX1" s="55"/>
      <c r="PWY1" s="55"/>
      <c r="PWZ1" s="55"/>
      <c r="PXA1" s="55"/>
      <c r="PXB1" s="55"/>
      <c r="PXC1" s="55"/>
      <c r="PXD1" s="55"/>
      <c r="PXE1" s="55"/>
      <c r="PXF1" s="55"/>
      <c r="PXG1" s="55"/>
      <c r="PXH1" s="55"/>
      <c r="PXI1" s="55"/>
      <c r="PXJ1" s="55"/>
      <c r="PXK1" s="55"/>
      <c r="PXL1" s="55"/>
      <c r="PXM1" s="55"/>
      <c r="PXN1" s="55"/>
      <c r="PXO1" s="55"/>
      <c r="PXP1" s="55"/>
      <c r="PXQ1" s="55"/>
      <c r="PXR1" s="55"/>
      <c r="PXS1" s="55"/>
      <c r="PXT1" s="55"/>
      <c r="PXU1" s="55"/>
      <c r="PXV1" s="55"/>
      <c r="PXW1" s="55"/>
      <c r="PXX1" s="55"/>
      <c r="PXY1" s="55"/>
      <c r="PXZ1" s="55"/>
      <c r="PYA1" s="55"/>
      <c r="PYB1" s="55"/>
      <c r="PYC1" s="55"/>
      <c r="PYD1" s="55"/>
      <c r="PYE1" s="55"/>
      <c r="PYF1" s="55"/>
      <c r="PYG1" s="55"/>
      <c r="PYH1" s="55"/>
      <c r="PYI1" s="55"/>
      <c r="PYJ1" s="55"/>
      <c r="PYK1" s="55"/>
      <c r="PYL1" s="55"/>
      <c r="PYM1" s="55"/>
      <c r="PYN1" s="55"/>
      <c r="PYO1" s="55"/>
      <c r="PYP1" s="55"/>
      <c r="PYQ1" s="55"/>
      <c r="PYR1" s="55"/>
      <c r="PYS1" s="55"/>
      <c r="PYT1" s="55"/>
      <c r="PYU1" s="55"/>
      <c r="PYV1" s="55"/>
      <c r="PYW1" s="55"/>
      <c r="PYX1" s="55"/>
      <c r="PYY1" s="55"/>
      <c r="PYZ1" s="55"/>
      <c r="PZA1" s="55"/>
      <c r="PZB1" s="55"/>
      <c r="PZC1" s="55"/>
      <c r="PZD1" s="55"/>
      <c r="PZE1" s="55"/>
      <c r="PZF1" s="55"/>
      <c r="PZG1" s="55"/>
      <c r="PZH1" s="55"/>
      <c r="PZI1" s="55"/>
      <c r="PZJ1" s="55"/>
      <c r="PZK1" s="55"/>
      <c r="PZL1" s="55"/>
      <c r="PZM1" s="55"/>
      <c r="PZN1" s="55"/>
      <c r="PZO1" s="55"/>
      <c r="PZP1" s="55"/>
      <c r="PZQ1" s="55"/>
      <c r="PZR1" s="55"/>
      <c r="PZS1" s="55"/>
      <c r="PZT1" s="55"/>
      <c r="PZU1" s="55"/>
      <c r="PZV1" s="55"/>
      <c r="PZW1" s="55"/>
      <c r="PZX1" s="55"/>
      <c r="PZY1" s="55"/>
      <c r="PZZ1" s="55"/>
      <c r="QAA1" s="55"/>
      <c r="QAB1" s="55"/>
      <c r="QAC1" s="55"/>
      <c r="QAD1" s="55"/>
      <c r="QAE1" s="55"/>
      <c r="QAF1" s="55"/>
      <c r="QAG1" s="55"/>
      <c r="QAH1" s="55"/>
      <c r="QAI1" s="55"/>
      <c r="QAJ1" s="55"/>
      <c r="QAK1" s="55"/>
      <c r="QAL1" s="55"/>
      <c r="QAM1" s="55"/>
      <c r="QAN1" s="55"/>
      <c r="QAO1" s="55"/>
      <c r="QAP1" s="55"/>
      <c r="QAQ1" s="55"/>
      <c r="QAR1" s="55"/>
      <c r="QAS1" s="55"/>
      <c r="QAT1" s="55"/>
      <c r="QAU1" s="55"/>
      <c r="QAV1" s="55"/>
      <c r="QAW1" s="55"/>
      <c r="QAX1" s="55"/>
      <c r="QAY1" s="55"/>
      <c r="QAZ1" s="55"/>
      <c r="QBA1" s="55"/>
      <c r="QBB1" s="55"/>
      <c r="QBC1" s="55"/>
      <c r="QBD1" s="55"/>
      <c r="QBE1" s="55"/>
      <c r="QBF1" s="55"/>
      <c r="QBG1" s="55"/>
      <c r="QBH1" s="55"/>
      <c r="QBI1" s="55"/>
      <c r="QBJ1" s="55"/>
      <c r="QBK1" s="55"/>
      <c r="QBL1" s="55"/>
      <c r="QBM1" s="55"/>
      <c r="QBN1" s="55"/>
      <c r="QBO1" s="55"/>
      <c r="QBP1" s="55"/>
      <c r="QBQ1" s="55"/>
      <c r="QBR1" s="55"/>
      <c r="QBS1" s="55"/>
      <c r="QBT1" s="55"/>
      <c r="QBU1" s="55"/>
      <c r="QBV1" s="55"/>
      <c r="QBW1" s="55"/>
      <c r="QBX1" s="55"/>
      <c r="QBY1" s="55"/>
      <c r="QBZ1" s="55"/>
      <c r="QCA1" s="55"/>
      <c r="QCB1" s="55"/>
      <c r="QCC1" s="55"/>
      <c r="QCD1" s="55"/>
      <c r="QCE1" s="55"/>
      <c r="QCF1" s="55"/>
      <c r="QCG1" s="55"/>
      <c r="QCH1" s="55"/>
      <c r="QCI1" s="55"/>
      <c r="QCJ1" s="55"/>
      <c r="QCK1" s="55"/>
      <c r="QCL1" s="55"/>
      <c r="QCM1" s="55"/>
      <c r="QCN1" s="55"/>
      <c r="QCO1" s="55"/>
      <c r="QCP1" s="55"/>
      <c r="QCQ1" s="55"/>
      <c r="QCR1" s="55"/>
      <c r="QCS1" s="55"/>
      <c r="QCT1" s="55"/>
      <c r="QCU1" s="55"/>
      <c r="QCV1" s="55"/>
      <c r="QCW1" s="55"/>
      <c r="QCX1" s="55"/>
      <c r="QCY1" s="55"/>
      <c r="QCZ1" s="55"/>
      <c r="QDA1" s="55"/>
      <c r="QDB1" s="55"/>
      <c r="QDC1" s="55"/>
      <c r="QDD1" s="55"/>
      <c r="QDE1" s="55"/>
      <c r="QDF1" s="55"/>
      <c r="QDG1" s="55"/>
      <c r="QDH1" s="55"/>
      <c r="QDI1" s="55"/>
      <c r="QDJ1" s="55"/>
      <c r="QDK1" s="55"/>
      <c r="QDL1" s="55"/>
      <c r="QDM1" s="55"/>
      <c r="QDN1" s="55"/>
      <c r="QDO1" s="55"/>
      <c r="QDP1" s="55"/>
      <c r="QDQ1" s="55"/>
      <c r="QDR1" s="55"/>
      <c r="QDS1" s="55"/>
      <c r="QDT1" s="55"/>
      <c r="QDU1" s="55"/>
      <c r="QDV1" s="55"/>
      <c r="QDW1" s="55"/>
      <c r="QDX1" s="55"/>
      <c r="QDY1" s="55"/>
      <c r="QDZ1" s="55"/>
      <c r="QEA1" s="55"/>
      <c r="QEB1" s="55"/>
      <c r="QEC1" s="55"/>
      <c r="QED1" s="55"/>
      <c r="QEE1" s="55"/>
      <c r="QEF1" s="55"/>
      <c r="QEG1" s="55"/>
      <c r="QEH1" s="55"/>
      <c r="QEI1" s="55"/>
      <c r="QEJ1" s="55"/>
      <c r="QEK1" s="55"/>
      <c r="QEL1" s="55"/>
      <c r="QEM1" s="55"/>
      <c r="QEN1" s="55"/>
      <c r="QEO1" s="55"/>
      <c r="QEP1" s="55"/>
      <c r="QEQ1" s="55"/>
      <c r="QER1" s="55"/>
      <c r="QES1" s="55"/>
      <c r="QET1" s="55"/>
      <c r="QEU1" s="55"/>
      <c r="QEV1" s="55"/>
      <c r="QEW1" s="55"/>
      <c r="QEX1" s="55"/>
      <c r="QEY1" s="55"/>
      <c r="QEZ1" s="55"/>
      <c r="QFA1" s="55"/>
      <c r="QFB1" s="55"/>
      <c r="QFC1" s="55"/>
      <c r="QFD1" s="55"/>
      <c r="QFE1" s="55"/>
      <c r="QFF1" s="55"/>
      <c r="QFG1" s="55"/>
      <c r="QFH1" s="55"/>
      <c r="QFI1" s="55"/>
      <c r="QFJ1" s="55"/>
      <c r="QFK1" s="55"/>
      <c r="QFL1" s="55"/>
      <c r="QFM1" s="55"/>
      <c r="QFN1" s="55"/>
      <c r="QFO1" s="55"/>
      <c r="QFP1" s="55"/>
      <c r="QFQ1" s="55"/>
      <c r="QFR1" s="55"/>
      <c r="QFS1" s="55"/>
      <c r="QFT1" s="55"/>
      <c r="QFU1" s="55"/>
      <c r="QFV1" s="55"/>
      <c r="QFW1" s="55"/>
      <c r="QFX1" s="55"/>
      <c r="QFY1" s="55"/>
      <c r="QFZ1" s="55"/>
      <c r="QGA1" s="55"/>
      <c r="QGB1" s="55"/>
      <c r="QGC1" s="55"/>
      <c r="QGD1" s="55"/>
      <c r="QGE1" s="55"/>
      <c r="QGF1" s="55"/>
      <c r="QGG1" s="55"/>
      <c r="QGH1" s="55"/>
      <c r="QGI1" s="55"/>
      <c r="QGJ1" s="55"/>
      <c r="QGK1" s="55"/>
      <c r="QGL1" s="55"/>
      <c r="QGM1" s="55"/>
      <c r="QGN1" s="55"/>
      <c r="QGO1" s="55"/>
      <c r="QGP1" s="55"/>
      <c r="QGQ1" s="55"/>
      <c r="QGR1" s="55"/>
      <c r="QGS1" s="55"/>
      <c r="QGT1" s="55"/>
      <c r="QGU1" s="55"/>
      <c r="QGV1" s="55"/>
      <c r="QGW1" s="55"/>
      <c r="QGX1" s="55"/>
      <c r="QGY1" s="55"/>
      <c r="QGZ1" s="55"/>
      <c r="QHA1" s="55"/>
      <c r="QHB1" s="55"/>
      <c r="QHC1" s="55"/>
      <c r="QHD1" s="55"/>
      <c r="QHE1" s="55"/>
      <c r="QHF1" s="55"/>
      <c r="QHG1" s="55"/>
      <c r="QHH1" s="55"/>
      <c r="QHI1" s="55"/>
      <c r="QHJ1" s="55"/>
      <c r="QHK1" s="55"/>
      <c r="QHL1" s="55"/>
      <c r="QHM1" s="55"/>
      <c r="QHN1" s="55"/>
      <c r="QHO1" s="55"/>
      <c r="QHP1" s="55"/>
      <c r="QHQ1" s="55"/>
      <c r="QHR1" s="55"/>
      <c r="QHS1" s="55"/>
      <c r="QHT1" s="55"/>
      <c r="QHU1" s="55"/>
      <c r="QHV1" s="55"/>
      <c r="QHW1" s="55"/>
      <c r="QHX1" s="55"/>
      <c r="QHY1" s="55"/>
      <c r="QHZ1" s="55"/>
      <c r="QIA1" s="55"/>
      <c r="QIB1" s="55"/>
      <c r="QIC1" s="55"/>
      <c r="QID1" s="55"/>
      <c r="QIE1" s="55"/>
      <c r="QIF1" s="55"/>
      <c r="QIG1" s="55"/>
      <c r="QIH1" s="55"/>
      <c r="QII1" s="55"/>
      <c r="QIJ1" s="55"/>
      <c r="QIK1" s="55"/>
      <c r="QIL1" s="55"/>
      <c r="QIM1" s="55"/>
      <c r="QIN1" s="55"/>
      <c r="QIO1" s="55"/>
      <c r="QIP1" s="55"/>
      <c r="QIQ1" s="55"/>
      <c r="QIR1" s="55"/>
      <c r="QIS1" s="55"/>
      <c r="QIT1" s="55"/>
      <c r="QIU1" s="55"/>
      <c r="QIV1" s="55"/>
      <c r="QIW1" s="55"/>
      <c r="QIX1" s="55"/>
      <c r="QIY1" s="55"/>
      <c r="QIZ1" s="55"/>
      <c r="QJA1" s="55"/>
      <c r="QJB1" s="55"/>
      <c r="QJC1" s="55"/>
      <c r="QJD1" s="55"/>
      <c r="QJE1" s="55"/>
      <c r="QJF1" s="55"/>
      <c r="QJG1" s="55"/>
      <c r="QJH1" s="55"/>
      <c r="QJI1" s="55"/>
      <c r="QJJ1" s="55"/>
      <c r="QJK1" s="55"/>
      <c r="QJL1" s="55"/>
      <c r="QJM1" s="55"/>
      <c r="QJN1" s="55"/>
      <c r="QJO1" s="55"/>
      <c r="QJP1" s="55"/>
      <c r="QJQ1" s="55"/>
      <c r="QJR1" s="55"/>
      <c r="QJS1" s="55"/>
      <c r="QJT1" s="55"/>
      <c r="QJU1" s="55"/>
      <c r="QJV1" s="55"/>
      <c r="QJW1" s="55"/>
      <c r="QJX1" s="55"/>
      <c r="QJY1" s="55"/>
      <c r="QJZ1" s="55"/>
      <c r="QKA1" s="55"/>
      <c r="QKB1" s="55"/>
      <c r="QKC1" s="55"/>
      <c r="QKD1" s="55"/>
      <c r="QKE1" s="55"/>
      <c r="QKF1" s="55"/>
      <c r="QKG1" s="55"/>
      <c r="QKH1" s="55"/>
      <c r="QKI1" s="55"/>
      <c r="QKJ1" s="55"/>
      <c r="QKK1" s="55"/>
      <c r="QKL1" s="55"/>
      <c r="QKM1" s="55"/>
      <c r="QKN1" s="55"/>
      <c r="QKO1" s="55"/>
      <c r="QKP1" s="55"/>
      <c r="QKQ1" s="55"/>
      <c r="QKR1" s="55"/>
      <c r="QKS1" s="55"/>
      <c r="QKT1" s="55"/>
      <c r="QKU1" s="55"/>
      <c r="QKV1" s="55"/>
      <c r="QKW1" s="55"/>
      <c r="QKX1" s="55"/>
      <c r="QKY1" s="55"/>
      <c r="QKZ1" s="55"/>
      <c r="QLA1" s="55"/>
      <c r="QLB1" s="55"/>
      <c r="QLC1" s="55"/>
      <c r="QLD1" s="55"/>
      <c r="QLE1" s="55"/>
      <c r="QLF1" s="55"/>
      <c r="QLG1" s="55"/>
      <c r="QLH1" s="55"/>
      <c r="QLI1" s="55"/>
      <c r="QLJ1" s="55"/>
      <c r="QLK1" s="55"/>
      <c r="QLL1" s="55"/>
      <c r="QLM1" s="55"/>
      <c r="QLN1" s="55"/>
      <c r="QLO1" s="55"/>
      <c r="QLP1" s="55"/>
      <c r="QLQ1" s="55"/>
      <c r="QLR1" s="55"/>
      <c r="QLS1" s="55"/>
      <c r="QLT1" s="55"/>
      <c r="QLU1" s="55"/>
      <c r="QLV1" s="55"/>
      <c r="QLW1" s="55"/>
      <c r="QLX1" s="55"/>
      <c r="QLY1" s="55"/>
      <c r="QLZ1" s="55"/>
      <c r="QMA1" s="55"/>
      <c r="QMB1" s="55"/>
      <c r="QMC1" s="55"/>
      <c r="QMD1" s="55"/>
      <c r="QME1" s="55"/>
      <c r="QMF1" s="55"/>
      <c r="QMG1" s="55"/>
      <c r="QMH1" s="55"/>
      <c r="QMI1" s="55"/>
      <c r="QMJ1" s="55"/>
      <c r="QMK1" s="55"/>
      <c r="QML1" s="55"/>
      <c r="QMM1" s="55"/>
      <c r="QMN1" s="55"/>
      <c r="QMO1" s="55"/>
      <c r="QMP1" s="55"/>
      <c r="QMQ1" s="55"/>
      <c r="QMR1" s="55"/>
      <c r="QMS1" s="55"/>
      <c r="QMT1" s="55"/>
      <c r="QMU1" s="55"/>
      <c r="QMV1" s="55"/>
      <c r="QMW1" s="55"/>
      <c r="QMX1" s="55"/>
      <c r="QMY1" s="55"/>
      <c r="QMZ1" s="55"/>
      <c r="QNA1" s="55"/>
      <c r="QNB1" s="55"/>
      <c r="QNC1" s="55"/>
      <c r="QND1" s="55"/>
      <c r="QNE1" s="55"/>
      <c r="QNF1" s="55"/>
      <c r="QNG1" s="55"/>
      <c r="QNH1" s="55"/>
      <c r="QNI1" s="55"/>
      <c r="QNJ1" s="55"/>
      <c r="QNK1" s="55"/>
      <c r="QNL1" s="55"/>
      <c r="QNM1" s="55"/>
      <c r="QNN1" s="55"/>
      <c r="QNO1" s="55"/>
      <c r="QNP1" s="55"/>
      <c r="QNQ1" s="55"/>
      <c r="QNR1" s="55"/>
      <c r="QNS1" s="55"/>
      <c r="QNT1" s="55"/>
      <c r="QNU1" s="55"/>
      <c r="QNV1" s="55"/>
      <c r="QNW1" s="55"/>
      <c r="QNX1" s="55"/>
      <c r="QNY1" s="55"/>
      <c r="QNZ1" s="55"/>
      <c r="QOA1" s="55"/>
      <c r="QOB1" s="55"/>
      <c r="QOC1" s="55"/>
      <c r="QOD1" s="55"/>
      <c r="QOE1" s="55"/>
      <c r="QOF1" s="55"/>
      <c r="QOG1" s="55"/>
      <c r="QOH1" s="55"/>
      <c r="QOI1" s="55"/>
      <c r="QOJ1" s="55"/>
      <c r="QOK1" s="55"/>
      <c r="QOL1" s="55"/>
      <c r="QOM1" s="55"/>
      <c r="QON1" s="55"/>
      <c r="QOO1" s="55"/>
      <c r="QOP1" s="55"/>
      <c r="QOQ1" s="55"/>
      <c r="QOR1" s="55"/>
      <c r="QOS1" s="55"/>
      <c r="QOT1" s="55"/>
      <c r="QOU1" s="55"/>
      <c r="QOV1" s="55"/>
      <c r="QOW1" s="55"/>
      <c r="QOX1" s="55"/>
      <c r="QOY1" s="55"/>
      <c r="QOZ1" s="55"/>
      <c r="QPA1" s="55"/>
      <c r="QPB1" s="55"/>
      <c r="QPC1" s="55"/>
      <c r="QPD1" s="55"/>
      <c r="QPE1" s="55"/>
      <c r="QPF1" s="55"/>
      <c r="QPG1" s="55"/>
      <c r="QPH1" s="55"/>
      <c r="QPI1" s="55"/>
      <c r="QPJ1" s="55"/>
      <c r="QPK1" s="55"/>
      <c r="QPL1" s="55"/>
      <c r="QPM1" s="55"/>
      <c r="QPN1" s="55"/>
      <c r="QPO1" s="55"/>
      <c r="QPP1" s="55"/>
      <c r="QPQ1" s="55"/>
      <c r="QPR1" s="55"/>
      <c r="QPS1" s="55"/>
      <c r="QPT1" s="55"/>
      <c r="QPU1" s="55"/>
      <c r="QPV1" s="55"/>
      <c r="QPW1" s="55"/>
      <c r="QPX1" s="55"/>
      <c r="QPY1" s="55"/>
      <c r="QPZ1" s="55"/>
      <c r="QQA1" s="55"/>
      <c r="QQB1" s="55"/>
      <c r="QQC1" s="55"/>
      <c r="QQD1" s="55"/>
      <c r="QQE1" s="55"/>
      <c r="QQF1" s="55"/>
      <c r="QQG1" s="55"/>
      <c r="QQH1" s="55"/>
      <c r="QQI1" s="55"/>
      <c r="QQJ1" s="55"/>
      <c r="QQK1" s="55"/>
      <c r="QQL1" s="55"/>
      <c r="QQM1" s="55"/>
      <c r="QQN1" s="55"/>
      <c r="QQO1" s="55"/>
      <c r="QQP1" s="55"/>
      <c r="QQQ1" s="55"/>
      <c r="QQR1" s="55"/>
      <c r="QQS1" s="55"/>
      <c r="QQT1" s="55"/>
      <c r="QQU1" s="55"/>
      <c r="QQV1" s="55"/>
      <c r="QQW1" s="55"/>
      <c r="QQX1" s="55"/>
      <c r="QQY1" s="55"/>
      <c r="QQZ1" s="55"/>
      <c r="QRA1" s="55"/>
      <c r="QRB1" s="55"/>
      <c r="QRC1" s="55"/>
      <c r="QRD1" s="55"/>
      <c r="QRE1" s="55"/>
      <c r="QRF1" s="55"/>
      <c r="QRG1" s="55"/>
      <c r="QRH1" s="55"/>
      <c r="QRI1" s="55"/>
      <c r="QRJ1" s="55"/>
      <c r="QRK1" s="55"/>
      <c r="QRL1" s="55"/>
      <c r="QRM1" s="55"/>
      <c r="QRN1" s="55"/>
      <c r="QRO1" s="55"/>
      <c r="QRP1" s="55"/>
      <c r="QRQ1" s="55"/>
      <c r="QRR1" s="55"/>
      <c r="QRS1" s="55"/>
      <c r="QRT1" s="55"/>
      <c r="QRU1" s="55"/>
      <c r="QRV1" s="55"/>
      <c r="QRW1" s="55"/>
      <c r="QRX1" s="55"/>
      <c r="QRY1" s="55"/>
      <c r="QRZ1" s="55"/>
      <c r="QSA1" s="55"/>
      <c r="QSB1" s="55"/>
      <c r="QSC1" s="55"/>
      <c r="QSD1" s="55"/>
      <c r="QSE1" s="55"/>
      <c r="QSF1" s="55"/>
      <c r="QSG1" s="55"/>
      <c r="QSH1" s="55"/>
      <c r="QSI1" s="55"/>
      <c r="QSJ1" s="55"/>
      <c r="QSK1" s="55"/>
      <c r="QSL1" s="55"/>
      <c r="QSM1" s="55"/>
      <c r="QSN1" s="55"/>
      <c r="QSO1" s="55"/>
      <c r="QSP1" s="55"/>
      <c r="QSQ1" s="55"/>
      <c r="QSR1" s="55"/>
      <c r="QSS1" s="55"/>
      <c r="QST1" s="55"/>
      <c r="QSU1" s="55"/>
      <c r="QSV1" s="55"/>
      <c r="QSW1" s="55"/>
      <c r="QSX1" s="55"/>
      <c r="QSY1" s="55"/>
      <c r="QSZ1" s="55"/>
      <c r="QTA1" s="55"/>
      <c r="QTB1" s="55"/>
      <c r="QTC1" s="55"/>
      <c r="QTD1" s="55"/>
      <c r="QTE1" s="55"/>
      <c r="QTF1" s="55"/>
      <c r="QTG1" s="55"/>
      <c r="QTH1" s="55"/>
      <c r="QTI1" s="55"/>
      <c r="QTJ1" s="55"/>
      <c r="QTK1" s="55"/>
      <c r="QTL1" s="55"/>
      <c r="QTM1" s="55"/>
      <c r="QTN1" s="55"/>
      <c r="QTO1" s="55"/>
      <c r="QTP1" s="55"/>
      <c r="QTQ1" s="55"/>
      <c r="QTR1" s="55"/>
      <c r="QTS1" s="55"/>
      <c r="QTT1" s="55"/>
      <c r="QTU1" s="55"/>
      <c r="QTV1" s="55"/>
      <c r="QTW1" s="55"/>
      <c r="QTX1" s="55"/>
      <c r="QTY1" s="55"/>
      <c r="QTZ1" s="55"/>
      <c r="QUA1" s="55"/>
      <c r="QUB1" s="55"/>
      <c r="QUC1" s="55"/>
      <c r="QUD1" s="55"/>
      <c r="QUE1" s="55"/>
      <c r="QUF1" s="55"/>
      <c r="QUG1" s="55"/>
      <c r="QUH1" s="55"/>
      <c r="QUI1" s="55"/>
      <c r="QUJ1" s="55"/>
      <c r="QUK1" s="55"/>
      <c r="QUL1" s="55"/>
      <c r="QUM1" s="55"/>
      <c r="QUN1" s="55"/>
      <c r="QUO1" s="55"/>
      <c r="QUP1" s="55"/>
      <c r="QUQ1" s="55"/>
      <c r="QUR1" s="55"/>
      <c r="QUS1" s="55"/>
      <c r="QUT1" s="55"/>
      <c r="QUU1" s="55"/>
      <c r="QUV1" s="55"/>
      <c r="QUW1" s="55"/>
      <c r="QUX1" s="55"/>
      <c r="QUY1" s="55"/>
      <c r="QUZ1" s="55"/>
      <c r="QVA1" s="55"/>
      <c r="QVB1" s="55"/>
      <c r="QVC1" s="55"/>
      <c r="QVD1" s="55"/>
      <c r="QVE1" s="55"/>
      <c r="QVF1" s="55"/>
      <c r="QVG1" s="55"/>
      <c r="QVH1" s="55"/>
      <c r="QVI1" s="55"/>
      <c r="QVJ1" s="55"/>
      <c r="QVK1" s="55"/>
      <c r="QVL1" s="55"/>
      <c r="QVM1" s="55"/>
      <c r="QVN1" s="55"/>
      <c r="QVO1" s="55"/>
      <c r="QVP1" s="55"/>
      <c r="QVQ1" s="55"/>
      <c r="QVR1" s="55"/>
      <c r="QVS1" s="55"/>
      <c r="QVT1" s="55"/>
      <c r="QVU1" s="55"/>
      <c r="QVV1" s="55"/>
      <c r="QVW1" s="55"/>
      <c r="QVX1" s="55"/>
      <c r="QVY1" s="55"/>
      <c r="QVZ1" s="55"/>
      <c r="QWA1" s="55"/>
      <c r="QWB1" s="55"/>
      <c r="QWC1" s="55"/>
      <c r="QWD1" s="55"/>
      <c r="QWE1" s="55"/>
      <c r="QWF1" s="55"/>
      <c r="QWG1" s="55"/>
      <c r="QWH1" s="55"/>
      <c r="QWI1" s="55"/>
      <c r="QWJ1" s="55"/>
      <c r="QWK1" s="55"/>
      <c r="QWL1" s="55"/>
      <c r="QWM1" s="55"/>
      <c r="QWN1" s="55"/>
      <c r="QWO1" s="55"/>
      <c r="QWP1" s="55"/>
      <c r="QWQ1" s="55"/>
      <c r="QWR1" s="55"/>
      <c r="QWS1" s="55"/>
      <c r="QWT1" s="55"/>
      <c r="QWU1" s="55"/>
      <c r="QWV1" s="55"/>
      <c r="QWW1" s="55"/>
      <c r="QWX1" s="55"/>
      <c r="QWY1" s="55"/>
      <c r="QWZ1" s="55"/>
      <c r="QXA1" s="55"/>
      <c r="QXB1" s="55"/>
      <c r="QXC1" s="55"/>
      <c r="QXD1" s="55"/>
      <c r="QXE1" s="55"/>
      <c r="QXF1" s="55"/>
      <c r="QXG1" s="55"/>
      <c r="QXH1" s="55"/>
      <c r="QXI1" s="55"/>
      <c r="QXJ1" s="55"/>
      <c r="QXK1" s="55"/>
      <c r="QXL1" s="55"/>
      <c r="QXM1" s="55"/>
      <c r="QXN1" s="55"/>
      <c r="QXO1" s="55"/>
      <c r="QXP1" s="55"/>
      <c r="QXQ1" s="55"/>
      <c r="QXR1" s="55"/>
      <c r="QXS1" s="55"/>
      <c r="QXT1" s="55"/>
      <c r="QXU1" s="55"/>
      <c r="QXV1" s="55"/>
      <c r="QXW1" s="55"/>
      <c r="QXX1" s="55"/>
      <c r="QXY1" s="55"/>
      <c r="QXZ1" s="55"/>
      <c r="QYA1" s="55"/>
      <c r="QYB1" s="55"/>
      <c r="QYC1" s="55"/>
      <c r="QYD1" s="55"/>
      <c r="QYE1" s="55"/>
      <c r="QYF1" s="55"/>
      <c r="QYG1" s="55"/>
      <c r="QYH1" s="55"/>
      <c r="QYI1" s="55"/>
      <c r="QYJ1" s="55"/>
      <c r="QYK1" s="55"/>
      <c r="QYL1" s="55"/>
      <c r="QYM1" s="55"/>
      <c r="QYN1" s="55"/>
      <c r="QYO1" s="55"/>
      <c r="QYP1" s="55"/>
      <c r="QYQ1" s="55"/>
      <c r="QYR1" s="55"/>
      <c r="QYS1" s="55"/>
      <c r="QYT1" s="55"/>
      <c r="QYU1" s="55"/>
      <c r="QYV1" s="55"/>
      <c r="QYW1" s="55"/>
      <c r="QYX1" s="55"/>
      <c r="QYY1" s="55"/>
      <c r="QYZ1" s="55"/>
      <c r="QZA1" s="55"/>
      <c r="QZB1" s="55"/>
      <c r="QZC1" s="55"/>
      <c r="QZD1" s="55"/>
      <c r="QZE1" s="55"/>
      <c r="QZF1" s="55"/>
      <c r="QZG1" s="55"/>
      <c r="QZH1" s="55"/>
      <c r="QZI1" s="55"/>
      <c r="QZJ1" s="55"/>
      <c r="QZK1" s="55"/>
      <c r="QZL1" s="55"/>
      <c r="QZM1" s="55"/>
      <c r="QZN1" s="55"/>
      <c r="QZO1" s="55"/>
      <c r="QZP1" s="55"/>
      <c r="QZQ1" s="55"/>
      <c r="QZR1" s="55"/>
      <c r="QZS1" s="55"/>
      <c r="QZT1" s="55"/>
      <c r="QZU1" s="55"/>
      <c r="QZV1" s="55"/>
      <c r="QZW1" s="55"/>
      <c r="QZX1" s="55"/>
      <c r="QZY1" s="55"/>
      <c r="QZZ1" s="55"/>
      <c r="RAA1" s="55"/>
      <c r="RAB1" s="55"/>
      <c r="RAC1" s="55"/>
      <c r="RAD1" s="55"/>
      <c r="RAE1" s="55"/>
      <c r="RAF1" s="55"/>
      <c r="RAG1" s="55"/>
      <c r="RAH1" s="55"/>
      <c r="RAI1" s="55"/>
      <c r="RAJ1" s="55"/>
      <c r="RAK1" s="55"/>
      <c r="RAL1" s="55"/>
      <c r="RAM1" s="55"/>
      <c r="RAN1" s="55"/>
      <c r="RAO1" s="55"/>
      <c r="RAP1" s="55"/>
      <c r="RAQ1" s="55"/>
      <c r="RAR1" s="55"/>
      <c r="RAS1" s="55"/>
      <c r="RAT1" s="55"/>
      <c r="RAU1" s="55"/>
      <c r="RAV1" s="55"/>
      <c r="RAW1" s="55"/>
      <c r="RAX1" s="55"/>
      <c r="RAY1" s="55"/>
      <c r="RAZ1" s="55"/>
      <c r="RBA1" s="55"/>
      <c r="RBB1" s="55"/>
      <c r="RBC1" s="55"/>
      <c r="RBD1" s="55"/>
      <c r="RBE1" s="55"/>
      <c r="RBF1" s="55"/>
      <c r="RBG1" s="55"/>
      <c r="RBH1" s="55"/>
      <c r="RBI1" s="55"/>
      <c r="RBJ1" s="55"/>
      <c r="RBK1" s="55"/>
      <c r="RBL1" s="55"/>
      <c r="RBM1" s="55"/>
      <c r="RBN1" s="55"/>
      <c r="RBO1" s="55"/>
      <c r="RBP1" s="55"/>
      <c r="RBQ1" s="55"/>
      <c r="RBR1" s="55"/>
      <c r="RBS1" s="55"/>
      <c r="RBT1" s="55"/>
      <c r="RBU1" s="55"/>
      <c r="RBV1" s="55"/>
      <c r="RBW1" s="55"/>
      <c r="RBX1" s="55"/>
      <c r="RBY1" s="55"/>
      <c r="RBZ1" s="55"/>
      <c r="RCA1" s="55"/>
      <c r="RCB1" s="55"/>
      <c r="RCC1" s="55"/>
      <c r="RCD1" s="55"/>
      <c r="RCE1" s="55"/>
      <c r="RCF1" s="55"/>
      <c r="RCG1" s="55"/>
      <c r="RCH1" s="55"/>
      <c r="RCI1" s="55"/>
      <c r="RCJ1" s="55"/>
      <c r="RCK1" s="55"/>
      <c r="RCL1" s="55"/>
      <c r="RCM1" s="55"/>
      <c r="RCN1" s="55"/>
      <c r="RCO1" s="55"/>
      <c r="RCP1" s="55"/>
      <c r="RCQ1" s="55"/>
      <c r="RCR1" s="55"/>
      <c r="RCS1" s="55"/>
      <c r="RCT1" s="55"/>
      <c r="RCU1" s="55"/>
      <c r="RCV1" s="55"/>
      <c r="RCW1" s="55"/>
      <c r="RCX1" s="55"/>
      <c r="RCY1" s="55"/>
      <c r="RCZ1" s="55"/>
      <c r="RDA1" s="55"/>
      <c r="RDB1" s="55"/>
      <c r="RDC1" s="55"/>
      <c r="RDD1" s="55"/>
      <c r="RDE1" s="55"/>
      <c r="RDF1" s="55"/>
      <c r="RDG1" s="55"/>
      <c r="RDH1" s="55"/>
      <c r="RDI1" s="55"/>
      <c r="RDJ1" s="55"/>
      <c r="RDK1" s="55"/>
      <c r="RDL1" s="55"/>
      <c r="RDM1" s="55"/>
      <c r="RDN1" s="55"/>
      <c r="RDO1" s="55"/>
      <c r="RDP1" s="55"/>
      <c r="RDQ1" s="55"/>
      <c r="RDR1" s="55"/>
      <c r="RDS1" s="55"/>
      <c r="RDT1" s="55"/>
      <c r="RDU1" s="55"/>
      <c r="RDV1" s="55"/>
      <c r="RDW1" s="55"/>
      <c r="RDX1" s="55"/>
      <c r="RDY1" s="55"/>
      <c r="RDZ1" s="55"/>
      <c r="REA1" s="55"/>
      <c r="REB1" s="55"/>
      <c r="REC1" s="55"/>
      <c r="RED1" s="55"/>
      <c r="REE1" s="55"/>
      <c r="REF1" s="55"/>
      <c r="REG1" s="55"/>
      <c r="REH1" s="55"/>
      <c r="REI1" s="55"/>
      <c r="REJ1" s="55"/>
      <c r="REK1" s="55"/>
      <c r="REL1" s="55"/>
      <c r="REM1" s="55"/>
      <c r="REN1" s="55"/>
      <c r="REO1" s="55"/>
      <c r="REP1" s="55"/>
      <c r="REQ1" s="55"/>
      <c r="RER1" s="55"/>
      <c r="RES1" s="55"/>
      <c r="RET1" s="55"/>
      <c r="REU1" s="55"/>
      <c r="REV1" s="55"/>
      <c r="REW1" s="55"/>
      <c r="REX1" s="55"/>
      <c r="REY1" s="55"/>
      <c r="REZ1" s="55"/>
      <c r="RFA1" s="55"/>
      <c r="RFB1" s="55"/>
      <c r="RFC1" s="55"/>
      <c r="RFD1" s="55"/>
      <c r="RFE1" s="55"/>
      <c r="RFF1" s="55"/>
      <c r="RFG1" s="55"/>
      <c r="RFH1" s="55"/>
      <c r="RFI1" s="55"/>
      <c r="RFJ1" s="55"/>
      <c r="RFK1" s="55"/>
      <c r="RFL1" s="55"/>
      <c r="RFM1" s="55"/>
      <c r="RFN1" s="55"/>
      <c r="RFO1" s="55"/>
      <c r="RFP1" s="55"/>
      <c r="RFQ1" s="55"/>
      <c r="RFR1" s="55"/>
      <c r="RFS1" s="55"/>
      <c r="RFT1" s="55"/>
      <c r="RFU1" s="55"/>
      <c r="RFV1" s="55"/>
      <c r="RFW1" s="55"/>
      <c r="RFX1" s="55"/>
      <c r="RFY1" s="55"/>
      <c r="RFZ1" s="55"/>
      <c r="RGA1" s="55"/>
      <c r="RGB1" s="55"/>
      <c r="RGC1" s="55"/>
      <c r="RGD1" s="55"/>
      <c r="RGE1" s="55"/>
      <c r="RGF1" s="55"/>
      <c r="RGG1" s="55"/>
      <c r="RGH1" s="55"/>
      <c r="RGI1" s="55"/>
      <c r="RGJ1" s="55"/>
      <c r="RGK1" s="55"/>
      <c r="RGL1" s="55"/>
      <c r="RGM1" s="55"/>
      <c r="RGN1" s="55"/>
      <c r="RGO1" s="55"/>
      <c r="RGP1" s="55"/>
      <c r="RGQ1" s="55"/>
      <c r="RGR1" s="55"/>
      <c r="RGS1" s="55"/>
      <c r="RGT1" s="55"/>
      <c r="RGU1" s="55"/>
      <c r="RGV1" s="55"/>
      <c r="RGW1" s="55"/>
      <c r="RGX1" s="55"/>
      <c r="RGY1" s="55"/>
      <c r="RGZ1" s="55"/>
      <c r="RHA1" s="55"/>
      <c r="RHB1" s="55"/>
      <c r="RHC1" s="55"/>
      <c r="RHD1" s="55"/>
      <c r="RHE1" s="55"/>
      <c r="RHF1" s="55"/>
      <c r="RHG1" s="55"/>
      <c r="RHH1" s="55"/>
      <c r="RHI1" s="55"/>
      <c r="RHJ1" s="55"/>
      <c r="RHK1" s="55"/>
      <c r="RHL1" s="55"/>
      <c r="RHM1" s="55"/>
      <c r="RHN1" s="55"/>
      <c r="RHO1" s="55"/>
      <c r="RHP1" s="55"/>
      <c r="RHQ1" s="55"/>
      <c r="RHR1" s="55"/>
      <c r="RHS1" s="55"/>
      <c r="RHT1" s="55"/>
      <c r="RHU1" s="55"/>
      <c r="RHV1" s="55"/>
      <c r="RHW1" s="55"/>
      <c r="RHX1" s="55"/>
      <c r="RHY1" s="55"/>
      <c r="RHZ1" s="55"/>
      <c r="RIA1" s="55"/>
      <c r="RIB1" s="55"/>
      <c r="RIC1" s="55"/>
      <c r="RID1" s="55"/>
      <c r="RIE1" s="55"/>
      <c r="RIF1" s="55"/>
      <c r="RIG1" s="55"/>
      <c r="RIH1" s="55"/>
      <c r="RII1" s="55"/>
      <c r="RIJ1" s="55"/>
      <c r="RIK1" s="55"/>
      <c r="RIL1" s="55"/>
      <c r="RIM1" s="55"/>
      <c r="RIN1" s="55"/>
      <c r="RIO1" s="55"/>
      <c r="RIP1" s="55"/>
      <c r="RIQ1" s="55"/>
      <c r="RIR1" s="55"/>
      <c r="RIS1" s="55"/>
      <c r="RIT1" s="55"/>
      <c r="RIU1" s="55"/>
      <c r="RIV1" s="55"/>
      <c r="RIW1" s="55"/>
      <c r="RIX1" s="55"/>
      <c r="RIY1" s="55"/>
      <c r="RIZ1" s="55"/>
      <c r="RJA1" s="55"/>
      <c r="RJB1" s="55"/>
      <c r="RJC1" s="55"/>
      <c r="RJD1" s="55"/>
      <c r="RJE1" s="55"/>
      <c r="RJF1" s="55"/>
      <c r="RJG1" s="55"/>
      <c r="RJH1" s="55"/>
      <c r="RJI1" s="55"/>
      <c r="RJJ1" s="55"/>
      <c r="RJK1" s="55"/>
      <c r="RJL1" s="55"/>
      <c r="RJM1" s="55"/>
      <c r="RJN1" s="55"/>
      <c r="RJO1" s="55"/>
      <c r="RJP1" s="55"/>
      <c r="RJQ1" s="55"/>
      <c r="RJR1" s="55"/>
      <c r="RJS1" s="55"/>
      <c r="RJT1" s="55"/>
      <c r="RJU1" s="55"/>
      <c r="RJV1" s="55"/>
      <c r="RJW1" s="55"/>
      <c r="RJX1" s="55"/>
      <c r="RJY1" s="55"/>
      <c r="RJZ1" s="55"/>
      <c r="RKA1" s="55"/>
      <c r="RKB1" s="55"/>
      <c r="RKC1" s="55"/>
      <c r="RKD1" s="55"/>
      <c r="RKE1" s="55"/>
      <c r="RKF1" s="55"/>
      <c r="RKG1" s="55"/>
      <c r="RKH1" s="55"/>
      <c r="RKI1" s="55"/>
      <c r="RKJ1" s="55"/>
      <c r="RKK1" s="55"/>
      <c r="RKL1" s="55"/>
      <c r="RKM1" s="55"/>
      <c r="RKN1" s="55"/>
      <c r="RKO1" s="55"/>
      <c r="RKP1" s="55"/>
      <c r="RKQ1" s="55"/>
      <c r="RKR1" s="55"/>
      <c r="RKS1" s="55"/>
      <c r="RKT1" s="55"/>
      <c r="RKU1" s="55"/>
      <c r="RKV1" s="55"/>
      <c r="RKW1" s="55"/>
      <c r="RKX1" s="55"/>
      <c r="RKY1" s="55"/>
      <c r="RKZ1" s="55"/>
      <c r="RLA1" s="55"/>
      <c r="RLB1" s="55"/>
      <c r="RLC1" s="55"/>
      <c r="RLD1" s="55"/>
      <c r="RLE1" s="55"/>
      <c r="RLF1" s="55"/>
      <c r="RLG1" s="55"/>
      <c r="RLH1" s="55"/>
      <c r="RLI1" s="55"/>
      <c r="RLJ1" s="55"/>
      <c r="RLK1" s="55"/>
      <c r="RLL1" s="55"/>
      <c r="RLM1" s="55"/>
      <c r="RLN1" s="55"/>
      <c r="RLO1" s="55"/>
      <c r="RLP1" s="55"/>
      <c r="RLQ1" s="55"/>
      <c r="RLR1" s="55"/>
      <c r="RLS1" s="55"/>
      <c r="RLT1" s="55"/>
      <c r="RLU1" s="55"/>
      <c r="RLV1" s="55"/>
      <c r="RLW1" s="55"/>
      <c r="RLX1" s="55"/>
      <c r="RLY1" s="55"/>
      <c r="RLZ1" s="55"/>
      <c r="RMA1" s="55"/>
      <c r="RMB1" s="55"/>
      <c r="RMC1" s="55"/>
      <c r="RMD1" s="55"/>
      <c r="RME1" s="55"/>
      <c r="RMF1" s="55"/>
      <c r="RMG1" s="55"/>
      <c r="RMH1" s="55"/>
      <c r="RMI1" s="55"/>
      <c r="RMJ1" s="55"/>
      <c r="RMK1" s="55"/>
      <c r="RML1" s="55"/>
      <c r="RMM1" s="55"/>
      <c r="RMN1" s="55"/>
      <c r="RMO1" s="55"/>
      <c r="RMP1" s="55"/>
      <c r="RMQ1" s="55"/>
      <c r="RMR1" s="55"/>
      <c r="RMS1" s="55"/>
      <c r="RMT1" s="55"/>
      <c r="RMU1" s="55"/>
      <c r="RMV1" s="55"/>
      <c r="RMW1" s="55"/>
      <c r="RMX1" s="55"/>
      <c r="RMY1" s="55"/>
      <c r="RMZ1" s="55"/>
      <c r="RNA1" s="55"/>
      <c r="RNB1" s="55"/>
      <c r="RNC1" s="55"/>
      <c r="RND1" s="55"/>
      <c r="RNE1" s="55"/>
      <c r="RNF1" s="55"/>
      <c r="RNG1" s="55"/>
      <c r="RNH1" s="55"/>
      <c r="RNI1" s="55"/>
      <c r="RNJ1" s="55"/>
      <c r="RNK1" s="55"/>
      <c r="RNL1" s="55"/>
      <c r="RNM1" s="55"/>
      <c r="RNN1" s="55"/>
      <c r="RNO1" s="55"/>
      <c r="RNP1" s="55"/>
      <c r="RNQ1" s="55"/>
      <c r="RNR1" s="55"/>
      <c r="RNS1" s="55"/>
      <c r="RNT1" s="55"/>
      <c r="RNU1" s="55"/>
      <c r="RNV1" s="55"/>
      <c r="RNW1" s="55"/>
      <c r="RNX1" s="55"/>
      <c r="RNY1" s="55"/>
      <c r="RNZ1" s="55"/>
      <c r="ROA1" s="55"/>
      <c r="ROB1" s="55"/>
      <c r="ROC1" s="55"/>
      <c r="ROD1" s="55"/>
      <c r="ROE1" s="55"/>
      <c r="ROF1" s="55"/>
      <c r="ROG1" s="55"/>
      <c r="ROH1" s="55"/>
      <c r="ROI1" s="55"/>
      <c r="ROJ1" s="55"/>
      <c r="ROK1" s="55"/>
      <c r="ROL1" s="55"/>
      <c r="ROM1" s="55"/>
      <c r="RON1" s="55"/>
      <c r="ROO1" s="55"/>
      <c r="ROP1" s="55"/>
      <c r="ROQ1" s="55"/>
      <c r="ROR1" s="55"/>
      <c r="ROS1" s="55"/>
      <c r="ROT1" s="55"/>
      <c r="ROU1" s="55"/>
      <c r="ROV1" s="55"/>
      <c r="ROW1" s="55"/>
      <c r="ROX1" s="55"/>
      <c r="ROY1" s="55"/>
      <c r="ROZ1" s="55"/>
      <c r="RPA1" s="55"/>
      <c r="RPB1" s="55"/>
      <c r="RPC1" s="55"/>
      <c r="RPD1" s="55"/>
      <c r="RPE1" s="55"/>
      <c r="RPF1" s="55"/>
      <c r="RPG1" s="55"/>
      <c r="RPH1" s="55"/>
      <c r="RPI1" s="55"/>
      <c r="RPJ1" s="55"/>
      <c r="RPK1" s="55"/>
      <c r="RPL1" s="55"/>
      <c r="RPM1" s="55"/>
      <c r="RPN1" s="55"/>
      <c r="RPO1" s="55"/>
      <c r="RPP1" s="55"/>
      <c r="RPQ1" s="55"/>
      <c r="RPR1" s="55"/>
      <c r="RPS1" s="55"/>
      <c r="RPT1" s="55"/>
      <c r="RPU1" s="55"/>
      <c r="RPV1" s="55"/>
      <c r="RPW1" s="55"/>
      <c r="RPX1" s="55"/>
      <c r="RPY1" s="55"/>
      <c r="RPZ1" s="55"/>
      <c r="RQA1" s="55"/>
      <c r="RQB1" s="55"/>
      <c r="RQC1" s="55"/>
      <c r="RQD1" s="55"/>
      <c r="RQE1" s="55"/>
      <c r="RQF1" s="55"/>
      <c r="RQG1" s="55"/>
      <c r="RQH1" s="55"/>
      <c r="RQI1" s="55"/>
      <c r="RQJ1" s="55"/>
      <c r="RQK1" s="55"/>
      <c r="RQL1" s="55"/>
      <c r="RQM1" s="55"/>
      <c r="RQN1" s="55"/>
      <c r="RQO1" s="55"/>
      <c r="RQP1" s="55"/>
      <c r="RQQ1" s="55"/>
      <c r="RQR1" s="55"/>
      <c r="RQS1" s="55"/>
      <c r="RQT1" s="55"/>
      <c r="RQU1" s="55"/>
      <c r="RQV1" s="55"/>
      <c r="RQW1" s="55"/>
      <c r="RQX1" s="55"/>
      <c r="RQY1" s="55"/>
      <c r="RQZ1" s="55"/>
      <c r="RRA1" s="55"/>
      <c r="RRB1" s="55"/>
      <c r="RRC1" s="55"/>
      <c r="RRD1" s="55"/>
      <c r="RRE1" s="55"/>
      <c r="RRF1" s="55"/>
      <c r="RRG1" s="55"/>
      <c r="RRH1" s="55"/>
      <c r="RRI1" s="55"/>
      <c r="RRJ1" s="55"/>
      <c r="RRK1" s="55"/>
      <c r="RRL1" s="55"/>
      <c r="RRM1" s="55"/>
      <c r="RRN1" s="55"/>
      <c r="RRO1" s="55"/>
      <c r="RRP1" s="55"/>
      <c r="RRQ1" s="55"/>
      <c r="RRR1" s="55"/>
      <c r="RRS1" s="55"/>
      <c r="RRT1" s="55"/>
      <c r="RRU1" s="55"/>
      <c r="RRV1" s="55"/>
      <c r="RRW1" s="55"/>
      <c r="RRX1" s="55"/>
      <c r="RRY1" s="55"/>
      <c r="RRZ1" s="55"/>
      <c r="RSA1" s="55"/>
      <c r="RSB1" s="55"/>
      <c r="RSC1" s="55"/>
      <c r="RSD1" s="55"/>
      <c r="RSE1" s="55"/>
      <c r="RSF1" s="55"/>
      <c r="RSG1" s="55"/>
      <c r="RSH1" s="55"/>
      <c r="RSI1" s="55"/>
      <c r="RSJ1" s="55"/>
      <c r="RSK1" s="55"/>
      <c r="RSL1" s="55"/>
      <c r="RSM1" s="55"/>
      <c r="RSN1" s="55"/>
      <c r="RSO1" s="55"/>
      <c r="RSP1" s="55"/>
      <c r="RSQ1" s="55"/>
      <c r="RSR1" s="55"/>
      <c r="RSS1" s="55"/>
      <c r="RST1" s="55"/>
      <c r="RSU1" s="55"/>
      <c r="RSV1" s="55"/>
      <c r="RSW1" s="55"/>
      <c r="RSX1" s="55"/>
      <c r="RSY1" s="55"/>
      <c r="RSZ1" s="55"/>
      <c r="RTA1" s="55"/>
      <c r="RTB1" s="55"/>
      <c r="RTC1" s="55"/>
      <c r="RTD1" s="55"/>
      <c r="RTE1" s="55"/>
      <c r="RTF1" s="55"/>
      <c r="RTG1" s="55"/>
      <c r="RTH1" s="55"/>
      <c r="RTI1" s="55"/>
      <c r="RTJ1" s="55"/>
      <c r="RTK1" s="55"/>
      <c r="RTL1" s="55"/>
      <c r="RTM1" s="55"/>
      <c r="RTN1" s="55"/>
      <c r="RTO1" s="55"/>
      <c r="RTP1" s="55"/>
      <c r="RTQ1" s="55"/>
      <c r="RTR1" s="55"/>
      <c r="RTS1" s="55"/>
      <c r="RTT1" s="55"/>
      <c r="RTU1" s="55"/>
      <c r="RTV1" s="55"/>
      <c r="RTW1" s="55"/>
      <c r="RTX1" s="55"/>
      <c r="RTY1" s="55"/>
      <c r="RTZ1" s="55"/>
      <c r="RUA1" s="55"/>
      <c r="RUB1" s="55"/>
      <c r="RUC1" s="55"/>
      <c r="RUD1" s="55"/>
      <c r="RUE1" s="55"/>
      <c r="RUF1" s="55"/>
      <c r="RUG1" s="55"/>
      <c r="RUH1" s="55"/>
      <c r="RUI1" s="55"/>
      <c r="RUJ1" s="55"/>
      <c r="RUK1" s="55"/>
      <c r="RUL1" s="55"/>
      <c r="RUM1" s="55"/>
      <c r="RUN1" s="55"/>
      <c r="RUO1" s="55"/>
      <c r="RUP1" s="55"/>
      <c r="RUQ1" s="55"/>
      <c r="RUR1" s="55"/>
      <c r="RUS1" s="55"/>
      <c r="RUT1" s="55"/>
      <c r="RUU1" s="55"/>
      <c r="RUV1" s="55"/>
      <c r="RUW1" s="55"/>
      <c r="RUX1" s="55"/>
      <c r="RUY1" s="55"/>
      <c r="RUZ1" s="55"/>
      <c r="RVA1" s="55"/>
      <c r="RVB1" s="55"/>
      <c r="RVC1" s="55"/>
      <c r="RVD1" s="55"/>
      <c r="RVE1" s="55"/>
      <c r="RVF1" s="55"/>
      <c r="RVG1" s="55"/>
      <c r="RVH1" s="55"/>
      <c r="RVI1" s="55"/>
      <c r="RVJ1" s="55"/>
      <c r="RVK1" s="55"/>
      <c r="RVL1" s="55"/>
      <c r="RVM1" s="55"/>
      <c r="RVN1" s="55"/>
      <c r="RVO1" s="55"/>
      <c r="RVP1" s="55"/>
      <c r="RVQ1" s="55"/>
      <c r="RVR1" s="55"/>
      <c r="RVS1" s="55"/>
      <c r="RVT1" s="55"/>
      <c r="RVU1" s="55"/>
      <c r="RVV1" s="55"/>
      <c r="RVW1" s="55"/>
      <c r="RVX1" s="55"/>
      <c r="RVY1" s="55"/>
      <c r="RVZ1" s="55"/>
      <c r="RWA1" s="55"/>
      <c r="RWB1" s="55"/>
      <c r="RWC1" s="55"/>
      <c r="RWD1" s="55"/>
      <c r="RWE1" s="55"/>
      <c r="RWF1" s="55"/>
      <c r="RWG1" s="55"/>
      <c r="RWH1" s="55"/>
      <c r="RWI1" s="55"/>
      <c r="RWJ1" s="55"/>
      <c r="RWK1" s="55"/>
      <c r="RWL1" s="55"/>
      <c r="RWM1" s="55"/>
      <c r="RWN1" s="55"/>
      <c r="RWO1" s="55"/>
      <c r="RWP1" s="55"/>
      <c r="RWQ1" s="55"/>
      <c r="RWR1" s="55"/>
      <c r="RWS1" s="55"/>
      <c r="RWT1" s="55"/>
      <c r="RWU1" s="55"/>
      <c r="RWV1" s="55"/>
      <c r="RWW1" s="55"/>
      <c r="RWX1" s="55"/>
      <c r="RWY1" s="55"/>
      <c r="RWZ1" s="55"/>
      <c r="RXA1" s="55"/>
      <c r="RXB1" s="55"/>
      <c r="RXC1" s="55"/>
      <c r="RXD1" s="55"/>
      <c r="RXE1" s="55"/>
      <c r="RXF1" s="55"/>
      <c r="RXG1" s="55"/>
      <c r="RXH1" s="55"/>
      <c r="RXI1" s="55"/>
      <c r="RXJ1" s="55"/>
      <c r="RXK1" s="55"/>
      <c r="RXL1" s="55"/>
      <c r="RXM1" s="55"/>
      <c r="RXN1" s="55"/>
      <c r="RXO1" s="55"/>
      <c r="RXP1" s="55"/>
      <c r="RXQ1" s="55"/>
      <c r="RXR1" s="55"/>
      <c r="RXS1" s="55"/>
      <c r="RXT1" s="55"/>
      <c r="RXU1" s="55"/>
      <c r="RXV1" s="55"/>
      <c r="RXW1" s="55"/>
      <c r="RXX1" s="55"/>
      <c r="RXY1" s="55"/>
      <c r="RXZ1" s="55"/>
      <c r="RYA1" s="55"/>
      <c r="RYB1" s="55"/>
      <c r="RYC1" s="55"/>
      <c r="RYD1" s="55"/>
      <c r="RYE1" s="55"/>
      <c r="RYF1" s="55"/>
      <c r="RYG1" s="55"/>
      <c r="RYH1" s="55"/>
      <c r="RYI1" s="55"/>
      <c r="RYJ1" s="55"/>
      <c r="RYK1" s="55"/>
      <c r="RYL1" s="55"/>
      <c r="RYM1" s="55"/>
      <c r="RYN1" s="55"/>
      <c r="RYO1" s="55"/>
      <c r="RYP1" s="55"/>
      <c r="RYQ1" s="55"/>
      <c r="RYR1" s="55"/>
      <c r="RYS1" s="55"/>
      <c r="RYT1" s="55"/>
      <c r="RYU1" s="55"/>
      <c r="RYV1" s="55"/>
      <c r="RYW1" s="55"/>
      <c r="RYX1" s="55"/>
      <c r="RYY1" s="55"/>
      <c r="RYZ1" s="55"/>
      <c r="RZA1" s="55"/>
      <c r="RZB1" s="55"/>
      <c r="RZC1" s="55"/>
      <c r="RZD1" s="55"/>
      <c r="RZE1" s="55"/>
      <c r="RZF1" s="55"/>
      <c r="RZG1" s="55"/>
      <c r="RZH1" s="55"/>
      <c r="RZI1" s="55"/>
      <c r="RZJ1" s="55"/>
      <c r="RZK1" s="55"/>
      <c r="RZL1" s="55"/>
      <c r="RZM1" s="55"/>
      <c r="RZN1" s="55"/>
      <c r="RZO1" s="55"/>
      <c r="RZP1" s="55"/>
      <c r="RZQ1" s="55"/>
      <c r="RZR1" s="55"/>
      <c r="RZS1" s="55"/>
      <c r="RZT1" s="55"/>
      <c r="RZU1" s="55"/>
      <c r="RZV1" s="55"/>
      <c r="RZW1" s="55"/>
      <c r="RZX1" s="55"/>
      <c r="RZY1" s="55"/>
      <c r="RZZ1" s="55"/>
      <c r="SAA1" s="55"/>
      <c r="SAB1" s="55"/>
      <c r="SAC1" s="55"/>
      <c r="SAD1" s="55"/>
      <c r="SAE1" s="55"/>
      <c r="SAF1" s="55"/>
      <c r="SAG1" s="55"/>
      <c r="SAH1" s="55"/>
      <c r="SAI1" s="55"/>
      <c r="SAJ1" s="55"/>
      <c r="SAK1" s="55"/>
      <c r="SAL1" s="55"/>
      <c r="SAM1" s="55"/>
      <c r="SAN1" s="55"/>
      <c r="SAO1" s="55"/>
      <c r="SAP1" s="55"/>
      <c r="SAQ1" s="55"/>
      <c r="SAR1" s="55"/>
      <c r="SAS1" s="55"/>
      <c r="SAT1" s="55"/>
      <c r="SAU1" s="55"/>
      <c r="SAV1" s="55"/>
      <c r="SAW1" s="55"/>
      <c r="SAX1" s="55"/>
      <c r="SAY1" s="55"/>
      <c r="SAZ1" s="55"/>
      <c r="SBA1" s="55"/>
      <c r="SBB1" s="55"/>
      <c r="SBC1" s="55"/>
      <c r="SBD1" s="55"/>
      <c r="SBE1" s="55"/>
      <c r="SBF1" s="55"/>
      <c r="SBG1" s="55"/>
      <c r="SBH1" s="55"/>
      <c r="SBI1" s="55"/>
      <c r="SBJ1" s="55"/>
      <c r="SBK1" s="55"/>
      <c r="SBL1" s="55"/>
      <c r="SBM1" s="55"/>
      <c r="SBN1" s="55"/>
      <c r="SBO1" s="55"/>
      <c r="SBP1" s="55"/>
      <c r="SBQ1" s="55"/>
      <c r="SBR1" s="55"/>
      <c r="SBS1" s="55"/>
      <c r="SBT1" s="55"/>
      <c r="SBU1" s="55"/>
      <c r="SBV1" s="55"/>
      <c r="SBW1" s="55"/>
      <c r="SBX1" s="55"/>
      <c r="SBY1" s="55"/>
      <c r="SBZ1" s="55"/>
      <c r="SCA1" s="55"/>
      <c r="SCB1" s="55"/>
      <c r="SCC1" s="55"/>
      <c r="SCD1" s="55"/>
      <c r="SCE1" s="55"/>
      <c r="SCF1" s="55"/>
      <c r="SCG1" s="55"/>
      <c r="SCH1" s="55"/>
      <c r="SCI1" s="55"/>
      <c r="SCJ1" s="55"/>
      <c r="SCK1" s="55"/>
      <c r="SCL1" s="55"/>
      <c r="SCM1" s="55"/>
      <c r="SCN1" s="55"/>
      <c r="SCO1" s="55"/>
      <c r="SCP1" s="55"/>
      <c r="SCQ1" s="55"/>
      <c r="SCR1" s="55"/>
      <c r="SCS1" s="55"/>
      <c r="SCT1" s="55"/>
      <c r="SCU1" s="55"/>
      <c r="SCV1" s="55"/>
      <c r="SCW1" s="55"/>
      <c r="SCX1" s="55"/>
      <c r="SCY1" s="55"/>
      <c r="SCZ1" s="55"/>
      <c r="SDA1" s="55"/>
      <c r="SDB1" s="55"/>
      <c r="SDC1" s="55"/>
      <c r="SDD1" s="55"/>
      <c r="SDE1" s="55"/>
      <c r="SDF1" s="55"/>
      <c r="SDG1" s="55"/>
      <c r="SDH1" s="55"/>
      <c r="SDI1" s="55"/>
      <c r="SDJ1" s="55"/>
      <c r="SDK1" s="55"/>
      <c r="SDL1" s="55"/>
      <c r="SDM1" s="55"/>
      <c r="SDN1" s="55"/>
      <c r="SDO1" s="55"/>
      <c r="SDP1" s="55"/>
      <c r="SDQ1" s="55"/>
      <c r="SDR1" s="55"/>
      <c r="SDS1" s="55"/>
      <c r="SDT1" s="55"/>
      <c r="SDU1" s="55"/>
      <c r="SDV1" s="55"/>
      <c r="SDW1" s="55"/>
      <c r="SDX1" s="55"/>
      <c r="SDY1" s="55"/>
      <c r="SDZ1" s="55"/>
      <c r="SEA1" s="55"/>
      <c r="SEB1" s="55"/>
      <c r="SEC1" s="55"/>
      <c r="SED1" s="55"/>
      <c r="SEE1" s="55"/>
      <c r="SEF1" s="55"/>
      <c r="SEG1" s="55"/>
      <c r="SEH1" s="55"/>
      <c r="SEI1" s="55"/>
      <c r="SEJ1" s="55"/>
      <c r="SEK1" s="55"/>
      <c r="SEL1" s="55"/>
      <c r="SEM1" s="55"/>
      <c r="SEN1" s="55"/>
      <c r="SEO1" s="55"/>
      <c r="SEP1" s="55"/>
      <c r="SEQ1" s="55"/>
      <c r="SER1" s="55"/>
      <c r="SES1" s="55"/>
      <c r="SET1" s="55"/>
      <c r="SEU1" s="55"/>
      <c r="SEV1" s="55"/>
      <c r="SEW1" s="55"/>
      <c r="SEX1" s="55"/>
      <c r="SEY1" s="55"/>
      <c r="SEZ1" s="55"/>
      <c r="SFA1" s="55"/>
      <c r="SFB1" s="55"/>
      <c r="SFC1" s="55"/>
      <c r="SFD1" s="55"/>
      <c r="SFE1" s="55"/>
      <c r="SFF1" s="55"/>
      <c r="SFG1" s="55"/>
      <c r="SFH1" s="55"/>
      <c r="SFI1" s="55"/>
      <c r="SFJ1" s="55"/>
      <c r="SFK1" s="55"/>
      <c r="SFL1" s="55"/>
      <c r="SFM1" s="55"/>
      <c r="SFN1" s="55"/>
      <c r="SFO1" s="55"/>
      <c r="SFP1" s="55"/>
      <c r="SFQ1" s="55"/>
      <c r="SFR1" s="55"/>
      <c r="SFS1" s="55"/>
      <c r="SFT1" s="55"/>
      <c r="SFU1" s="55"/>
      <c r="SFV1" s="55"/>
      <c r="SFW1" s="55"/>
      <c r="SFX1" s="55"/>
      <c r="SFY1" s="55"/>
      <c r="SFZ1" s="55"/>
      <c r="SGA1" s="55"/>
      <c r="SGB1" s="55"/>
      <c r="SGC1" s="55"/>
      <c r="SGD1" s="55"/>
      <c r="SGE1" s="55"/>
      <c r="SGF1" s="55"/>
      <c r="SGG1" s="55"/>
      <c r="SGH1" s="55"/>
      <c r="SGI1" s="55"/>
      <c r="SGJ1" s="55"/>
      <c r="SGK1" s="55"/>
      <c r="SGL1" s="55"/>
      <c r="SGM1" s="55"/>
      <c r="SGN1" s="55"/>
      <c r="SGO1" s="55"/>
      <c r="SGP1" s="55"/>
      <c r="SGQ1" s="55"/>
      <c r="SGR1" s="55"/>
      <c r="SGS1" s="55"/>
      <c r="SGT1" s="55"/>
      <c r="SGU1" s="55"/>
      <c r="SGV1" s="55"/>
      <c r="SGW1" s="55"/>
      <c r="SGX1" s="55"/>
      <c r="SGY1" s="55"/>
      <c r="SGZ1" s="55"/>
      <c r="SHA1" s="55"/>
      <c r="SHB1" s="55"/>
      <c r="SHC1" s="55"/>
      <c r="SHD1" s="55"/>
      <c r="SHE1" s="55"/>
      <c r="SHF1" s="55"/>
      <c r="SHG1" s="55"/>
      <c r="SHH1" s="55"/>
      <c r="SHI1" s="55"/>
      <c r="SHJ1" s="55"/>
      <c r="SHK1" s="55"/>
      <c r="SHL1" s="55"/>
      <c r="SHM1" s="55"/>
      <c r="SHN1" s="55"/>
      <c r="SHO1" s="55"/>
      <c r="SHP1" s="55"/>
      <c r="SHQ1" s="55"/>
      <c r="SHR1" s="55"/>
      <c r="SHS1" s="55"/>
      <c r="SHT1" s="55"/>
      <c r="SHU1" s="55"/>
      <c r="SHV1" s="55"/>
      <c r="SHW1" s="55"/>
      <c r="SHX1" s="55"/>
      <c r="SHY1" s="55"/>
      <c r="SHZ1" s="55"/>
      <c r="SIA1" s="55"/>
      <c r="SIB1" s="55"/>
      <c r="SIC1" s="55"/>
      <c r="SID1" s="55"/>
      <c r="SIE1" s="55"/>
      <c r="SIF1" s="55"/>
      <c r="SIG1" s="55"/>
      <c r="SIH1" s="55"/>
      <c r="SII1" s="55"/>
      <c r="SIJ1" s="55"/>
      <c r="SIK1" s="55"/>
      <c r="SIL1" s="55"/>
      <c r="SIM1" s="55"/>
      <c r="SIN1" s="55"/>
      <c r="SIO1" s="55"/>
      <c r="SIP1" s="55"/>
      <c r="SIQ1" s="55"/>
      <c r="SIR1" s="55"/>
      <c r="SIS1" s="55"/>
      <c r="SIT1" s="55"/>
      <c r="SIU1" s="55"/>
      <c r="SIV1" s="55"/>
      <c r="SIW1" s="55"/>
      <c r="SIX1" s="55"/>
      <c r="SIY1" s="55"/>
      <c r="SIZ1" s="55"/>
      <c r="SJA1" s="55"/>
      <c r="SJB1" s="55"/>
      <c r="SJC1" s="55"/>
      <c r="SJD1" s="55"/>
      <c r="SJE1" s="55"/>
      <c r="SJF1" s="55"/>
      <c r="SJG1" s="55"/>
      <c r="SJH1" s="55"/>
      <c r="SJI1" s="55"/>
      <c r="SJJ1" s="55"/>
      <c r="SJK1" s="55"/>
      <c r="SJL1" s="55"/>
      <c r="SJM1" s="55"/>
      <c r="SJN1" s="55"/>
      <c r="SJO1" s="55"/>
      <c r="SJP1" s="55"/>
      <c r="SJQ1" s="55"/>
      <c r="SJR1" s="55"/>
      <c r="SJS1" s="55"/>
      <c r="SJT1" s="55"/>
      <c r="SJU1" s="55"/>
      <c r="SJV1" s="55"/>
      <c r="SJW1" s="55"/>
      <c r="SJX1" s="55"/>
      <c r="SJY1" s="55"/>
      <c r="SJZ1" s="55"/>
      <c r="SKA1" s="55"/>
      <c r="SKB1" s="55"/>
      <c r="SKC1" s="55"/>
      <c r="SKD1" s="55"/>
      <c r="SKE1" s="55"/>
      <c r="SKF1" s="55"/>
      <c r="SKG1" s="55"/>
      <c r="SKH1" s="55"/>
      <c r="SKI1" s="55"/>
      <c r="SKJ1" s="55"/>
      <c r="SKK1" s="55"/>
      <c r="SKL1" s="55"/>
      <c r="SKM1" s="55"/>
      <c r="SKN1" s="55"/>
      <c r="SKO1" s="55"/>
      <c r="SKP1" s="55"/>
      <c r="SKQ1" s="55"/>
      <c r="SKR1" s="55"/>
      <c r="SKS1" s="55"/>
      <c r="SKT1" s="55"/>
      <c r="SKU1" s="55"/>
      <c r="SKV1" s="55"/>
      <c r="SKW1" s="55"/>
      <c r="SKX1" s="55"/>
      <c r="SKY1" s="55"/>
      <c r="SKZ1" s="55"/>
      <c r="SLA1" s="55"/>
      <c r="SLB1" s="55"/>
      <c r="SLC1" s="55"/>
      <c r="SLD1" s="55"/>
      <c r="SLE1" s="55"/>
      <c r="SLF1" s="55"/>
      <c r="SLG1" s="55"/>
      <c r="SLH1" s="55"/>
      <c r="SLI1" s="55"/>
      <c r="SLJ1" s="55"/>
      <c r="SLK1" s="55"/>
      <c r="SLL1" s="55"/>
      <c r="SLM1" s="55"/>
      <c r="SLN1" s="55"/>
      <c r="SLO1" s="55"/>
      <c r="SLP1" s="55"/>
      <c r="SLQ1" s="55"/>
      <c r="SLR1" s="55"/>
      <c r="SLS1" s="55"/>
      <c r="SLT1" s="55"/>
      <c r="SLU1" s="55"/>
      <c r="SLV1" s="55"/>
      <c r="SLW1" s="55"/>
      <c r="SLX1" s="55"/>
      <c r="SLY1" s="55"/>
      <c r="SLZ1" s="55"/>
      <c r="SMA1" s="55"/>
      <c r="SMB1" s="55"/>
      <c r="SMC1" s="55"/>
      <c r="SMD1" s="55"/>
      <c r="SME1" s="55"/>
      <c r="SMF1" s="55"/>
      <c r="SMG1" s="55"/>
      <c r="SMH1" s="55"/>
      <c r="SMI1" s="55"/>
      <c r="SMJ1" s="55"/>
      <c r="SMK1" s="55"/>
      <c r="SML1" s="55"/>
      <c r="SMM1" s="55"/>
      <c r="SMN1" s="55"/>
      <c r="SMO1" s="55"/>
      <c r="SMP1" s="55"/>
      <c r="SMQ1" s="55"/>
      <c r="SMR1" s="55"/>
      <c r="SMS1" s="55"/>
      <c r="SMT1" s="55"/>
      <c r="SMU1" s="55"/>
      <c r="SMV1" s="55"/>
      <c r="SMW1" s="55"/>
      <c r="SMX1" s="55"/>
      <c r="SMY1" s="55"/>
      <c r="SMZ1" s="55"/>
      <c r="SNA1" s="55"/>
      <c r="SNB1" s="55"/>
      <c r="SNC1" s="55"/>
      <c r="SND1" s="55"/>
      <c r="SNE1" s="55"/>
      <c r="SNF1" s="55"/>
      <c r="SNG1" s="55"/>
      <c r="SNH1" s="55"/>
      <c r="SNI1" s="55"/>
      <c r="SNJ1" s="55"/>
      <c r="SNK1" s="55"/>
      <c r="SNL1" s="55"/>
      <c r="SNM1" s="55"/>
      <c r="SNN1" s="55"/>
      <c r="SNO1" s="55"/>
      <c r="SNP1" s="55"/>
      <c r="SNQ1" s="55"/>
      <c r="SNR1" s="55"/>
      <c r="SNS1" s="55"/>
      <c r="SNT1" s="55"/>
      <c r="SNU1" s="55"/>
      <c r="SNV1" s="55"/>
      <c r="SNW1" s="55"/>
      <c r="SNX1" s="55"/>
      <c r="SNY1" s="55"/>
      <c r="SNZ1" s="55"/>
      <c r="SOA1" s="55"/>
      <c r="SOB1" s="55"/>
      <c r="SOC1" s="55"/>
      <c r="SOD1" s="55"/>
      <c r="SOE1" s="55"/>
      <c r="SOF1" s="55"/>
      <c r="SOG1" s="55"/>
      <c r="SOH1" s="55"/>
      <c r="SOI1" s="55"/>
      <c r="SOJ1" s="55"/>
      <c r="SOK1" s="55"/>
      <c r="SOL1" s="55"/>
      <c r="SOM1" s="55"/>
      <c r="SON1" s="55"/>
      <c r="SOO1" s="55"/>
      <c r="SOP1" s="55"/>
      <c r="SOQ1" s="55"/>
      <c r="SOR1" s="55"/>
      <c r="SOS1" s="55"/>
      <c r="SOT1" s="55"/>
      <c r="SOU1" s="55"/>
      <c r="SOV1" s="55"/>
      <c r="SOW1" s="55"/>
      <c r="SOX1" s="55"/>
      <c r="SOY1" s="55"/>
      <c r="SOZ1" s="55"/>
      <c r="SPA1" s="55"/>
      <c r="SPB1" s="55"/>
      <c r="SPC1" s="55"/>
      <c r="SPD1" s="55"/>
      <c r="SPE1" s="55"/>
      <c r="SPF1" s="55"/>
      <c r="SPG1" s="55"/>
      <c r="SPH1" s="55"/>
      <c r="SPI1" s="55"/>
      <c r="SPJ1" s="55"/>
      <c r="SPK1" s="55"/>
      <c r="SPL1" s="55"/>
      <c r="SPM1" s="55"/>
      <c r="SPN1" s="55"/>
      <c r="SPO1" s="55"/>
      <c r="SPP1" s="55"/>
      <c r="SPQ1" s="55"/>
      <c r="SPR1" s="55"/>
      <c r="SPS1" s="55"/>
      <c r="SPT1" s="55"/>
      <c r="SPU1" s="55"/>
      <c r="SPV1" s="55"/>
      <c r="SPW1" s="55"/>
      <c r="SPX1" s="55"/>
      <c r="SPY1" s="55"/>
      <c r="SPZ1" s="55"/>
      <c r="SQA1" s="55"/>
      <c r="SQB1" s="55"/>
      <c r="SQC1" s="55"/>
      <c r="SQD1" s="55"/>
      <c r="SQE1" s="55"/>
      <c r="SQF1" s="55"/>
      <c r="SQG1" s="55"/>
      <c r="SQH1" s="55"/>
      <c r="SQI1" s="55"/>
      <c r="SQJ1" s="55"/>
      <c r="SQK1" s="55"/>
      <c r="SQL1" s="55"/>
      <c r="SQM1" s="55"/>
      <c r="SQN1" s="55"/>
      <c r="SQO1" s="55"/>
      <c r="SQP1" s="55"/>
      <c r="SQQ1" s="55"/>
      <c r="SQR1" s="55"/>
      <c r="SQS1" s="55"/>
      <c r="SQT1" s="55"/>
      <c r="SQU1" s="55"/>
      <c r="SQV1" s="55"/>
      <c r="SQW1" s="55"/>
      <c r="SQX1" s="55"/>
      <c r="SQY1" s="55"/>
      <c r="SQZ1" s="55"/>
      <c r="SRA1" s="55"/>
      <c r="SRB1" s="55"/>
      <c r="SRC1" s="55"/>
      <c r="SRD1" s="55"/>
      <c r="SRE1" s="55"/>
      <c r="SRF1" s="55"/>
      <c r="SRG1" s="55"/>
      <c r="SRH1" s="55"/>
      <c r="SRI1" s="55"/>
      <c r="SRJ1" s="55"/>
      <c r="SRK1" s="55"/>
      <c r="SRL1" s="55"/>
      <c r="SRM1" s="55"/>
      <c r="SRN1" s="55"/>
      <c r="SRO1" s="55"/>
      <c r="SRP1" s="55"/>
      <c r="SRQ1" s="55"/>
      <c r="SRR1" s="55"/>
      <c r="SRS1" s="55"/>
      <c r="SRT1" s="55"/>
      <c r="SRU1" s="55"/>
      <c r="SRV1" s="55"/>
      <c r="SRW1" s="55"/>
      <c r="SRX1" s="55"/>
      <c r="SRY1" s="55"/>
      <c r="SRZ1" s="55"/>
      <c r="SSA1" s="55"/>
      <c r="SSB1" s="55"/>
      <c r="SSC1" s="55"/>
      <c r="SSD1" s="55"/>
      <c r="SSE1" s="55"/>
      <c r="SSF1" s="55"/>
      <c r="SSG1" s="55"/>
      <c r="SSH1" s="55"/>
      <c r="SSI1" s="55"/>
      <c r="SSJ1" s="55"/>
      <c r="SSK1" s="55"/>
      <c r="SSL1" s="55"/>
      <c r="SSM1" s="55"/>
      <c r="SSN1" s="55"/>
      <c r="SSO1" s="55"/>
      <c r="SSP1" s="55"/>
      <c r="SSQ1" s="55"/>
      <c r="SSR1" s="55"/>
      <c r="SSS1" s="55"/>
      <c r="SST1" s="55"/>
      <c r="SSU1" s="55"/>
      <c r="SSV1" s="55"/>
      <c r="SSW1" s="55"/>
      <c r="SSX1" s="55"/>
      <c r="SSY1" s="55"/>
      <c r="SSZ1" s="55"/>
      <c r="STA1" s="55"/>
      <c r="STB1" s="55"/>
      <c r="STC1" s="55"/>
      <c r="STD1" s="55"/>
      <c r="STE1" s="55"/>
      <c r="STF1" s="55"/>
      <c r="STG1" s="55"/>
      <c r="STH1" s="55"/>
      <c r="STI1" s="55"/>
      <c r="STJ1" s="55"/>
      <c r="STK1" s="55"/>
      <c r="STL1" s="55"/>
      <c r="STM1" s="55"/>
      <c r="STN1" s="55"/>
      <c r="STO1" s="55"/>
      <c r="STP1" s="55"/>
      <c r="STQ1" s="55"/>
      <c r="STR1" s="55"/>
      <c r="STS1" s="55"/>
      <c r="STT1" s="55"/>
      <c r="STU1" s="55"/>
      <c r="STV1" s="55"/>
      <c r="STW1" s="55"/>
      <c r="STX1" s="55"/>
      <c r="STY1" s="55"/>
      <c r="STZ1" s="55"/>
      <c r="SUA1" s="55"/>
      <c r="SUB1" s="55"/>
      <c r="SUC1" s="55"/>
      <c r="SUD1" s="55"/>
      <c r="SUE1" s="55"/>
      <c r="SUF1" s="55"/>
      <c r="SUG1" s="55"/>
      <c r="SUH1" s="55"/>
      <c r="SUI1" s="55"/>
      <c r="SUJ1" s="55"/>
      <c r="SUK1" s="55"/>
      <c r="SUL1" s="55"/>
      <c r="SUM1" s="55"/>
      <c r="SUN1" s="55"/>
      <c r="SUO1" s="55"/>
      <c r="SUP1" s="55"/>
      <c r="SUQ1" s="55"/>
      <c r="SUR1" s="55"/>
      <c r="SUS1" s="55"/>
      <c r="SUT1" s="55"/>
      <c r="SUU1" s="55"/>
      <c r="SUV1" s="55"/>
      <c r="SUW1" s="55"/>
      <c r="SUX1" s="55"/>
      <c r="SUY1" s="55"/>
      <c r="SUZ1" s="55"/>
      <c r="SVA1" s="55"/>
      <c r="SVB1" s="55"/>
      <c r="SVC1" s="55"/>
      <c r="SVD1" s="55"/>
      <c r="SVE1" s="55"/>
      <c r="SVF1" s="55"/>
      <c r="SVG1" s="55"/>
      <c r="SVH1" s="55"/>
      <c r="SVI1" s="55"/>
      <c r="SVJ1" s="55"/>
      <c r="SVK1" s="55"/>
      <c r="SVL1" s="55"/>
      <c r="SVM1" s="55"/>
      <c r="SVN1" s="55"/>
      <c r="SVO1" s="55"/>
      <c r="SVP1" s="55"/>
      <c r="SVQ1" s="55"/>
      <c r="SVR1" s="55"/>
      <c r="SVS1" s="55"/>
      <c r="SVT1" s="55"/>
      <c r="SVU1" s="55"/>
      <c r="SVV1" s="55"/>
      <c r="SVW1" s="55"/>
      <c r="SVX1" s="55"/>
      <c r="SVY1" s="55"/>
      <c r="SVZ1" s="55"/>
      <c r="SWA1" s="55"/>
      <c r="SWB1" s="55"/>
      <c r="SWC1" s="55"/>
      <c r="SWD1" s="55"/>
      <c r="SWE1" s="55"/>
      <c r="SWF1" s="55"/>
      <c r="SWG1" s="55"/>
      <c r="SWH1" s="55"/>
      <c r="SWI1" s="55"/>
      <c r="SWJ1" s="55"/>
      <c r="SWK1" s="55"/>
      <c r="SWL1" s="55"/>
      <c r="SWM1" s="55"/>
      <c r="SWN1" s="55"/>
      <c r="SWO1" s="55"/>
      <c r="SWP1" s="55"/>
      <c r="SWQ1" s="55"/>
      <c r="SWR1" s="55"/>
      <c r="SWS1" s="55"/>
      <c r="SWT1" s="55"/>
      <c r="SWU1" s="55"/>
      <c r="SWV1" s="55"/>
      <c r="SWW1" s="55"/>
      <c r="SWX1" s="55"/>
      <c r="SWY1" s="55"/>
      <c r="SWZ1" s="55"/>
      <c r="SXA1" s="55"/>
      <c r="SXB1" s="55"/>
      <c r="SXC1" s="55"/>
      <c r="SXD1" s="55"/>
      <c r="SXE1" s="55"/>
      <c r="SXF1" s="55"/>
      <c r="SXG1" s="55"/>
      <c r="SXH1" s="55"/>
      <c r="SXI1" s="55"/>
      <c r="SXJ1" s="55"/>
      <c r="SXK1" s="55"/>
      <c r="SXL1" s="55"/>
      <c r="SXM1" s="55"/>
      <c r="SXN1" s="55"/>
      <c r="SXO1" s="55"/>
      <c r="SXP1" s="55"/>
      <c r="SXQ1" s="55"/>
      <c r="SXR1" s="55"/>
      <c r="SXS1" s="55"/>
      <c r="SXT1" s="55"/>
      <c r="SXU1" s="55"/>
      <c r="SXV1" s="55"/>
      <c r="SXW1" s="55"/>
      <c r="SXX1" s="55"/>
      <c r="SXY1" s="55"/>
      <c r="SXZ1" s="55"/>
      <c r="SYA1" s="55"/>
      <c r="SYB1" s="55"/>
      <c r="SYC1" s="55"/>
      <c r="SYD1" s="55"/>
      <c r="SYE1" s="55"/>
      <c r="SYF1" s="55"/>
      <c r="SYG1" s="55"/>
      <c r="SYH1" s="55"/>
      <c r="SYI1" s="55"/>
      <c r="SYJ1" s="55"/>
      <c r="SYK1" s="55"/>
      <c r="SYL1" s="55"/>
      <c r="SYM1" s="55"/>
      <c r="SYN1" s="55"/>
      <c r="SYO1" s="55"/>
      <c r="SYP1" s="55"/>
      <c r="SYQ1" s="55"/>
      <c r="SYR1" s="55"/>
      <c r="SYS1" s="55"/>
      <c r="SYT1" s="55"/>
      <c r="SYU1" s="55"/>
      <c r="SYV1" s="55"/>
      <c r="SYW1" s="55"/>
      <c r="SYX1" s="55"/>
      <c r="SYY1" s="55"/>
      <c r="SYZ1" s="55"/>
      <c r="SZA1" s="55"/>
      <c r="SZB1" s="55"/>
      <c r="SZC1" s="55"/>
      <c r="SZD1" s="55"/>
      <c r="SZE1" s="55"/>
      <c r="SZF1" s="55"/>
      <c r="SZG1" s="55"/>
      <c r="SZH1" s="55"/>
      <c r="SZI1" s="55"/>
      <c r="SZJ1" s="55"/>
      <c r="SZK1" s="55"/>
      <c r="SZL1" s="55"/>
      <c r="SZM1" s="55"/>
      <c r="SZN1" s="55"/>
      <c r="SZO1" s="55"/>
      <c r="SZP1" s="55"/>
      <c r="SZQ1" s="55"/>
      <c r="SZR1" s="55"/>
      <c r="SZS1" s="55"/>
      <c r="SZT1" s="55"/>
      <c r="SZU1" s="55"/>
      <c r="SZV1" s="55"/>
      <c r="SZW1" s="55"/>
      <c r="SZX1" s="55"/>
      <c r="SZY1" s="55"/>
      <c r="SZZ1" s="55"/>
      <c r="TAA1" s="55"/>
      <c r="TAB1" s="55"/>
      <c r="TAC1" s="55"/>
      <c r="TAD1" s="55"/>
      <c r="TAE1" s="55"/>
      <c r="TAF1" s="55"/>
      <c r="TAG1" s="55"/>
      <c r="TAH1" s="55"/>
      <c r="TAI1" s="55"/>
      <c r="TAJ1" s="55"/>
      <c r="TAK1" s="55"/>
      <c r="TAL1" s="55"/>
      <c r="TAM1" s="55"/>
      <c r="TAN1" s="55"/>
      <c r="TAO1" s="55"/>
      <c r="TAP1" s="55"/>
      <c r="TAQ1" s="55"/>
      <c r="TAR1" s="55"/>
      <c r="TAS1" s="55"/>
      <c r="TAT1" s="55"/>
      <c r="TAU1" s="55"/>
      <c r="TAV1" s="55"/>
      <c r="TAW1" s="55"/>
      <c r="TAX1" s="55"/>
      <c r="TAY1" s="55"/>
      <c r="TAZ1" s="55"/>
      <c r="TBA1" s="55"/>
      <c r="TBB1" s="55"/>
      <c r="TBC1" s="55"/>
      <c r="TBD1" s="55"/>
      <c r="TBE1" s="55"/>
      <c r="TBF1" s="55"/>
      <c r="TBG1" s="55"/>
      <c r="TBH1" s="55"/>
      <c r="TBI1" s="55"/>
      <c r="TBJ1" s="55"/>
      <c r="TBK1" s="55"/>
      <c r="TBL1" s="55"/>
      <c r="TBM1" s="55"/>
      <c r="TBN1" s="55"/>
      <c r="TBO1" s="55"/>
      <c r="TBP1" s="55"/>
      <c r="TBQ1" s="55"/>
      <c r="TBR1" s="55"/>
      <c r="TBS1" s="55"/>
      <c r="TBT1" s="55"/>
      <c r="TBU1" s="55"/>
      <c r="TBV1" s="55"/>
      <c r="TBW1" s="55"/>
      <c r="TBX1" s="55"/>
      <c r="TBY1" s="55"/>
      <c r="TBZ1" s="55"/>
      <c r="TCA1" s="55"/>
      <c r="TCB1" s="55"/>
      <c r="TCC1" s="55"/>
      <c r="TCD1" s="55"/>
      <c r="TCE1" s="55"/>
      <c r="TCF1" s="55"/>
      <c r="TCG1" s="55"/>
      <c r="TCH1" s="55"/>
      <c r="TCI1" s="55"/>
      <c r="TCJ1" s="55"/>
      <c r="TCK1" s="55"/>
      <c r="TCL1" s="55"/>
      <c r="TCM1" s="55"/>
      <c r="TCN1" s="55"/>
      <c r="TCO1" s="55"/>
      <c r="TCP1" s="55"/>
      <c r="TCQ1" s="55"/>
      <c r="TCR1" s="55"/>
      <c r="TCS1" s="55"/>
      <c r="TCT1" s="55"/>
      <c r="TCU1" s="55"/>
      <c r="TCV1" s="55"/>
      <c r="TCW1" s="55"/>
      <c r="TCX1" s="55"/>
      <c r="TCY1" s="55"/>
      <c r="TCZ1" s="55"/>
      <c r="TDA1" s="55"/>
      <c r="TDB1" s="55"/>
      <c r="TDC1" s="55"/>
      <c r="TDD1" s="55"/>
      <c r="TDE1" s="55"/>
      <c r="TDF1" s="55"/>
      <c r="TDG1" s="55"/>
      <c r="TDH1" s="55"/>
      <c r="TDI1" s="55"/>
      <c r="TDJ1" s="55"/>
      <c r="TDK1" s="55"/>
      <c r="TDL1" s="55"/>
      <c r="TDM1" s="55"/>
      <c r="TDN1" s="55"/>
      <c r="TDO1" s="55"/>
      <c r="TDP1" s="55"/>
      <c r="TDQ1" s="55"/>
      <c r="TDR1" s="55"/>
      <c r="TDS1" s="55"/>
      <c r="TDT1" s="55"/>
      <c r="TDU1" s="55"/>
      <c r="TDV1" s="55"/>
      <c r="TDW1" s="55"/>
      <c r="TDX1" s="55"/>
      <c r="TDY1" s="55"/>
      <c r="TDZ1" s="55"/>
      <c r="TEA1" s="55"/>
      <c r="TEB1" s="55"/>
      <c r="TEC1" s="55"/>
      <c r="TED1" s="55"/>
      <c r="TEE1" s="55"/>
      <c r="TEF1" s="55"/>
      <c r="TEG1" s="55"/>
      <c r="TEH1" s="55"/>
      <c r="TEI1" s="55"/>
      <c r="TEJ1" s="55"/>
      <c r="TEK1" s="55"/>
      <c r="TEL1" s="55"/>
      <c r="TEM1" s="55"/>
      <c r="TEN1" s="55"/>
      <c r="TEO1" s="55"/>
      <c r="TEP1" s="55"/>
      <c r="TEQ1" s="55"/>
      <c r="TER1" s="55"/>
      <c r="TES1" s="55"/>
      <c r="TET1" s="55"/>
      <c r="TEU1" s="55"/>
      <c r="TEV1" s="55"/>
      <c r="TEW1" s="55"/>
      <c r="TEX1" s="55"/>
      <c r="TEY1" s="55"/>
      <c r="TEZ1" s="55"/>
      <c r="TFA1" s="55"/>
      <c r="TFB1" s="55"/>
      <c r="TFC1" s="55"/>
      <c r="TFD1" s="55"/>
      <c r="TFE1" s="55"/>
      <c r="TFF1" s="55"/>
      <c r="TFG1" s="55"/>
      <c r="TFH1" s="55"/>
      <c r="TFI1" s="55"/>
      <c r="TFJ1" s="55"/>
      <c r="TFK1" s="55"/>
      <c r="TFL1" s="55"/>
      <c r="TFM1" s="55"/>
      <c r="TFN1" s="55"/>
      <c r="TFO1" s="55"/>
      <c r="TFP1" s="55"/>
      <c r="TFQ1" s="55"/>
      <c r="TFR1" s="55"/>
      <c r="TFS1" s="55"/>
      <c r="TFT1" s="55"/>
      <c r="TFU1" s="55"/>
      <c r="TFV1" s="55"/>
      <c r="TFW1" s="55"/>
      <c r="TFX1" s="55"/>
      <c r="TFY1" s="55"/>
      <c r="TFZ1" s="55"/>
      <c r="TGA1" s="55"/>
      <c r="TGB1" s="55"/>
      <c r="TGC1" s="55"/>
      <c r="TGD1" s="55"/>
      <c r="TGE1" s="55"/>
      <c r="TGF1" s="55"/>
      <c r="TGG1" s="55"/>
      <c r="TGH1" s="55"/>
      <c r="TGI1" s="55"/>
      <c r="TGJ1" s="55"/>
      <c r="TGK1" s="55"/>
      <c r="TGL1" s="55"/>
      <c r="TGM1" s="55"/>
      <c r="TGN1" s="55"/>
      <c r="TGO1" s="55"/>
      <c r="TGP1" s="55"/>
      <c r="TGQ1" s="55"/>
      <c r="TGR1" s="55"/>
      <c r="TGS1" s="55"/>
      <c r="TGT1" s="55"/>
      <c r="TGU1" s="55"/>
      <c r="TGV1" s="55"/>
      <c r="TGW1" s="55"/>
      <c r="TGX1" s="55"/>
      <c r="TGY1" s="55"/>
      <c r="TGZ1" s="55"/>
      <c r="THA1" s="55"/>
      <c r="THB1" s="55"/>
      <c r="THC1" s="55"/>
      <c r="THD1" s="55"/>
      <c r="THE1" s="55"/>
      <c r="THF1" s="55"/>
      <c r="THG1" s="55"/>
      <c r="THH1" s="55"/>
      <c r="THI1" s="55"/>
      <c r="THJ1" s="55"/>
      <c r="THK1" s="55"/>
      <c r="THL1" s="55"/>
      <c r="THM1" s="55"/>
      <c r="THN1" s="55"/>
      <c r="THO1" s="55"/>
      <c r="THP1" s="55"/>
      <c r="THQ1" s="55"/>
      <c r="THR1" s="55"/>
      <c r="THS1" s="55"/>
      <c r="THT1" s="55"/>
      <c r="THU1" s="55"/>
      <c r="THV1" s="55"/>
      <c r="THW1" s="55"/>
      <c r="THX1" s="55"/>
      <c r="THY1" s="55"/>
      <c r="THZ1" s="55"/>
      <c r="TIA1" s="55"/>
      <c r="TIB1" s="55"/>
      <c r="TIC1" s="55"/>
      <c r="TID1" s="55"/>
      <c r="TIE1" s="55"/>
      <c r="TIF1" s="55"/>
      <c r="TIG1" s="55"/>
      <c r="TIH1" s="55"/>
      <c r="TII1" s="55"/>
      <c r="TIJ1" s="55"/>
      <c r="TIK1" s="55"/>
      <c r="TIL1" s="55"/>
      <c r="TIM1" s="55"/>
      <c r="TIN1" s="55"/>
      <c r="TIO1" s="55"/>
      <c r="TIP1" s="55"/>
      <c r="TIQ1" s="55"/>
      <c r="TIR1" s="55"/>
      <c r="TIS1" s="55"/>
      <c r="TIT1" s="55"/>
      <c r="TIU1" s="55"/>
      <c r="TIV1" s="55"/>
      <c r="TIW1" s="55"/>
      <c r="TIX1" s="55"/>
      <c r="TIY1" s="55"/>
      <c r="TIZ1" s="55"/>
      <c r="TJA1" s="55"/>
      <c r="TJB1" s="55"/>
      <c r="TJC1" s="55"/>
      <c r="TJD1" s="55"/>
      <c r="TJE1" s="55"/>
      <c r="TJF1" s="55"/>
      <c r="TJG1" s="55"/>
      <c r="TJH1" s="55"/>
      <c r="TJI1" s="55"/>
      <c r="TJJ1" s="55"/>
      <c r="TJK1" s="55"/>
      <c r="TJL1" s="55"/>
      <c r="TJM1" s="55"/>
      <c r="TJN1" s="55"/>
      <c r="TJO1" s="55"/>
      <c r="TJP1" s="55"/>
      <c r="TJQ1" s="55"/>
      <c r="TJR1" s="55"/>
      <c r="TJS1" s="55"/>
      <c r="TJT1" s="55"/>
      <c r="TJU1" s="55"/>
      <c r="TJV1" s="55"/>
      <c r="TJW1" s="55"/>
      <c r="TJX1" s="55"/>
      <c r="TJY1" s="55"/>
      <c r="TJZ1" s="55"/>
      <c r="TKA1" s="55"/>
      <c r="TKB1" s="55"/>
      <c r="TKC1" s="55"/>
      <c r="TKD1" s="55"/>
      <c r="TKE1" s="55"/>
      <c r="TKF1" s="55"/>
      <c r="TKG1" s="55"/>
      <c r="TKH1" s="55"/>
      <c r="TKI1" s="55"/>
      <c r="TKJ1" s="55"/>
      <c r="TKK1" s="55"/>
      <c r="TKL1" s="55"/>
      <c r="TKM1" s="55"/>
      <c r="TKN1" s="55"/>
      <c r="TKO1" s="55"/>
      <c r="TKP1" s="55"/>
      <c r="TKQ1" s="55"/>
      <c r="TKR1" s="55"/>
      <c r="TKS1" s="55"/>
      <c r="TKT1" s="55"/>
      <c r="TKU1" s="55"/>
      <c r="TKV1" s="55"/>
      <c r="TKW1" s="55"/>
      <c r="TKX1" s="55"/>
      <c r="TKY1" s="55"/>
      <c r="TKZ1" s="55"/>
      <c r="TLA1" s="55"/>
      <c r="TLB1" s="55"/>
      <c r="TLC1" s="55"/>
      <c r="TLD1" s="55"/>
      <c r="TLE1" s="55"/>
      <c r="TLF1" s="55"/>
      <c r="TLG1" s="55"/>
      <c r="TLH1" s="55"/>
      <c r="TLI1" s="55"/>
      <c r="TLJ1" s="55"/>
      <c r="TLK1" s="55"/>
      <c r="TLL1" s="55"/>
      <c r="TLM1" s="55"/>
      <c r="TLN1" s="55"/>
      <c r="TLO1" s="55"/>
      <c r="TLP1" s="55"/>
      <c r="TLQ1" s="55"/>
      <c r="TLR1" s="55"/>
      <c r="TLS1" s="55"/>
      <c r="TLT1" s="55"/>
      <c r="TLU1" s="55"/>
      <c r="TLV1" s="55"/>
      <c r="TLW1" s="55"/>
      <c r="TLX1" s="55"/>
      <c r="TLY1" s="55"/>
      <c r="TLZ1" s="55"/>
      <c r="TMA1" s="55"/>
      <c r="TMB1" s="55"/>
      <c r="TMC1" s="55"/>
      <c r="TMD1" s="55"/>
      <c r="TME1" s="55"/>
      <c r="TMF1" s="55"/>
      <c r="TMG1" s="55"/>
      <c r="TMH1" s="55"/>
      <c r="TMI1" s="55"/>
      <c r="TMJ1" s="55"/>
      <c r="TMK1" s="55"/>
      <c r="TML1" s="55"/>
      <c r="TMM1" s="55"/>
      <c r="TMN1" s="55"/>
      <c r="TMO1" s="55"/>
      <c r="TMP1" s="55"/>
      <c r="TMQ1" s="55"/>
      <c r="TMR1" s="55"/>
      <c r="TMS1" s="55"/>
      <c r="TMT1" s="55"/>
      <c r="TMU1" s="55"/>
      <c r="TMV1" s="55"/>
      <c r="TMW1" s="55"/>
      <c r="TMX1" s="55"/>
      <c r="TMY1" s="55"/>
      <c r="TMZ1" s="55"/>
      <c r="TNA1" s="55"/>
      <c r="TNB1" s="55"/>
      <c r="TNC1" s="55"/>
      <c r="TND1" s="55"/>
      <c r="TNE1" s="55"/>
      <c r="TNF1" s="55"/>
      <c r="TNG1" s="55"/>
      <c r="TNH1" s="55"/>
      <c r="TNI1" s="55"/>
      <c r="TNJ1" s="55"/>
      <c r="TNK1" s="55"/>
      <c r="TNL1" s="55"/>
      <c r="TNM1" s="55"/>
      <c r="TNN1" s="55"/>
      <c r="TNO1" s="55"/>
      <c r="TNP1" s="55"/>
      <c r="TNQ1" s="55"/>
      <c r="TNR1" s="55"/>
      <c r="TNS1" s="55"/>
      <c r="TNT1" s="55"/>
      <c r="TNU1" s="55"/>
      <c r="TNV1" s="55"/>
      <c r="TNW1" s="55"/>
      <c r="TNX1" s="55"/>
      <c r="TNY1" s="55"/>
      <c r="TNZ1" s="55"/>
      <c r="TOA1" s="55"/>
      <c r="TOB1" s="55"/>
      <c r="TOC1" s="55"/>
      <c r="TOD1" s="55"/>
      <c r="TOE1" s="55"/>
      <c r="TOF1" s="55"/>
      <c r="TOG1" s="55"/>
      <c r="TOH1" s="55"/>
      <c r="TOI1" s="55"/>
      <c r="TOJ1" s="55"/>
      <c r="TOK1" s="55"/>
      <c r="TOL1" s="55"/>
      <c r="TOM1" s="55"/>
      <c r="TON1" s="55"/>
      <c r="TOO1" s="55"/>
      <c r="TOP1" s="55"/>
      <c r="TOQ1" s="55"/>
      <c r="TOR1" s="55"/>
      <c r="TOS1" s="55"/>
      <c r="TOT1" s="55"/>
      <c r="TOU1" s="55"/>
      <c r="TOV1" s="55"/>
      <c r="TOW1" s="55"/>
      <c r="TOX1" s="55"/>
      <c r="TOY1" s="55"/>
      <c r="TOZ1" s="55"/>
      <c r="TPA1" s="55"/>
      <c r="TPB1" s="55"/>
      <c r="TPC1" s="55"/>
      <c r="TPD1" s="55"/>
      <c r="TPE1" s="55"/>
      <c r="TPF1" s="55"/>
      <c r="TPG1" s="55"/>
      <c r="TPH1" s="55"/>
      <c r="TPI1" s="55"/>
      <c r="TPJ1" s="55"/>
      <c r="TPK1" s="55"/>
      <c r="TPL1" s="55"/>
      <c r="TPM1" s="55"/>
      <c r="TPN1" s="55"/>
      <c r="TPO1" s="55"/>
      <c r="TPP1" s="55"/>
      <c r="TPQ1" s="55"/>
      <c r="TPR1" s="55"/>
      <c r="TPS1" s="55"/>
      <c r="TPT1" s="55"/>
      <c r="TPU1" s="55"/>
      <c r="TPV1" s="55"/>
      <c r="TPW1" s="55"/>
      <c r="TPX1" s="55"/>
      <c r="TPY1" s="55"/>
      <c r="TPZ1" s="55"/>
      <c r="TQA1" s="55"/>
      <c r="TQB1" s="55"/>
      <c r="TQC1" s="55"/>
      <c r="TQD1" s="55"/>
      <c r="TQE1" s="55"/>
      <c r="TQF1" s="55"/>
      <c r="TQG1" s="55"/>
      <c r="TQH1" s="55"/>
      <c r="TQI1" s="55"/>
      <c r="TQJ1" s="55"/>
      <c r="TQK1" s="55"/>
      <c r="TQL1" s="55"/>
      <c r="TQM1" s="55"/>
      <c r="TQN1" s="55"/>
      <c r="TQO1" s="55"/>
      <c r="TQP1" s="55"/>
      <c r="TQQ1" s="55"/>
      <c r="TQR1" s="55"/>
      <c r="TQS1" s="55"/>
      <c r="TQT1" s="55"/>
      <c r="TQU1" s="55"/>
      <c r="TQV1" s="55"/>
      <c r="TQW1" s="55"/>
      <c r="TQX1" s="55"/>
      <c r="TQY1" s="55"/>
      <c r="TQZ1" s="55"/>
      <c r="TRA1" s="55"/>
      <c r="TRB1" s="55"/>
      <c r="TRC1" s="55"/>
      <c r="TRD1" s="55"/>
      <c r="TRE1" s="55"/>
      <c r="TRF1" s="55"/>
      <c r="TRG1" s="55"/>
      <c r="TRH1" s="55"/>
      <c r="TRI1" s="55"/>
      <c r="TRJ1" s="55"/>
      <c r="TRK1" s="55"/>
      <c r="TRL1" s="55"/>
      <c r="TRM1" s="55"/>
      <c r="TRN1" s="55"/>
      <c r="TRO1" s="55"/>
      <c r="TRP1" s="55"/>
      <c r="TRQ1" s="55"/>
      <c r="TRR1" s="55"/>
      <c r="TRS1" s="55"/>
      <c r="TRT1" s="55"/>
      <c r="TRU1" s="55"/>
      <c r="TRV1" s="55"/>
      <c r="TRW1" s="55"/>
      <c r="TRX1" s="55"/>
      <c r="TRY1" s="55"/>
      <c r="TRZ1" s="55"/>
      <c r="TSA1" s="55"/>
      <c r="TSB1" s="55"/>
      <c r="TSC1" s="55"/>
      <c r="TSD1" s="55"/>
      <c r="TSE1" s="55"/>
      <c r="TSF1" s="55"/>
      <c r="TSG1" s="55"/>
      <c r="TSH1" s="55"/>
      <c r="TSI1" s="55"/>
      <c r="TSJ1" s="55"/>
      <c r="TSK1" s="55"/>
      <c r="TSL1" s="55"/>
      <c r="TSM1" s="55"/>
      <c r="TSN1" s="55"/>
      <c r="TSO1" s="55"/>
      <c r="TSP1" s="55"/>
      <c r="TSQ1" s="55"/>
      <c r="TSR1" s="55"/>
      <c r="TSS1" s="55"/>
      <c r="TST1" s="55"/>
      <c r="TSU1" s="55"/>
      <c r="TSV1" s="55"/>
      <c r="TSW1" s="55"/>
      <c r="TSX1" s="55"/>
      <c r="TSY1" s="55"/>
      <c r="TSZ1" s="55"/>
      <c r="TTA1" s="55"/>
      <c r="TTB1" s="55"/>
      <c r="TTC1" s="55"/>
      <c r="TTD1" s="55"/>
      <c r="TTE1" s="55"/>
      <c r="TTF1" s="55"/>
      <c r="TTG1" s="55"/>
      <c r="TTH1" s="55"/>
      <c r="TTI1" s="55"/>
      <c r="TTJ1" s="55"/>
      <c r="TTK1" s="55"/>
      <c r="TTL1" s="55"/>
      <c r="TTM1" s="55"/>
      <c r="TTN1" s="55"/>
      <c r="TTO1" s="55"/>
      <c r="TTP1" s="55"/>
      <c r="TTQ1" s="55"/>
      <c r="TTR1" s="55"/>
      <c r="TTS1" s="55"/>
      <c r="TTT1" s="55"/>
      <c r="TTU1" s="55"/>
      <c r="TTV1" s="55"/>
      <c r="TTW1" s="55"/>
      <c r="TTX1" s="55"/>
      <c r="TTY1" s="55"/>
      <c r="TTZ1" s="55"/>
      <c r="TUA1" s="55"/>
      <c r="TUB1" s="55"/>
      <c r="TUC1" s="55"/>
      <c r="TUD1" s="55"/>
      <c r="TUE1" s="55"/>
      <c r="TUF1" s="55"/>
      <c r="TUG1" s="55"/>
      <c r="TUH1" s="55"/>
      <c r="TUI1" s="55"/>
      <c r="TUJ1" s="55"/>
      <c r="TUK1" s="55"/>
      <c r="TUL1" s="55"/>
      <c r="TUM1" s="55"/>
      <c r="TUN1" s="55"/>
      <c r="TUO1" s="55"/>
      <c r="TUP1" s="55"/>
      <c r="TUQ1" s="55"/>
      <c r="TUR1" s="55"/>
      <c r="TUS1" s="55"/>
      <c r="TUT1" s="55"/>
      <c r="TUU1" s="55"/>
      <c r="TUV1" s="55"/>
      <c r="TUW1" s="55"/>
      <c r="TUX1" s="55"/>
      <c r="TUY1" s="55"/>
      <c r="TUZ1" s="55"/>
      <c r="TVA1" s="55"/>
      <c r="TVB1" s="55"/>
      <c r="TVC1" s="55"/>
      <c r="TVD1" s="55"/>
      <c r="TVE1" s="55"/>
      <c r="TVF1" s="55"/>
      <c r="TVG1" s="55"/>
      <c r="TVH1" s="55"/>
      <c r="TVI1" s="55"/>
      <c r="TVJ1" s="55"/>
      <c r="TVK1" s="55"/>
      <c r="TVL1" s="55"/>
      <c r="TVM1" s="55"/>
      <c r="TVN1" s="55"/>
      <c r="TVO1" s="55"/>
      <c r="TVP1" s="55"/>
      <c r="TVQ1" s="55"/>
      <c r="TVR1" s="55"/>
      <c r="TVS1" s="55"/>
      <c r="TVT1" s="55"/>
      <c r="TVU1" s="55"/>
      <c r="TVV1" s="55"/>
      <c r="TVW1" s="55"/>
      <c r="TVX1" s="55"/>
      <c r="TVY1" s="55"/>
      <c r="TVZ1" s="55"/>
      <c r="TWA1" s="55"/>
      <c r="TWB1" s="55"/>
      <c r="TWC1" s="55"/>
      <c r="TWD1" s="55"/>
      <c r="TWE1" s="55"/>
      <c r="TWF1" s="55"/>
      <c r="TWG1" s="55"/>
      <c r="TWH1" s="55"/>
      <c r="TWI1" s="55"/>
      <c r="TWJ1" s="55"/>
      <c r="TWK1" s="55"/>
      <c r="TWL1" s="55"/>
      <c r="TWM1" s="55"/>
      <c r="TWN1" s="55"/>
      <c r="TWO1" s="55"/>
      <c r="TWP1" s="55"/>
      <c r="TWQ1" s="55"/>
      <c r="TWR1" s="55"/>
      <c r="TWS1" s="55"/>
      <c r="TWT1" s="55"/>
      <c r="TWU1" s="55"/>
      <c r="TWV1" s="55"/>
      <c r="TWW1" s="55"/>
      <c r="TWX1" s="55"/>
      <c r="TWY1" s="55"/>
      <c r="TWZ1" s="55"/>
      <c r="TXA1" s="55"/>
      <c r="TXB1" s="55"/>
      <c r="TXC1" s="55"/>
      <c r="TXD1" s="55"/>
      <c r="TXE1" s="55"/>
      <c r="TXF1" s="55"/>
      <c r="TXG1" s="55"/>
      <c r="TXH1" s="55"/>
      <c r="TXI1" s="55"/>
      <c r="TXJ1" s="55"/>
      <c r="TXK1" s="55"/>
      <c r="TXL1" s="55"/>
      <c r="TXM1" s="55"/>
      <c r="TXN1" s="55"/>
      <c r="TXO1" s="55"/>
      <c r="TXP1" s="55"/>
      <c r="TXQ1" s="55"/>
      <c r="TXR1" s="55"/>
      <c r="TXS1" s="55"/>
      <c r="TXT1" s="55"/>
      <c r="TXU1" s="55"/>
      <c r="TXV1" s="55"/>
      <c r="TXW1" s="55"/>
      <c r="TXX1" s="55"/>
      <c r="TXY1" s="55"/>
      <c r="TXZ1" s="55"/>
      <c r="TYA1" s="55"/>
      <c r="TYB1" s="55"/>
      <c r="TYC1" s="55"/>
      <c r="TYD1" s="55"/>
      <c r="TYE1" s="55"/>
      <c r="TYF1" s="55"/>
      <c r="TYG1" s="55"/>
      <c r="TYH1" s="55"/>
      <c r="TYI1" s="55"/>
      <c r="TYJ1" s="55"/>
      <c r="TYK1" s="55"/>
      <c r="TYL1" s="55"/>
      <c r="TYM1" s="55"/>
      <c r="TYN1" s="55"/>
      <c r="TYO1" s="55"/>
      <c r="TYP1" s="55"/>
      <c r="TYQ1" s="55"/>
      <c r="TYR1" s="55"/>
      <c r="TYS1" s="55"/>
      <c r="TYT1" s="55"/>
      <c r="TYU1" s="55"/>
      <c r="TYV1" s="55"/>
      <c r="TYW1" s="55"/>
      <c r="TYX1" s="55"/>
      <c r="TYY1" s="55"/>
      <c r="TYZ1" s="55"/>
      <c r="TZA1" s="55"/>
      <c r="TZB1" s="55"/>
      <c r="TZC1" s="55"/>
      <c r="TZD1" s="55"/>
      <c r="TZE1" s="55"/>
      <c r="TZF1" s="55"/>
      <c r="TZG1" s="55"/>
      <c r="TZH1" s="55"/>
      <c r="TZI1" s="55"/>
      <c r="TZJ1" s="55"/>
      <c r="TZK1" s="55"/>
      <c r="TZL1" s="55"/>
      <c r="TZM1" s="55"/>
      <c r="TZN1" s="55"/>
      <c r="TZO1" s="55"/>
      <c r="TZP1" s="55"/>
      <c r="TZQ1" s="55"/>
      <c r="TZR1" s="55"/>
      <c r="TZS1" s="55"/>
      <c r="TZT1" s="55"/>
      <c r="TZU1" s="55"/>
      <c r="TZV1" s="55"/>
      <c r="TZW1" s="55"/>
      <c r="TZX1" s="55"/>
      <c r="TZY1" s="55"/>
      <c r="TZZ1" s="55"/>
      <c r="UAA1" s="55"/>
      <c r="UAB1" s="55"/>
      <c r="UAC1" s="55"/>
      <c r="UAD1" s="55"/>
      <c r="UAE1" s="55"/>
      <c r="UAF1" s="55"/>
      <c r="UAG1" s="55"/>
      <c r="UAH1" s="55"/>
      <c r="UAI1" s="55"/>
      <c r="UAJ1" s="55"/>
      <c r="UAK1" s="55"/>
      <c r="UAL1" s="55"/>
      <c r="UAM1" s="55"/>
      <c r="UAN1" s="55"/>
      <c r="UAO1" s="55"/>
      <c r="UAP1" s="55"/>
      <c r="UAQ1" s="55"/>
      <c r="UAR1" s="55"/>
      <c r="UAS1" s="55"/>
      <c r="UAT1" s="55"/>
      <c r="UAU1" s="55"/>
      <c r="UAV1" s="55"/>
      <c r="UAW1" s="55"/>
      <c r="UAX1" s="55"/>
      <c r="UAY1" s="55"/>
      <c r="UAZ1" s="55"/>
      <c r="UBA1" s="55"/>
      <c r="UBB1" s="55"/>
      <c r="UBC1" s="55"/>
      <c r="UBD1" s="55"/>
      <c r="UBE1" s="55"/>
      <c r="UBF1" s="55"/>
      <c r="UBG1" s="55"/>
      <c r="UBH1" s="55"/>
      <c r="UBI1" s="55"/>
      <c r="UBJ1" s="55"/>
      <c r="UBK1" s="55"/>
      <c r="UBL1" s="55"/>
      <c r="UBM1" s="55"/>
      <c r="UBN1" s="55"/>
      <c r="UBO1" s="55"/>
      <c r="UBP1" s="55"/>
      <c r="UBQ1" s="55"/>
      <c r="UBR1" s="55"/>
      <c r="UBS1" s="55"/>
      <c r="UBT1" s="55"/>
      <c r="UBU1" s="55"/>
      <c r="UBV1" s="55"/>
      <c r="UBW1" s="55"/>
      <c r="UBX1" s="55"/>
      <c r="UBY1" s="55"/>
      <c r="UBZ1" s="55"/>
      <c r="UCA1" s="55"/>
      <c r="UCB1" s="55"/>
      <c r="UCC1" s="55"/>
      <c r="UCD1" s="55"/>
      <c r="UCE1" s="55"/>
      <c r="UCF1" s="55"/>
      <c r="UCG1" s="55"/>
      <c r="UCH1" s="55"/>
      <c r="UCI1" s="55"/>
      <c r="UCJ1" s="55"/>
      <c r="UCK1" s="55"/>
      <c r="UCL1" s="55"/>
      <c r="UCM1" s="55"/>
      <c r="UCN1" s="55"/>
      <c r="UCO1" s="55"/>
      <c r="UCP1" s="55"/>
      <c r="UCQ1" s="55"/>
      <c r="UCR1" s="55"/>
      <c r="UCS1" s="55"/>
      <c r="UCT1" s="55"/>
      <c r="UCU1" s="55"/>
      <c r="UCV1" s="55"/>
      <c r="UCW1" s="55"/>
      <c r="UCX1" s="55"/>
      <c r="UCY1" s="55"/>
      <c r="UCZ1" s="55"/>
      <c r="UDA1" s="55"/>
      <c r="UDB1" s="55"/>
      <c r="UDC1" s="55"/>
      <c r="UDD1" s="55"/>
      <c r="UDE1" s="55"/>
      <c r="UDF1" s="55"/>
      <c r="UDG1" s="55"/>
      <c r="UDH1" s="55"/>
      <c r="UDI1" s="55"/>
      <c r="UDJ1" s="55"/>
      <c r="UDK1" s="55"/>
      <c r="UDL1" s="55"/>
      <c r="UDM1" s="55"/>
      <c r="UDN1" s="55"/>
      <c r="UDO1" s="55"/>
      <c r="UDP1" s="55"/>
      <c r="UDQ1" s="55"/>
      <c r="UDR1" s="55"/>
      <c r="UDS1" s="55"/>
      <c r="UDT1" s="55"/>
      <c r="UDU1" s="55"/>
      <c r="UDV1" s="55"/>
      <c r="UDW1" s="55"/>
      <c r="UDX1" s="55"/>
      <c r="UDY1" s="55"/>
      <c r="UDZ1" s="55"/>
      <c r="UEA1" s="55"/>
      <c r="UEB1" s="55"/>
      <c r="UEC1" s="55"/>
      <c r="UED1" s="55"/>
      <c r="UEE1" s="55"/>
      <c r="UEF1" s="55"/>
      <c r="UEG1" s="55"/>
      <c r="UEH1" s="55"/>
      <c r="UEI1" s="55"/>
      <c r="UEJ1" s="55"/>
      <c r="UEK1" s="55"/>
      <c r="UEL1" s="55"/>
      <c r="UEM1" s="55"/>
      <c r="UEN1" s="55"/>
      <c r="UEO1" s="55"/>
      <c r="UEP1" s="55"/>
      <c r="UEQ1" s="55"/>
      <c r="UER1" s="55"/>
      <c r="UES1" s="55"/>
      <c r="UET1" s="55"/>
      <c r="UEU1" s="55"/>
      <c r="UEV1" s="55"/>
      <c r="UEW1" s="55"/>
      <c r="UEX1" s="55"/>
      <c r="UEY1" s="55"/>
      <c r="UEZ1" s="55"/>
      <c r="UFA1" s="55"/>
      <c r="UFB1" s="55"/>
      <c r="UFC1" s="55"/>
      <c r="UFD1" s="55"/>
      <c r="UFE1" s="55"/>
      <c r="UFF1" s="55"/>
      <c r="UFG1" s="55"/>
      <c r="UFH1" s="55"/>
      <c r="UFI1" s="55"/>
      <c r="UFJ1" s="55"/>
      <c r="UFK1" s="55"/>
      <c r="UFL1" s="55"/>
      <c r="UFM1" s="55"/>
      <c r="UFN1" s="55"/>
      <c r="UFO1" s="55"/>
      <c r="UFP1" s="55"/>
      <c r="UFQ1" s="55"/>
      <c r="UFR1" s="55"/>
      <c r="UFS1" s="55"/>
      <c r="UFT1" s="55"/>
      <c r="UFU1" s="55"/>
      <c r="UFV1" s="55"/>
      <c r="UFW1" s="55"/>
      <c r="UFX1" s="55"/>
      <c r="UFY1" s="55"/>
      <c r="UFZ1" s="55"/>
      <c r="UGA1" s="55"/>
      <c r="UGB1" s="55"/>
      <c r="UGC1" s="55"/>
      <c r="UGD1" s="55"/>
      <c r="UGE1" s="55"/>
      <c r="UGF1" s="55"/>
      <c r="UGG1" s="55"/>
      <c r="UGH1" s="55"/>
      <c r="UGI1" s="55"/>
      <c r="UGJ1" s="55"/>
      <c r="UGK1" s="55"/>
      <c r="UGL1" s="55"/>
      <c r="UGM1" s="55"/>
      <c r="UGN1" s="55"/>
      <c r="UGO1" s="55"/>
      <c r="UGP1" s="55"/>
      <c r="UGQ1" s="55"/>
      <c r="UGR1" s="55"/>
      <c r="UGS1" s="55"/>
      <c r="UGT1" s="55"/>
      <c r="UGU1" s="55"/>
      <c r="UGV1" s="55"/>
      <c r="UGW1" s="55"/>
      <c r="UGX1" s="55"/>
      <c r="UGY1" s="55"/>
      <c r="UGZ1" s="55"/>
      <c r="UHA1" s="55"/>
      <c r="UHB1" s="55"/>
      <c r="UHC1" s="55"/>
      <c r="UHD1" s="55"/>
      <c r="UHE1" s="55"/>
      <c r="UHF1" s="55"/>
      <c r="UHG1" s="55"/>
      <c r="UHH1" s="55"/>
      <c r="UHI1" s="55"/>
      <c r="UHJ1" s="55"/>
      <c r="UHK1" s="55"/>
      <c r="UHL1" s="55"/>
      <c r="UHM1" s="55"/>
      <c r="UHN1" s="55"/>
      <c r="UHO1" s="55"/>
      <c r="UHP1" s="55"/>
      <c r="UHQ1" s="55"/>
      <c r="UHR1" s="55"/>
      <c r="UHS1" s="55"/>
      <c r="UHT1" s="55"/>
      <c r="UHU1" s="55"/>
      <c r="UHV1" s="55"/>
      <c r="UHW1" s="55"/>
      <c r="UHX1" s="55"/>
      <c r="UHY1" s="55"/>
      <c r="UHZ1" s="55"/>
      <c r="UIA1" s="55"/>
      <c r="UIB1" s="55"/>
      <c r="UIC1" s="55"/>
      <c r="UID1" s="55"/>
      <c r="UIE1" s="55"/>
      <c r="UIF1" s="55"/>
      <c r="UIG1" s="55"/>
      <c r="UIH1" s="55"/>
      <c r="UII1" s="55"/>
      <c r="UIJ1" s="55"/>
      <c r="UIK1" s="55"/>
      <c r="UIL1" s="55"/>
      <c r="UIM1" s="55"/>
      <c r="UIN1" s="55"/>
      <c r="UIO1" s="55"/>
      <c r="UIP1" s="55"/>
      <c r="UIQ1" s="55"/>
      <c r="UIR1" s="55"/>
      <c r="UIS1" s="55"/>
      <c r="UIT1" s="55"/>
      <c r="UIU1" s="55"/>
      <c r="UIV1" s="55"/>
      <c r="UIW1" s="55"/>
      <c r="UIX1" s="55"/>
      <c r="UIY1" s="55"/>
      <c r="UIZ1" s="55"/>
      <c r="UJA1" s="55"/>
      <c r="UJB1" s="55"/>
      <c r="UJC1" s="55"/>
      <c r="UJD1" s="55"/>
      <c r="UJE1" s="55"/>
      <c r="UJF1" s="55"/>
      <c r="UJG1" s="55"/>
      <c r="UJH1" s="55"/>
      <c r="UJI1" s="55"/>
      <c r="UJJ1" s="55"/>
      <c r="UJK1" s="55"/>
      <c r="UJL1" s="55"/>
      <c r="UJM1" s="55"/>
      <c r="UJN1" s="55"/>
      <c r="UJO1" s="55"/>
      <c r="UJP1" s="55"/>
      <c r="UJQ1" s="55"/>
      <c r="UJR1" s="55"/>
      <c r="UJS1" s="55"/>
      <c r="UJT1" s="55"/>
      <c r="UJU1" s="55"/>
      <c r="UJV1" s="55"/>
      <c r="UJW1" s="55"/>
      <c r="UJX1" s="55"/>
      <c r="UJY1" s="55"/>
      <c r="UJZ1" s="55"/>
      <c r="UKA1" s="55"/>
      <c r="UKB1" s="55"/>
      <c r="UKC1" s="55"/>
      <c r="UKD1" s="55"/>
      <c r="UKE1" s="55"/>
      <c r="UKF1" s="55"/>
      <c r="UKG1" s="55"/>
      <c r="UKH1" s="55"/>
      <c r="UKI1" s="55"/>
      <c r="UKJ1" s="55"/>
      <c r="UKK1" s="55"/>
      <c r="UKL1" s="55"/>
      <c r="UKM1" s="55"/>
      <c r="UKN1" s="55"/>
      <c r="UKO1" s="55"/>
      <c r="UKP1" s="55"/>
      <c r="UKQ1" s="55"/>
      <c r="UKR1" s="55"/>
      <c r="UKS1" s="55"/>
      <c r="UKT1" s="55"/>
      <c r="UKU1" s="55"/>
      <c r="UKV1" s="55"/>
      <c r="UKW1" s="55"/>
      <c r="UKX1" s="55"/>
      <c r="UKY1" s="55"/>
      <c r="UKZ1" s="55"/>
      <c r="ULA1" s="55"/>
      <c r="ULB1" s="55"/>
      <c r="ULC1" s="55"/>
      <c r="ULD1" s="55"/>
      <c r="ULE1" s="55"/>
      <c r="ULF1" s="55"/>
      <c r="ULG1" s="55"/>
      <c r="ULH1" s="55"/>
      <c r="ULI1" s="55"/>
      <c r="ULJ1" s="55"/>
      <c r="ULK1" s="55"/>
      <c r="ULL1" s="55"/>
      <c r="ULM1" s="55"/>
      <c r="ULN1" s="55"/>
      <c r="ULO1" s="55"/>
      <c r="ULP1" s="55"/>
      <c r="ULQ1" s="55"/>
      <c r="ULR1" s="55"/>
      <c r="ULS1" s="55"/>
      <c r="ULT1" s="55"/>
      <c r="ULU1" s="55"/>
      <c r="ULV1" s="55"/>
      <c r="ULW1" s="55"/>
      <c r="ULX1" s="55"/>
      <c r="ULY1" s="55"/>
      <c r="ULZ1" s="55"/>
      <c r="UMA1" s="55"/>
      <c r="UMB1" s="55"/>
      <c r="UMC1" s="55"/>
      <c r="UMD1" s="55"/>
      <c r="UME1" s="55"/>
      <c r="UMF1" s="55"/>
      <c r="UMG1" s="55"/>
      <c r="UMH1" s="55"/>
      <c r="UMI1" s="55"/>
      <c r="UMJ1" s="55"/>
      <c r="UMK1" s="55"/>
      <c r="UML1" s="55"/>
      <c r="UMM1" s="55"/>
      <c r="UMN1" s="55"/>
      <c r="UMO1" s="55"/>
      <c r="UMP1" s="55"/>
      <c r="UMQ1" s="55"/>
      <c r="UMR1" s="55"/>
      <c r="UMS1" s="55"/>
      <c r="UMT1" s="55"/>
      <c r="UMU1" s="55"/>
      <c r="UMV1" s="55"/>
      <c r="UMW1" s="55"/>
      <c r="UMX1" s="55"/>
      <c r="UMY1" s="55"/>
      <c r="UMZ1" s="55"/>
      <c r="UNA1" s="55"/>
      <c r="UNB1" s="55"/>
      <c r="UNC1" s="55"/>
      <c r="UND1" s="55"/>
      <c r="UNE1" s="55"/>
      <c r="UNF1" s="55"/>
      <c r="UNG1" s="55"/>
      <c r="UNH1" s="55"/>
      <c r="UNI1" s="55"/>
      <c r="UNJ1" s="55"/>
      <c r="UNK1" s="55"/>
      <c r="UNL1" s="55"/>
      <c r="UNM1" s="55"/>
      <c r="UNN1" s="55"/>
      <c r="UNO1" s="55"/>
      <c r="UNP1" s="55"/>
      <c r="UNQ1" s="55"/>
      <c r="UNR1" s="55"/>
      <c r="UNS1" s="55"/>
      <c r="UNT1" s="55"/>
      <c r="UNU1" s="55"/>
      <c r="UNV1" s="55"/>
      <c r="UNW1" s="55"/>
      <c r="UNX1" s="55"/>
      <c r="UNY1" s="55"/>
      <c r="UNZ1" s="55"/>
      <c r="UOA1" s="55"/>
      <c r="UOB1" s="55"/>
      <c r="UOC1" s="55"/>
      <c r="UOD1" s="55"/>
      <c r="UOE1" s="55"/>
      <c r="UOF1" s="55"/>
      <c r="UOG1" s="55"/>
      <c r="UOH1" s="55"/>
      <c r="UOI1" s="55"/>
      <c r="UOJ1" s="55"/>
      <c r="UOK1" s="55"/>
      <c r="UOL1" s="55"/>
      <c r="UOM1" s="55"/>
      <c r="UON1" s="55"/>
      <c r="UOO1" s="55"/>
      <c r="UOP1" s="55"/>
      <c r="UOQ1" s="55"/>
      <c r="UOR1" s="55"/>
      <c r="UOS1" s="55"/>
      <c r="UOT1" s="55"/>
      <c r="UOU1" s="55"/>
      <c r="UOV1" s="55"/>
      <c r="UOW1" s="55"/>
      <c r="UOX1" s="55"/>
      <c r="UOY1" s="55"/>
      <c r="UOZ1" s="55"/>
      <c r="UPA1" s="55"/>
      <c r="UPB1" s="55"/>
      <c r="UPC1" s="55"/>
      <c r="UPD1" s="55"/>
      <c r="UPE1" s="55"/>
      <c r="UPF1" s="55"/>
      <c r="UPG1" s="55"/>
      <c r="UPH1" s="55"/>
      <c r="UPI1" s="55"/>
      <c r="UPJ1" s="55"/>
      <c r="UPK1" s="55"/>
      <c r="UPL1" s="55"/>
      <c r="UPM1" s="55"/>
      <c r="UPN1" s="55"/>
      <c r="UPO1" s="55"/>
      <c r="UPP1" s="55"/>
      <c r="UPQ1" s="55"/>
      <c r="UPR1" s="55"/>
      <c r="UPS1" s="55"/>
      <c r="UPT1" s="55"/>
      <c r="UPU1" s="55"/>
      <c r="UPV1" s="55"/>
      <c r="UPW1" s="55"/>
      <c r="UPX1" s="55"/>
      <c r="UPY1" s="55"/>
      <c r="UPZ1" s="55"/>
      <c r="UQA1" s="55"/>
      <c r="UQB1" s="55"/>
      <c r="UQC1" s="55"/>
      <c r="UQD1" s="55"/>
      <c r="UQE1" s="55"/>
      <c r="UQF1" s="55"/>
      <c r="UQG1" s="55"/>
      <c r="UQH1" s="55"/>
      <c r="UQI1" s="55"/>
      <c r="UQJ1" s="55"/>
      <c r="UQK1" s="55"/>
      <c r="UQL1" s="55"/>
      <c r="UQM1" s="55"/>
      <c r="UQN1" s="55"/>
      <c r="UQO1" s="55"/>
      <c r="UQP1" s="55"/>
      <c r="UQQ1" s="55"/>
      <c r="UQR1" s="55"/>
      <c r="UQS1" s="55"/>
      <c r="UQT1" s="55"/>
      <c r="UQU1" s="55"/>
      <c r="UQV1" s="55"/>
      <c r="UQW1" s="55"/>
      <c r="UQX1" s="55"/>
      <c r="UQY1" s="55"/>
      <c r="UQZ1" s="55"/>
      <c r="URA1" s="55"/>
      <c r="URB1" s="55"/>
      <c r="URC1" s="55"/>
      <c r="URD1" s="55"/>
      <c r="URE1" s="55"/>
      <c r="URF1" s="55"/>
      <c r="URG1" s="55"/>
      <c r="URH1" s="55"/>
      <c r="URI1" s="55"/>
      <c r="URJ1" s="55"/>
      <c r="URK1" s="55"/>
      <c r="URL1" s="55"/>
      <c r="URM1" s="55"/>
      <c r="URN1" s="55"/>
      <c r="URO1" s="55"/>
      <c r="URP1" s="55"/>
      <c r="URQ1" s="55"/>
      <c r="URR1" s="55"/>
      <c r="URS1" s="55"/>
      <c r="URT1" s="55"/>
      <c r="URU1" s="55"/>
      <c r="URV1" s="55"/>
      <c r="URW1" s="55"/>
      <c r="URX1" s="55"/>
      <c r="URY1" s="55"/>
      <c r="URZ1" s="55"/>
      <c r="USA1" s="55"/>
      <c r="USB1" s="55"/>
      <c r="USC1" s="55"/>
      <c r="USD1" s="55"/>
      <c r="USE1" s="55"/>
      <c r="USF1" s="55"/>
      <c r="USG1" s="55"/>
      <c r="USH1" s="55"/>
      <c r="USI1" s="55"/>
      <c r="USJ1" s="55"/>
      <c r="USK1" s="55"/>
      <c r="USL1" s="55"/>
      <c r="USM1" s="55"/>
      <c r="USN1" s="55"/>
      <c r="USO1" s="55"/>
      <c r="USP1" s="55"/>
      <c r="USQ1" s="55"/>
      <c r="USR1" s="55"/>
      <c r="USS1" s="55"/>
      <c r="UST1" s="55"/>
      <c r="USU1" s="55"/>
      <c r="USV1" s="55"/>
      <c r="USW1" s="55"/>
      <c r="USX1" s="55"/>
      <c r="USY1" s="55"/>
      <c r="USZ1" s="55"/>
      <c r="UTA1" s="55"/>
      <c r="UTB1" s="55"/>
      <c r="UTC1" s="55"/>
      <c r="UTD1" s="55"/>
      <c r="UTE1" s="55"/>
      <c r="UTF1" s="55"/>
      <c r="UTG1" s="55"/>
      <c r="UTH1" s="55"/>
      <c r="UTI1" s="55"/>
      <c r="UTJ1" s="55"/>
      <c r="UTK1" s="55"/>
      <c r="UTL1" s="55"/>
      <c r="UTM1" s="55"/>
      <c r="UTN1" s="55"/>
      <c r="UTO1" s="55"/>
      <c r="UTP1" s="55"/>
      <c r="UTQ1" s="55"/>
      <c r="UTR1" s="55"/>
      <c r="UTS1" s="55"/>
      <c r="UTT1" s="55"/>
      <c r="UTU1" s="55"/>
      <c r="UTV1" s="55"/>
      <c r="UTW1" s="55"/>
      <c r="UTX1" s="55"/>
      <c r="UTY1" s="55"/>
      <c r="UTZ1" s="55"/>
      <c r="UUA1" s="55"/>
      <c r="UUB1" s="55"/>
      <c r="UUC1" s="55"/>
      <c r="UUD1" s="55"/>
      <c r="UUE1" s="55"/>
      <c r="UUF1" s="55"/>
      <c r="UUG1" s="55"/>
      <c r="UUH1" s="55"/>
      <c r="UUI1" s="55"/>
      <c r="UUJ1" s="55"/>
      <c r="UUK1" s="55"/>
      <c r="UUL1" s="55"/>
      <c r="UUM1" s="55"/>
      <c r="UUN1" s="55"/>
      <c r="UUO1" s="55"/>
      <c r="UUP1" s="55"/>
      <c r="UUQ1" s="55"/>
      <c r="UUR1" s="55"/>
      <c r="UUS1" s="55"/>
      <c r="UUT1" s="55"/>
      <c r="UUU1" s="55"/>
      <c r="UUV1" s="55"/>
      <c r="UUW1" s="55"/>
      <c r="UUX1" s="55"/>
      <c r="UUY1" s="55"/>
      <c r="UUZ1" s="55"/>
      <c r="UVA1" s="55"/>
      <c r="UVB1" s="55"/>
      <c r="UVC1" s="55"/>
      <c r="UVD1" s="55"/>
      <c r="UVE1" s="55"/>
      <c r="UVF1" s="55"/>
      <c r="UVG1" s="55"/>
      <c r="UVH1" s="55"/>
      <c r="UVI1" s="55"/>
      <c r="UVJ1" s="55"/>
      <c r="UVK1" s="55"/>
      <c r="UVL1" s="55"/>
      <c r="UVM1" s="55"/>
      <c r="UVN1" s="55"/>
      <c r="UVO1" s="55"/>
      <c r="UVP1" s="55"/>
      <c r="UVQ1" s="55"/>
      <c r="UVR1" s="55"/>
      <c r="UVS1" s="55"/>
      <c r="UVT1" s="55"/>
      <c r="UVU1" s="55"/>
      <c r="UVV1" s="55"/>
      <c r="UVW1" s="55"/>
      <c r="UVX1" s="55"/>
      <c r="UVY1" s="55"/>
      <c r="UVZ1" s="55"/>
      <c r="UWA1" s="55"/>
      <c r="UWB1" s="55"/>
      <c r="UWC1" s="55"/>
      <c r="UWD1" s="55"/>
      <c r="UWE1" s="55"/>
      <c r="UWF1" s="55"/>
      <c r="UWG1" s="55"/>
      <c r="UWH1" s="55"/>
      <c r="UWI1" s="55"/>
      <c r="UWJ1" s="55"/>
      <c r="UWK1" s="55"/>
      <c r="UWL1" s="55"/>
      <c r="UWM1" s="55"/>
      <c r="UWN1" s="55"/>
      <c r="UWO1" s="55"/>
      <c r="UWP1" s="55"/>
      <c r="UWQ1" s="55"/>
      <c r="UWR1" s="55"/>
      <c r="UWS1" s="55"/>
      <c r="UWT1" s="55"/>
      <c r="UWU1" s="55"/>
      <c r="UWV1" s="55"/>
      <c r="UWW1" s="55"/>
      <c r="UWX1" s="55"/>
      <c r="UWY1" s="55"/>
      <c r="UWZ1" s="55"/>
      <c r="UXA1" s="55"/>
      <c r="UXB1" s="55"/>
      <c r="UXC1" s="55"/>
      <c r="UXD1" s="55"/>
      <c r="UXE1" s="55"/>
      <c r="UXF1" s="55"/>
      <c r="UXG1" s="55"/>
      <c r="UXH1" s="55"/>
      <c r="UXI1" s="55"/>
      <c r="UXJ1" s="55"/>
      <c r="UXK1" s="55"/>
      <c r="UXL1" s="55"/>
      <c r="UXM1" s="55"/>
      <c r="UXN1" s="55"/>
      <c r="UXO1" s="55"/>
      <c r="UXP1" s="55"/>
      <c r="UXQ1" s="55"/>
      <c r="UXR1" s="55"/>
      <c r="UXS1" s="55"/>
      <c r="UXT1" s="55"/>
      <c r="UXU1" s="55"/>
      <c r="UXV1" s="55"/>
      <c r="UXW1" s="55"/>
      <c r="UXX1" s="55"/>
      <c r="UXY1" s="55"/>
      <c r="UXZ1" s="55"/>
      <c r="UYA1" s="55"/>
      <c r="UYB1" s="55"/>
      <c r="UYC1" s="55"/>
      <c r="UYD1" s="55"/>
      <c r="UYE1" s="55"/>
      <c r="UYF1" s="55"/>
      <c r="UYG1" s="55"/>
      <c r="UYH1" s="55"/>
      <c r="UYI1" s="55"/>
      <c r="UYJ1" s="55"/>
      <c r="UYK1" s="55"/>
      <c r="UYL1" s="55"/>
      <c r="UYM1" s="55"/>
      <c r="UYN1" s="55"/>
      <c r="UYO1" s="55"/>
      <c r="UYP1" s="55"/>
      <c r="UYQ1" s="55"/>
      <c r="UYR1" s="55"/>
      <c r="UYS1" s="55"/>
      <c r="UYT1" s="55"/>
      <c r="UYU1" s="55"/>
      <c r="UYV1" s="55"/>
      <c r="UYW1" s="55"/>
      <c r="UYX1" s="55"/>
      <c r="UYY1" s="55"/>
      <c r="UYZ1" s="55"/>
      <c r="UZA1" s="55"/>
      <c r="UZB1" s="55"/>
      <c r="UZC1" s="55"/>
      <c r="UZD1" s="55"/>
      <c r="UZE1" s="55"/>
      <c r="UZF1" s="55"/>
      <c r="UZG1" s="55"/>
      <c r="UZH1" s="55"/>
      <c r="UZI1" s="55"/>
      <c r="UZJ1" s="55"/>
      <c r="UZK1" s="55"/>
      <c r="UZL1" s="55"/>
      <c r="UZM1" s="55"/>
      <c r="UZN1" s="55"/>
      <c r="UZO1" s="55"/>
      <c r="UZP1" s="55"/>
      <c r="UZQ1" s="55"/>
      <c r="UZR1" s="55"/>
      <c r="UZS1" s="55"/>
      <c r="UZT1" s="55"/>
      <c r="UZU1" s="55"/>
      <c r="UZV1" s="55"/>
      <c r="UZW1" s="55"/>
      <c r="UZX1" s="55"/>
      <c r="UZY1" s="55"/>
      <c r="UZZ1" s="55"/>
      <c r="VAA1" s="55"/>
      <c r="VAB1" s="55"/>
      <c r="VAC1" s="55"/>
      <c r="VAD1" s="55"/>
      <c r="VAE1" s="55"/>
      <c r="VAF1" s="55"/>
      <c r="VAG1" s="55"/>
      <c r="VAH1" s="55"/>
      <c r="VAI1" s="55"/>
      <c r="VAJ1" s="55"/>
      <c r="VAK1" s="55"/>
      <c r="VAL1" s="55"/>
      <c r="VAM1" s="55"/>
      <c r="VAN1" s="55"/>
      <c r="VAO1" s="55"/>
      <c r="VAP1" s="55"/>
      <c r="VAQ1" s="55"/>
      <c r="VAR1" s="55"/>
      <c r="VAS1" s="55"/>
      <c r="VAT1" s="55"/>
      <c r="VAU1" s="55"/>
      <c r="VAV1" s="55"/>
      <c r="VAW1" s="55"/>
      <c r="VAX1" s="55"/>
      <c r="VAY1" s="55"/>
      <c r="VAZ1" s="55"/>
      <c r="VBA1" s="55"/>
      <c r="VBB1" s="55"/>
      <c r="VBC1" s="55"/>
      <c r="VBD1" s="55"/>
      <c r="VBE1" s="55"/>
      <c r="VBF1" s="55"/>
      <c r="VBG1" s="55"/>
      <c r="VBH1" s="55"/>
      <c r="VBI1" s="55"/>
      <c r="VBJ1" s="55"/>
      <c r="VBK1" s="55"/>
      <c r="VBL1" s="55"/>
      <c r="VBM1" s="55"/>
      <c r="VBN1" s="55"/>
      <c r="VBO1" s="55"/>
      <c r="VBP1" s="55"/>
      <c r="VBQ1" s="55"/>
      <c r="VBR1" s="55"/>
      <c r="VBS1" s="55"/>
      <c r="VBT1" s="55"/>
      <c r="VBU1" s="55"/>
      <c r="VBV1" s="55"/>
      <c r="VBW1" s="55"/>
      <c r="VBX1" s="55"/>
      <c r="VBY1" s="55"/>
      <c r="VBZ1" s="55"/>
      <c r="VCA1" s="55"/>
      <c r="VCB1" s="55"/>
      <c r="VCC1" s="55"/>
      <c r="VCD1" s="55"/>
      <c r="VCE1" s="55"/>
      <c r="VCF1" s="55"/>
      <c r="VCG1" s="55"/>
      <c r="VCH1" s="55"/>
      <c r="VCI1" s="55"/>
      <c r="VCJ1" s="55"/>
      <c r="VCK1" s="55"/>
      <c r="VCL1" s="55"/>
      <c r="VCM1" s="55"/>
      <c r="VCN1" s="55"/>
      <c r="VCO1" s="55"/>
      <c r="VCP1" s="55"/>
      <c r="VCQ1" s="55"/>
      <c r="VCR1" s="55"/>
      <c r="VCS1" s="55"/>
      <c r="VCT1" s="55"/>
      <c r="VCU1" s="55"/>
      <c r="VCV1" s="55"/>
      <c r="VCW1" s="55"/>
      <c r="VCX1" s="55"/>
      <c r="VCY1" s="55"/>
      <c r="VCZ1" s="55"/>
      <c r="VDA1" s="55"/>
      <c r="VDB1" s="55"/>
      <c r="VDC1" s="55"/>
      <c r="VDD1" s="55"/>
      <c r="VDE1" s="55"/>
      <c r="VDF1" s="55"/>
      <c r="VDG1" s="55"/>
      <c r="VDH1" s="55"/>
      <c r="VDI1" s="55"/>
      <c r="VDJ1" s="55"/>
      <c r="VDK1" s="55"/>
      <c r="VDL1" s="55"/>
      <c r="VDM1" s="55"/>
      <c r="VDN1" s="55"/>
      <c r="VDO1" s="55"/>
      <c r="VDP1" s="55"/>
      <c r="VDQ1" s="55"/>
      <c r="VDR1" s="55"/>
      <c r="VDS1" s="55"/>
      <c r="VDT1" s="55"/>
      <c r="VDU1" s="55"/>
      <c r="VDV1" s="55"/>
      <c r="VDW1" s="55"/>
      <c r="VDX1" s="55"/>
      <c r="VDY1" s="55"/>
      <c r="VDZ1" s="55"/>
      <c r="VEA1" s="55"/>
      <c r="VEB1" s="55"/>
      <c r="VEC1" s="55"/>
      <c r="VED1" s="55"/>
      <c r="VEE1" s="55"/>
      <c r="VEF1" s="55"/>
      <c r="VEG1" s="55"/>
      <c r="VEH1" s="55"/>
      <c r="VEI1" s="55"/>
      <c r="VEJ1" s="55"/>
      <c r="VEK1" s="55"/>
      <c r="VEL1" s="55"/>
      <c r="VEM1" s="55"/>
      <c r="VEN1" s="55"/>
      <c r="VEO1" s="55"/>
      <c r="VEP1" s="55"/>
      <c r="VEQ1" s="55"/>
      <c r="VER1" s="55"/>
      <c r="VES1" s="55"/>
      <c r="VET1" s="55"/>
      <c r="VEU1" s="55"/>
      <c r="VEV1" s="55"/>
      <c r="VEW1" s="55"/>
      <c r="VEX1" s="55"/>
      <c r="VEY1" s="55"/>
      <c r="VEZ1" s="55"/>
      <c r="VFA1" s="55"/>
      <c r="VFB1" s="55"/>
      <c r="VFC1" s="55"/>
      <c r="VFD1" s="55"/>
      <c r="VFE1" s="55"/>
      <c r="VFF1" s="55"/>
      <c r="VFG1" s="55"/>
      <c r="VFH1" s="55"/>
      <c r="VFI1" s="55"/>
      <c r="VFJ1" s="55"/>
      <c r="VFK1" s="55"/>
      <c r="VFL1" s="55"/>
      <c r="VFM1" s="55"/>
      <c r="VFN1" s="55"/>
      <c r="VFO1" s="55"/>
      <c r="VFP1" s="55"/>
      <c r="VFQ1" s="55"/>
      <c r="VFR1" s="55"/>
      <c r="VFS1" s="55"/>
      <c r="VFT1" s="55"/>
      <c r="VFU1" s="55"/>
      <c r="VFV1" s="55"/>
      <c r="VFW1" s="55"/>
      <c r="VFX1" s="55"/>
      <c r="VFY1" s="55"/>
      <c r="VFZ1" s="55"/>
      <c r="VGA1" s="55"/>
      <c r="VGB1" s="55"/>
      <c r="VGC1" s="55"/>
      <c r="VGD1" s="55"/>
      <c r="VGE1" s="55"/>
      <c r="VGF1" s="55"/>
      <c r="VGG1" s="55"/>
      <c r="VGH1" s="55"/>
      <c r="VGI1" s="55"/>
      <c r="VGJ1" s="55"/>
      <c r="VGK1" s="55"/>
      <c r="VGL1" s="55"/>
      <c r="VGM1" s="55"/>
      <c r="VGN1" s="55"/>
      <c r="VGO1" s="55"/>
      <c r="VGP1" s="55"/>
      <c r="VGQ1" s="55"/>
      <c r="VGR1" s="55"/>
      <c r="VGS1" s="55"/>
      <c r="VGT1" s="55"/>
      <c r="VGU1" s="55"/>
      <c r="VGV1" s="55"/>
      <c r="VGW1" s="55"/>
      <c r="VGX1" s="55"/>
      <c r="VGY1" s="55"/>
      <c r="VGZ1" s="55"/>
      <c r="VHA1" s="55"/>
      <c r="VHB1" s="55"/>
      <c r="VHC1" s="55"/>
      <c r="VHD1" s="55"/>
      <c r="VHE1" s="55"/>
      <c r="VHF1" s="55"/>
      <c r="VHG1" s="55"/>
      <c r="VHH1" s="55"/>
      <c r="VHI1" s="55"/>
      <c r="VHJ1" s="55"/>
      <c r="VHK1" s="55"/>
      <c r="VHL1" s="55"/>
      <c r="VHM1" s="55"/>
      <c r="VHN1" s="55"/>
      <c r="VHO1" s="55"/>
      <c r="VHP1" s="55"/>
      <c r="VHQ1" s="55"/>
      <c r="VHR1" s="55"/>
      <c r="VHS1" s="55"/>
      <c r="VHT1" s="55"/>
      <c r="VHU1" s="55"/>
      <c r="VHV1" s="55"/>
      <c r="VHW1" s="55"/>
      <c r="VHX1" s="55"/>
      <c r="VHY1" s="55"/>
      <c r="VHZ1" s="55"/>
      <c r="VIA1" s="55"/>
      <c r="VIB1" s="55"/>
      <c r="VIC1" s="55"/>
      <c r="VID1" s="55"/>
      <c r="VIE1" s="55"/>
      <c r="VIF1" s="55"/>
      <c r="VIG1" s="55"/>
      <c r="VIH1" s="55"/>
      <c r="VII1" s="55"/>
      <c r="VIJ1" s="55"/>
      <c r="VIK1" s="55"/>
      <c r="VIL1" s="55"/>
      <c r="VIM1" s="55"/>
      <c r="VIN1" s="55"/>
      <c r="VIO1" s="55"/>
      <c r="VIP1" s="55"/>
      <c r="VIQ1" s="55"/>
      <c r="VIR1" s="55"/>
      <c r="VIS1" s="55"/>
      <c r="VIT1" s="55"/>
      <c r="VIU1" s="55"/>
      <c r="VIV1" s="55"/>
      <c r="VIW1" s="55"/>
      <c r="VIX1" s="55"/>
      <c r="VIY1" s="55"/>
      <c r="VIZ1" s="55"/>
      <c r="VJA1" s="55"/>
      <c r="VJB1" s="55"/>
      <c r="VJC1" s="55"/>
      <c r="VJD1" s="55"/>
      <c r="VJE1" s="55"/>
      <c r="VJF1" s="55"/>
      <c r="VJG1" s="55"/>
      <c r="VJH1" s="55"/>
      <c r="VJI1" s="55"/>
      <c r="VJJ1" s="55"/>
      <c r="VJK1" s="55"/>
      <c r="VJL1" s="55"/>
      <c r="VJM1" s="55"/>
      <c r="VJN1" s="55"/>
      <c r="VJO1" s="55"/>
      <c r="VJP1" s="55"/>
      <c r="VJQ1" s="55"/>
      <c r="VJR1" s="55"/>
      <c r="VJS1" s="55"/>
      <c r="VJT1" s="55"/>
      <c r="VJU1" s="55"/>
      <c r="VJV1" s="55"/>
      <c r="VJW1" s="55"/>
      <c r="VJX1" s="55"/>
      <c r="VJY1" s="55"/>
      <c r="VJZ1" s="55"/>
      <c r="VKA1" s="55"/>
      <c r="VKB1" s="55"/>
      <c r="VKC1" s="55"/>
      <c r="VKD1" s="55"/>
      <c r="VKE1" s="55"/>
      <c r="VKF1" s="55"/>
      <c r="VKG1" s="55"/>
      <c r="VKH1" s="55"/>
      <c r="VKI1" s="55"/>
      <c r="VKJ1" s="55"/>
      <c r="VKK1" s="55"/>
      <c r="VKL1" s="55"/>
      <c r="VKM1" s="55"/>
      <c r="VKN1" s="55"/>
      <c r="VKO1" s="55"/>
      <c r="VKP1" s="55"/>
      <c r="VKQ1" s="55"/>
      <c r="VKR1" s="55"/>
      <c r="VKS1" s="55"/>
      <c r="VKT1" s="55"/>
      <c r="VKU1" s="55"/>
      <c r="VKV1" s="55"/>
      <c r="VKW1" s="55"/>
      <c r="VKX1" s="55"/>
      <c r="VKY1" s="55"/>
      <c r="VKZ1" s="55"/>
      <c r="VLA1" s="55"/>
      <c r="VLB1" s="55"/>
      <c r="VLC1" s="55"/>
      <c r="VLD1" s="55"/>
      <c r="VLE1" s="55"/>
      <c r="VLF1" s="55"/>
      <c r="VLG1" s="55"/>
      <c r="VLH1" s="55"/>
      <c r="VLI1" s="55"/>
      <c r="VLJ1" s="55"/>
      <c r="VLK1" s="55"/>
      <c r="VLL1" s="55"/>
      <c r="VLM1" s="55"/>
      <c r="VLN1" s="55"/>
      <c r="VLO1" s="55"/>
      <c r="VLP1" s="55"/>
      <c r="VLQ1" s="55"/>
      <c r="VLR1" s="55"/>
      <c r="VLS1" s="55"/>
      <c r="VLT1" s="55"/>
      <c r="VLU1" s="55"/>
      <c r="VLV1" s="55"/>
      <c r="VLW1" s="55"/>
      <c r="VLX1" s="55"/>
      <c r="VLY1" s="55"/>
      <c r="VLZ1" s="55"/>
      <c r="VMA1" s="55"/>
      <c r="VMB1" s="55"/>
      <c r="VMC1" s="55"/>
      <c r="VMD1" s="55"/>
      <c r="VME1" s="55"/>
      <c r="VMF1" s="55"/>
      <c r="VMG1" s="55"/>
      <c r="VMH1" s="55"/>
      <c r="VMI1" s="55"/>
      <c r="VMJ1" s="55"/>
      <c r="VMK1" s="55"/>
      <c r="VML1" s="55"/>
      <c r="VMM1" s="55"/>
      <c r="VMN1" s="55"/>
      <c r="VMO1" s="55"/>
      <c r="VMP1" s="55"/>
      <c r="VMQ1" s="55"/>
      <c r="VMR1" s="55"/>
      <c r="VMS1" s="55"/>
      <c r="VMT1" s="55"/>
      <c r="VMU1" s="55"/>
      <c r="VMV1" s="55"/>
      <c r="VMW1" s="55"/>
      <c r="VMX1" s="55"/>
      <c r="VMY1" s="55"/>
      <c r="VMZ1" s="55"/>
      <c r="VNA1" s="55"/>
      <c r="VNB1" s="55"/>
      <c r="VNC1" s="55"/>
      <c r="VND1" s="55"/>
      <c r="VNE1" s="55"/>
      <c r="VNF1" s="55"/>
      <c r="VNG1" s="55"/>
      <c r="VNH1" s="55"/>
      <c r="VNI1" s="55"/>
      <c r="VNJ1" s="55"/>
      <c r="VNK1" s="55"/>
      <c r="VNL1" s="55"/>
      <c r="VNM1" s="55"/>
      <c r="VNN1" s="55"/>
      <c r="VNO1" s="55"/>
      <c r="VNP1" s="55"/>
      <c r="VNQ1" s="55"/>
      <c r="VNR1" s="55"/>
      <c r="VNS1" s="55"/>
      <c r="VNT1" s="55"/>
      <c r="VNU1" s="55"/>
      <c r="VNV1" s="55"/>
      <c r="VNW1" s="55"/>
      <c r="VNX1" s="55"/>
      <c r="VNY1" s="55"/>
      <c r="VNZ1" s="55"/>
      <c r="VOA1" s="55"/>
      <c r="VOB1" s="55"/>
      <c r="VOC1" s="55"/>
      <c r="VOD1" s="55"/>
      <c r="VOE1" s="55"/>
      <c r="VOF1" s="55"/>
      <c r="VOG1" s="55"/>
      <c r="VOH1" s="55"/>
      <c r="VOI1" s="55"/>
      <c r="VOJ1" s="55"/>
      <c r="VOK1" s="55"/>
      <c r="VOL1" s="55"/>
      <c r="VOM1" s="55"/>
      <c r="VON1" s="55"/>
      <c r="VOO1" s="55"/>
      <c r="VOP1" s="55"/>
      <c r="VOQ1" s="55"/>
      <c r="VOR1" s="55"/>
      <c r="VOS1" s="55"/>
      <c r="VOT1" s="55"/>
      <c r="VOU1" s="55"/>
      <c r="VOV1" s="55"/>
      <c r="VOW1" s="55"/>
      <c r="VOX1" s="55"/>
      <c r="VOY1" s="55"/>
      <c r="VOZ1" s="55"/>
      <c r="VPA1" s="55"/>
      <c r="VPB1" s="55"/>
      <c r="VPC1" s="55"/>
      <c r="VPD1" s="55"/>
      <c r="VPE1" s="55"/>
      <c r="VPF1" s="55"/>
      <c r="VPG1" s="55"/>
      <c r="VPH1" s="55"/>
      <c r="VPI1" s="55"/>
      <c r="VPJ1" s="55"/>
      <c r="VPK1" s="55"/>
      <c r="VPL1" s="55"/>
      <c r="VPM1" s="55"/>
      <c r="VPN1" s="55"/>
      <c r="VPO1" s="55"/>
      <c r="VPP1" s="55"/>
      <c r="VPQ1" s="55"/>
      <c r="VPR1" s="55"/>
      <c r="VPS1" s="55"/>
      <c r="VPT1" s="55"/>
      <c r="VPU1" s="55"/>
      <c r="VPV1" s="55"/>
      <c r="VPW1" s="55"/>
      <c r="VPX1" s="55"/>
      <c r="VPY1" s="55"/>
      <c r="VPZ1" s="55"/>
      <c r="VQA1" s="55"/>
      <c r="VQB1" s="55"/>
      <c r="VQC1" s="55"/>
      <c r="VQD1" s="55"/>
      <c r="VQE1" s="55"/>
      <c r="VQF1" s="55"/>
      <c r="VQG1" s="55"/>
      <c r="VQH1" s="55"/>
      <c r="VQI1" s="55"/>
      <c r="VQJ1" s="55"/>
      <c r="VQK1" s="55"/>
      <c r="VQL1" s="55"/>
      <c r="VQM1" s="55"/>
      <c r="VQN1" s="55"/>
      <c r="VQO1" s="55"/>
      <c r="VQP1" s="55"/>
      <c r="VQQ1" s="55"/>
      <c r="VQR1" s="55"/>
      <c r="VQS1" s="55"/>
      <c r="VQT1" s="55"/>
      <c r="VQU1" s="55"/>
      <c r="VQV1" s="55"/>
      <c r="VQW1" s="55"/>
      <c r="VQX1" s="55"/>
      <c r="VQY1" s="55"/>
      <c r="VQZ1" s="55"/>
      <c r="VRA1" s="55"/>
      <c r="VRB1" s="55"/>
      <c r="VRC1" s="55"/>
      <c r="VRD1" s="55"/>
      <c r="VRE1" s="55"/>
      <c r="VRF1" s="55"/>
      <c r="VRG1" s="55"/>
      <c r="VRH1" s="55"/>
      <c r="VRI1" s="55"/>
      <c r="VRJ1" s="55"/>
      <c r="VRK1" s="55"/>
      <c r="VRL1" s="55"/>
      <c r="VRM1" s="55"/>
      <c r="VRN1" s="55"/>
      <c r="VRO1" s="55"/>
      <c r="VRP1" s="55"/>
      <c r="VRQ1" s="55"/>
      <c r="VRR1" s="55"/>
      <c r="VRS1" s="55"/>
      <c r="VRT1" s="55"/>
      <c r="VRU1" s="55"/>
      <c r="VRV1" s="55"/>
      <c r="VRW1" s="55"/>
      <c r="VRX1" s="55"/>
      <c r="VRY1" s="55"/>
      <c r="VRZ1" s="55"/>
      <c r="VSA1" s="55"/>
      <c r="VSB1" s="55"/>
      <c r="VSC1" s="55"/>
      <c r="VSD1" s="55"/>
      <c r="VSE1" s="55"/>
      <c r="VSF1" s="55"/>
      <c r="VSG1" s="55"/>
      <c r="VSH1" s="55"/>
      <c r="VSI1" s="55"/>
      <c r="VSJ1" s="55"/>
      <c r="VSK1" s="55"/>
      <c r="VSL1" s="55"/>
      <c r="VSM1" s="55"/>
      <c r="VSN1" s="55"/>
      <c r="VSO1" s="55"/>
      <c r="VSP1" s="55"/>
      <c r="VSQ1" s="55"/>
      <c r="VSR1" s="55"/>
      <c r="VSS1" s="55"/>
      <c r="VST1" s="55"/>
      <c r="VSU1" s="55"/>
      <c r="VSV1" s="55"/>
      <c r="VSW1" s="55"/>
      <c r="VSX1" s="55"/>
      <c r="VSY1" s="55"/>
      <c r="VSZ1" s="55"/>
      <c r="VTA1" s="55"/>
      <c r="VTB1" s="55"/>
      <c r="VTC1" s="55"/>
      <c r="VTD1" s="55"/>
      <c r="VTE1" s="55"/>
      <c r="VTF1" s="55"/>
      <c r="VTG1" s="55"/>
      <c r="VTH1" s="55"/>
      <c r="VTI1" s="55"/>
      <c r="VTJ1" s="55"/>
      <c r="VTK1" s="55"/>
      <c r="VTL1" s="55"/>
      <c r="VTM1" s="55"/>
      <c r="VTN1" s="55"/>
      <c r="VTO1" s="55"/>
      <c r="VTP1" s="55"/>
      <c r="VTQ1" s="55"/>
      <c r="VTR1" s="55"/>
      <c r="VTS1" s="55"/>
      <c r="VTT1" s="55"/>
      <c r="VTU1" s="55"/>
      <c r="VTV1" s="55"/>
      <c r="VTW1" s="55"/>
      <c r="VTX1" s="55"/>
      <c r="VTY1" s="55"/>
      <c r="VTZ1" s="55"/>
      <c r="VUA1" s="55"/>
      <c r="VUB1" s="55"/>
      <c r="VUC1" s="55"/>
      <c r="VUD1" s="55"/>
      <c r="VUE1" s="55"/>
      <c r="VUF1" s="55"/>
      <c r="VUG1" s="55"/>
      <c r="VUH1" s="55"/>
      <c r="VUI1" s="55"/>
      <c r="VUJ1" s="55"/>
      <c r="VUK1" s="55"/>
      <c r="VUL1" s="55"/>
      <c r="VUM1" s="55"/>
      <c r="VUN1" s="55"/>
      <c r="VUO1" s="55"/>
      <c r="VUP1" s="55"/>
      <c r="VUQ1" s="55"/>
      <c r="VUR1" s="55"/>
      <c r="VUS1" s="55"/>
      <c r="VUT1" s="55"/>
      <c r="VUU1" s="55"/>
      <c r="VUV1" s="55"/>
      <c r="VUW1" s="55"/>
      <c r="VUX1" s="55"/>
      <c r="VUY1" s="55"/>
      <c r="VUZ1" s="55"/>
      <c r="VVA1" s="55"/>
      <c r="VVB1" s="55"/>
      <c r="VVC1" s="55"/>
      <c r="VVD1" s="55"/>
      <c r="VVE1" s="55"/>
      <c r="VVF1" s="55"/>
      <c r="VVG1" s="55"/>
      <c r="VVH1" s="55"/>
      <c r="VVI1" s="55"/>
      <c r="VVJ1" s="55"/>
      <c r="VVK1" s="55"/>
      <c r="VVL1" s="55"/>
      <c r="VVM1" s="55"/>
      <c r="VVN1" s="55"/>
      <c r="VVO1" s="55"/>
      <c r="VVP1" s="55"/>
      <c r="VVQ1" s="55"/>
      <c r="VVR1" s="55"/>
      <c r="VVS1" s="55"/>
      <c r="VVT1" s="55"/>
      <c r="VVU1" s="55"/>
      <c r="VVV1" s="55"/>
      <c r="VVW1" s="55"/>
      <c r="VVX1" s="55"/>
      <c r="VVY1" s="55"/>
      <c r="VVZ1" s="55"/>
      <c r="VWA1" s="55"/>
      <c r="VWB1" s="55"/>
      <c r="VWC1" s="55"/>
      <c r="VWD1" s="55"/>
      <c r="VWE1" s="55"/>
      <c r="VWF1" s="55"/>
      <c r="VWG1" s="55"/>
      <c r="VWH1" s="55"/>
      <c r="VWI1" s="55"/>
      <c r="VWJ1" s="55"/>
      <c r="VWK1" s="55"/>
      <c r="VWL1" s="55"/>
      <c r="VWM1" s="55"/>
      <c r="VWN1" s="55"/>
      <c r="VWO1" s="55"/>
      <c r="VWP1" s="55"/>
      <c r="VWQ1" s="55"/>
      <c r="VWR1" s="55"/>
      <c r="VWS1" s="55"/>
      <c r="VWT1" s="55"/>
      <c r="VWU1" s="55"/>
      <c r="VWV1" s="55"/>
      <c r="VWW1" s="55"/>
      <c r="VWX1" s="55"/>
      <c r="VWY1" s="55"/>
      <c r="VWZ1" s="55"/>
      <c r="VXA1" s="55"/>
      <c r="VXB1" s="55"/>
      <c r="VXC1" s="55"/>
      <c r="VXD1" s="55"/>
      <c r="VXE1" s="55"/>
      <c r="VXF1" s="55"/>
      <c r="VXG1" s="55"/>
      <c r="VXH1" s="55"/>
      <c r="VXI1" s="55"/>
      <c r="VXJ1" s="55"/>
      <c r="VXK1" s="55"/>
      <c r="VXL1" s="55"/>
      <c r="VXM1" s="55"/>
      <c r="VXN1" s="55"/>
      <c r="VXO1" s="55"/>
      <c r="VXP1" s="55"/>
      <c r="VXQ1" s="55"/>
      <c r="VXR1" s="55"/>
      <c r="VXS1" s="55"/>
      <c r="VXT1" s="55"/>
      <c r="VXU1" s="55"/>
      <c r="VXV1" s="55"/>
      <c r="VXW1" s="55"/>
      <c r="VXX1" s="55"/>
      <c r="VXY1" s="55"/>
      <c r="VXZ1" s="55"/>
      <c r="VYA1" s="55"/>
      <c r="VYB1" s="55"/>
      <c r="VYC1" s="55"/>
      <c r="VYD1" s="55"/>
      <c r="VYE1" s="55"/>
      <c r="VYF1" s="55"/>
      <c r="VYG1" s="55"/>
      <c r="VYH1" s="55"/>
      <c r="VYI1" s="55"/>
      <c r="VYJ1" s="55"/>
      <c r="VYK1" s="55"/>
      <c r="VYL1" s="55"/>
      <c r="VYM1" s="55"/>
      <c r="VYN1" s="55"/>
      <c r="VYO1" s="55"/>
      <c r="VYP1" s="55"/>
      <c r="VYQ1" s="55"/>
      <c r="VYR1" s="55"/>
      <c r="VYS1" s="55"/>
      <c r="VYT1" s="55"/>
      <c r="VYU1" s="55"/>
      <c r="VYV1" s="55"/>
      <c r="VYW1" s="55"/>
      <c r="VYX1" s="55"/>
      <c r="VYY1" s="55"/>
      <c r="VYZ1" s="55"/>
      <c r="VZA1" s="55"/>
      <c r="VZB1" s="55"/>
      <c r="VZC1" s="55"/>
      <c r="VZD1" s="55"/>
      <c r="VZE1" s="55"/>
      <c r="VZF1" s="55"/>
      <c r="VZG1" s="55"/>
      <c r="VZH1" s="55"/>
      <c r="VZI1" s="55"/>
      <c r="VZJ1" s="55"/>
      <c r="VZK1" s="55"/>
      <c r="VZL1" s="55"/>
      <c r="VZM1" s="55"/>
      <c r="VZN1" s="55"/>
      <c r="VZO1" s="55"/>
      <c r="VZP1" s="55"/>
      <c r="VZQ1" s="55"/>
      <c r="VZR1" s="55"/>
      <c r="VZS1" s="55"/>
      <c r="VZT1" s="55"/>
      <c r="VZU1" s="55"/>
      <c r="VZV1" s="55"/>
      <c r="VZW1" s="55"/>
      <c r="VZX1" s="55"/>
      <c r="VZY1" s="55"/>
      <c r="VZZ1" s="55"/>
      <c r="WAA1" s="55"/>
      <c r="WAB1" s="55"/>
      <c r="WAC1" s="55"/>
      <c r="WAD1" s="55"/>
      <c r="WAE1" s="55"/>
      <c r="WAF1" s="55"/>
      <c r="WAG1" s="55"/>
      <c r="WAH1" s="55"/>
      <c r="WAI1" s="55"/>
      <c r="WAJ1" s="55"/>
      <c r="WAK1" s="55"/>
      <c r="WAL1" s="55"/>
      <c r="WAM1" s="55"/>
      <c r="WAN1" s="55"/>
      <c r="WAO1" s="55"/>
      <c r="WAP1" s="55"/>
      <c r="WAQ1" s="55"/>
      <c r="WAR1" s="55"/>
      <c r="WAS1" s="55"/>
      <c r="WAT1" s="55"/>
      <c r="WAU1" s="55"/>
      <c r="WAV1" s="55"/>
      <c r="WAW1" s="55"/>
      <c r="WAX1" s="55"/>
      <c r="WAY1" s="55"/>
      <c r="WAZ1" s="55"/>
      <c r="WBA1" s="55"/>
      <c r="WBB1" s="55"/>
      <c r="WBC1" s="55"/>
      <c r="WBD1" s="55"/>
      <c r="WBE1" s="55"/>
      <c r="WBF1" s="55"/>
      <c r="WBG1" s="55"/>
      <c r="WBH1" s="55"/>
      <c r="WBI1" s="55"/>
      <c r="WBJ1" s="55"/>
      <c r="WBK1" s="55"/>
      <c r="WBL1" s="55"/>
      <c r="WBM1" s="55"/>
      <c r="WBN1" s="55"/>
      <c r="WBO1" s="55"/>
      <c r="WBP1" s="55"/>
      <c r="WBQ1" s="55"/>
      <c r="WBR1" s="55"/>
      <c r="WBS1" s="55"/>
      <c r="WBT1" s="55"/>
      <c r="WBU1" s="55"/>
      <c r="WBV1" s="55"/>
      <c r="WBW1" s="55"/>
      <c r="WBX1" s="55"/>
      <c r="WBY1" s="55"/>
      <c r="WBZ1" s="55"/>
      <c r="WCA1" s="55"/>
      <c r="WCB1" s="55"/>
      <c r="WCC1" s="55"/>
      <c r="WCD1" s="55"/>
      <c r="WCE1" s="55"/>
      <c r="WCF1" s="55"/>
      <c r="WCG1" s="55"/>
      <c r="WCH1" s="55"/>
      <c r="WCI1" s="55"/>
      <c r="WCJ1" s="55"/>
      <c r="WCK1" s="55"/>
      <c r="WCL1" s="55"/>
      <c r="WCM1" s="55"/>
      <c r="WCN1" s="55"/>
      <c r="WCO1" s="55"/>
      <c r="WCP1" s="55"/>
      <c r="WCQ1" s="55"/>
      <c r="WCR1" s="55"/>
      <c r="WCS1" s="55"/>
      <c r="WCT1" s="55"/>
      <c r="WCU1" s="55"/>
      <c r="WCV1" s="55"/>
      <c r="WCW1" s="55"/>
      <c r="WCX1" s="55"/>
      <c r="WCY1" s="55"/>
      <c r="WCZ1" s="55"/>
      <c r="WDA1" s="55"/>
      <c r="WDB1" s="55"/>
      <c r="WDC1" s="55"/>
      <c r="WDD1" s="55"/>
      <c r="WDE1" s="55"/>
      <c r="WDF1" s="55"/>
      <c r="WDG1" s="55"/>
      <c r="WDH1" s="55"/>
      <c r="WDI1" s="55"/>
      <c r="WDJ1" s="55"/>
      <c r="WDK1" s="55"/>
      <c r="WDL1" s="55"/>
      <c r="WDM1" s="55"/>
      <c r="WDN1" s="55"/>
      <c r="WDO1" s="55"/>
      <c r="WDP1" s="55"/>
      <c r="WDQ1" s="55"/>
      <c r="WDR1" s="55"/>
      <c r="WDS1" s="55"/>
      <c r="WDT1" s="55"/>
      <c r="WDU1" s="55"/>
      <c r="WDV1" s="55"/>
      <c r="WDW1" s="55"/>
      <c r="WDX1" s="55"/>
      <c r="WDY1" s="55"/>
      <c r="WDZ1" s="55"/>
      <c r="WEA1" s="55"/>
      <c r="WEB1" s="55"/>
      <c r="WEC1" s="55"/>
      <c r="WED1" s="55"/>
      <c r="WEE1" s="55"/>
      <c r="WEF1" s="55"/>
      <c r="WEG1" s="55"/>
      <c r="WEH1" s="55"/>
      <c r="WEI1" s="55"/>
      <c r="WEJ1" s="55"/>
      <c r="WEK1" s="55"/>
      <c r="WEL1" s="55"/>
      <c r="WEM1" s="55"/>
      <c r="WEN1" s="55"/>
      <c r="WEO1" s="55"/>
      <c r="WEP1" s="55"/>
      <c r="WEQ1" s="55"/>
      <c r="WER1" s="55"/>
      <c r="WES1" s="55"/>
      <c r="WET1" s="55"/>
      <c r="WEU1" s="55"/>
      <c r="WEV1" s="55"/>
      <c r="WEW1" s="55"/>
      <c r="WEX1" s="55"/>
      <c r="WEY1" s="55"/>
      <c r="WEZ1" s="55"/>
      <c r="WFA1" s="55"/>
      <c r="WFB1" s="55"/>
      <c r="WFC1" s="55"/>
      <c r="WFD1" s="55"/>
      <c r="WFE1" s="55"/>
      <c r="WFF1" s="55"/>
      <c r="WFG1" s="55"/>
      <c r="WFH1" s="55"/>
      <c r="WFI1" s="55"/>
      <c r="WFJ1" s="55"/>
      <c r="WFK1" s="55"/>
      <c r="WFL1" s="55"/>
      <c r="WFM1" s="55"/>
      <c r="WFN1" s="55"/>
      <c r="WFO1" s="55"/>
      <c r="WFP1" s="55"/>
      <c r="WFQ1" s="55"/>
      <c r="WFR1" s="55"/>
      <c r="WFS1" s="55"/>
      <c r="WFT1" s="55"/>
      <c r="WFU1" s="55"/>
      <c r="WFV1" s="55"/>
      <c r="WFW1" s="55"/>
      <c r="WFX1" s="55"/>
      <c r="WFY1" s="55"/>
      <c r="WFZ1" s="55"/>
      <c r="WGA1" s="55"/>
      <c r="WGB1" s="55"/>
      <c r="WGC1" s="55"/>
      <c r="WGD1" s="55"/>
      <c r="WGE1" s="55"/>
      <c r="WGF1" s="55"/>
      <c r="WGG1" s="55"/>
      <c r="WGH1" s="55"/>
      <c r="WGI1" s="55"/>
      <c r="WGJ1" s="55"/>
      <c r="WGK1" s="55"/>
      <c r="WGL1" s="55"/>
      <c r="WGM1" s="55"/>
      <c r="WGN1" s="55"/>
      <c r="WGO1" s="55"/>
      <c r="WGP1" s="55"/>
      <c r="WGQ1" s="55"/>
      <c r="WGR1" s="55"/>
      <c r="WGS1" s="55"/>
      <c r="WGT1" s="55"/>
      <c r="WGU1" s="55"/>
      <c r="WGV1" s="55"/>
      <c r="WGW1" s="55"/>
      <c r="WGX1" s="55"/>
      <c r="WGY1" s="55"/>
      <c r="WGZ1" s="55"/>
      <c r="WHA1" s="55"/>
      <c r="WHB1" s="55"/>
      <c r="WHC1" s="55"/>
      <c r="WHD1" s="55"/>
      <c r="WHE1" s="55"/>
      <c r="WHF1" s="55"/>
      <c r="WHG1" s="55"/>
      <c r="WHH1" s="55"/>
      <c r="WHI1" s="55"/>
      <c r="WHJ1" s="55"/>
      <c r="WHK1" s="55"/>
      <c r="WHL1" s="55"/>
      <c r="WHM1" s="55"/>
      <c r="WHN1" s="55"/>
      <c r="WHO1" s="55"/>
      <c r="WHP1" s="55"/>
      <c r="WHQ1" s="55"/>
      <c r="WHR1" s="55"/>
      <c r="WHS1" s="55"/>
      <c r="WHT1" s="55"/>
      <c r="WHU1" s="55"/>
      <c r="WHV1" s="55"/>
      <c r="WHW1" s="55"/>
      <c r="WHX1" s="55"/>
      <c r="WHY1" s="55"/>
      <c r="WHZ1" s="55"/>
      <c r="WIA1" s="55"/>
      <c r="WIB1" s="55"/>
      <c r="WIC1" s="55"/>
      <c r="WID1" s="55"/>
      <c r="WIE1" s="55"/>
      <c r="WIF1" s="55"/>
      <c r="WIG1" s="55"/>
      <c r="WIH1" s="55"/>
      <c r="WII1" s="55"/>
      <c r="WIJ1" s="55"/>
      <c r="WIK1" s="55"/>
      <c r="WIL1" s="55"/>
      <c r="WIM1" s="55"/>
      <c r="WIN1" s="55"/>
      <c r="WIO1" s="55"/>
      <c r="WIP1" s="55"/>
      <c r="WIQ1" s="55"/>
      <c r="WIR1" s="55"/>
      <c r="WIS1" s="55"/>
      <c r="WIT1" s="55"/>
      <c r="WIU1" s="55"/>
      <c r="WIV1" s="55"/>
      <c r="WIW1" s="55"/>
      <c r="WIX1" s="55"/>
      <c r="WIY1" s="55"/>
      <c r="WIZ1" s="55"/>
      <c r="WJA1" s="55"/>
      <c r="WJB1" s="55"/>
      <c r="WJC1" s="55"/>
      <c r="WJD1" s="55"/>
      <c r="WJE1" s="55"/>
      <c r="WJF1" s="55"/>
      <c r="WJG1" s="55"/>
      <c r="WJH1" s="55"/>
      <c r="WJI1" s="55"/>
      <c r="WJJ1" s="55"/>
      <c r="WJK1" s="55"/>
      <c r="WJL1" s="55"/>
      <c r="WJM1" s="55"/>
      <c r="WJN1" s="55"/>
      <c r="WJO1" s="55"/>
      <c r="WJP1" s="55"/>
      <c r="WJQ1" s="55"/>
      <c r="WJR1" s="55"/>
      <c r="WJS1" s="55"/>
      <c r="WJT1" s="55"/>
      <c r="WJU1" s="55"/>
      <c r="WJV1" s="55"/>
      <c r="WJW1" s="55"/>
      <c r="WJX1" s="55"/>
      <c r="WJY1" s="55"/>
      <c r="WJZ1" s="55"/>
      <c r="WKA1" s="55"/>
      <c r="WKB1" s="55"/>
      <c r="WKC1" s="55"/>
      <c r="WKD1" s="55"/>
      <c r="WKE1" s="55"/>
      <c r="WKF1" s="55"/>
      <c r="WKG1" s="55"/>
      <c r="WKH1" s="55"/>
      <c r="WKI1" s="55"/>
      <c r="WKJ1" s="55"/>
      <c r="WKK1" s="55"/>
      <c r="WKL1" s="55"/>
      <c r="WKM1" s="55"/>
      <c r="WKN1" s="55"/>
      <c r="WKO1" s="55"/>
      <c r="WKP1" s="55"/>
      <c r="WKQ1" s="55"/>
      <c r="WKR1" s="55"/>
      <c r="WKS1" s="55"/>
      <c r="WKT1" s="55"/>
      <c r="WKU1" s="55"/>
      <c r="WKV1" s="55"/>
      <c r="WKW1" s="55"/>
      <c r="WKX1" s="55"/>
      <c r="WKY1" s="55"/>
      <c r="WKZ1" s="55"/>
      <c r="WLA1" s="55"/>
      <c r="WLB1" s="55"/>
      <c r="WLC1" s="55"/>
      <c r="WLD1" s="55"/>
      <c r="WLE1" s="55"/>
      <c r="WLF1" s="55"/>
      <c r="WLG1" s="55"/>
      <c r="WLH1" s="55"/>
      <c r="WLI1" s="55"/>
      <c r="WLJ1" s="55"/>
      <c r="WLK1" s="55"/>
      <c r="WLL1" s="55"/>
      <c r="WLM1" s="55"/>
      <c r="WLN1" s="55"/>
      <c r="WLO1" s="55"/>
      <c r="WLP1" s="55"/>
      <c r="WLQ1" s="55"/>
      <c r="WLR1" s="55"/>
      <c r="WLS1" s="55"/>
      <c r="WLT1" s="55"/>
      <c r="WLU1" s="55"/>
      <c r="WLV1" s="55"/>
      <c r="WLW1" s="55"/>
      <c r="WLX1" s="55"/>
      <c r="WLY1" s="55"/>
      <c r="WLZ1" s="55"/>
      <c r="WMA1" s="55"/>
      <c r="WMB1" s="55"/>
      <c r="WMC1" s="55"/>
      <c r="WMD1" s="55"/>
      <c r="WME1" s="55"/>
      <c r="WMF1" s="55"/>
      <c r="WMG1" s="55"/>
      <c r="WMH1" s="55"/>
      <c r="WMI1" s="55"/>
      <c r="WMJ1" s="55"/>
      <c r="WMK1" s="55"/>
      <c r="WML1" s="55"/>
      <c r="WMM1" s="55"/>
      <c r="WMN1" s="55"/>
      <c r="WMO1" s="55"/>
      <c r="WMP1" s="55"/>
      <c r="WMQ1" s="55"/>
      <c r="WMR1" s="55"/>
      <c r="WMS1" s="55"/>
      <c r="WMT1" s="55"/>
      <c r="WMU1" s="55"/>
      <c r="WMV1" s="55"/>
      <c r="WMW1" s="55"/>
      <c r="WMX1" s="55"/>
      <c r="WMY1" s="55"/>
      <c r="WMZ1" s="55"/>
      <c r="WNA1" s="55"/>
      <c r="WNB1" s="55"/>
      <c r="WNC1" s="55"/>
      <c r="WND1" s="55"/>
      <c r="WNE1" s="55"/>
      <c r="WNF1" s="55"/>
      <c r="WNG1" s="55"/>
      <c r="WNH1" s="55"/>
      <c r="WNI1" s="55"/>
      <c r="WNJ1" s="55"/>
      <c r="WNK1" s="55"/>
      <c r="WNL1" s="55"/>
      <c r="WNM1" s="55"/>
      <c r="WNN1" s="55"/>
      <c r="WNO1" s="55"/>
      <c r="WNP1" s="55"/>
      <c r="WNQ1" s="55"/>
      <c r="WNR1" s="55"/>
      <c r="WNS1" s="55"/>
      <c r="WNT1" s="55"/>
      <c r="WNU1" s="55"/>
      <c r="WNV1" s="55"/>
      <c r="WNW1" s="55"/>
      <c r="WNX1" s="55"/>
      <c r="WNY1" s="55"/>
      <c r="WNZ1" s="55"/>
      <c r="WOA1" s="55"/>
      <c r="WOB1" s="55"/>
      <c r="WOC1" s="55"/>
      <c r="WOD1" s="55"/>
      <c r="WOE1" s="55"/>
      <c r="WOF1" s="55"/>
      <c r="WOG1" s="55"/>
      <c r="WOH1" s="55"/>
      <c r="WOI1" s="55"/>
      <c r="WOJ1" s="55"/>
      <c r="WOK1" s="55"/>
      <c r="WOL1" s="55"/>
      <c r="WOM1" s="55"/>
      <c r="WON1" s="55"/>
      <c r="WOO1" s="55"/>
      <c r="WOP1" s="55"/>
      <c r="WOQ1" s="55"/>
      <c r="WOR1" s="55"/>
      <c r="WOS1" s="55"/>
      <c r="WOT1" s="55"/>
      <c r="WOU1" s="55"/>
      <c r="WOV1" s="55"/>
      <c r="WOW1" s="55"/>
      <c r="WOX1" s="55"/>
      <c r="WOY1" s="55"/>
      <c r="WOZ1" s="55"/>
      <c r="WPA1" s="55"/>
      <c r="WPB1" s="55"/>
      <c r="WPC1" s="55"/>
      <c r="WPD1" s="55"/>
      <c r="WPE1" s="55"/>
      <c r="WPF1" s="55"/>
      <c r="WPG1" s="55"/>
      <c r="WPH1" s="55"/>
      <c r="WPI1" s="55"/>
      <c r="WPJ1" s="55"/>
      <c r="WPK1" s="55"/>
      <c r="WPL1" s="55"/>
      <c r="WPM1" s="55"/>
      <c r="WPN1" s="55"/>
      <c r="WPO1" s="55"/>
      <c r="WPP1" s="55"/>
      <c r="WPQ1" s="55"/>
      <c r="WPR1" s="55"/>
      <c r="WPS1" s="55"/>
      <c r="WPT1" s="55"/>
      <c r="WPU1" s="55"/>
      <c r="WPV1" s="55"/>
      <c r="WPW1" s="55"/>
      <c r="WPX1" s="55"/>
      <c r="WPY1" s="55"/>
      <c r="WPZ1" s="55"/>
      <c r="WQA1" s="55"/>
      <c r="WQB1" s="55"/>
      <c r="WQC1" s="55"/>
      <c r="WQD1" s="55"/>
      <c r="WQE1" s="55"/>
      <c r="WQF1" s="55"/>
      <c r="WQG1" s="55"/>
      <c r="WQH1" s="55"/>
      <c r="WQI1" s="55"/>
      <c r="WQJ1" s="55"/>
      <c r="WQK1" s="55"/>
      <c r="WQL1" s="55"/>
      <c r="WQM1" s="55"/>
      <c r="WQN1" s="55"/>
      <c r="WQO1" s="55"/>
      <c r="WQP1" s="55"/>
      <c r="WQQ1" s="55"/>
      <c r="WQR1" s="55"/>
      <c r="WQS1" s="55"/>
      <c r="WQT1" s="55"/>
      <c r="WQU1" s="55"/>
      <c r="WQV1" s="55"/>
      <c r="WQW1" s="55"/>
      <c r="WQX1" s="55"/>
      <c r="WQY1" s="55"/>
      <c r="WQZ1" s="55"/>
      <c r="WRA1" s="55"/>
      <c r="WRB1" s="55"/>
      <c r="WRC1" s="55"/>
      <c r="WRD1" s="55"/>
      <c r="WRE1" s="55"/>
      <c r="WRF1" s="55"/>
      <c r="WRG1" s="55"/>
      <c r="WRH1" s="55"/>
      <c r="WRI1" s="55"/>
      <c r="WRJ1" s="55"/>
      <c r="WRK1" s="55"/>
      <c r="WRL1" s="55"/>
      <c r="WRM1" s="55"/>
      <c r="WRN1" s="55"/>
      <c r="WRO1" s="55"/>
      <c r="WRP1" s="55"/>
      <c r="WRQ1" s="55"/>
      <c r="WRR1" s="55"/>
      <c r="WRS1" s="55"/>
      <c r="WRT1" s="55"/>
      <c r="WRU1" s="55"/>
      <c r="WRV1" s="55"/>
      <c r="WRW1" s="55"/>
      <c r="WRX1" s="55"/>
      <c r="WRY1" s="55"/>
      <c r="WRZ1" s="55"/>
      <c r="WSA1" s="55"/>
      <c r="WSB1" s="55"/>
      <c r="WSC1" s="55"/>
      <c r="WSD1" s="55"/>
      <c r="WSE1" s="55"/>
      <c r="WSF1" s="55"/>
      <c r="WSG1" s="55"/>
      <c r="WSH1" s="55"/>
      <c r="WSI1" s="55"/>
      <c r="WSJ1" s="55"/>
      <c r="WSK1" s="55"/>
      <c r="WSL1" s="55"/>
      <c r="WSM1" s="55"/>
      <c r="WSN1" s="55"/>
      <c r="WSO1" s="55"/>
      <c r="WSP1" s="55"/>
      <c r="WSQ1" s="55"/>
      <c r="WSR1" s="55"/>
      <c r="WSS1" s="55"/>
      <c r="WST1" s="55"/>
      <c r="WSU1" s="55"/>
      <c r="WSV1" s="55"/>
      <c r="WSW1" s="55"/>
      <c r="WSX1" s="55"/>
      <c r="WSY1" s="55"/>
      <c r="WSZ1" s="55"/>
      <c r="WTA1" s="55"/>
      <c r="WTB1" s="55"/>
      <c r="WTC1" s="55"/>
      <c r="WTD1" s="55"/>
      <c r="WTE1" s="55"/>
      <c r="WTF1" s="55"/>
      <c r="WTG1" s="55"/>
      <c r="WTH1" s="55"/>
      <c r="WTI1" s="55"/>
      <c r="WTJ1" s="55"/>
      <c r="WTK1" s="55"/>
      <c r="WTL1" s="55"/>
      <c r="WTM1" s="55"/>
      <c r="WTN1" s="55"/>
      <c r="WTO1" s="55"/>
      <c r="WTP1" s="55"/>
      <c r="WTQ1" s="55"/>
      <c r="WTR1" s="55"/>
      <c r="WTS1" s="55"/>
      <c r="WTT1" s="55"/>
      <c r="WTU1" s="55"/>
      <c r="WTV1" s="55"/>
      <c r="WTW1" s="55"/>
      <c r="WTX1" s="55"/>
      <c r="WTY1" s="55"/>
      <c r="WTZ1" s="55"/>
      <c r="WUA1" s="55"/>
      <c r="WUB1" s="55"/>
      <c r="WUC1" s="55"/>
      <c r="WUD1" s="55"/>
      <c r="WUE1" s="55"/>
      <c r="WUF1" s="55"/>
      <c r="WUG1" s="55"/>
      <c r="WUH1" s="55"/>
      <c r="WUI1" s="55"/>
      <c r="WUJ1" s="55"/>
      <c r="WUK1" s="55"/>
      <c r="WUL1" s="55"/>
      <c r="WUM1" s="55"/>
      <c r="WUN1" s="55"/>
      <c r="WUO1" s="55"/>
      <c r="WUP1" s="55"/>
      <c r="WUQ1" s="55"/>
      <c r="WUR1" s="55"/>
      <c r="WUS1" s="55"/>
      <c r="WUT1" s="55"/>
      <c r="WUU1" s="55"/>
      <c r="WUV1" s="55"/>
      <c r="WUW1" s="55"/>
      <c r="WUX1" s="55"/>
      <c r="WUY1" s="55"/>
      <c r="WUZ1" s="55"/>
      <c r="WVA1" s="55"/>
      <c r="WVB1" s="55"/>
      <c r="WVC1" s="55"/>
      <c r="WVD1" s="55"/>
      <c r="WVE1" s="55"/>
      <c r="WVF1" s="55"/>
      <c r="WVG1" s="55"/>
      <c r="WVH1" s="55"/>
      <c r="WVI1" s="55"/>
      <c r="WVJ1" s="55"/>
      <c r="WVK1" s="55"/>
      <c r="WVL1" s="55"/>
      <c r="WVM1" s="55"/>
      <c r="WVN1" s="55"/>
      <c r="WVO1" s="55"/>
      <c r="WVP1" s="55"/>
      <c r="WVQ1" s="55"/>
      <c r="WVR1" s="55"/>
      <c r="WVS1" s="55"/>
      <c r="WVT1" s="55"/>
      <c r="WVU1" s="55"/>
      <c r="WVV1" s="55"/>
      <c r="WVW1" s="55"/>
      <c r="WVX1" s="55"/>
      <c r="WVY1" s="55"/>
      <c r="WVZ1" s="55"/>
      <c r="WWA1" s="55"/>
      <c r="WWB1" s="55"/>
      <c r="WWC1" s="55"/>
      <c r="WWD1" s="55"/>
      <c r="WWE1" s="55"/>
      <c r="WWF1" s="55"/>
      <c r="WWG1" s="55"/>
      <c r="WWH1" s="55"/>
      <c r="WWI1" s="55"/>
      <c r="WWJ1" s="55"/>
      <c r="WWK1" s="55"/>
      <c r="WWL1" s="55"/>
      <c r="WWM1" s="55"/>
      <c r="WWN1" s="55"/>
      <c r="WWO1" s="55"/>
      <c r="WWP1" s="55"/>
      <c r="WWQ1" s="55"/>
      <c r="WWR1" s="55"/>
      <c r="WWS1" s="55"/>
      <c r="WWT1" s="55"/>
      <c r="WWU1" s="55"/>
      <c r="WWV1" s="55"/>
      <c r="WWW1" s="55"/>
      <c r="WWX1" s="55"/>
      <c r="WWY1" s="55"/>
      <c r="WWZ1" s="55"/>
      <c r="WXA1" s="55"/>
      <c r="WXB1" s="55"/>
      <c r="WXC1" s="55"/>
      <c r="WXD1" s="55"/>
      <c r="WXE1" s="55"/>
      <c r="WXF1" s="55"/>
      <c r="WXG1" s="55"/>
      <c r="WXH1" s="55"/>
      <c r="WXI1" s="55"/>
      <c r="WXJ1" s="55"/>
      <c r="WXK1" s="55"/>
      <c r="WXL1" s="55"/>
      <c r="WXM1" s="55"/>
      <c r="WXN1" s="55"/>
      <c r="WXO1" s="55"/>
      <c r="WXP1" s="55"/>
      <c r="WXQ1" s="55"/>
      <c r="WXR1" s="55"/>
      <c r="WXS1" s="55"/>
      <c r="WXT1" s="55"/>
      <c r="WXU1" s="55"/>
      <c r="WXV1" s="55"/>
      <c r="WXW1" s="55"/>
      <c r="WXX1" s="55"/>
      <c r="WXY1" s="55"/>
      <c r="WXZ1" s="55"/>
      <c r="WYA1" s="55"/>
      <c r="WYB1" s="55"/>
      <c r="WYC1" s="55"/>
      <c r="WYD1" s="55"/>
      <c r="WYE1" s="55"/>
      <c r="WYF1" s="55"/>
      <c r="WYG1" s="55"/>
      <c r="WYH1" s="55"/>
      <c r="WYI1" s="55"/>
      <c r="WYJ1" s="55"/>
      <c r="WYK1" s="55"/>
      <c r="WYL1" s="55"/>
      <c r="WYM1" s="55"/>
      <c r="WYN1" s="55"/>
      <c r="WYO1" s="55"/>
      <c r="WYP1" s="55"/>
      <c r="WYQ1" s="55"/>
      <c r="WYR1" s="55"/>
      <c r="WYS1" s="55"/>
      <c r="WYT1" s="55"/>
      <c r="WYU1" s="55"/>
      <c r="WYV1" s="55"/>
      <c r="WYW1" s="55"/>
      <c r="WYX1" s="55"/>
      <c r="WYY1" s="55"/>
      <c r="WYZ1" s="55"/>
      <c r="WZA1" s="55"/>
      <c r="WZB1" s="55"/>
      <c r="WZC1" s="55"/>
      <c r="WZD1" s="55"/>
      <c r="WZE1" s="55"/>
      <c r="WZF1" s="55"/>
      <c r="WZG1" s="55"/>
      <c r="WZH1" s="55"/>
      <c r="WZI1" s="55"/>
      <c r="WZJ1" s="55"/>
      <c r="WZK1" s="55"/>
      <c r="WZL1" s="55"/>
      <c r="WZM1" s="55"/>
      <c r="WZN1" s="55"/>
      <c r="WZO1" s="55"/>
      <c r="WZP1" s="55"/>
      <c r="WZQ1" s="55"/>
      <c r="WZR1" s="55"/>
      <c r="WZS1" s="55"/>
    </row>
    <row r="2" spans="1:16243" ht="23.25" customHeight="1" x14ac:dyDescent="0.25">
      <c r="A2" s="59" t="s">
        <v>50</v>
      </c>
      <c r="B2" s="59"/>
      <c r="C2" s="59"/>
      <c r="D2" s="59"/>
      <c r="E2" s="59"/>
      <c r="F2" s="59"/>
      <c r="G2" s="59"/>
      <c r="H2" s="59"/>
      <c r="I2" s="59"/>
      <c r="J2" s="59"/>
      <c r="K2" s="59"/>
    </row>
    <row r="3" spans="1:16243" ht="132" customHeight="1" x14ac:dyDescent="0.25">
      <c r="A3" s="15" t="s">
        <v>0</v>
      </c>
      <c r="B3" s="16" t="s">
        <v>1</v>
      </c>
      <c r="C3" s="17" t="s">
        <v>2</v>
      </c>
      <c r="D3" s="18" t="s">
        <v>65</v>
      </c>
      <c r="E3" s="39" t="s">
        <v>51</v>
      </c>
      <c r="F3" s="19" t="s">
        <v>66</v>
      </c>
      <c r="G3" s="16" t="s">
        <v>64</v>
      </c>
      <c r="H3" s="20" t="s">
        <v>63</v>
      </c>
      <c r="I3" s="40" t="s">
        <v>3</v>
      </c>
      <c r="J3" s="17" t="s">
        <v>4</v>
      </c>
      <c r="K3" s="16" t="s">
        <v>5</v>
      </c>
    </row>
    <row r="4" spans="1:16243" s="1" customFormat="1" ht="57" customHeight="1" x14ac:dyDescent="0.25">
      <c r="A4" s="57">
        <v>1</v>
      </c>
      <c r="B4" s="57" t="s">
        <v>6</v>
      </c>
      <c r="C4" s="57" t="s">
        <v>7</v>
      </c>
      <c r="D4" s="46">
        <f>140-20-20</f>
        <v>100</v>
      </c>
      <c r="E4" s="62"/>
      <c r="F4" s="54" t="s">
        <v>52</v>
      </c>
      <c r="G4" s="21"/>
      <c r="H4" s="22">
        <f>D4*G4</f>
        <v>0</v>
      </c>
      <c r="I4" s="58"/>
      <c r="J4" s="57" t="s">
        <v>67</v>
      </c>
      <c r="K4" s="23" t="s">
        <v>68</v>
      </c>
    </row>
    <row r="5" spans="1:16243" s="1" customFormat="1" ht="50.25" customHeight="1" x14ac:dyDescent="0.25">
      <c r="A5" s="57"/>
      <c r="B5" s="57"/>
      <c r="C5" s="57"/>
      <c r="D5" s="46">
        <f>95-55</f>
        <v>40</v>
      </c>
      <c r="E5" s="62"/>
      <c r="F5" s="54"/>
      <c r="G5" s="21"/>
      <c r="H5" s="22">
        <f t="shared" ref="H5:H16" si="0">D5*G5</f>
        <v>0</v>
      </c>
      <c r="I5" s="58"/>
      <c r="J5" s="57"/>
      <c r="K5" s="23" t="s">
        <v>58</v>
      </c>
    </row>
    <row r="6" spans="1:16243" s="1" customFormat="1" ht="53.25" customHeight="1" x14ac:dyDescent="0.25">
      <c r="A6" s="57"/>
      <c r="B6" s="57"/>
      <c r="C6" s="57"/>
      <c r="D6" s="46">
        <f>80-15</f>
        <v>65</v>
      </c>
      <c r="E6" s="62"/>
      <c r="F6" s="54"/>
      <c r="G6" s="21"/>
      <c r="H6" s="22">
        <f t="shared" si="0"/>
        <v>0</v>
      </c>
      <c r="I6" s="58"/>
      <c r="J6" s="57"/>
      <c r="K6" s="23" t="s">
        <v>69</v>
      </c>
    </row>
    <row r="7" spans="1:16243" s="1" customFormat="1" ht="58.5" customHeight="1" x14ac:dyDescent="0.25">
      <c r="A7" s="57"/>
      <c r="B7" s="57"/>
      <c r="C7" s="57"/>
      <c r="D7" s="46">
        <f>138-18-40</f>
        <v>80</v>
      </c>
      <c r="E7" s="62"/>
      <c r="F7" s="54"/>
      <c r="G7" s="21"/>
      <c r="H7" s="22">
        <f t="shared" si="0"/>
        <v>0</v>
      </c>
      <c r="I7" s="58"/>
      <c r="J7" s="57"/>
      <c r="K7" s="23" t="s">
        <v>56</v>
      </c>
    </row>
    <row r="8" spans="1:16243" s="1" customFormat="1" ht="49.5" customHeight="1" x14ac:dyDescent="0.25">
      <c r="A8" s="57"/>
      <c r="B8" s="57"/>
      <c r="C8" s="57"/>
      <c r="D8" s="46">
        <f>120-50</f>
        <v>70</v>
      </c>
      <c r="E8" s="62"/>
      <c r="F8" s="54"/>
      <c r="G8" s="21"/>
      <c r="H8" s="22">
        <f t="shared" si="0"/>
        <v>0</v>
      </c>
      <c r="I8" s="58"/>
      <c r="J8" s="57"/>
      <c r="K8" s="23" t="s">
        <v>54</v>
      </c>
    </row>
    <row r="9" spans="1:16243" s="1" customFormat="1" ht="66" customHeight="1" x14ac:dyDescent="0.25">
      <c r="A9" s="57"/>
      <c r="B9" s="57"/>
      <c r="C9" s="57"/>
      <c r="D9" s="46">
        <f>95-15-15</f>
        <v>65</v>
      </c>
      <c r="E9" s="62"/>
      <c r="F9" s="54"/>
      <c r="G9" s="21"/>
      <c r="H9" s="22">
        <f t="shared" si="0"/>
        <v>0</v>
      </c>
      <c r="I9" s="58"/>
      <c r="J9" s="57"/>
      <c r="K9" s="23" t="s">
        <v>55</v>
      </c>
    </row>
    <row r="10" spans="1:16243" s="1" customFormat="1" ht="60.75" customHeight="1" x14ac:dyDescent="0.25">
      <c r="A10" s="57"/>
      <c r="B10" s="57"/>
      <c r="C10" s="57"/>
      <c r="D10" s="47">
        <f>280-10</f>
        <v>270</v>
      </c>
      <c r="E10" s="62"/>
      <c r="F10" s="54"/>
      <c r="G10" s="21"/>
      <c r="H10" s="22">
        <f t="shared" si="0"/>
        <v>0</v>
      </c>
      <c r="I10" s="58"/>
      <c r="J10" s="57"/>
      <c r="K10" s="23" t="s">
        <v>57</v>
      </c>
    </row>
    <row r="11" spans="1:16243" s="1" customFormat="1" ht="69" customHeight="1" x14ac:dyDescent="0.25">
      <c r="A11" s="57"/>
      <c r="B11" s="57"/>
      <c r="C11" s="57"/>
      <c r="D11" s="46">
        <f>610-10-50</f>
        <v>550</v>
      </c>
      <c r="E11" s="62"/>
      <c r="F11" s="54"/>
      <c r="G11" s="21"/>
      <c r="H11" s="22">
        <f t="shared" si="0"/>
        <v>0</v>
      </c>
      <c r="I11" s="58"/>
      <c r="J11" s="57"/>
      <c r="K11" s="23" t="s">
        <v>8</v>
      </c>
    </row>
    <row r="12" spans="1:16243" s="1" customFormat="1" ht="47.25" customHeight="1" x14ac:dyDescent="0.25">
      <c r="A12" s="57"/>
      <c r="B12" s="57"/>
      <c r="C12" s="57"/>
      <c r="D12" s="46">
        <v>235</v>
      </c>
      <c r="E12" s="62"/>
      <c r="F12" s="54"/>
      <c r="G12" s="21"/>
      <c r="H12" s="22">
        <f t="shared" si="0"/>
        <v>0</v>
      </c>
      <c r="I12" s="58"/>
      <c r="J12" s="57"/>
      <c r="K12" s="23" t="s">
        <v>9</v>
      </c>
    </row>
    <row r="13" spans="1:16243" s="50" customFormat="1" ht="36.75" customHeight="1" x14ac:dyDescent="0.25">
      <c r="A13" s="57"/>
      <c r="B13" s="57"/>
      <c r="C13" s="57"/>
      <c r="D13" s="46">
        <f>210-15</f>
        <v>195</v>
      </c>
      <c r="E13" s="62"/>
      <c r="F13" s="54"/>
      <c r="G13" s="21"/>
      <c r="H13" s="22">
        <f t="shared" si="0"/>
        <v>0</v>
      </c>
      <c r="I13" s="58"/>
      <c r="J13" s="57"/>
      <c r="K13" s="53" t="s">
        <v>10</v>
      </c>
    </row>
    <row r="14" spans="1:16243" s="1" customFormat="1" ht="26.25" customHeight="1" x14ac:dyDescent="0.25">
      <c r="A14" s="57"/>
      <c r="B14" s="57"/>
      <c r="C14" s="57"/>
      <c r="D14" s="46">
        <f>160+20</f>
        <v>180</v>
      </c>
      <c r="E14" s="62"/>
      <c r="F14" s="54"/>
      <c r="G14" s="21"/>
      <c r="H14" s="22">
        <f t="shared" si="0"/>
        <v>0</v>
      </c>
      <c r="I14" s="58"/>
      <c r="J14" s="57"/>
      <c r="K14" s="23" t="s">
        <v>11</v>
      </c>
    </row>
    <row r="15" spans="1:16243" s="1" customFormat="1" ht="30.75" customHeight="1" x14ac:dyDescent="0.25">
      <c r="A15" s="57"/>
      <c r="B15" s="57"/>
      <c r="C15" s="57"/>
      <c r="D15" s="46">
        <v>160</v>
      </c>
      <c r="E15" s="62"/>
      <c r="F15" s="54"/>
      <c r="G15" s="21"/>
      <c r="H15" s="22">
        <f t="shared" si="0"/>
        <v>0</v>
      </c>
      <c r="I15" s="58"/>
      <c r="J15" s="57"/>
      <c r="K15" s="23" t="s">
        <v>12</v>
      </c>
    </row>
    <row r="16" spans="1:16243" s="1" customFormat="1" ht="84.75" customHeight="1" x14ac:dyDescent="0.25">
      <c r="A16" s="57"/>
      <c r="B16" s="57"/>
      <c r="C16" s="57"/>
      <c r="D16" s="46">
        <v>300</v>
      </c>
      <c r="E16" s="62"/>
      <c r="F16" s="54"/>
      <c r="G16" s="21"/>
      <c r="H16" s="22">
        <f t="shared" si="0"/>
        <v>0</v>
      </c>
      <c r="I16" s="58"/>
      <c r="J16" s="57"/>
      <c r="K16" s="23" t="s">
        <v>13</v>
      </c>
    </row>
    <row r="17" spans="1:11" s="1" customFormat="1" ht="59.25" customHeight="1" x14ac:dyDescent="0.25">
      <c r="A17" s="57">
        <v>2</v>
      </c>
      <c r="B17" s="57" t="s">
        <v>14</v>
      </c>
      <c r="C17" s="57" t="s">
        <v>7</v>
      </c>
      <c r="D17" s="46">
        <f>60-15</f>
        <v>45</v>
      </c>
      <c r="E17" s="62"/>
      <c r="F17" s="54" t="s">
        <v>52</v>
      </c>
      <c r="G17" s="21"/>
      <c r="H17" s="22">
        <f>D17*G17</f>
        <v>0</v>
      </c>
      <c r="I17" s="58"/>
      <c r="J17" s="57" t="s">
        <v>67</v>
      </c>
      <c r="K17" s="23" t="s">
        <v>68</v>
      </c>
    </row>
    <row r="18" spans="1:11" s="1" customFormat="1" ht="55.5" customHeight="1" x14ac:dyDescent="0.25">
      <c r="A18" s="57"/>
      <c r="B18" s="57"/>
      <c r="C18" s="57"/>
      <c r="D18" s="46">
        <f>41-1</f>
        <v>40</v>
      </c>
      <c r="E18" s="62"/>
      <c r="F18" s="54"/>
      <c r="G18" s="21"/>
      <c r="H18" s="22">
        <f t="shared" ref="H18:H29" si="1">D18*G18</f>
        <v>0</v>
      </c>
      <c r="I18" s="58"/>
      <c r="J18" s="57"/>
      <c r="K18" s="23" t="s">
        <v>58</v>
      </c>
    </row>
    <row r="19" spans="1:11" s="1" customFormat="1" ht="54.75" customHeight="1" x14ac:dyDescent="0.25">
      <c r="A19" s="57"/>
      <c r="B19" s="57"/>
      <c r="C19" s="57"/>
      <c r="D19" s="46">
        <f>30+10-10</f>
        <v>30</v>
      </c>
      <c r="E19" s="62"/>
      <c r="F19" s="54"/>
      <c r="G19" s="21"/>
      <c r="H19" s="22">
        <f t="shared" si="1"/>
        <v>0</v>
      </c>
      <c r="I19" s="58"/>
      <c r="J19" s="57"/>
      <c r="K19" s="23" t="s">
        <v>69</v>
      </c>
    </row>
    <row r="20" spans="1:11" s="1" customFormat="1" ht="57.75" customHeight="1" x14ac:dyDescent="0.25">
      <c r="A20" s="57"/>
      <c r="B20" s="57"/>
      <c r="C20" s="57"/>
      <c r="D20" s="46">
        <f>65-5-23</f>
        <v>37</v>
      </c>
      <c r="E20" s="62"/>
      <c r="F20" s="54"/>
      <c r="G20" s="21"/>
      <c r="H20" s="22">
        <f t="shared" si="1"/>
        <v>0</v>
      </c>
      <c r="I20" s="58"/>
      <c r="J20" s="57"/>
      <c r="K20" s="23" t="s">
        <v>56</v>
      </c>
    </row>
    <row r="21" spans="1:11" s="1" customFormat="1" ht="58.5" customHeight="1" x14ac:dyDescent="0.25">
      <c r="A21" s="57"/>
      <c r="B21" s="57"/>
      <c r="C21" s="57"/>
      <c r="D21" s="46">
        <f>51+9-25</f>
        <v>35</v>
      </c>
      <c r="E21" s="62"/>
      <c r="F21" s="54"/>
      <c r="G21" s="21"/>
      <c r="H21" s="22">
        <f t="shared" si="1"/>
        <v>0</v>
      </c>
      <c r="I21" s="58"/>
      <c r="J21" s="57"/>
      <c r="K21" s="23" t="s">
        <v>54</v>
      </c>
    </row>
    <row r="22" spans="1:11" s="1" customFormat="1" ht="53.25" customHeight="1" x14ac:dyDescent="0.25">
      <c r="A22" s="57"/>
      <c r="B22" s="57"/>
      <c r="C22" s="57"/>
      <c r="D22" s="46">
        <f>50-10-10</f>
        <v>30</v>
      </c>
      <c r="E22" s="62"/>
      <c r="F22" s="54"/>
      <c r="G22" s="21"/>
      <c r="H22" s="22">
        <f t="shared" si="1"/>
        <v>0</v>
      </c>
      <c r="I22" s="58"/>
      <c r="J22" s="57"/>
      <c r="K22" s="23" t="s">
        <v>55</v>
      </c>
    </row>
    <row r="23" spans="1:11" s="1" customFormat="1" ht="56.25" customHeight="1" x14ac:dyDescent="0.25">
      <c r="A23" s="57"/>
      <c r="B23" s="57"/>
      <c r="C23" s="57"/>
      <c r="D23" s="47">
        <f>250-10</f>
        <v>240</v>
      </c>
      <c r="E23" s="62"/>
      <c r="F23" s="54"/>
      <c r="G23" s="21"/>
      <c r="H23" s="22">
        <f t="shared" si="1"/>
        <v>0</v>
      </c>
      <c r="I23" s="58"/>
      <c r="J23" s="57"/>
      <c r="K23" s="23" t="s">
        <v>57</v>
      </c>
    </row>
    <row r="24" spans="1:11" s="1" customFormat="1" ht="60" customHeight="1" x14ac:dyDescent="0.25">
      <c r="A24" s="57"/>
      <c r="B24" s="57"/>
      <c r="C24" s="57"/>
      <c r="D24" s="46">
        <v>500</v>
      </c>
      <c r="E24" s="62"/>
      <c r="F24" s="54"/>
      <c r="G24" s="21"/>
      <c r="H24" s="22">
        <f t="shared" si="1"/>
        <v>0</v>
      </c>
      <c r="I24" s="58"/>
      <c r="J24" s="57"/>
      <c r="K24" s="23" t="s">
        <v>8</v>
      </c>
    </row>
    <row r="25" spans="1:11" s="1" customFormat="1" ht="40.5" customHeight="1" x14ac:dyDescent="0.25">
      <c r="A25" s="57"/>
      <c r="B25" s="57"/>
      <c r="C25" s="57"/>
      <c r="D25" s="46">
        <f>295-25</f>
        <v>270</v>
      </c>
      <c r="E25" s="62"/>
      <c r="F25" s="54"/>
      <c r="G25" s="21"/>
      <c r="H25" s="22">
        <f t="shared" si="1"/>
        <v>0</v>
      </c>
      <c r="I25" s="58"/>
      <c r="J25" s="57"/>
      <c r="K25" s="23" t="s">
        <v>9</v>
      </c>
    </row>
    <row r="26" spans="1:11" s="1" customFormat="1" ht="33" customHeight="1" x14ac:dyDescent="0.25">
      <c r="A26" s="57"/>
      <c r="B26" s="57"/>
      <c r="C26" s="57"/>
      <c r="D26" s="46">
        <f>230+35</f>
        <v>265</v>
      </c>
      <c r="E26" s="62"/>
      <c r="F26" s="54"/>
      <c r="G26" s="21"/>
      <c r="H26" s="22">
        <f t="shared" si="1"/>
        <v>0</v>
      </c>
      <c r="I26" s="58"/>
      <c r="J26" s="57"/>
      <c r="K26" s="23" t="s">
        <v>10</v>
      </c>
    </row>
    <row r="27" spans="1:11" s="1" customFormat="1" ht="26.25" customHeight="1" x14ac:dyDescent="0.25">
      <c r="A27" s="57"/>
      <c r="B27" s="57"/>
      <c r="C27" s="57"/>
      <c r="D27" s="46">
        <v>180</v>
      </c>
      <c r="E27" s="62"/>
      <c r="F27" s="54"/>
      <c r="G27" s="21"/>
      <c r="H27" s="22">
        <f t="shared" si="1"/>
        <v>0</v>
      </c>
      <c r="I27" s="58"/>
      <c r="J27" s="57"/>
      <c r="K27" s="23" t="s">
        <v>11</v>
      </c>
    </row>
    <row r="28" spans="1:11" s="1" customFormat="1" ht="27.75" customHeight="1" x14ac:dyDescent="0.25">
      <c r="A28" s="57"/>
      <c r="B28" s="57"/>
      <c r="C28" s="57"/>
      <c r="D28" s="46">
        <v>180</v>
      </c>
      <c r="E28" s="62"/>
      <c r="F28" s="54"/>
      <c r="G28" s="21"/>
      <c r="H28" s="22">
        <f t="shared" si="1"/>
        <v>0</v>
      </c>
      <c r="I28" s="58"/>
      <c r="J28" s="57"/>
      <c r="K28" s="23" t="s">
        <v>12</v>
      </c>
    </row>
    <row r="29" spans="1:11" s="1" customFormat="1" ht="53.25" customHeight="1" x14ac:dyDescent="0.25">
      <c r="A29" s="57"/>
      <c r="B29" s="57"/>
      <c r="C29" s="57"/>
      <c r="D29" s="46">
        <v>240</v>
      </c>
      <c r="E29" s="62"/>
      <c r="F29" s="54"/>
      <c r="G29" s="21"/>
      <c r="H29" s="22">
        <f t="shared" si="1"/>
        <v>0</v>
      </c>
      <c r="I29" s="58"/>
      <c r="J29" s="57"/>
      <c r="K29" s="23" t="s">
        <v>13</v>
      </c>
    </row>
    <row r="30" spans="1:11" s="1" customFormat="1" ht="58.5" customHeight="1" x14ac:dyDescent="0.25">
      <c r="A30" s="57">
        <v>3</v>
      </c>
      <c r="B30" s="57" t="s">
        <v>15</v>
      </c>
      <c r="C30" s="57" t="s">
        <v>16</v>
      </c>
      <c r="D30" s="46">
        <f>500-100-100</f>
        <v>300</v>
      </c>
      <c r="E30" s="62"/>
      <c r="F30" s="54" t="s">
        <v>52</v>
      </c>
      <c r="G30" s="21"/>
      <c r="H30" s="22">
        <f>D30*G30</f>
        <v>0</v>
      </c>
      <c r="I30" s="58"/>
      <c r="J30" s="57" t="s">
        <v>67</v>
      </c>
      <c r="K30" s="23" t="s">
        <v>68</v>
      </c>
    </row>
    <row r="31" spans="1:11" s="1" customFormat="1" ht="52.5" customHeight="1" x14ac:dyDescent="0.25">
      <c r="A31" s="57"/>
      <c r="B31" s="57"/>
      <c r="C31" s="57"/>
      <c r="D31" s="46">
        <f>327-127</f>
        <v>200</v>
      </c>
      <c r="E31" s="62"/>
      <c r="F31" s="54"/>
      <c r="G31" s="21"/>
      <c r="H31" s="22">
        <f t="shared" ref="H31:H42" si="2">D31*G31</f>
        <v>0</v>
      </c>
      <c r="I31" s="58"/>
      <c r="J31" s="57"/>
      <c r="K31" s="23" t="s">
        <v>58</v>
      </c>
    </row>
    <row r="32" spans="1:11" s="1" customFormat="1" ht="56.25" customHeight="1" x14ac:dyDescent="0.25">
      <c r="A32" s="57"/>
      <c r="B32" s="57"/>
      <c r="C32" s="57"/>
      <c r="D32" s="46">
        <f>150+150-100</f>
        <v>200</v>
      </c>
      <c r="E32" s="62"/>
      <c r="F32" s="54"/>
      <c r="G32" s="21"/>
      <c r="H32" s="22">
        <f t="shared" si="2"/>
        <v>0</v>
      </c>
      <c r="I32" s="58"/>
      <c r="J32" s="57"/>
      <c r="K32" s="23" t="s">
        <v>69</v>
      </c>
    </row>
    <row r="33" spans="1:11" s="1" customFormat="1" ht="69" customHeight="1" x14ac:dyDescent="0.25">
      <c r="A33" s="57"/>
      <c r="B33" s="57"/>
      <c r="C33" s="57"/>
      <c r="D33" s="46">
        <f>480-80-100</f>
        <v>300</v>
      </c>
      <c r="E33" s="62"/>
      <c r="F33" s="54"/>
      <c r="G33" s="21"/>
      <c r="H33" s="22">
        <f t="shared" si="2"/>
        <v>0</v>
      </c>
      <c r="I33" s="58"/>
      <c r="J33" s="57"/>
      <c r="K33" s="23" t="s">
        <v>53</v>
      </c>
    </row>
    <row r="34" spans="1:11" s="1" customFormat="1" ht="53.25" customHeight="1" x14ac:dyDescent="0.25">
      <c r="A34" s="57"/>
      <c r="B34" s="57"/>
      <c r="C34" s="57"/>
      <c r="D34" s="46">
        <f>400-100</f>
        <v>300</v>
      </c>
      <c r="E34" s="62"/>
      <c r="F34" s="54"/>
      <c r="G34" s="21"/>
      <c r="H34" s="22">
        <f t="shared" si="2"/>
        <v>0</v>
      </c>
      <c r="I34" s="58"/>
      <c r="J34" s="57"/>
      <c r="K34" s="23" t="s">
        <v>54</v>
      </c>
    </row>
    <row r="35" spans="1:11" s="1" customFormat="1" ht="48" customHeight="1" x14ac:dyDescent="0.25">
      <c r="A35" s="57"/>
      <c r="B35" s="57"/>
      <c r="C35" s="57"/>
      <c r="D35" s="46">
        <f>330-30-70</f>
        <v>230</v>
      </c>
      <c r="E35" s="62"/>
      <c r="F35" s="54"/>
      <c r="G35" s="21"/>
      <c r="H35" s="22">
        <f t="shared" si="2"/>
        <v>0</v>
      </c>
      <c r="I35" s="58"/>
      <c r="J35" s="57"/>
      <c r="K35" s="23" t="s">
        <v>55</v>
      </c>
    </row>
    <row r="36" spans="1:11" s="1" customFormat="1" ht="52.5" customHeight="1" x14ac:dyDescent="0.25">
      <c r="A36" s="57"/>
      <c r="B36" s="57"/>
      <c r="C36" s="57"/>
      <c r="D36" s="47">
        <f>900-200-50</f>
        <v>650</v>
      </c>
      <c r="E36" s="62"/>
      <c r="F36" s="54"/>
      <c r="G36" s="21"/>
      <c r="H36" s="22">
        <f t="shared" si="2"/>
        <v>0</v>
      </c>
      <c r="I36" s="58"/>
      <c r="J36" s="57"/>
      <c r="K36" s="23" t="s">
        <v>57</v>
      </c>
    </row>
    <row r="37" spans="1:11" s="1" customFormat="1" ht="55.5" customHeight="1" x14ac:dyDescent="0.25">
      <c r="A37" s="57"/>
      <c r="B37" s="57"/>
      <c r="C37" s="57"/>
      <c r="D37" s="46">
        <f>1625-55-70</f>
        <v>1500</v>
      </c>
      <c r="E37" s="62"/>
      <c r="F37" s="54"/>
      <c r="G37" s="21"/>
      <c r="H37" s="22">
        <f t="shared" si="2"/>
        <v>0</v>
      </c>
      <c r="I37" s="58"/>
      <c r="J37" s="57"/>
      <c r="K37" s="23" t="s">
        <v>8</v>
      </c>
    </row>
    <row r="38" spans="1:11" s="1" customFormat="1" ht="55.5" customHeight="1" x14ac:dyDescent="0.25">
      <c r="A38" s="57"/>
      <c r="B38" s="57"/>
      <c r="C38" s="57"/>
      <c r="D38" s="46">
        <f>1220-20</f>
        <v>1200</v>
      </c>
      <c r="E38" s="62"/>
      <c r="F38" s="54"/>
      <c r="G38" s="21"/>
      <c r="H38" s="22">
        <f t="shared" si="2"/>
        <v>0</v>
      </c>
      <c r="I38" s="58"/>
      <c r="J38" s="57"/>
      <c r="K38" s="23" t="s">
        <v>9</v>
      </c>
    </row>
    <row r="39" spans="1:11" s="1" customFormat="1" ht="31.5" customHeight="1" x14ac:dyDescent="0.25">
      <c r="A39" s="57"/>
      <c r="B39" s="57"/>
      <c r="C39" s="57"/>
      <c r="D39" s="46">
        <f>1250-25</f>
        <v>1225</v>
      </c>
      <c r="E39" s="62"/>
      <c r="F39" s="54"/>
      <c r="G39" s="21"/>
      <c r="H39" s="22">
        <f t="shared" si="2"/>
        <v>0</v>
      </c>
      <c r="I39" s="58"/>
      <c r="J39" s="57"/>
      <c r="K39" s="23" t="s">
        <v>10</v>
      </c>
    </row>
    <row r="40" spans="1:11" s="1" customFormat="1" ht="30" customHeight="1" x14ac:dyDescent="0.25">
      <c r="A40" s="57"/>
      <c r="B40" s="57"/>
      <c r="C40" s="57"/>
      <c r="D40" s="46">
        <v>700</v>
      </c>
      <c r="E40" s="62"/>
      <c r="F40" s="54"/>
      <c r="G40" s="21"/>
      <c r="H40" s="22">
        <f t="shared" si="2"/>
        <v>0</v>
      </c>
      <c r="I40" s="58"/>
      <c r="J40" s="57"/>
      <c r="K40" s="23" t="s">
        <v>11</v>
      </c>
    </row>
    <row r="41" spans="1:11" s="1" customFormat="1" ht="28.5" customHeight="1" x14ac:dyDescent="0.25">
      <c r="A41" s="57"/>
      <c r="B41" s="57"/>
      <c r="C41" s="57"/>
      <c r="D41" s="46">
        <v>600</v>
      </c>
      <c r="E41" s="62"/>
      <c r="F41" s="54"/>
      <c r="G41" s="21"/>
      <c r="H41" s="22">
        <f t="shared" si="2"/>
        <v>0</v>
      </c>
      <c r="I41" s="58"/>
      <c r="J41" s="57"/>
      <c r="K41" s="23" t="s">
        <v>12</v>
      </c>
    </row>
    <row r="42" spans="1:11" s="1" customFormat="1" ht="56.25" customHeight="1" x14ac:dyDescent="0.25">
      <c r="A42" s="57"/>
      <c r="B42" s="57"/>
      <c r="C42" s="57"/>
      <c r="D42" s="46">
        <v>450</v>
      </c>
      <c r="E42" s="62"/>
      <c r="F42" s="54"/>
      <c r="G42" s="21"/>
      <c r="H42" s="22">
        <f t="shared" si="2"/>
        <v>0</v>
      </c>
      <c r="I42" s="58"/>
      <c r="J42" s="57"/>
      <c r="K42" s="23" t="s">
        <v>13</v>
      </c>
    </row>
    <row r="43" spans="1:11" s="1" customFormat="1" ht="60" customHeight="1" x14ac:dyDescent="0.25">
      <c r="A43" s="57">
        <v>4</v>
      </c>
      <c r="B43" s="57" t="s">
        <v>17</v>
      </c>
      <c r="C43" s="57" t="s">
        <v>18</v>
      </c>
      <c r="D43" s="46">
        <f>60-20</f>
        <v>40</v>
      </c>
      <c r="E43" s="62"/>
      <c r="F43" s="54" t="s">
        <v>52</v>
      </c>
      <c r="G43" s="21"/>
      <c r="H43" s="22">
        <f>D43*G43</f>
        <v>0</v>
      </c>
      <c r="I43" s="58"/>
      <c r="J43" s="57" t="s">
        <v>67</v>
      </c>
      <c r="K43" s="23" t="s">
        <v>68</v>
      </c>
    </row>
    <row r="44" spans="1:11" s="1" customFormat="1" ht="53.25" customHeight="1" x14ac:dyDescent="0.25">
      <c r="A44" s="57"/>
      <c r="B44" s="57"/>
      <c r="C44" s="57"/>
      <c r="D44" s="46">
        <f>37-17</f>
        <v>20</v>
      </c>
      <c r="E44" s="62"/>
      <c r="F44" s="54"/>
      <c r="G44" s="21"/>
      <c r="H44" s="22">
        <f t="shared" ref="H44:H55" si="3">D44*G44</f>
        <v>0</v>
      </c>
      <c r="I44" s="58"/>
      <c r="J44" s="57"/>
      <c r="K44" s="23" t="s">
        <v>58</v>
      </c>
    </row>
    <row r="45" spans="1:11" s="1" customFormat="1" ht="56.25" customHeight="1" x14ac:dyDescent="0.25">
      <c r="A45" s="57"/>
      <c r="B45" s="57"/>
      <c r="C45" s="57"/>
      <c r="D45" s="46">
        <f>20+20</f>
        <v>40</v>
      </c>
      <c r="E45" s="62"/>
      <c r="F45" s="54"/>
      <c r="G45" s="21"/>
      <c r="H45" s="22">
        <f t="shared" si="3"/>
        <v>0</v>
      </c>
      <c r="I45" s="58"/>
      <c r="J45" s="57"/>
      <c r="K45" s="23" t="s">
        <v>69</v>
      </c>
    </row>
    <row r="46" spans="1:11" s="1" customFormat="1" ht="60.75" customHeight="1" x14ac:dyDescent="0.25">
      <c r="A46" s="57"/>
      <c r="B46" s="57"/>
      <c r="C46" s="57"/>
      <c r="D46" s="46">
        <f>62-2-15</f>
        <v>45</v>
      </c>
      <c r="E46" s="62"/>
      <c r="F46" s="54"/>
      <c r="G46" s="21"/>
      <c r="H46" s="22">
        <f t="shared" si="3"/>
        <v>0</v>
      </c>
      <c r="I46" s="58"/>
      <c r="J46" s="57"/>
      <c r="K46" s="23" t="s">
        <v>53</v>
      </c>
    </row>
    <row r="47" spans="1:11" s="1" customFormat="1" ht="67.5" customHeight="1" x14ac:dyDescent="0.25">
      <c r="A47" s="57"/>
      <c r="B47" s="57"/>
      <c r="C47" s="57"/>
      <c r="D47" s="46">
        <f>45+15-20</f>
        <v>40</v>
      </c>
      <c r="E47" s="62"/>
      <c r="F47" s="54"/>
      <c r="G47" s="21"/>
      <c r="H47" s="22">
        <f t="shared" si="3"/>
        <v>0</v>
      </c>
      <c r="I47" s="58"/>
      <c r="J47" s="57"/>
      <c r="K47" s="23" t="s">
        <v>54</v>
      </c>
    </row>
    <row r="48" spans="1:11" s="1" customFormat="1" ht="57" customHeight="1" x14ac:dyDescent="0.25">
      <c r="A48" s="57"/>
      <c r="B48" s="57"/>
      <c r="C48" s="57"/>
      <c r="D48" s="46">
        <f>50-10</f>
        <v>40</v>
      </c>
      <c r="E48" s="62"/>
      <c r="F48" s="54"/>
      <c r="G48" s="21"/>
      <c r="H48" s="22">
        <f t="shared" si="3"/>
        <v>0</v>
      </c>
      <c r="I48" s="58"/>
      <c r="J48" s="57"/>
      <c r="K48" s="23" t="s">
        <v>55</v>
      </c>
    </row>
    <row r="49" spans="1:11" s="1" customFormat="1" ht="48" customHeight="1" x14ac:dyDescent="0.25">
      <c r="A49" s="57"/>
      <c r="B49" s="57"/>
      <c r="C49" s="57"/>
      <c r="D49" s="47">
        <f>150-30</f>
        <v>120</v>
      </c>
      <c r="E49" s="62"/>
      <c r="F49" s="54"/>
      <c r="G49" s="21"/>
      <c r="H49" s="22">
        <f t="shared" si="3"/>
        <v>0</v>
      </c>
      <c r="I49" s="58"/>
      <c r="J49" s="57"/>
      <c r="K49" s="23" t="s">
        <v>57</v>
      </c>
    </row>
    <row r="50" spans="1:11" s="1" customFormat="1" ht="57.75" customHeight="1" x14ac:dyDescent="0.25">
      <c r="A50" s="57"/>
      <c r="B50" s="57"/>
      <c r="C50" s="57"/>
      <c r="D50" s="46">
        <f>245-5</f>
        <v>240</v>
      </c>
      <c r="E50" s="62"/>
      <c r="F50" s="54"/>
      <c r="G50" s="21"/>
      <c r="H50" s="22">
        <f t="shared" si="3"/>
        <v>0</v>
      </c>
      <c r="I50" s="58"/>
      <c r="J50" s="57"/>
      <c r="K50" s="23" t="s">
        <v>8</v>
      </c>
    </row>
    <row r="51" spans="1:11" s="1" customFormat="1" ht="63" customHeight="1" x14ac:dyDescent="0.25">
      <c r="A51" s="57"/>
      <c r="B51" s="57"/>
      <c r="C51" s="57"/>
      <c r="D51" s="46">
        <f>330-30</f>
        <v>300</v>
      </c>
      <c r="E51" s="62"/>
      <c r="F51" s="54"/>
      <c r="G51" s="21"/>
      <c r="H51" s="22">
        <f t="shared" si="3"/>
        <v>0</v>
      </c>
      <c r="I51" s="58"/>
      <c r="J51" s="57"/>
      <c r="K51" s="23" t="s">
        <v>9</v>
      </c>
    </row>
    <row r="52" spans="1:11" s="1" customFormat="1" ht="30.75" customHeight="1" x14ac:dyDescent="0.25">
      <c r="A52" s="57"/>
      <c r="B52" s="57"/>
      <c r="C52" s="57"/>
      <c r="D52" s="46">
        <f>350-50+50</f>
        <v>350</v>
      </c>
      <c r="E52" s="62"/>
      <c r="F52" s="54"/>
      <c r="G52" s="21"/>
      <c r="H52" s="22">
        <f t="shared" si="3"/>
        <v>0</v>
      </c>
      <c r="I52" s="58"/>
      <c r="J52" s="57"/>
      <c r="K52" s="23" t="s">
        <v>10</v>
      </c>
    </row>
    <row r="53" spans="1:11" s="1" customFormat="1" ht="31.5" customHeight="1" x14ac:dyDescent="0.25">
      <c r="A53" s="57"/>
      <c r="B53" s="57"/>
      <c r="C53" s="57"/>
      <c r="D53" s="46">
        <f>200</f>
        <v>200</v>
      </c>
      <c r="E53" s="62"/>
      <c r="F53" s="54"/>
      <c r="G53" s="21"/>
      <c r="H53" s="22">
        <f t="shared" si="3"/>
        <v>0</v>
      </c>
      <c r="I53" s="58"/>
      <c r="J53" s="57"/>
      <c r="K53" s="23" t="s">
        <v>11</v>
      </c>
    </row>
    <row r="54" spans="1:11" s="1" customFormat="1" ht="48" customHeight="1" x14ac:dyDescent="0.25">
      <c r="A54" s="57"/>
      <c r="B54" s="57"/>
      <c r="C54" s="57"/>
      <c r="D54" s="46">
        <f>70-10</f>
        <v>60</v>
      </c>
      <c r="E54" s="62"/>
      <c r="F54" s="54"/>
      <c r="G54" s="21"/>
      <c r="H54" s="22">
        <f t="shared" si="3"/>
        <v>0</v>
      </c>
      <c r="I54" s="58"/>
      <c r="J54" s="57"/>
      <c r="K54" s="23" t="s">
        <v>12</v>
      </c>
    </row>
    <row r="55" spans="1:11" s="1" customFormat="1" ht="61.5" customHeight="1" x14ac:dyDescent="0.25">
      <c r="A55" s="57"/>
      <c r="B55" s="57"/>
      <c r="C55" s="57"/>
      <c r="D55" s="46">
        <v>170</v>
      </c>
      <c r="E55" s="62"/>
      <c r="F55" s="54"/>
      <c r="G55" s="21"/>
      <c r="H55" s="22">
        <f t="shared" si="3"/>
        <v>0</v>
      </c>
      <c r="I55" s="58"/>
      <c r="J55" s="57"/>
      <c r="K55" s="23" t="s">
        <v>13</v>
      </c>
    </row>
    <row r="56" spans="1:11" s="1" customFormat="1" ht="60" customHeight="1" x14ac:dyDescent="0.25">
      <c r="A56" s="57">
        <v>5</v>
      </c>
      <c r="B56" s="57" t="s">
        <v>19</v>
      </c>
      <c r="C56" s="57" t="s">
        <v>20</v>
      </c>
      <c r="D56" s="46">
        <f>18-12+2</f>
        <v>8</v>
      </c>
      <c r="E56" s="62"/>
      <c r="F56" s="54" t="s">
        <v>52</v>
      </c>
      <c r="G56" s="21"/>
      <c r="H56" s="22">
        <f>D56*G56</f>
        <v>0</v>
      </c>
      <c r="I56" s="58"/>
      <c r="J56" s="57" t="s">
        <v>67</v>
      </c>
      <c r="K56" s="23" t="s">
        <v>68</v>
      </c>
    </row>
    <row r="57" spans="1:11" s="1" customFormat="1" ht="49.5" customHeight="1" x14ac:dyDescent="0.25">
      <c r="A57" s="57"/>
      <c r="B57" s="57"/>
      <c r="C57" s="57"/>
      <c r="D57" s="46">
        <f>11-6</f>
        <v>5</v>
      </c>
      <c r="E57" s="62"/>
      <c r="F57" s="54"/>
      <c r="G57" s="21"/>
      <c r="H57" s="22">
        <f t="shared" ref="H57:H68" si="4">D57*G57</f>
        <v>0</v>
      </c>
      <c r="I57" s="58"/>
      <c r="J57" s="57"/>
      <c r="K57" s="23" t="s">
        <v>58</v>
      </c>
    </row>
    <row r="58" spans="1:11" s="1" customFormat="1" ht="55.5" customHeight="1" x14ac:dyDescent="0.25">
      <c r="A58" s="57"/>
      <c r="B58" s="57"/>
      <c r="C58" s="57"/>
      <c r="D58" s="46">
        <f>5+2+2</f>
        <v>9</v>
      </c>
      <c r="E58" s="62"/>
      <c r="F58" s="54"/>
      <c r="G58" s="21"/>
      <c r="H58" s="22">
        <f t="shared" si="4"/>
        <v>0</v>
      </c>
      <c r="I58" s="58"/>
      <c r="J58" s="57"/>
      <c r="K58" s="23" t="s">
        <v>69</v>
      </c>
    </row>
    <row r="59" spans="1:11" s="1" customFormat="1" ht="59.25" customHeight="1" x14ac:dyDescent="0.25">
      <c r="A59" s="57"/>
      <c r="B59" s="57"/>
      <c r="C59" s="57"/>
      <c r="D59" s="46">
        <f>16-4-3</f>
        <v>9</v>
      </c>
      <c r="E59" s="62"/>
      <c r="F59" s="54"/>
      <c r="G59" s="21"/>
      <c r="H59" s="22">
        <f t="shared" si="4"/>
        <v>0</v>
      </c>
      <c r="I59" s="58"/>
      <c r="J59" s="57"/>
      <c r="K59" s="23" t="s">
        <v>53</v>
      </c>
    </row>
    <row r="60" spans="1:11" s="1" customFormat="1" ht="53.25" customHeight="1" x14ac:dyDescent="0.25">
      <c r="A60" s="57"/>
      <c r="B60" s="57"/>
      <c r="C60" s="57"/>
      <c r="D60" s="46">
        <f>14-2-4</f>
        <v>8</v>
      </c>
      <c r="E60" s="62"/>
      <c r="F60" s="54"/>
      <c r="G60" s="21"/>
      <c r="H60" s="22">
        <f t="shared" si="4"/>
        <v>0</v>
      </c>
      <c r="I60" s="58"/>
      <c r="J60" s="57"/>
      <c r="K60" s="23" t="s">
        <v>54</v>
      </c>
    </row>
    <row r="61" spans="1:11" s="1" customFormat="1" ht="36.75" customHeight="1" x14ac:dyDescent="0.25">
      <c r="A61" s="57"/>
      <c r="B61" s="57"/>
      <c r="C61" s="57"/>
      <c r="D61" s="46">
        <f>10-3</f>
        <v>7</v>
      </c>
      <c r="E61" s="62"/>
      <c r="F61" s="54"/>
      <c r="G61" s="21"/>
      <c r="H61" s="22">
        <f t="shared" si="4"/>
        <v>0</v>
      </c>
      <c r="I61" s="58"/>
      <c r="J61" s="57"/>
      <c r="K61" s="23" t="s">
        <v>55</v>
      </c>
    </row>
    <row r="62" spans="1:11" s="1" customFormat="1" ht="53.25" customHeight="1" x14ac:dyDescent="0.25">
      <c r="A62" s="57"/>
      <c r="B62" s="57"/>
      <c r="C62" s="57"/>
      <c r="D62" s="47">
        <f>17-2</f>
        <v>15</v>
      </c>
      <c r="E62" s="62"/>
      <c r="F62" s="54"/>
      <c r="G62" s="21"/>
      <c r="H62" s="22">
        <f t="shared" si="4"/>
        <v>0</v>
      </c>
      <c r="I62" s="58"/>
      <c r="J62" s="57"/>
      <c r="K62" s="23" t="s">
        <v>57</v>
      </c>
    </row>
    <row r="63" spans="1:11" s="1" customFormat="1" ht="48" customHeight="1" x14ac:dyDescent="0.25">
      <c r="A63" s="57"/>
      <c r="B63" s="57"/>
      <c r="C63" s="57"/>
      <c r="D63" s="46">
        <v>34</v>
      </c>
      <c r="E63" s="62"/>
      <c r="F63" s="54"/>
      <c r="G63" s="21"/>
      <c r="H63" s="22">
        <f t="shared" si="4"/>
        <v>0</v>
      </c>
      <c r="I63" s="58"/>
      <c r="J63" s="57"/>
      <c r="K63" s="23" t="s">
        <v>8</v>
      </c>
    </row>
    <row r="64" spans="1:11" s="1" customFormat="1" ht="57" customHeight="1" x14ac:dyDescent="0.25">
      <c r="A64" s="57"/>
      <c r="B64" s="57"/>
      <c r="C64" s="57"/>
      <c r="D64" s="46">
        <v>21</v>
      </c>
      <c r="E64" s="62"/>
      <c r="F64" s="54"/>
      <c r="G64" s="21"/>
      <c r="H64" s="22">
        <f t="shared" si="4"/>
        <v>0</v>
      </c>
      <c r="I64" s="58"/>
      <c r="J64" s="57"/>
      <c r="K64" s="23" t="s">
        <v>9</v>
      </c>
    </row>
    <row r="65" spans="1:11" s="1" customFormat="1" ht="46.5" customHeight="1" x14ac:dyDescent="0.25">
      <c r="A65" s="57"/>
      <c r="B65" s="57"/>
      <c r="C65" s="57"/>
      <c r="D65" s="46">
        <v>22</v>
      </c>
      <c r="E65" s="62"/>
      <c r="F65" s="54"/>
      <c r="G65" s="21"/>
      <c r="H65" s="22">
        <f t="shared" si="4"/>
        <v>0</v>
      </c>
      <c r="I65" s="58"/>
      <c r="J65" s="57"/>
      <c r="K65" s="23" t="s">
        <v>10</v>
      </c>
    </row>
    <row r="66" spans="1:11" s="1" customFormat="1" ht="23.25" customHeight="1" x14ac:dyDescent="0.25">
      <c r="A66" s="57"/>
      <c r="B66" s="57"/>
      <c r="C66" s="57"/>
      <c r="D66" s="46">
        <f>16-1</f>
        <v>15</v>
      </c>
      <c r="E66" s="62"/>
      <c r="F66" s="54"/>
      <c r="G66" s="21"/>
      <c r="H66" s="22">
        <f t="shared" si="4"/>
        <v>0</v>
      </c>
      <c r="I66" s="58"/>
      <c r="J66" s="57"/>
      <c r="K66" s="23" t="s">
        <v>11</v>
      </c>
    </row>
    <row r="67" spans="1:11" s="1" customFormat="1" ht="49.5" customHeight="1" x14ac:dyDescent="0.25">
      <c r="A67" s="57"/>
      <c r="B67" s="57"/>
      <c r="C67" s="57"/>
      <c r="D67" s="46">
        <v>3</v>
      </c>
      <c r="E67" s="62"/>
      <c r="F67" s="54"/>
      <c r="G67" s="21"/>
      <c r="H67" s="22">
        <f t="shared" si="4"/>
        <v>0</v>
      </c>
      <c r="I67" s="58"/>
      <c r="J67" s="57"/>
      <c r="K67" s="23" t="s">
        <v>12</v>
      </c>
    </row>
    <row r="68" spans="1:11" s="1" customFormat="1" ht="57.75" customHeight="1" x14ac:dyDescent="0.25">
      <c r="A68" s="57"/>
      <c r="B68" s="57"/>
      <c r="C68" s="57"/>
      <c r="D68" s="46">
        <v>18</v>
      </c>
      <c r="E68" s="62"/>
      <c r="F68" s="54"/>
      <c r="G68" s="21"/>
      <c r="H68" s="22">
        <f t="shared" si="4"/>
        <v>0</v>
      </c>
      <c r="I68" s="58"/>
      <c r="J68" s="57"/>
      <c r="K68" s="23" t="s">
        <v>13</v>
      </c>
    </row>
    <row r="69" spans="1:11" s="1" customFormat="1" ht="54" customHeight="1" x14ac:dyDescent="0.25">
      <c r="A69" s="57">
        <v>6</v>
      </c>
      <c r="B69" s="57" t="s">
        <v>21</v>
      </c>
      <c r="C69" s="57" t="s">
        <v>22</v>
      </c>
      <c r="D69" s="46">
        <f>18-6-5</f>
        <v>7</v>
      </c>
      <c r="E69" s="61"/>
      <c r="F69" s="54" t="s">
        <v>52</v>
      </c>
      <c r="G69" s="21"/>
      <c r="H69" s="22">
        <f>D69*G69</f>
        <v>0</v>
      </c>
      <c r="I69" s="58"/>
      <c r="J69" s="57" t="s">
        <v>67</v>
      </c>
      <c r="K69" s="23" t="s">
        <v>68</v>
      </c>
    </row>
    <row r="70" spans="1:11" s="1" customFormat="1" ht="51" customHeight="1" x14ac:dyDescent="0.25">
      <c r="A70" s="57"/>
      <c r="B70" s="57"/>
      <c r="C70" s="57"/>
      <c r="D70" s="46">
        <f>11-6</f>
        <v>5</v>
      </c>
      <c r="E70" s="61"/>
      <c r="F70" s="54"/>
      <c r="G70" s="21"/>
      <c r="H70" s="22">
        <f t="shared" ref="H70:H94" si="5">D70*G70</f>
        <v>0</v>
      </c>
      <c r="I70" s="58"/>
      <c r="J70" s="57"/>
      <c r="K70" s="23" t="s">
        <v>58</v>
      </c>
    </row>
    <row r="71" spans="1:11" s="1" customFormat="1" ht="51.75" customHeight="1" x14ac:dyDescent="0.25">
      <c r="A71" s="57"/>
      <c r="B71" s="57"/>
      <c r="C71" s="57"/>
      <c r="D71" s="46">
        <f>5+2</f>
        <v>7</v>
      </c>
      <c r="E71" s="61"/>
      <c r="F71" s="54"/>
      <c r="G71" s="21"/>
      <c r="H71" s="22">
        <f t="shared" si="5"/>
        <v>0</v>
      </c>
      <c r="I71" s="58"/>
      <c r="J71" s="57"/>
      <c r="K71" s="23" t="s">
        <v>69</v>
      </c>
    </row>
    <row r="72" spans="1:11" s="1" customFormat="1" ht="57" customHeight="1" x14ac:dyDescent="0.25">
      <c r="A72" s="57"/>
      <c r="B72" s="57"/>
      <c r="C72" s="57"/>
      <c r="D72" s="46">
        <f>16-4-4</f>
        <v>8</v>
      </c>
      <c r="E72" s="61"/>
      <c r="F72" s="54"/>
      <c r="G72" s="21"/>
      <c r="H72" s="22">
        <f t="shared" si="5"/>
        <v>0</v>
      </c>
      <c r="I72" s="58"/>
      <c r="J72" s="57"/>
      <c r="K72" s="23" t="s">
        <v>53</v>
      </c>
    </row>
    <row r="73" spans="1:11" s="1" customFormat="1" ht="42.75" customHeight="1" x14ac:dyDescent="0.25">
      <c r="A73" s="57"/>
      <c r="B73" s="57"/>
      <c r="C73" s="57"/>
      <c r="D73" s="46">
        <f>14-2-3</f>
        <v>9</v>
      </c>
      <c r="E73" s="61"/>
      <c r="F73" s="54"/>
      <c r="G73" s="21"/>
      <c r="H73" s="22">
        <f t="shared" si="5"/>
        <v>0</v>
      </c>
      <c r="I73" s="58"/>
      <c r="J73" s="57"/>
      <c r="K73" s="23" t="s">
        <v>54</v>
      </c>
    </row>
    <row r="74" spans="1:11" s="1" customFormat="1" ht="48" customHeight="1" x14ac:dyDescent="0.25">
      <c r="A74" s="57"/>
      <c r="B74" s="57"/>
      <c r="C74" s="57"/>
      <c r="D74" s="46">
        <f>10-3</f>
        <v>7</v>
      </c>
      <c r="E74" s="61"/>
      <c r="F74" s="54"/>
      <c r="G74" s="21"/>
      <c r="H74" s="22">
        <f t="shared" si="5"/>
        <v>0</v>
      </c>
      <c r="I74" s="58"/>
      <c r="J74" s="57"/>
      <c r="K74" s="23" t="s">
        <v>55</v>
      </c>
    </row>
    <row r="75" spans="1:11" s="1" customFormat="1" ht="46.5" customHeight="1" x14ac:dyDescent="0.25">
      <c r="A75" s="57"/>
      <c r="B75" s="57"/>
      <c r="C75" s="57"/>
      <c r="D75" s="47">
        <v>3.5</v>
      </c>
      <c r="E75" s="61"/>
      <c r="F75" s="54"/>
      <c r="G75" s="21"/>
      <c r="H75" s="22">
        <f t="shared" si="5"/>
        <v>0</v>
      </c>
      <c r="I75" s="58"/>
      <c r="J75" s="57"/>
      <c r="K75" s="23" t="s">
        <v>57</v>
      </c>
    </row>
    <row r="76" spans="1:11" s="1" customFormat="1" ht="45.75" customHeight="1" x14ac:dyDescent="0.25">
      <c r="A76" s="57"/>
      <c r="B76" s="57"/>
      <c r="C76" s="57"/>
      <c r="D76" s="46">
        <f>8-0.5</f>
        <v>7.5</v>
      </c>
      <c r="E76" s="61"/>
      <c r="F76" s="54"/>
      <c r="G76" s="21"/>
      <c r="H76" s="22">
        <f t="shared" si="5"/>
        <v>0</v>
      </c>
      <c r="I76" s="58"/>
      <c r="J76" s="57"/>
      <c r="K76" s="23" t="s">
        <v>8</v>
      </c>
    </row>
    <row r="77" spans="1:11" s="1" customFormat="1" ht="45" customHeight="1" x14ac:dyDescent="0.25">
      <c r="A77" s="57"/>
      <c r="B77" s="57"/>
      <c r="C77" s="57"/>
      <c r="D77" s="46">
        <v>14</v>
      </c>
      <c r="E77" s="61"/>
      <c r="F77" s="54"/>
      <c r="G77" s="21"/>
      <c r="H77" s="22">
        <f t="shared" si="5"/>
        <v>0</v>
      </c>
      <c r="I77" s="58"/>
      <c r="J77" s="57"/>
      <c r="K77" s="23" t="s">
        <v>9</v>
      </c>
    </row>
    <row r="78" spans="1:11" s="1" customFormat="1" ht="32.25" customHeight="1" x14ac:dyDescent="0.25">
      <c r="A78" s="57"/>
      <c r="B78" s="57"/>
      <c r="C78" s="57"/>
      <c r="D78" s="46">
        <v>15</v>
      </c>
      <c r="E78" s="61"/>
      <c r="F78" s="54"/>
      <c r="G78" s="21"/>
      <c r="H78" s="22">
        <f t="shared" si="5"/>
        <v>0</v>
      </c>
      <c r="I78" s="58"/>
      <c r="J78" s="57"/>
      <c r="K78" s="23" t="s">
        <v>10</v>
      </c>
    </row>
    <row r="79" spans="1:11" s="1" customFormat="1" ht="26.25" customHeight="1" x14ac:dyDescent="0.25">
      <c r="A79" s="57"/>
      <c r="B79" s="57"/>
      <c r="C79" s="57"/>
      <c r="D79" s="46">
        <v>10</v>
      </c>
      <c r="E79" s="61"/>
      <c r="F79" s="54"/>
      <c r="G79" s="21"/>
      <c r="H79" s="22">
        <f t="shared" si="5"/>
        <v>0</v>
      </c>
      <c r="I79" s="58"/>
      <c r="J79" s="57"/>
      <c r="K79" s="23" t="s">
        <v>11</v>
      </c>
    </row>
    <row r="80" spans="1:11" s="1" customFormat="1" ht="30" customHeight="1" x14ac:dyDescent="0.25">
      <c r="A80" s="57"/>
      <c r="B80" s="57"/>
      <c r="C80" s="57"/>
      <c r="D80" s="46">
        <v>2</v>
      </c>
      <c r="E80" s="61"/>
      <c r="F80" s="54"/>
      <c r="G80" s="21"/>
      <c r="H80" s="22">
        <f t="shared" si="5"/>
        <v>0</v>
      </c>
      <c r="I80" s="58"/>
      <c r="J80" s="57"/>
      <c r="K80" s="23" t="s">
        <v>12</v>
      </c>
    </row>
    <row r="81" spans="1:11" s="1" customFormat="1" ht="40.5" customHeight="1" x14ac:dyDescent="0.25">
      <c r="A81" s="57"/>
      <c r="B81" s="57"/>
      <c r="C81" s="57"/>
      <c r="D81" s="46">
        <f>32-2</f>
        <v>30</v>
      </c>
      <c r="E81" s="61"/>
      <c r="F81" s="54"/>
      <c r="G81" s="21"/>
      <c r="H81" s="22">
        <f t="shared" si="5"/>
        <v>0</v>
      </c>
      <c r="I81" s="58"/>
      <c r="J81" s="57"/>
      <c r="K81" s="23" t="s">
        <v>13</v>
      </c>
    </row>
    <row r="82" spans="1:11" s="1" customFormat="1" ht="50.25" customHeight="1" x14ac:dyDescent="0.25">
      <c r="A82" s="57">
        <v>7</v>
      </c>
      <c r="B82" s="57" t="s">
        <v>23</v>
      </c>
      <c r="C82" s="57" t="s">
        <v>24</v>
      </c>
      <c r="D82" s="46">
        <f>90-10</f>
        <v>80</v>
      </c>
      <c r="E82" s="60"/>
      <c r="F82" s="54" t="s">
        <v>52</v>
      </c>
      <c r="G82" s="21"/>
      <c r="H82" s="22">
        <f t="shared" si="5"/>
        <v>0</v>
      </c>
      <c r="I82" s="58"/>
      <c r="J82" s="57" t="s">
        <v>67</v>
      </c>
      <c r="K82" s="23" t="s">
        <v>68</v>
      </c>
    </row>
    <row r="83" spans="1:11" s="1" customFormat="1" ht="42" customHeight="1" x14ac:dyDescent="0.25">
      <c r="A83" s="57"/>
      <c r="B83" s="57"/>
      <c r="C83" s="57"/>
      <c r="D83" s="46">
        <f>54-14+10</f>
        <v>50</v>
      </c>
      <c r="E83" s="60"/>
      <c r="F83" s="54"/>
      <c r="G83" s="21"/>
      <c r="H83" s="22">
        <f t="shared" si="5"/>
        <v>0</v>
      </c>
      <c r="I83" s="58"/>
      <c r="J83" s="57"/>
      <c r="K83" s="23" t="s">
        <v>58</v>
      </c>
    </row>
    <row r="84" spans="1:11" s="1" customFormat="1" ht="56.25" customHeight="1" x14ac:dyDescent="0.25">
      <c r="A84" s="57"/>
      <c r="B84" s="57"/>
      <c r="C84" s="57"/>
      <c r="D84" s="46">
        <f>40+20-10</f>
        <v>50</v>
      </c>
      <c r="E84" s="60"/>
      <c r="F84" s="54"/>
      <c r="G84" s="21"/>
      <c r="H84" s="22">
        <f t="shared" si="5"/>
        <v>0</v>
      </c>
      <c r="I84" s="58"/>
      <c r="J84" s="57"/>
      <c r="K84" s="23" t="s">
        <v>69</v>
      </c>
    </row>
    <row r="85" spans="1:11" s="1" customFormat="1" ht="51.75" customHeight="1" x14ac:dyDescent="0.25">
      <c r="A85" s="57"/>
      <c r="B85" s="57"/>
      <c r="C85" s="57"/>
      <c r="D85" s="46">
        <f>80-30</f>
        <v>50</v>
      </c>
      <c r="E85" s="60"/>
      <c r="F85" s="54"/>
      <c r="G85" s="21"/>
      <c r="H85" s="22">
        <f t="shared" si="5"/>
        <v>0</v>
      </c>
      <c r="I85" s="58"/>
      <c r="J85" s="57"/>
      <c r="K85" s="23" t="s">
        <v>56</v>
      </c>
    </row>
    <row r="86" spans="1:11" s="1" customFormat="1" ht="38.25" customHeight="1" x14ac:dyDescent="0.25">
      <c r="A86" s="57"/>
      <c r="B86" s="57"/>
      <c r="C86" s="57"/>
      <c r="D86" s="46">
        <f>68+12-30</f>
        <v>50</v>
      </c>
      <c r="E86" s="60"/>
      <c r="F86" s="54"/>
      <c r="G86" s="21"/>
      <c r="H86" s="22">
        <f t="shared" si="5"/>
        <v>0</v>
      </c>
      <c r="I86" s="58"/>
      <c r="J86" s="57"/>
      <c r="K86" s="23" t="s">
        <v>54</v>
      </c>
    </row>
    <row r="87" spans="1:11" s="1" customFormat="1" ht="46.5" customHeight="1" x14ac:dyDescent="0.25">
      <c r="A87" s="57"/>
      <c r="B87" s="57"/>
      <c r="C87" s="57"/>
      <c r="D87" s="46">
        <f>70-10+10</f>
        <v>70</v>
      </c>
      <c r="E87" s="60"/>
      <c r="F87" s="54"/>
      <c r="G87" s="21"/>
      <c r="H87" s="22">
        <f t="shared" si="5"/>
        <v>0</v>
      </c>
      <c r="I87" s="58"/>
      <c r="J87" s="57"/>
      <c r="K87" s="23" t="s">
        <v>55</v>
      </c>
    </row>
    <row r="88" spans="1:11" s="1" customFormat="1" ht="50.25" customHeight="1" x14ac:dyDescent="0.25">
      <c r="A88" s="57"/>
      <c r="B88" s="57"/>
      <c r="C88" s="57"/>
      <c r="D88" s="47">
        <v>250</v>
      </c>
      <c r="E88" s="60"/>
      <c r="F88" s="54"/>
      <c r="G88" s="21"/>
      <c r="H88" s="22">
        <f t="shared" si="5"/>
        <v>0</v>
      </c>
      <c r="I88" s="58"/>
      <c r="J88" s="57"/>
      <c r="K88" s="23" t="s">
        <v>57</v>
      </c>
    </row>
    <row r="89" spans="1:11" s="1" customFormat="1" ht="45.75" customHeight="1" x14ac:dyDescent="0.25">
      <c r="A89" s="57"/>
      <c r="B89" s="57"/>
      <c r="C89" s="57"/>
      <c r="D89" s="46">
        <v>400</v>
      </c>
      <c r="E89" s="60"/>
      <c r="F89" s="54"/>
      <c r="G89" s="21"/>
      <c r="H89" s="22">
        <f t="shared" si="5"/>
        <v>0</v>
      </c>
      <c r="I89" s="58"/>
      <c r="J89" s="57"/>
      <c r="K89" s="23" t="s">
        <v>8</v>
      </c>
    </row>
    <row r="90" spans="1:11" s="1" customFormat="1" ht="39.75" customHeight="1" x14ac:dyDescent="0.25">
      <c r="A90" s="57"/>
      <c r="B90" s="57"/>
      <c r="C90" s="57"/>
      <c r="D90" s="46">
        <v>560</v>
      </c>
      <c r="E90" s="60"/>
      <c r="F90" s="54"/>
      <c r="G90" s="21"/>
      <c r="H90" s="22">
        <f t="shared" si="5"/>
        <v>0</v>
      </c>
      <c r="I90" s="58"/>
      <c r="J90" s="57"/>
      <c r="K90" s="23" t="s">
        <v>9</v>
      </c>
    </row>
    <row r="91" spans="1:11" s="50" customFormat="1" ht="30.75" customHeight="1" x14ac:dyDescent="0.25">
      <c r="A91" s="57"/>
      <c r="B91" s="57"/>
      <c r="C91" s="57"/>
      <c r="D91" s="46">
        <f>480-40</f>
        <v>440</v>
      </c>
      <c r="E91" s="60"/>
      <c r="F91" s="54"/>
      <c r="G91" s="21"/>
      <c r="H91" s="22">
        <f t="shared" si="5"/>
        <v>0</v>
      </c>
      <c r="I91" s="58"/>
      <c r="J91" s="57"/>
      <c r="K91" s="53" t="s">
        <v>10</v>
      </c>
    </row>
    <row r="92" spans="1:11" s="1" customFormat="1" ht="41.25" customHeight="1" x14ac:dyDescent="0.25">
      <c r="A92" s="57"/>
      <c r="B92" s="57"/>
      <c r="C92" s="57"/>
      <c r="D92" s="46">
        <v>350</v>
      </c>
      <c r="E92" s="60"/>
      <c r="F92" s="54"/>
      <c r="G92" s="21"/>
      <c r="H92" s="22">
        <f t="shared" si="5"/>
        <v>0</v>
      </c>
      <c r="I92" s="58"/>
      <c r="J92" s="57"/>
      <c r="K92" s="23" t="s">
        <v>11</v>
      </c>
    </row>
    <row r="93" spans="1:11" s="1" customFormat="1" ht="49.5" customHeight="1" x14ac:dyDescent="0.25">
      <c r="A93" s="57"/>
      <c r="B93" s="57"/>
      <c r="C93" s="57"/>
      <c r="D93" s="46">
        <v>660</v>
      </c>
      <c r="E93" s="60"/>
      <c r="F93" s="54"/>
      <c r="G93" s="21"/>
      <c r="H93" s="22">
        <f t="shared" si="5"/>
        <v>0</v>
      </c>
      <c r="I93" s="58"/>
      <c r="J93" s="57"/>
      <c r="K93" s="23" t="s">
        <v>12</v>
      </c>
    </row>
    <row r="94" spans="1:11" s="1" customFormat="1" ht="61.5" customHeight="1" x14ac:dyDescent="0.25">
      <c r="A94" s="57"/>
      <c r="B94" s="57"/>
      <c r="C94" s="57"/>
      <c r="D94" s="46">
        <v>250</v>
      </c>
      <c r="E94" s="60"/>
      <c r="F94" s="54"/>
      <c r="G94" s="21"/>
      <c r="H94" s="22">
        <f t="shared" si="5"/>
        <v>0</v>
      </c>
      <c r="I94" s="58"/>
      <c r="J94" s="57"/>
      <c r="K94" s="23" t="s">
        <v>13</v>
      </c>
    </row>
    <row r="95" spans="1:11" s="1" customFormat="1" ht="102.75" customHeight="1" x14ac:dyDescent="0.25">
      <c r="A95" s="57">
        <v>8</v>
      </c>
      <c r="B95" s="57" t="s">
        <v>25</v>
      </c>
      <c r="C95" s="57" t="s">
        <v>26</v>
      </c>
      <c r="D95" s="47">
        <f>80-10</f>
        <v>70</v>
      </c>
      <c r="E95" s="60"/>
      <c r="F95" s="54" t="s">
        <v>52</v>
      </c>
      <c r="G95" s="21"/>
      <c r="H95" s="22">
        <f>D95*G95</f>
        <v>0</v>
      </c>
      <c r="I95" s="58"/>
      <c r="J95" s="57" t="s">
        <v>67</v>
      </c>
      <c r="K95" s="23" t="s">
        <v>57</v>
      </c>
    </row>
    <row r="96" spans="1:11" s="1" customFormat="1" ht="90" customHeight="1" x14ac:dyDescent="0.25">
      <c r="A96" s="57"/>
      <c r="B96" s="57"/>
      <c r="C96" s="57"/>
      <c r="D96" s="46">
        <f>385-45-48</f>
        <v>292</v>
      </c>
      <c r="E96" s="60"/>
      <c r="F96" s="54"/>
      <c r="G96" s="21"/>
      <c r="H96" s="22">
        <f t="shared" ref="H96:H98" si="6">D96*G96</f>
        <v>0</v>
      </c>
      <c r="I96" s="58"/>
      <c r="J96" s="57"/>
      <c r="K96" s="23" t="s">
        <v>27</v>
      </c>
    </row>
    <row r="97" spans="1:11" s="50" customFormat="1" ht="90" customHeight="1" x14ac:dyDescent="0.25">
      <c r="A97" s="57"/>
      <c r="B97" s="57"/>
      <c r="C97" s="57"/>
      <c r="D97" s="46">
        <f>11+7</f>
        <v>18</v>
      </c>
      <c r="E97" s="60"/>
      <c r="F97" s="54"/>
      <c r="G97" s="21"/>
      <c r="H97" s="22">
        <f t="shared" si="6"/>
        <v>0</v>
      </c>
      <c r="I97" s="58"/>
      <c r="J97" s="57"/>
      <c r="K97" s="53" t="s">
        <v>10</v>
      </c>
    </row>
    <row r="98" spans="1:11" s="1" customFormat="1" ht="171" customHeight="1" x14ac:dyDescent="0.25">
      <c r="A98" s="57"/>
      <c r="B98" s="57"/>
      <c r="C98" s="57"/>
      <c r="D98" s="46">
        <v>35</v>
      </c>
      <c r="E98" s="60"/>
      <c r="F98" s="54"/>
      <c r="G98" s="21"/>
      <c r="H98" s="22">
        <f t="shared" si="6"/>
        <v>0</v>
      </c>
      <c r="I98" s="58"/>
      <c r="J98" s="57"/>
      <c r="K98" s="23" t="s">
        <v>11</v>
      </c>
    </row>
    <row r="99" spans="1:11" s="1" customFormat="1" ht="93.75" customHeight="1" x14ac:dyDescent="0.25">
      <c r="A99" s="57">
        <v>9</v>
      </c>
      <c r="B99" s="57" t="s">
        <v>28</v>
      </c>
      <c r="C99" s="57" t="s">
        <v>29</v>
      </c>
      <c r="D99" s="47">
        <f>80-10</f>
        <v>70</v>
      </c>
      <c r="E99" s="61"/>
      <c r="F99" s="54" t="s">
        <v>52</v>
      </c>
      <c r="G99" s="21"/>
      <c r="H99" s="22">
        <f>D99*G99</f>
        <v>0</v>
      </c>
      <c r="I99" s="58"/>
      <c r="J99" s="57" t="s">
        <v>67</v>
      </c>
      <c r="K99" s="23" t="s">
        <v>57</v>
      </c>
    </row>
    <row r="100" spans="1:11" s="1" customFormat="1" ht="114" customHeight="1" x14ac:dyDescent="0.25">
      <c r="A100" s="57"/>
      <c r="B100" s="57"/>
      <c r="C100" s="57"/>
      <c r="D100" s="46">
        <f>85-5</f>
        <v>80</v>
      </c>
      <c r="E100" s="61"/>
      <c r="F100" s="54"/>
      <c r="G100" s="21"/>
      <c r="H100" s="22">
        <f t="shared" ref="H100:H102" si="7">D100*G100</f>
        <v>0</v>
      </c>
      <c r="I100" s="58"/>
      <c r="J100" s="57"/>
      <c r="K100" s="23" t="s">
        <v>27</v>
      </c>
    </row>
    <row r="101" spans="1:11" s="1" customFormat="1" ht="114.75" customHeight="1" x14ac:dyDescent="0.25">
      <c r="A101" s="57"/>
      <c r="B101" s="57"/>
      <c r="C101" s="57"/>
      <c r="D101" s="46">
        <v>45</v>
      </c>
      <c r="E101" s="61"/>
      <c r="F101" s="54"/>
      <c r="G101" s="21"/>
      <c r="H101" s="22">
        <f t="shared" si="7"/>
        <v>0</v>
      </c>
      <c r="I101" s="58"/>
      <c r="J101" s="57"/>
      <c r="K101" s="23" t="s">
        <v>10</v>
      </c>
    </row>
    <row r="102" spans="1:11" s="1" customFormat="1" ht="129.75" customHeight="1" x14ac:dyDescent="0.25">
      <c r="A102" s="57"/>
      <c r="B102" s="57"/>
      <c r="C102" s="57"/>
      <c r="D102" s="46">
        <v>10</v>
      </c>
      <c r="E102" s="61"/>
      <c r="F102" s="54"/>
      <c r="G102" s="21"/>
      <c r="H102" s="22">
        <f t="shared" si="7"/>
        <v>0</v>
      </c>
      <c r="I102" s="58"/>
      <c r="J102" s="57"/>
      <c r="K102" s="23" t="s">
        <v>11</v>
      </c>
    </row>
    <row r="103" spans="1:11" s="1" customFormat="1" ht="47.25" customHeight="1" x14ac:dyDescent="0.25">
      <c r="A103" s="63">
        <v>10</v>
      </c>
      <c r="B103" s="57" t="s">
        <v>30</v>
      </c>
      <c r="C103" s="57" t="s">
        <v>31</v>
      </c>
      <c r="D103" s="46">
        <f>45+5</f>
        <v>50</v>
      </c>
      <c r="E103" s="62"/>
      <c r="F103" s="54" t="s">
        <v>52</v>
      </c>
      <c r="G103" s="21"/>
      <c r="H103" s="22">
        <f>D103*G103</f>
        <v>0</v>
      </c>
      <c r="I103" s="58"/>
      <c r="J103" s="57" t="s">
        <v>67</v>
      </c>
      <c r="K103" s="23" t="s">
        <v>68</v>
      </c>
    </row>
    <row r="104" spans="1:11" s="1" customFormat="1" ht="39.75" customHeight="1" x14ac:dyDescent="0.25">
      <c r="A104" s="63"/>
      <c r="B104" s="57"/>
      <c r="C104" s="57"/>
      <c r="D104" s="46">
        <f>27-7+4</f>
        <v>24</v>
      </c>
      <c r="E104" s="62"/>
      <c r="F104" s="54"/>
      <c r="G104" s="21"/>
      <c r="H104" s="22">
        <f t="shared" ref="H104:H145" si="8">D104*G104</f>
        <v>0</v>
      </c>
      <c r="I104" s="58"/>
      <c r="J104" s="57"/>
      <c r="K104" s="23" t="s">
        <v>58</v>
      </c>
    </row>
    <row r="105" spans="1:11" s="1" customFormat="1" ht="54.75" customHeight="1" x14ac:dyDescent="0.25">
      <c r="A105" s="63"/>
      <c r="B105" s="57"/>
      <c r="C105" s="57"/>
      <c r="D105" s="46">
        <f>20+20</f>
        <v>40</v>
      </c>
      <c r="E105" s="62"/>
      <c r="F105" s="54"/>
      <c r="G105" s="21"/>
      <c r="H105" s="22">
        <f t="shared" si="8"/>
        <v>0</v>
      </c>
      <c r="I105" s="58"/>
      <c r="J105" s="57"/>
      <c r="K105" s="23" t="s">
        <v>69</v>
      </c>
    </row>
    <row r="106" spans="1:11" s="1" customFormat="1" ht="43.5" customHeight="1" x14ac:dyDescent="0.25">
      <c r="A106" s="63"/>
      <c r="B106" s="57"/>
      <c r="C106" s="57"/>
      <c r="D106" s="46">
        <f>40+10-22</f>
        <v>28</v>
      </c>
      <c r="E106" s="62"/>
      <c r="F106" s="54"/>
      <c r="G106" s="21"/>
      <c r="H106" s="22">
        <f t="shared" si="8"/>
        <v>0</v>
      </c>
      <c r="I106" s="58"/>
      <c r="J106" s="57"/>
      <c r="K106" s="23" t="s">
        <v>53</v>
      </c>
    </row>
    <row r="107" spans="1:11" s="1" customFormat="1" ht="50.25" customHeight="1" x14ac:dyDescent="0.25">
      <c r="A107" s="63"/>
      <c r="B107" s="57"/>
      <c r="C107" s="57"/>
      <c r="D107" s="46">
        <f>34+16-20</f>
        <v>30</v>
      </c>
      <c r="E107" s="62"/>
      <c r="F107" s="54"/>
      <c r="G107" s="21"/>
      <c r="H107" s="22">
        <f t="shared" si="8"/>
        <v>0</v>
      </c>
      <c r="I107" s="58"/>
      <c r="J107" s="57"/>
      <c r="K107" s="23" t="s">
        <v>54</v>
      </c>
    </row>
    <row r="108" spans="1:11" s="1" customFormat="1" ht="54" customHeight="1" x14ac:dyDescent="0.25">
      <c r="A108" s="63"/>
      <c r="B108" s="57"/>
      <c r="C108" s="57"/>
      <c r="D108" s="46">
        <f>40+5</f>
        <v>45</v>
      </c>
      <c r="E108" s="62"/>
      <c r="F108" s="54"/>
      <c r="G108" s="21"/>
      <c r="H108" s="22">
        <f t="shared" si="8"/>
        <v>0</v>
      </c>
      <c r="I108" s="58"/>
      <c r="J108" s="57"/>
      <c r="K108" s="23" t="s">
        <v>55</v>
      </c>
    </row>
    <row r="109" spans="1:11" s="1" customFormat="1" ht="51" customHeight="1" x14ac:dyDescent="0.25">
      <c r="A109" s="63"/>
      <c r="B109" s="57"/>
      <c r="C109" s="57"/>
      <c r="D109" s="47">
        <v>240</v>
      </c>
      <c r="E109" s="62"/>
      <c r="F109" s="54"/>
      <c r="G109" s="21"/>
      <c r="H109" s="22">
        <f t="shared" si="8"/>
        <v>0</v>
      </c>
      <c r="I109" s="58"/>
      <c r="J109" s="57"/>
      <c r="K109" s="23" t="s">
        <v>57</v>
      </c>
    </row>
    <row r="110" spans="1:11" s="1" customFormat="1" ht="51.75" customHeight="1" x14ac:dyDescent="0.25">
      <c r="A110" s="63"/>
      <c r="B110" s="57"/>
      <c r="C110" s="57"/>
      <c r="D110" s="46">
        <v>480</v>
      </c>
      <c r="E110" s="62"/>
      <c r="F110" s="54"/>
      <c r="G110" s="21"/>
      <c r="H110" s="22">
        <f t="shared" si="8"/>
        <v>0</v>
      </c>
      <c r="I110" s="58"/>
      <c r="J110" s="57"/>
      <c r="K110" s="23" t="s">
        <v>8</v>
      </c>
    </row>
    <row r="111" spans="1:11" s="1" customFormat="1" ht="50.25" customHeight="1" x14ac:dyDescent="0.25">
      <c r="A111" s="63"/>
      <c r="B111" s="57"/>
      <c r="C111" s="57"/>
      <c r="D111" s="46">
        <v>535</v>
      </c>
      <c r="E111" s="62"/>
      <c r="F111" s="54"/>
      <c r="G111" s="21"/>
      <c r="H111" s="22">
        <f t="shared" si="8"/>
        <v>0</v>
      </c>
      <c r="I111" s="58"/>
      <c r="J111" s="57"/>
      <c r="K111" s="23" t="s">
        <v>9</v>
      </c>
    </row>
    <row r="112" spans="1:11" s="1" customFormat="1" ht="47.25" customHeight="1" x14ac:dyDescent="0.25">
      <c r="A112" s="63"/>
      <c r="B112" s="57"/>
      <c r="C112" s="57"/>
      <c r="D112" s="46">
        <v>520</v>
      </c>
      <c r="E112" s="62"/>
      <c r="F112" s="54"/>
      <c r="G112" s="21"/>
      <c r="H112" s="22">
        <f t="shared" si="8"/>
        <v>0</v>
      </c>
      <c r="I112" s="58"/>
      <c r="J112" s="57"/>
      <c r="K112" s="23" t="s">
        <v>10</v>
      </c>
    </row>
    <row r="113" spans="1:11" s="1" customFormat="1" ht="40.5" customHeight="1" x14ac:dyDescent="0.25">
      <c r="A113" s="63"/>
      <c r="B113" s="57"/>
      <c r="C113" s="57"/>
      <c r="D113" s="46">
        <v>350</v>
      </c>
      <c r="E113" s="62"/>
      <c r="F113" s="54"/>
      <c r="G113" s="21"/>
      <c r="H113" s="22">
        <f t="shared" si="8"/>
        <v>0</v>
      </c>
      <c r="I113" s="58"/>
      <c r="J113" s="57"/>
      <c r="K113" s="23" t="s">
        <v>11</v>
      </c>
    </row>
    <row r="114" spans="1:11" s="1" customFormat="1" ht="42" customHeight="1" x14ac:dyDescent="0.25">
      <c r="A114" s="63"/>
      <c r="B114" s="57"/>
      <c r="C114" s="57"/>
      <c r="D114" s="46">
        <v>30</v>
      </c>
      <c r="E114" s="62"/>
      <c r="F114" s="54"/>
      <c r="G114" s="21"/>
      <c r="H114" s="22">
        <f t="shared" si="8"/>
        <v>0</v>
      </c>
      <c r="I114" s="58"/>
      <c r="J114" s="57"/>
      <c r="K114" s="23" t="s">
        <v>12</v>
      </c>
    </row>
    <row r="115" spans="1:11" s="1" customFormat="1" ht="55.5" customHeight="1" x14ac:dyDescent="0.25">
      <c r="A115" s="63"/>
      <c r="B115" s="57"/>
      <c r="C115" s="57"/>
      <c r="D115" s="46">
        <f>135-15</f>
        <v>120</v>
      </c>
      <c r="E115" s="62"/>
      <c r="F115" s="54"/>
      <c r="G115" s="21"/>
      <c r="H115" s="22">
        <f t="shared" si="8"/>
        <v>0</v>
      </c>
      <c r="I115" s="58"/>
      <c r="J115" s="57"/>
      <c r="K115" s="23" t="s">
        <v>13</v>
      </c>
    </row>
    <row r="116" spans="1:11" s="1" customFormat="1" ht="54" customHeight="1" x14ac:dyDescent="0.25">
      <c r="A116" s="63">
        <v>11</v>
      </c>
      <c r="B116" s="57" t="s">
        <v>61</v>
      </c>
      <c r="C116" s="57" t="s">
        <v>32</v>
      </c>
      <c r="D116" s="46">
        <f>140-20-50</f>
        <v>70</v>
      </c>
      <c r="E116" s="62"/>
      <c r="F116" s="54" t="s">
        <v>52</v>
      </c>
      <c r="G116" s="21"/>
      <c r="H116" s="22">
        <f t="shared" si="8"/>
        <v>0</v>
      </c>
      <c r="I116" s="58"/>
      <c r="J116" s="57" t="s">
        <v>67</v>
      </c>
      <c r="K116" s="23" t="s">
        <v>68</v>
      </c>
    </row>
    <row r="117" spans="1:11" s="1" customFormat="1" ht="48" customHeight="1" x14ac:dyDescent="0.25">
      <c r="A117" s="63"/>
      <c r="B117" s="57"/>
      <c r="C117" s="57"/>
      <c r="D117" s="46">
        <f>81-21</f>
        <v>60</v>
      </c>
      <c r="E117" s="62"/>
      <c r="F117" s="54"/>
      <c r="G117" s="21"/>
      <c r="H117" s="22">
        <f t="shared" si="8"/>
        <v>0</v>
      </c>
      <c r="I117" s="58"/>
      <c r="J117" s="57"/>
      <c r="K117" s="23" t="s">
        <v>58</v>
      </c>
    </row>
    <row r="118" spans="1:11" s="1" customFormat="1" ht="61.5" customHeight="1" x14ac:dyDescent="0.25">
      <c r="A118" s="63"/>
      <c r="B118" s="57"/>
      <c r="C118" s="57"/>
      <c r="D118" s="46">
        <f>20+60</f>
        <v>80</v>
      </c>
      <c r="E118" s="62"/>
      <c r="F118" s="54"/>
      <c r="G118" s="21"/>
      <c r="H118" s="22">
        <f t="shared" si="8"/>
        <v>0</v>
      </c>
      <c r="I118" s="58"/>
      <c r="J118" s="57"/>
      <c r="K118" s="23" t="s">
        <v>69</v>
      </c>
    </row>
    <row r="119" spans="1:11" s="1" customFormat="1" ht="45" customHeight="1" x14ac:dyDescent="0.25">
      <c r="A119" s="63"/>
      <c r="B119" s="57"/>
      <c r="C119" s="57"/>
      <c r="D119" s="46">
        <f>120-45</f>
        <v>75</v>
      </c>
      <c r="E119" s="62"/>
      <c r="F119" s="54"/>
      <c r="G119" s="21"/>
      <c r="H119" s="22">
        <f t="shared" si="8"/>
        <v>0</v>
      </c>
      <c r="I119" s="58"/>
      <c r="J119" s="57"/>
      <c r="K119" s="23" t="s">
        <v>56</v>
      </c>
    </row>
    <row r="120" spans="1:11" s="1" customFormat="1" ht="45.75" customHeight="1" x14ac:dyDescent="0.25">
      <c r="A120" s="63"/>
      <c r="B120" s="57"/>
      <c r="C120" s="57"/>
      <c r="D120" s="46">
        <f>100+20-50</f>
        <v>70</v>
      </c>
      <c r="E120" s="62"/>
      <c r="F120" s="54"/>
      <c r="G120" s="21"/>
      <c r="H120" s="22">
        <f t="shared" si="8"/>
        <v>0</v>
      </c>
      <c r="I120" s="58"/>
      <c r="J120" s="57"/>
      <c r="K120" s="23" t="s">
        <v>54</v>
      </c>
    </row>
    <row r="121" spans="1:11" s="1" customFormat="1" ht="57.75" customHeight="1" x14ac:dyDescent="0.25">
      <c r="A121" s="63"/>
      <c r="B121" s="57"/>
      <c r="C121" s="57"/>
      <c r="D121" s="46">
        <f>80-20</f>
        <v>60</v>
      </c>
      <c r="E121" s="62"/>
      <c r="F121" s="54"/>
      <c r="G121" s="21"/>
      <c r="H121" s="22">
        <f t="shared" si="8"/>
        <v>0</v>
      </c>
      <c r="I121" s="58"/>
      <c r="J121" s="57"/>
      <c r="K121" s="23" t="s">
        <v>55</v>
      </c>
    </row>
    <row r="122" spans="1:11" s="1" customFormat="1" ht="46.5" customHeight="1" x14ac:dyDescent="0.25">
      <c r="A122" s="63"/>
      <c r="B122" s="57"/>
      <c r="C122" s="57"/>
      <c r="D122" s="47">
        <v>145</v>
      </c>
      <c r="E122" s="62"/>
      <c r="F122" s="54"/>
      <c r="G122" s="21"/>
      <c r="H122" s="22">
        <f t="shared" si="8"/>
        <v>0</v>
      </c>
      <c r="I122" s="58"/>
      <c r="J122" s="57"/>
      <c r="K122" s="23" t="s">
        <v>57</v>
      </c>
    </row>
    <row r="123" spans="1:11" s="1" customFormat="1" ht="44.25" customHeight="1" x14ac:dyDescent="0.25">
      <c r="A123" s="63"/>
      <c r="B123" s="57"/>
      <c r="C123" s="57"/>
      <c r="D123" s="46">
        <v>300</v>
      </c>
      <c r="E123" s="62"/>
      <c r="F123" s="54"/>
      <c r="G123" s="21"/>
      <c r="H123" s="22">
        <f t="shared" si="8"/>
        <v>0</v>
      </c>
      <c r="I123" s="58"/>
      <c r="J123" s="57"/>
      <c r="K123" s="23" t="s">
        <v>8</v>
      </c>
    </row>
    <row r="124" spans="1:11" s="1" customFormat="1" ht="51.75" customHeight="1" x14ac:dyDescent="0.25">
      <c r="A124" s="63"/>
      <c r="B124" s="57"/>
      <c r="C124" s="57"/>
      <c r="D124" s="46">
        <v>450</v>
      </c>
      <c r="E124" s="62"/>
      <c r="F124" s="54"/>
      <c r="G124" s="21"/>
      <c r="H124" s="22">
        <f t="shared" si="8"/>
        <v>0</v>
      </c>
      <c r="I124" s="58"/>
      <c r="J124" s="57"/>
      <c r="K124" s="23" t="s">
        <v>9</v>
      </c>
    </row>
    <row r="125" spans="1:11" s="50" customFormat="1" ht="46.5" customHeight="1" x14ac:dyDescent="0.25">
      <c r="A125" s="63"/>
      <c r="B125" s="57"/>
      <c r="C125" s="57"/>
      <c r="D125" s="46">
        <f>470-15-25</f>
        <v>430</v>
      </c>
      <c r="E125" s="62"/>
      <c r="F125" s="54"/>
      <c r="G125" s="21"/>
      <c r="H125" s="22">
        <f t="shared" si="8"/>
        <v>0</v>
      </c>
      <c r="I125" s="58"/>
      <c r="J125" s="57"/>
      <c r="K125" s="53" t="s">
        <v>10</v>
      </c>
    </row>
    <row r="126" spans="1:11" s="1" customFormat="1" ht="31.5" customHeight="1" x14ac:dyDescent="0.25">
      <c r="A126" s="63"/>
      <c r="B126" s="57"/>
      <c r="C126" s="57"/>
      <c r="D126" s="46">
        <v>330</v>
      </c>
      <c r="E126" s="62"/>
      <c r="F126" s="54"/>
      <c r="G126" s="21"/>
      <c r="H126" s="22">
        <f t="shared" si="8"/>
        <v>0</v>
      </c>
      <c r="I126" s="58"/>
      <c r="J126" s="57"/>
      <c r="K126" s="23" t="s">
        <v>11</v>
      </c>
    </row>
    <row r="127" spans="1:11" s="1" customFormat="1" ht="48.75" customHeight="1" x14ac:dyDescent="0.25">
      <c r="A127" s="63"/>
      <c r="B127" s="57"/>
      <c r="C127" s="57"/>
      <c r="D127" s="46">
        <v>25</v>
      </c>
      <c r="E127" s="62"/>
      <c r="F127" s="54"/>
      <c r="G127" s="21"/>
      <c r="H127" s="22">
        <f t="shared" si="8"/>
        <v>0</v>
      </c>
      <c r="I127" s="58"/>
      <c r="J127" s="57"/>
      <c r="K127" s="23" t="s">
        <v>12</v>
      </c>
    </row>
    <row r="128" spans="1:11" s="1" customFormat="1" ht="48" customHeight="1" x14ac:dyDescent="0.25">
      <c r="A128" s="63"/>
      <c r="B128" s="57"/>
      <c r="C128" s="57"/>
      <c r="D128" s="46">
        <v>144</v>
      </c>
      <c r="E128" s="62"/>
      <c r="F128" s="54"/>
      <c r="G128" s="21"/>
      <c r="H128" s="22">
        <f t="shared" si="8"/>
        <v>0</v>
      </c>
      <c r="I128" s="58"/>
      <c r="J128" s="57"/>
      <c r="K128" s="23" t="s">
        <v>13</v>
      </c>
    </row>
    <row r="129" spans="1:11" s="1" customFormat="1" ht="101.25" customHeight="1" x14ac:dyDescent="0.25">
      <c r="A129" s="63">
        <v>12</v>
      </c>
      <c r="B129" s="57" t="s">
        <v>62</v>
      </c>
      <c r="C129" s="57" t="s">
        <v>33</v>
      </c>
      <c r="D129" s="47">
        <v>80</v>
      </c>
      <c r="E129" s="62"/>
      <c r="F129" s="54" t="s">
        <v>52</v>
      </c>
      <c r="G129" s="21"/>
      <c r="H129" s="22">
        <f t="shared" si="8"/>
        <v>0</v>
      </c>
      <c r="I129" s="58"/>
      <c r="J129" s="57" t="s">
        <v>67</v>
      </c>
      <c r="K129" s="23" t="s">
        <v>57</v>
      </c>
    </row>
    <row r="130" spans="1:11" s="1" customFormat="1" ht="133.5" customHeight="1" x14ac:dyDescent="0.25">
      <c r="A130" s="63"/>
      <c r="B130" s="57"/>
      <c r="C130" s="57"/>
      <c r="D130" s="46">
        <v>37</v>
      </c>
      <c r="E130" s="62"/>
      <c r="F130" s="54"/>
      <c r="G130" s="21"/>
      <c r="H130" s="22">
        <f t="shared" si="8"/>
        <v>0</v>
      </c>
      <c r="I130" s="58"/>
      <c r="J130" s="57"/>
      <c r="K130" s="23" t="s">
        <v>8</v>
      </c>
    </row>
    <row r="131" spans="1:11" s="50" customFormat="1" ht="133.5" customHeight="1" x14ac:dyDescent="0.25">
      <c r="A131" s="63"/>
      <c r="B131" s="57"/>
      <c r="C131" s="57"/>
      <c r="D131" s="46">
        <f>5+3</f>
        <v>8</v>
      </c>
      <c r="E131" s="62"/>
      <c r="F131" s="54"/>
      <c r="G131" s="21"/>
      <c r="H131" s="22">
        <f t="shared" si="8"/>
        <v>0</v>
      </c>
      <c r="I131" s="58"/>
      <c r="J131" s="57"/>
      <c r="K131" s="53" t="s">
        <v>10</v>
      </c>
    </row>
    <row r="132" spans="1:11" s="1" customFormat="1" ht="176.25" customHeight="1" x14ac:dyDescent="0.25">
      <c r="A132" s="63"/>
      <c r="B132" s="57"/>
      <c r="C132" s="57"/>
      <c r="D132" s="46">
        <v>20</v>
      </c>
      <c r="E132" s="62"/>
      <c r="F132" s="54"/>
      <c r="G132" s="21"/>
      <c r="H132" s="22">
        <f t="shared" si="8"/>
        <v>0</v>
      </c>
      <c r="I132" s="58"/>
      <c r="J132" s="57"/>
      <c r="K132" s="23" t="s">
        <v>11</v>
      </c>
    </row>
    <row r="133" spans="1:11" s="1" customFormat="1" ht="59.25" customHeight="1" x14ac:dyDescent="0.25">
      <c r="A133" s="63">
        <v>13</v>
      </c>
      <c r="B133" s="57" t="s">
        <v>34</v>
      </c>
      <c r="C133" s="57" t="s">
        <v>35</v>
      </c>
      <c r="D133" s="46">
        <f>18-6</f>
        <v>12</v>
      </c>
      <c r="E133" s="62"/>
      <c r="F133" s="54" t="s">
        <v>52</v>
      </c>
      <c r="G133" s="21"/>
      <c r="H133" s="22">
        <f t="shared" si="8"/>
        <v>0</v>
      </c>
      <c r="I133" s="58"/>
      <c r="J133" s="57" t="s">
        <v>67</v>
      </c>
      <c r="K133" s="23" t="s">
        <v>68</v>
      </c>
    </row>
    <row r="134" spans="1:11" s="1" customFormat="1" ht="57.75" customHeight="1" x14ac:dyDescent="0.25">
      <c r="A134" s="63"/>
      <c r="B134" s="57"/>
      <c r="C134" s="57"/>
      <c r="D134" s="46">
        <f>11-6</f>
        <v>5</v>
      </c>
      <c r="E134" s="62"/>
      <c r="F134" s="54"/>
      <c r="G134" s="21"/>
      <c r="H134" s="22">
        <f t="shared" si="8"/>
        <v>0</v>
      </c>
      <c r="I134" s="58"/>
      <c r="J134" s="57"/>
      <c r="K134" s="23" t="s">
        <v>58</v>
      </c>
    </row>
    <row r="135" spans="1:11" s="1" customFormat="1" ht="47.25" customHeight="1" x14ac:dyDescent="0.25">
      <c r="A135" s="63"/>
      <c r="B135" s="57"/>
      <c r="C135" s="57"/>
      <c r="D135" s="46">
        <f>5+2+2</f>
        <v>9</v>
      </c>
      <c r="E135" s="62"/>
      <c r="F135" s="54"/>
      <c r="G135" s="21"/>
      <c r="H135" s="22">
        <f t="shared" si="8"/>
        <v>0</v>
      </c>
      <c r="I135" s="58"/>
      <c r="J135" s="57"/>
      <c r="K135" s="23" t="s">
        <v>69</v>
      </c>
    </row>
    <row r="136" spans="1:11" s="1" customFormat="1" ht="51" customHeight="1" x14ac:dyDescent="0.25">
      <c r="A136" s="63"/>
      <c r="B136" s="57"/>
      <c r="C136" s="57"/>
      <c r="D136" s="46">
        <f>16-4-2</f>
        <v>10</v>
      </c>
      <c r="E136" s="62"/>
      <c r="F136" s="54"/>
      <c r="G136" s="21"/>
      <c r="H136" s="22">
        <f t="shared" si="8"/>
        <v>0</v>
      </c>
      <c r="I136" s="58"/>
      <c r="J136" s="57"/>
      <c r="K136" s="23" t="s">
        <v>56</v>
      </c>
    </row>
    <row r="137" spans="1:11" s="1" customFormat="1" ht="50.25" customHeight="1" x14ac:dyDescent="0.25">
      <c r="A137" s="63"/>
      <c r="B137" s="57"/>
      <c r="C137" s="57"/>
      <c r="D137" s="46">
        <f>14-2-4</f>
        <v>8</v>
      </c>
      <c r="E137" s="62"/>
      <c r="F137" s="54"/>
      <c r="G137" s="21"/>
      <c r="H137" s="22">
        <f t="shared" si="8"/>
        <v>0</v>
      </c>
      <c r="I137" s="58"/>
      <c r="J137" s="57"/>
      <c r="K137" s="23" t="s">
        <v>54</v>
      </c>
    </row>
    <row r="138" spans="1:11" s="1" customFormat="1" ht="55.5" customHeight="1" x14ac:dyDescent="0.25">
      <c r="A138" s="63"/>
      <c r="B138" s="57"/>
      <c r="C138" s="57"/>
      <c r="D138" s="46">
        <f>10-3</f>
        <v>7</v>
      </c>
      <c r="E138" s="62"/>
      <c r="F138" s="54"/>
      <c r="G138" s="21"/>
      <c r="H138" s="22">
        <f t="shared" si="8"/>
        <v>0</v>
      </c>
      <c r="I138" s="58"/>
      <c r="J138" s="57"/>
      <c r="K138" s="23" t="s">
        <v>55</v>
      </c>
    </row>
    <row r="139" spans="1:11" s="1" customFormat="1" ht="51" customHeight="1" x14ac:dyDescent="0.25">
      <c r="A139" s="63"/>
      <c r="B139" s="57"/>
      <c r="C139" s="57"/>
      <c r="D139" s="47">
        <v>20</v>
      </c>
      <c r="E139" s="62"/>
      <c r="F139" s="54"/>
      <c r="G139" s="21"/>
      <c r="H139" s="22">
        <f t="shared" si="8"/>
        <v>0</v>
      </c>
      <c r="I139" s="58"/>
      <c r="J139" s="57"/>
      <c r="K139" s="23" t="s">
        <v>57</v>
      </c>
    </row>
    <row r="140" spans="1:11" s="1" customFormat="1" ht="54" customHeight="1" x14ac:dyDescent="0.25">
      <c r="A140" s="63"/>
      <c r="B140" s="57"/>
      <c r="C140" s="57"/>
      <c r="D140" s="46">
        <v>30</v>
      </c>
      <c r="E140" s="62"/>
      <c r="F140" s="54"/>
      <c r="G140" s="21"/>
      <c r="H140" s="22">
        <f t="shared" si="8"/>
        <v>0</v>
      </c>
      <c r="I140" s="58"/>
      <c r="J140" s="57"/>
      <c r="K140" s="23" t="s">
        <v>8</v>
      </c>
    </row>
    <row r="141" spans="1:11" s="1" customFormat="1" ht="51.75" customHeight="1" x14ac:dyDescent="0.25">
      <c r="A141" s="63"/>
      <c r="B141" s="57"/>
      <c r="C141" s="57"/>
      <c r="D141" s="46">
        <f>15-5-4</f>
        <v>6</v>
      </c>
      <c r="E141" s="62"/>
      <c r="F141" s="54"/>
      <c r="G141" s="21"/>
      <c r="H141" s="22">
        <f t="shared" si="8"/>
        <v>0</v>
      </c>
      <c r="I141" s="58"/>
      <c r="J141" s="57"/>
      <c r="K141" s="23" t="s">
        <v>9</v>
      </c>
    </row>
    <row r="142" spans="1:11" s="1" customFormat="1" ht="30" customHeight="1" x14ac:dyDescent="0.25">
      <c r="A142" s="63"/>
      <c r="B142" s="57"/>
      <c r="C142" s="57"/>
      <c r="D142" s="46">
        <f>21-6</f>
        <v>15</v>
      </c>
      <c r="E142" s="62"/>
      <c r="F142" s="54"/>
      <c r="G142" s="21"/>
      <c r="H142" s="22">
        <f t="shared" si="8"/>
        <v>0</v>
      </c>
      <c r="I142" s="58"/>
      <c r="J142" s="57"/>
      <c r="K142" s="23" t="s">
        <v>10</v>
      </c>
    </row>
    <row r="143" spans="1:11" s="1" customFormat="1" ht="48" customHeight="1" x14ac:dyDescent="0.25">
      <c r="A143" s="63"/>
      <c r="B143" s="57"/>
      <c r="C143" s="57"/>
      <c r="D143" s="46">
        <v>3</v>
      </c>
      <c r="E143" s="62"/>
      <c r="F143" s="54"/>
      <c r="G143" s="21"/>
      <c r="H143" s="22">
        <f t="shared" si="8"/>
        <v>0</v>
      </c>
      <c r="I143" s="58"/>
      <c r="J143" s="57"/>
      <c r="K143" s="23" t="s">
        <v>11</v>
      </c>
    </row>
    <row r="144" spans="1:11" s="1" customFormat="1" ht="36" customHeight="1" x14ac:dyDescent="0.25">
      <c r="A144" s="63"/>
      <c r="B144" s="57"/>
      <c r="C144" s="57"/>
      <c r="D144" s="46">
        <v>40</v>
      </c>
      <c r="E144" s="62"/>
      <c r="F144" s="54"/>
      <c r="G144" s="21"/>
      <c r="H144" s="22">
        <f t="shared" si="8"/>
        <v>0</v>
      </c>
      <c r="I144" s="58"/>
      <c r="J144" s="57"/>
      <c r="K144" s="23" t="s">
        <v>12</v>
      </c>
    </row>
    <row r="145" spans="1:11" s="1" customFormat="1" ht="36.75" customHeight="1" x14ac:dyDescent="0.25">
      <c r="A145" s="63"/>
      <c r="B145" s="57"/>
      <c r="C145" s="57"/>
      <c r="D145" s="46">
        <v>18</v>
      </c>
      <c r="E145" s="62"/>
      <c r="F145" s="54"/>
      <c r="G145" s="21"/>
      <c r="H145" s="22">
        <f t="shared" si="8"/>
        <v>0</v>
      </c>
      <c r="I145" s="58"/>
      <c r="J145" s="57"/>
      <c r="K145" s="23" t="s">
        <v>13</v>
      </c>
    </row>
    <row r="146" spans="1:11" s="1" customFormat="1" ht="50.25" customHeight="1" x14ac:dyDescent="0.25">
      <c r="A146" s="63">
        <v>14</v>
      </c>
      <c r="B146" s="57" t="s">
        <v>36</v>
      </c>
      <c r="C146" s="57" t="s">
        <v>37</v>
      </c>
      <c r="D146" s="46">
        <v>2</v>
      </c>
      <c r="E146" s="62"/>
      <c r="F146" s="54" t="s">
        <v>52</v>
      </c>
      <c r="G146" s="21"/>
      <c r="H146" s="22">
        <f>D146*G146</f>
        <v>0</v>
      </c>
      <c r="I146" s="58"/>
      <c r="J146" s="57" t="s">
        <v>67</v>
      </c>
      <c r="K146" s="23" t="s">
        <v>68</v>
      </c>
    </row>
    <row r="147" spans="1:11" s="1" customFormat="1" ht="45.75" customHeight="1" x14ac:dyDescent="0.25">
      <c r="A147" s="63"/>
      <c r="B147" s="57"/>
      <c r="C147" s="63"/>
      <c r="D147" s="46">
        <f>2-1</f>
        <v>1</v>
      </c>
      <c r="E147" s="70"/>
      <c r="F147" s="54"/>
      <c r="G147" s="21"/>
      <c r="H147" s="22">
        <f t="shared" ref="H147:H158" si="9">D147*G147</f>
        <v>0</v>
      </c>
      <c r="I147" s="58"/>
      <c r="J147" s="57"/>
      <c r="K147" s="23" t="s">
        <v>58</v>
      </c>
    </row>
    <row r="148" spans="1:11" s="1" customFormat="1" ht="58.5" customHeight="1" x14ac:dyDescent="0.25">
      <c r="A148" s="63"/>
      <c r="B148" s="57"/>
      <c r="C148" s="63"/>
      <c r="D148" s="46">
        <f>1+0.5-0.5</f>
        <v>1</v>
      </c>
      <c r="E148" s="70"/>
      <c r="F148" s="54"/>
      <c r="G148" s="21"/>
      <c r="H148" s="22">
        <f t="shared" si="9"/>
        <v>0</v>
      </c>
      <c r="I148" s="58"/>
      <c r="J148" s="57"/>
      <c r="K148" s="23" t="s">
        <v>69</v>
      </c>
    </row>
    <row r="149" spans="1:11" s="1" customFormat="1" ht="46.5" customHeight="1" x14ac:dyDescent="0.25">
      <c r="A149" s="63"/>
      <c r="B149" s="57"/>
      <c r="C149" s="63"/>
      <c r="D149" s="46">
        <f>2.4-0.9</f>
        <v>1.5</v>
      </c>
      <c r="E149" s="70"/>
      <c r="F149" s="54"/>
      <c r="G149" s="21"/>
      <c r="H149" s="22">
        <f t="shared" si="9"/>
        <v>0</v>
      </c>
      <c r="I149" s="58"/>
      <c r="J149" s="57"/>
      <c r="K149" s="23" t="s">
        <v>53</v>
      </c>
    </row>
    <row r="150" spans="1:11" s="1" customFormat="1" ht="45" customHeight="1" x14ac:dyDescent="0.25">
      <c r="A150" s="63"/>
      <c r="B150" s="57"/>
      <c r="C150" s="63"/>
      <c r="D150" s="46">
        <v>1.5</v>
      </c>
      <c r="E150" s="70"/>
      <c r="F150" s="54"/>
      <c r="G150" s="21"/>
      <c r="H150" s="22">
        <f t="shared" si="9"/>
        <v>0</v>
      </c>
      <c r="I150" s="58"/>
      <c r="J150" s="57"/>
      <c r="K150" s="23" t="s">
        <v>54</v>
      </c>
    </row>
    <row r="151" spans="1:11" s="1" customFormat="1" ht="61.5" customHeight="1" x14ac:dyDescent="0.25">
      <c r="A151" s="63"/>
      <c r="B151" s="57"/>
      <c r="C151" s="63"/>
      <c r="D151" s="46">
        <v>1</v>
      </c>
      <c r="E151" s="70"/>
      <c r="F151" s="54"/>
      <c r="G151" s="21"/>
      <c r="H151" s="22">
        <f t="shared" si="9"/>
        <v>0</v>
      </c>
      <c r="I151" s="58"/>
      <c r="J151" s="57"/>
      <c r="K151" s="23" t="s">
        <v>55</v>
      </c>
    </row>
    <row r="152" spans="1:11" s="1" customFormat="1" ht="61.5" customHeight="1" x14ac:dyDescent="0.25">
      <c r="A152" s="63"/>
      <c r="B152" s="57"/>
      <c r="C152" s="63"/>
      <c r="D152" s="47">
        <f>9-3-1</f>
        <v>5</v>
      </c>
      <c r="E152" s="70"/>
      <c r="F152" s="54"/>
      <c r="G152" s="21"/>
      <c r="H152" s="22">
        <f t="shared" si="9"/>
        <v>0</v>
      </c>
      <c r="I152" s="58"/>
      <c r="J152" s="57"/>
      <c r="K152" s="23" t="s">
        <v>57</v>
      </c>
    </row>
    <row r="153" spans="1:11" s="1" customFormat="1" ht="59.25" customHeight="1" x14ac:dyDescent="0.25">
      <c r="A153" s="63"/>
      <c r="B153" s="57"/>
      <c r="C153" s="63"/>
      <c r="D153" s="46">
        <v>13</v>
      </c>
      <c r="E153" s="70"/>
      <c r="F153" s="54"/>
      <c r="G153" s="21"/>
      <c r="H153" s="22">
        <f t="shared" si="9"/>
        <v>0</v>
      </c>
      <c r="I153" s="58"/>
      <c r="J153" s="57"/>
      <c r="K153" s="23" t="s">
        <v>8</v>
      </c>
    </row>
    <row r="154" spans="1:11" s="1" customFormat="1" ht="51" customHeight="1" x14ac:dyDescent="0.25">
      <c r="A154" s="63"/>
      <c r="B154" s="57"/>
      <c r="C154" s="63"/>
      <c r="D154" s="46">
        <f>10-3</f>
        <v>7</v>
      </c>
      <c r="E154" s="70"/>
      <c r="F154" s="54"/>
      <c r="G154" s="21"/>
      <c r="H154" s="22">
        <f t="shared" si="9"/>
        <v>0</v>
      </c>
      <c r="I154" s="58"/>
      <c r="J154" s="57"/>
      <c r="K154" s="23" t="s">
        <v>9</v>
      </c>
    </row>
    <row r="155" spans="1:11" s="1" customFormat="1" ht="39" customHeight="1" x14ac:dyDescent="0.25">
      <c r="A155" s="63"/>
      <c r="B155" s="57"/>
      <c r="C155" s="63"/>
      <c r="D155" s="46">
        <v>6.5</v>
      </c>
      <c r="E155" s="70"/>
      <c r="F155" s="54"/>
      <c r="G155" s="21"/>
      <c r="H155" s="22">
        <f t="shared" si="9"/>
        <v>0</v>
      </c>
      <c r="I155" s="58"/>
      <c r="J155" s="57"/>
      <c r="K155" s="23" t="s">
        <v>10</v>
      </c>
    </row>
    <row r="156" spans="1:11" s="1" customFormat="1" ht="54" customHeight="1" x14ac:dyDescent="0.25">
      <c r="A156" s="63"/>
      <c r="B156" s="57"/>
      <c r="C156" s="63"/>
      <c r="D156" s="46">
        <f>3.5-0.5</f>
        <v>3</v>
      </c>
      <c r="E156" s="70"/>
      <c r="F156" s="54"/>
      <c r="G156" s="21"/>
      <c r="H156" s="22">
        <f t="shared" si="9"/>
        <v>0</v>
      </c>
      <c r="I156" s="58"/>
      <c r="J156" s="57"/>
      <c r="K156" s="23" t="s">
        <v>11</v>
      </c>
    </row>
    <row r="157" spans="1:11" s="1" customFormat="1" ht="54.75" customHeight="1" x14ac:dyDescent="0.25">
      <c r="A157" s="63"/>
      <c r="B157" s="57"/>
      <c r="C157" s="63"/>
      <c r="D157" s="46">
        <v>1.5</v>
      </c>
      <c r="E157" s="70"/>
      <c r="F157" s="54"/>
      <c r="G157" s="21"/>
      <c r="H157" s="22">
        <f t="shared" si="9"/>
        <v>0</v>
      </c>
      <c r="I157" s="58"/>
      <c r="J157" s="57"/>
      <c r="K157" s="23" t="s">
        <v>12</v>
      </c>
    </row>
    <row r="158" spans="1:11" s="1" customFormat="1" ht="60" customHeight="1" x14ac:dyDescent="0.25">
      <c r="A158" s="63"/>
      <c r="B158" s="57"/>
      <c r="C158" s="63"/>
      <c r="D158" s="46">
        <v>2</v>
      </c>
      <c r="E158" s="70"/>
      <c r="F158" s="54"/>
      <c r="G158" s="21"/>
      <c r="H158" s="22">
        <f t="shared" si="9"/>
        <v>0</v>
      </c>
      <c r="I158" s="58"/>
      <c r="J158" s="57"/>
      <c r="K158" s="23" t="s">
        <v>13</v>
      </c>
    </row>
    <row r="159" spans="1:11" s="1" customFormat="1" ht="67.5" customHeight="1" x14ac:dyDescent="0.25">
      <c r="A159" s="63">
        <v>15</v>
      </c>
      <c r="B159" s="57" t="s">
        <v>38</v>
      </c>
      <c r="C159" s="57" t="s">
        <v>39</v>
      </c>
      <c r="D159" s="46">
        <f>3.5-0.5</f>
        <v>3</v>
      </c>
      <c r="E159" s="61"/>
      <c r="F159" s="54" t="s">
        <v>52</v>
      </c>
      <c r="G159" s="21"/>
      <c r="H159" s="22">
        <f>D159*G159</f>
        <v>0</v>
      </c>
      <c r="I159" s="58"/>
      <c r="J159" s="57" t="s">
        <v>67</v>
      </c>
      <c r="K159" s="23" t="s">
        <v>68</v>
      </c>
    </row>
    <row r="160" spans="1:11" s="1" customFormat="1" ht="60.75" customHeight="1" x14ac:dyDescent="0.25">
      <c r="A160" s="63"/>
      <c r="B160" s="57"/>
      <c r="C160" s="57"/>
      <c r="D160" s="46">
        <f>3-1</f>
        <v>2</v>
      </c>
      <c r="E160" s="61"/>
      <c r="F160" s="54"/>
      <c r="G160" s="21"/>
      <c r="H160" s="22">
        <f t="shared" ref="H160:H170" si="10">D160*G160</f>
        <v>0</v>
      </c>
      <c r="I160" s="58"/>
      <c r="J160" s="57"/>
      <c r="K160" s="23" t="s">
        <v>58</v>
      </c>
    </row>
    <row r="161" spans="1:11" s="1" customFormat="1" ht="51.75" customHeight="1" x14ac:dyDescent="0.25">
      <c r="A161" s="63"/>
      <c r="B161" s="57"/>
      <c r="C161" s="57"/>
      <c r="D161" s="46">
        <f>1+1-1.5</f>
        <v>0.5</v>
      </c>
      <c r="E161" s="61"/>
      <c r="F161" s="54"/>
      <c r="G161" s="21"/>
      <c r="H161" s="22">
        <f t="shared" si="10"/>
        <v>0</v>
      </c>
      <c r="I161" s="58"/>
      <c r="J161" s="57"/>
      <c r="K161" s="23" t="s">
        <v>69</v>
      </c>
    </row>
    <row r="162" spans="1:11" s="1" customFormat="1" ht="48" customHeight="1" x14ac:dyDescent="0.25">
      <c r="A162" s="63"/>
      <c r="B162" s="57"/>
      <c r="C162" s="57"/>
      <c r="D162" s="46">
        <f>4-1-1</f>
        <v>2</v>
      </c>
      <c r="E162" s="61"/>
      <c r="F162" s="54"/>
      <c r="G162" s="21"/>
      <c r="H162" s="22">
        <f t="shared" si="10"/>
        <v>0</v>
      </c>
      <c r="I162" s="58"/>
      <c r="J162" s="57"/>
      <c r="K162" s="23" t="s">
        <v>56</v>
      </c>
    </row>
    <row r="163" spans="1:11" s="1" customFormat="1" ht="60.75" customHeight="1" x14ac:dyDescent="0.25">
      <c r="A163" s="63"/>
      <c r="B163" s="57"/>
      <c r="C163" s="57"/>
      <c r="D163" s="46">
        <f>3.4-0.4-1</f>
        <v>2</v>
      </c>
      <c r="E163" s="61"/>
      <c r="F163" s="54"/>
      <c r="G163" s="21"/>
      <c r="H163" s="22">
        <f t="shared" si="10"/>
        <v>0</v>
      </c>
      <c r="I163" s="58"/>
      <c r="J163" s="57"/>
      <c r="K163" s="23" t="s">
        <v>54</v>
      </c>
    </row>
    <row r="164" spans="1:11" s="1" customFormat="1" ht="66.75" customHeight="1" x14ac:dyDescent="0.25">
      <c r="A164" s="63"/>
      <c r="B164" s="57"/>
      <c r="C164" s="57"/>
      <c r="D164" s="46">
        <v>2</v>
      </c>
      <c r="E164" s="61"/>
      <c r="F164" s="54"/>
      <c r="G164" s="21"/>
      <c r="H164" s="22">
        <f t="shared" si="10"/>
        <v>0</v>
      </c>
      <c r="I164" s="58"/>
      <c r="J164" s="57"/>
      <c r="K164" s="23" t="s">
        <v>55</v>
      </c>
    </row>
    <row r="165" spans="1:11" s="1" customFormat="1" ht="56.25" customHeight="1" x14ac:dyDescent="0.25">
      <c r="A165" s="63"/>
      <c r="B165" s="57"/>
      <c r="C165" s="57"/>
      <c r="D165" s="47">
        <v>12</v>
      </c>
      <c r="E165" s="61"/>
      <c r="F165" s="54"/>
      <c r="G165" s="21"/>
      <c r="H165" s="22">
        <f t="shared" si="10"/>
        <v>0</v>
      </c>
      <c r="I165" s="58"/>
      <c r="J165" s="57"/>
      <c r="K165" s="23" t="s">
        <v>57</v>
      </c>
    </row>
    <row r="166" spans="1:11" s="1" customFormat="1" ht="47.25" customHeight="1" x14ac:dyDescent="0.25">
      <c r="A166" s="63"/>
      <c r="B166" s="57"/>
      <c r="C166" s="57"/>
      <c r="D166" s="46">
        <v>20</v>
      </c>
      <c r="E166" s="61"/>
      <c r="F166" s="54"/>
      <c r="G166" s="21"/>
      <c r="H166" s="22">
        <f t="shared" si="10"/>
        <v>0</v>
      </c>
      <c r="I166" s="58"/>
      <c r="J166" s="57"/>
      <c r="K166" s="23" t="s">
        <v>8</v>
      </c>
    </row>
    <row r="167" spans="1:11" s="1" customFormat="1" ht="55.5" customHeight="1" x14ac:dyDescent="0.25">
      <c r="A167" s="63"/>
      <c r="B167" s="57"/>
      <c r="C167" s="57"/>
      <c r="D167" s="46">
        <v>10</v>
      </c>
      <c r="E167" s="61"/>
      <c r="F167" s="54"/>
      <c r="G167" s="21"/>
      <c r="H167" s="22">
        <f t="shared" si="10"/>
        <v>0</v>
      </c>
      <c r="I167" s="58"/>
      <c r="J167" s="57"/>
      <c r="K167" s="23" t="s">
        <v>9</v>
      </c>
    </row>
    <row r="168" spans="1:11" s="1" customFormat="1" ht="36.75" customHeight="1" x14ac:dyDescent="0.25">
      <c r="A168" s="63"/>
      <c r="B168" s="57"/>
      <c r="C168" s="57"/>
      <c r="D168" s="46">
        <v>15</v>
      </c>
      <c r="E168" s="61"/>
      <c r="F168" s="54"/>
      <c r="G168" s="21"/>
      <c r="H168" s="22">
        <f t="shared" si="10"/>
        <v>0</v>
      </c>
      <c r="I168" s="58"/>
      <c r="J168" s="57"/>
      <c r="K168" s="23" t="s">
        <v>10</v>
      </c>
    </row>
    <row r="169" spans="1:11" s="1" customFormat="1" ht="36" customHeight="1" x14ac:dyDescent="0.25">
      <c r="A169" s="63"/>
      <c r="B169" s="57"/>
      <c r="C169" s="57"/>
      <c r="D169" s="46">
        <f>8-0.5</f>
        <v>7.5</v>
      </c>
      <c r="E169" s="61"/>
      <c r="F169" s="54"/>
      <c r="G169" s="21"/>
      <c r="H169" s="22">
        <f t="shared" si="10"/>
        <v>0</v>
      </c>
      <c r="I169" s="58"/>
      <c r="J169" s="57"/>
      <c r="K169" s="23" t="s">
        <v>11</v>
      </c>
    </row>
    <row r="170" spans="1:11" s="1" customFormat="1" ht="49.5" customHeight="1" x14ac:dyDescent="0.25">
      <c r="A170" s="63"/>
      <c r="B170" s="57"/>
      <c r="C170" s="57"/>
      <c r="D170" s="46">
        <v>4</v>
      </c>
      <c r="E170" s="61"/>
      <c r="F170" s="54"/>
      <c r="G170" s="21"/>
      <c r="H170" s="22">
        <f t="shared" si="10"/>
        <v>0</v>
      </c>
      <c r="I170" s="58"/>
      <c r="J170" s="57"/>
      <c r="K170" s="23" t="s">
        <v>13</v>
      </c>
    </row>
    <row r="171" spans="1:11" s="1" customFormat="1" ht="51.75" customHeight="1" x14ac:dyDescent="0.25">
      <c r="A171" s="63">
        <v>16</v>
      </c>
      <c r="B171" s="57" t="s">
        <v>40</v>
      </c>
      <c r="C171" s="57" t="s">
        <v>41</v>
      </c>
      <c r="D171" s="46">
        <f>20+4-15</f>
        <v>9</v>
      </c>
      <c r="E171" s="62"/>
      <c r="F171" s="54" t="s">
        <v>52</v>
      </c>
      <c r="G171" s="21"/>
      <c r="H171" s="22">
        <f>D171*G171</f>
        <v>0</v>
      </c>
      <c r="I171" s="58"/>
      <c r="J171" s="57" t="s">
        <v>67</v>
      </c>
      <c r="K171" s="23" t="s">
        <v>68</v>
      </c>
    </row>
    <row r="172" spans="1:11" s="1" customFormat="1" ht="51" customHeight="1" x14ac:dyDescent="0.25">
      <c r="A172" s="63"/>
      <c r="B172" s="57"/>
      <c r="C172" s="63"/>
      <c r="D172" s="46">
        <f>27-12</f>
        <v>15</v>
      </c>
      <c r="E172" s="70"/>
      <c r="F172" s="54"/>
      <c r="G172" s="21"/>
      <c r="H172" s="22">
        <f t="shared" ref="H172:H182" si="11">D172*G172</f>
        <v>0</v>
      </c>
      <c r="I172" s="58"/>
      <c r="J172" s="57"/>
      <c r="K172" s="23" t="s">
        <v>58</v>
      </c>
    </row>
    <row r="173" spans="1:11" s="1" customFormat="1" ht="50.25" customHeight="1" x14ac:dyDescent="0.25">
      <c r="A173" s="63"/>
      <c r="B173" s="57"/>
      <c r="C173" s="63"/>
      <c r="D173" s="46">
        <v>20</v>
      </c>
      <c r="E173" s="70"/>
      <c r="F173" s="54"/>
      <c r="G173" s="21"/>
      <c r="H173" s="22">
        <f t="shared" si="11"/>
        <v>0</v>
      </c>
      <c r="I173" s="58"/>
      <c r="J173" s="57"/>
      <c r="K173" s="23" t="s">
        <v>69</v>
      </c>
    </row>
    <row r="174" spans="1:11" s="1" customFormat="1" ht="58.5" customHeight="1" x14ac:dyDescent="0.25">
      <c r="A174" s="63"/>
      <c r="B174" s="57"/>
      <c r="C174" s="63"/>
      <c r="D174" s="46">
        <f>24-9</f>
        <v>15</v>
      </c>
      <c r="E174" s="70"/>
      <c r="F174" s="54"/>
      <c r="G174" s="21"/>
      <c r="H174" s="22">
        <f t="shared" si="11"/>
        <v>0</v>
      </c>
      <c r="I174" s="58"/>
      <c r="J174" s="57"/>
      <c r="K174" s="23" t="s">
        <v>56</v>
      </c>
    </row>
    <row r="175" spans="1:11" s="1" customFormat="1" ht="59.25" customHeight="1" x14ac:dyDescent="0.25">
      <c r="A175" s="63"/>
      <c r="B175" s="57"/>
      <c r="C175" s="63"/>
      <c r="D175" s="46">
        <f>21+3-10</f>
        <v>14</v>
      </c>
      <c r="E175" s="70"/>
      <c r="F175" s="54"/>
      <c r="G175" s="21"/>
      <c r="H175" s="22">
        <f t="shared" si="11"/>
        <v>0</v>
      </c>
      <c r="I175" s="58"/>
      <c r="J175" s="57"/>
      <c r="K175" s="23" t="s">
        <v>54</v>
      </c>
    </row>
    <row r="176" spans="1:11" s="1" customFormat="1" ht="68.25" customHeight="1" x14ac:dyDescent="0.25">
      <c r="A176" s="63"/>
      <c r="B176" s="57"/>
      <c r="C176" s="63"/>
      <c r="D176" s="46">
        <f>16+4-10</f>
        <v>10</v>
      </c>
      <c r="E176" s="70"/>
      <c r="F176" s="54"/>
      <c r="G176" s="21"/>
      <c r="H176" s="22">
        <f t="shared" si="11"/>
        <v>0</v>
      </c>
      <c r="I176" s="58"/>
      <c r="J176" s="57"/>
      <c r="K176" s="23" t="s">
        <v>55</v>
      </c>
    </row>
    <row r="177" spans="1:11" s="1" customFormat="1" ht="72" customHeight="1" x14ac:dyDescent="0.25">
      <c r="A177" s="63"/>
      <c r="B177" s="57"/>
      <c r="C177" s="63"/>
      <c r="D177" s="47">
        <v>60</v>
      </c>
      <c r="E177" s="70"/>
      <c r="F177" s="54"/>
      <c r="G177" s="21"/>
      <c r="H177" s="22">
        <f t="shared" si="11"/>
        <v>0</v>
      </c>
      <c r="I177" s="58"/>
      <c r="J177" s="57"/>
      <c r="K177" s="23" t="s">
        <v>57</v>
      </c>
    </row>
    <row r="178" spans="1:11" s="1" customFormat="1" ht="61.5" customHeight="1" x14ac:dyDescent="0.25">
      <c r="A178" s="63"/>
      <c r="B178" s="57"/>
      <c r="C178" s="63"/>
      <c r="D178" s="46">
        <v>135</v>
      </c>
      <c r="E178" s="70"/>
      <c r="F178" s="54"/>
      <c r="G178" s="21"/>
      <c r="H178" s="22">
        <f t="shared" si="11"/>
        <v>0</v>
      </c>
      <c r="I178" s="58"/>
      <c r="J178" s="57"/>
      <c r="K178" s="23" t="s">
        <v>8</v>
      </c>
    </row>
    <row r="179" spans="1:11" s="1" customFormat="1" ht="41.25" customHeight="1" x14ac:dyDescent="0.25">
      <c r="A179" s="63"/>
      <c r="B179" s="57"/>
      <c r="C179" s="63"/>
      <c r="D179" s="46">
        <v>150</v>
      </c>
      <c r="E179" s="70"/>
      <c r="F179" s="54"/>
      <c r="G179" s="21"/>
      <c r="H179" s="22">
        <f t="shared" si="11"/>
        <v>0</v>
      </c>
      <c r="I179" s="58"/>
      <c r="J179" s="57"/>
      <c r="K179" s="23" t="s">
        <v>9</v>
      </c>
    </row>
    <row r="180" spans="1:11" s="1" customFormat="1" ht="35.25" customHeight="1" x14ac:dyDescent="0.25">
      <c r="A180" s="63"/>
      <c r="B180" s="57"/>
      <c r="C180" s="63"/>
      <c r="D180" s="46">
        <f>220.8-20.8</f>
        <v>200</v>
      </c>
      <c r="E180" s="70"/>
      <c r="F180" s="54"/>
      <c r="G180" s="21"/>
      <c r="H180" s="22">
        <f t="shared" si="11"/>
        <v>0</v>
      </c>
      <c r="I180" s="58"/>
      <c r="J180" s="57"/>
      <c r="K180" s="23" t="s">
        <v>10</v>
      </c>
    </row>
    <row r="181" spans="1:11" s="1" customFormat="1" ht="30.75" customHeight="1" x14ac:dyDescent="0.25">
      <c r="A181" s="63"/>
      <c r="B181" s="57"/>
      <c r="C181" s="63"/>
      <c r="D181" s="46">
        <f>170-20</f>
        <v>150</v>
      </c>
      <c r="E181" s="70"/>
      <c r="F181" s="54"/>
      <c r="G181" s="21"/>
      <c r="H181" s="22">
        <f t="shared" si="11"/>
        <v>0</v>
      </c>
      <c r="I181" s="58"/>
      <c r="J181" s="57"/>
      <c r="K181" s="23" t="s">
        <v>11</v>
      </c>
    </row>
    <row r="182" spans="1:11" s="1" customFormat="1" ht="42" customHeight="1" x14ac:dyDescent="0.25">
      <c r="A182" s="63"/>
      <c r="B182" s="57"/>
      <c r="C182" s="63"/>
      <c r="D182" s="46">
        <v>19</v>
      </c>
      <c r="E182" s="70"/>
      <c r="F182" s="54"/>
      <c r="G182" s="21"/>
      <c r="H182" s="22">
        <f t="shared" si="11"/>
        <v>0</v>
      </c>
      <c r="I182" s="58"/>
      <c r="J182" s="57"/>
      <c r="K182" s="23" t="s">
        <v>13</v>
      </c>
    </row>
    <row r="183" spans="1:11" s="1" customFormat="1" ht="58.5" customHeight="1" x14ac:dyDescent="0.25">
      <c r="A183" s="63">
        <v>17</v>
      </c>
      <c r="B183" s="57" t="s">
        <v>42</v>
      </c>
      <c r="C183" s="57" t="s">
        <v>43</v>
      </c>
      <c r="D183" s="46">
        <f>10-5</f>
        <v>5</v>
      </c>
      <c r="E183" s="62"/>
      <c r="F183" s="54" t="s">
        <v>59</v>
      </c>
      <c r="G183" s="21"/>
      <c r="H183" s="22">
        <f>D183*G183</f>
        <v>0</v>
      </c>
      <c r="I183" s="58"/>
      <c r="J183" s="57" t="s">
        <v>67</v>
      </c>
      <c r="K183" s="23" t="s">
        <v>68</v>
      </c>
    </row>
    <row r="184" spans="1:11" s="1" customFormat="1" ht="59.25" customHeight="1" x14ac:dyDescent="0.25">
      <c r="A184" s="63"/>
      <c r="B184" s="57"/>
      <c r="C184" s="57"/>
      <c r="D184" s="46">
        <f>5-3+1</f>
        <v>3</v>
      </c>
      <c r="E184" s="62"/>
      <c r="F184" s="54"/>
      <c r="G184" s="21"/>
      <c r="H184" s="22">
        <f t="shared" ref="H184:H207" si="12">D184*G184</f>
        <v>0</v>
      </c>
      <c r="I184" s="58"/>
      <c r="J184" s="57"/>
      <c r="K184" s="23" t="s">
        <v>58</v>
      </c>
    </row>
    <row r="185" spans="1:11" s="1" customFormat="1" ht="57.75" customHeight="1" x14ac:dyDescent="0.25">
      <c r="A185" s="63"/>
      <c r="B185" s="57"/>
      <c r="C185" s="57"/>
      <c r="D185" s="46">
        <f>3+4</f>
        <v>7</v>
      </c>
      <c r="E185" s="62"/>
      <c r="F185" s="54"/>
      <c r="G185" s="21"/>
      <c r="H185" s="22">
        <f t="shared" si="12"/>
        <v>0</v>
      </c>
      <c r="I185" s="58"/>
      <c r="J185" s="57"/>
      <c r="K185" s="23" t="s">
        <v>69</v>
      </c>
    </row>
    <row r="186" spans="1:11" s="1" customFormat="1" ht="58.5" customHeight="1" x14ac:dyDescent="0.25">
      <c r="A186" s="63"/>
      <c r="B186" s="57"/>
      <c r="C186" s="57"/>
      <c r="D186" s="46">
        <f>8-3-3</f>
        <v>2</v>
      </c>
      <c r="E186" s="62"/>
      <c r="F186" s="54"/>
      <c r="G186" s="21"/>
      <c r="H186" s="22">
        <f t="shared" si="12"/>
        <v>0</v>
      </c>
      <c r="I186" s="58"/>
      <c r="J186" s="57"/>
      <c r="K186" s="23" t="s">
        <v>56</v>
      </c>
    </row>
    <row r="187" spans="1:11" s="1" customFormat="1" ht="63" customHeight="1" x14ac:dyDescent="0.25">
      <c r="A187" s="63"/>
      <c r="B187" s="57"/>
      <c r="C187" s="63"/>
      <c r="D187" s="46">
        <f>6-3</f>
        <v>3</v>
      </c>
      <c r="E187" s="70"/>
      <c r="F187" s="54"/>
      <c r="G187" s="21"/>
      <c r="H187" s="22">
        <f t="shared" si="12"/>
        <v>0</v>
      </c>
      <c r="I187" s="58"/>
      <c r="J187" s="57"/>
      <c r="K187" s="23" t="s">
        <v>55</v>
      </c>
    </row>
    <row r="188" spans="1:11" s="1" customFormat="1" ht="48" customHeight="1" x14ac:dyDescent="0.25">
      <c r="A188" s="63"/>
      <c r="B188" s="57"/>
      <c r="C188" s="63"/>
      <c r="D188" s="47">
        <v>15</v>
      </c>
      <c r="E188" s="70"/>
      <c r="F188" s="54"/>
      <c r="G188" s="21"/>
      <c r="H188" s="22">
        <f t="shared" si="12"/>
        <v>0</v>
      </c>
      <c r="I188" s="58"/>
      <c r="J188" s="57"/>
      <c r="K188" s="23" t="s">
        <v>57</v>
      </c>
    </row>
    <row r="189" spans="1:11" s="1" customFormat="1" ht="67.5" customHeight="1" x14ac:dyDescent="0.25">
      <c r="A189" s="63"/>
      <c r="B189" s="57"/>
      <c r="C189" s="63"/>
      <c r="D189" s="46">
        <f>43-1</f>
        <v>42</v>
      </c>
      <c r="E189" s="70"/>
      <c r="F189" s="54"/>
      <c r="G189" s="21"/>
      <c r="H189" s="22">
        <f t="shared" si="12"/>
        <v>0</v>
      </c>
      <c r="I189" s="58"/>
      <c r="J189" s="57"/>
      <c r="K189" s="23" t="s">
        <v>8</v>
      </c>
    </row>
    <row r="190" spans="1:11" s="1" customFormat="1" ht="72.75" customHeight="1" x14ac:dyDescent="0.25">
      <c r="A190" s="63"/>
      <c r="B190" s="57"/>
      <c r="C190" s="63"/>
      <c r="D190" s="46">
        <f>60-18</f>
        <v>42</v>
      </c>
      <c r="E190" s="70"/>
      <c r="F190" s="54"/>
      <c r="G190" s="21"/>
      <c r="H190" s="22">
        <f t="shared" si="12"/>
        <v>0</v>
      </c>
      <c r="I190" s="58"/>
      <c r="J190" s="57"/>
      <c r="K190" s="23" t="s">
        <v>9</v>
      </c>
    </row>
    <row r="191" spans="1:11" s="1" customFormat="1" ht="50.25" customHeight="1" x14ac:dyDescent="0.25">
      <c r="A191" s="63"/>
      <c r="B191" s="57"/>
      <c r="C191" s="63"/>
      <c r="D191" s="46">
        <f>42+6</f>
        <v>48</v>
      </c>
      <c r="E191" s="70"/>
      <c r="F191" s="54"/>
      <c r="G191" s="21"/>
      <c r="H191" s="22">
        <f t="shared" si="12"/>
        <v>0</v>
      </c>
      <c r="I191" s="58"/>
      <c r="J191" s="57"/>
      <c r="K191" s="23" t="s">
        <v>10</v>
      </c>
    </row>
    <row r="192" spans="1:11" s="1" customFormat="1" ht="50.25" customHeight="1" x14ac:dyDescent="0.25">
      <c r="A192" s="63"/>
      <c r="B192" s="57"/>
      <c r="C192" s="63"/>
      <c r="D192" s="46">
        <f>42-6</f>
        <v>36</v>
      </c>
      <c r="E192" s="70"/>
      <c r="F192" s="54"/>
      <c r="G192" s="21"/>
      <c r="H192" s="22">
        <f t="shared" si="12"/>
        <v>0</v>
      </c>
      <c r="I192" s="58"/>
      <c r="J192" s="57"/>
      <c r="K192" s="23" t="s">
        <v>11</v>
      </c>
    </row>
    <row r="193" spans="1:11" s="1" customFormat="1" ht="50.25" customHeight="1" x14ac:dyDescent="0.25">
      <c r="A193" s="63"/>
      <c r="B193" s="57"/>
      <c r="C193" s="63"/>
      <c r="D193" s="46">
        <v>3</v>
      </c>
      <c r="E193" s="70"/>
      <c r="F193" s="54"/>
      <c r="G193" s="21"/>
      <c r="H193" s="22">
        <f t="shared" si="12"/>
        <v>0</v>
      </c>
      <c r="I193" s="58"/>
      <c r="J193" s="57"/>
      <c r="K193" s="23" t="s">
        <v>12</v>
      </c>
    </row>
    <row r="194" spans="1:11" s="1" customFormat="1" ht="40.5" customHeight="1" x14ac:dyDescent="0.25">
      <c r="A194" s="63"/>
      <c r="B194" s="57"/>
      <c r="C194" s="63"/>
      <c r="D194" s="46">
        <f>10-4</f>
        <v>6</v>
      </c>
      <c r="E194" s="70"/>
      <c r="F194" s="54"/>
      <c r="G194" s="21"/>
      <c r="H194" s="22">
        <f t="shared" si="12"/>
        <v>0</v>
      </c>
      <c r="I194" s="58"/>
      <c r="J194" s="57"/>
      <c r="K194" s="23" t="s">
        <v>13</v>
      </c>
    </row>
    <row r="195" spans="1:11" s="1" customFormat="1" ht="65.25" customHeight="1" x14ac:dyDescent="0.25">
      <c r="A195" s="63">
        <v>18</v>
      </c>
      <c r="B195" s="57" t="s">
        <v>44</v>
      </c>
      <c r="C195" s="57" t="s">
        <v>45</v>
      </c>
      <c r="D195" s="46">
        <f>30-15</f>
        <v>15</v>
      </c>
      <c r="E195" s="62"/>
      <c r="F195" s="54" t="s">
        <v>52</v>
      </c>
      <c r="G195" s="21"/>
      <c r="H195" s="22">
        <f t="shared" si="12"/>
        <v>0</v>
      </c>
      <c r="I195" s="58"/>
      <c r="J195" s="57" t="s">
        <v>67</v>
      </c>
      <c r="K195" s="23" t="s">
        <v>68</v>
      </c>
    </row>
    <row r="196" spans="1:11" s="1" customFormat="1" ht="39.75" customHeight="1" x14ac:dyDescent="0.25">
      <c r="A196" s="63"/>
      <c r="B196" s="57"/>
      <c r="C196" s="57"/>
      <c r="D196" s="46">
        <f>30-10</f>
        <v>20</v>
      </c>
      <c r="E196" s="62"/>
      <c r="F196" s="54"/>
      <c r="G196" s="21"/>
      <c r="H196" s="22">
        <f t="shared" si="12"/>
        <v>0</v>
      </c>
      <c r="I196" s="58"/>
      <c r="J196" s="57"/>
      <c r="K196" s="23" t="s">
        <v>58</v>
      </c>
    </row>
    <row r="197" spans="1:11" s="1" customFormat="1" ht="71.25" customHeight="1" x14ac:dyDescent="0.25">
      <c r="A197" s="63"/>
      <c r="B197" s="57"/>
      <c r="C197" s="57"/>
      <c r="D197" s="46">
        <f>15+5</f>
        <v>20</v>
      </c>
      <c r="E197" s="62"/>
      <c r="F197" s="54"/>
      <c r="G197" s="21"/>
      <c r="H197" s="22">
        <f t="shared" si="12"/>
        <v>0</v>
      </c>
      <c r="I197" s="58"/>
      <c r="J197" s="57"/>
      <c r="K197" s="23" t="s">
        <v>69</v>
      </c>
    </row>
    <row r="198" spans="1:11" s="1" customFormat="1" ht="52.5" customHeight="1" x14ac:dyDescent="0.25">
      <c r="A198" s="63"/>
      <c r="B198" s="57"/>
      <c r="C198" s="57"/>
      <c r="D198" s="46">
        <f>24+6-11</f>
        <v>19</v>
      </c>
      <c r="E198" s="62"/>
      <c r="F198" s="54"/>
      <c r="G198" s="21"/>
      <c r="H198" s="22">
        <f t="shared" si="12"/>
        <v>0</v>
      </c>
      <c r="I198" s="58"/>
      <c r="J198" s="57"/>
      <c r="K198" s="23" t="s">
        <v>56</v>
      </c>
    </row>
    <row r="199" spans="1:11" s="1" customFormat="1" ht="58.5" customHeight="1" x14ac:dyDescent="0.25">
      <c r="A199" s="63"/>
      <c r="B199" s="57"/>
      <c r="C199" s="57"/>
      <c r="D199" s="46">
        <f>20+10-10</f>
        <v>20</v>
      </c>
      <c r="E199" s="62"/>
      <c r="F199" s="54"/>
      <c r="G199" s="21"/>
      <c r="H199" s="22">
        <f t="shared" si="12"/>
        <v>0</v>
      </c>
      <c r="I199" s="58"/>
      <c r="J199" s="57"/>
      <c r="K199" s="23" t="s">
        <v>54</v>
      </c>
    </row>
    <row r="200" spans="1:11" s="1" customFormat="1" ht="58.5" customHeight="1" x14ac:dyDescent="0.25">
      <c r="A200" s="63"/>
      <c r="B200" s="57"/>
      <c r="C200" s="57"/>
      <c r="D200" s="46">
        <f>20-7</f>
        <v>13</v>
      </c>
      <c r="E200" s="62"/>
      <c r="F200" s="54"/>
      <c r="G200" s="21"/>
      <c r="H200" s="22">
        <f t="shared" si="12"/>
        <v>0</v>
      </c>
      <c r="I200" s="58"/>
      <c r="J200" s="57"/>
      <c r="K200" s="23" t="s">
        <v>55</v>
      </c>
    </row>
    <row r="201" spans="1:11" s="1" customFormat="1" ht="63" customHeight="1" x14ac:dyDescent="0.25">
      <c r="A201" s="63"/>
      <c r="B201" s="57"/>
      <c r="C201" s="57"/>
      <c r="D201" s="47">
        <f>150-30</f>
        <v>120</v>
      </c>
      <c r="E201" s="62"/>
      <c r="F201" s="54"/>
      <c r="G201" s="21"/>
      <c r="H201" s="22">
        <f t="shared" si="12"/>
        <v>0</v>
      </c>
      <c r="I201" s="58"/>
      <c r="J201" s="57"/>
      <c r="K201" s="23" t="s">
        <v>57</v>
      </c>
    </row>
    <row r="202" spans="1:11" s="1" customFormat="1" ht="62.25" customHeight="1" x14ac:dyDescent="0.25">
      <c r="A202" s="63"/>
      <c r="B202" s="57"/>
      <c r="C202" s="57"/>
      <c r="D202" s="46">
        <v>260</v>
      </c>
      <c r="E202" s="62"/>
      <c r="F202" s="54"/>
      <c r="G202" s="21"/>
      <c r="H202" s="22">
        <f t="shared" si="12"/>
        <v>0</v>
      </c>
      <c r="I202" s="58"/>
      <c r="J202" s="57"/>
      <c r="K202" s="23" t="s">
        <v>8</v>
      </c>
    </row>
    <row r="203" spans="1:11" s="1" customFormat="1" ht="33.75" customHeight="1" x14ac:dyDescent="0.25">
      <c r="A203" s="63"/>
      <c r="B203" s="57"/>
      <c r="C203" s="57"/>
      <c r="D203" s="46">
        <v>293</v>
      </c>
      <c r="E203" s="62"/>
      <c r="F203" s="54"/>
      <c r="G203" s="21"/>
      <c r="H203" s="22">
        <f t="shared" si="12"/>
        <v>0</v>
      </c>
      <c r="I203" s="58"/>
      <c r="J203" s="57"/>
      <c r="K203" s="23" t="s">
        <v>9</v>
      </c>
    </row>
    <row r="204" spans="1:11" s="1" customFormat="1" ht="34.5" customHeight="1" x14ac:dyDescent="0.25">
      <c r="A204" s="63"/>
      <c r="B204" s="57"/>
      <c r="C204" s="57"/>
      <c r="D204" s="46">
        <f>260-5</f>
        <v>255</v>
      </c>
      <c r="E204" s="62"/>
      <c r="F204" s="54"/>
      <c r="G204" s="21"/>
      <c r="H204" s="22">
        <f t="shared" si="12"/>
        <v>0</v>
      </c>
      <c r="I204" s="58"/>
      <c r="J204" s="57"/>
      <c r="K204" s="23" t="s">
        <v>10</v>
      </c>
    </row>
    <row r="205" spans="1:11" s="1" customFormat="1" ht="33.75" customHeight="1" x14ac:dyDescent="0.25">
      <c r="A205" s="63"/>
      <c r="B205" s="57"/>
      <c r="C205" s="57"/>
      <c r="D205" s="46">
        <v>170</v>
      </c>
      <c r="E205" s="62"/>
      <c r="F205" s="54"/>
      <c r="G205" s="21"/>
      <c r="H205" s="22">
        <f t="shared" si="12"/>
        <v>0</v>
      </c>
      <c r="I205" s="58"/>
      <c r="J205" s="57"/>
      <c r="K205" s="23" t="s">
        <v>11</v>
      </c>
    </row>
    <row r="206" spans="1:11" s="1" customFormat="1" ht="33.75" customHeight="1" x14ac:dyDescent="0.25">
      <c r="A206" s="63"/>
      <c r="B206" s="57"/>
      <c r="C206" s="57"/>
      <c r="D206" s="46">
        <v>5</v>
      </c>
      <c r="E206" s="62"/>
      <c r="F206" s="54"/>
      <c r="G206" s="21"/>
      <c r="H206" s="22">
        <f t="shared" si="12"/>
        <v>0</v>
      </c>
      <c r="I206" s="58"/>
      <c r="J206" s="57"/>
      <c r="K206" s="23" t="s">
        <v>12</v>
      </c>
    </row>
    <row r="207" spans="1:11" s="1" customFormat="1" ht="36.75" customHeight="1" x14ac:dyDescent="0.25">
      <c r="A207" s="63"/>
      <c r="B207" s="57"/>
      <c r="C207" s="57"/>
      <c r="D207" s="46">
        <v>22</v>
      </c>
      <c r="E207" s="62"/>
      <c r="F207" s="54"/>
      <c r="G207" s="21"/>
      <c r="H207" s="22">
        <f t="shared" si="12"/>
        <v>0</v>
      </c>
      <c r="I207" s="58"/>
      <c r="J207" s="57"/>
      <c r="K207" s="23" t="s">
        <v>13</v>
      </c>
    </row>
    <row r="208" spans="1:11" s="1" customFormat="1" ht="65.25" customHeight="1" x14ac:dyDescent="0.25">
      <c r="A208" s="63">
        <v>19</v>
      </c>
      <c r="B208" s="57" t="s">
        <v>46</v>
      </c>
      <c r="C208" s="57" t="s">
        <v>47</v>
      </c>
      <c r="D208" s="46">
        <f>1.8-0.6-0.2</f>
        <v>1.0000000000000002</v>
      </c>
      <c r="E208" s="62"/>
      <c r="F208" s="54" t="s">
        <v>52</v>
      </c>
      <c r="G208" s="21"/>
      <c r="H208" s="22">
        <f>D208*G208</f>
        <v>0</v>
      </c>
      <c r="I208" s="58"/>
      <c r="J208" s="57" t="s">
        <v>67</v>
      </c>
      <c r="K208" s="23" t="s">
        <v>68</v>
      </c>
    </row>
    <row r="209" spans="1:11" s="1" customFormat="1" ht="65.25" customHeight="1" x14ac:dyDescent="0.25">
      <c r="A209" s="63"/>
      <c r="B209" s="57"/>
      <c r="C209" s="57"/>
      <c r="D209" s="46">
        <f>2-1</f>
        <v>1</v>
      </c>
      <c r="E209" s="62"/>
      <c r="F209" s="54"/>
      <c r="G209" s="21"/>
      <c r="H209" s="22">
        <f t="shared" ref="H209:H231" si="13">D209*G209</f>
        <v>0</v>
      </c>
      <c r="I209" s="58"/>
      <c r="J209" s="57"/>
      <c r="K209" s="23" t="s">
        <v>58</v>
      </c>
    </row>
    <row r="210" spans="1:11" s="1" customFormat="1" ht="66.75" customHeight="1" x14ac:dyDescent="0.25">
      <c r="A210" s="63"/>
      <c r="B210" s="57"/>
      <c r="C210" s="57"/>
      <c r="D210" s="46">
        <f>0.5+0.5-0.5</f>
        <v>0.5</v>
      </c>
      <c r="E210" s="62"/>
      <c r="F210" s="54"/>
      <c r="G210" s="21"/>
      <c r="H210" s="22">
        <f t="shared" si="13"/>
        <v>0</v>
      </c>
      <c r="I210" s="58"/>
      <c r="J210" s="57"/>
      <c r="K210" s="23" t="s">
        <v>69</v>
      </c>
    </row>
    <row r="211" spans="1:11" s="1" customFormat="1" ht="58.5" customHeight="1" x14ac:dyDescent="0.25">
      <c r="A211" s="63"/>
      <c r="B211" s="57"/>
      <c r="C211" s="57"/>
      <c r="D211" s="46">
        <v>1</v>
      </c>
      <c r="E211" s="62"/>
      <c r="F211" s="54"/>
      <c r="G211" s="21"/>
      <c r="H211" s="22">
        <f t="shared" si="13"/>
        <v>0</v>
      </c>
      <c r="I211" s="58"/>
      <c r="J211" s="57"/>
      <c r="K211" s="23" t="s">
        <v>56</v>
      </c>
    </row>
    <row r="212" spans="1:11" s="1" customFormat="1" ht="48" customHeight="1" x14ac:dyDescent="0.25">
      <c r="A212" s="63"/>
      <c r="B212" s="57"/>
      <c r="C212" s="57"/>
      <c r="D212" s="46">
        <v>1.5</v>
      </c>
      <c r="E212" s="62"/>
      <c r="F212" s="54"/>
      <c r="G212" s="21"/>
      <c r="H212" s="22">
        <f t="shared" si="13"/>
        <v>0</v>
      </c>
      <c r="I212" s="58"/>
      <c r="J212" s="57"/>
      <c r="K212" s="23" t="s">
        <v>54</v>
      </c>
    </row>
    <row r="213" spans="1:11" s="1" customFormat="1" ht="43.5" customHeight="1" x14ac:dyDescent="0.25">
      <c r="A213" s="63"/>
      <c r="B213" s="57"/>
      <c r="C213" s="57"/>
      <c r="D213" s="46">
        <v>1</v>
      </c>
      <c r="E213" s="62"/>
      <c r="F213" s="54"/>
      <c r="G213" s="21"/>
      <c r="H213" s="22">
        <f t="shared" si="13"/>
        <v>0</v>
      </c>
      <c r="I213" s="58"/>
      <c r="J213" s="57"/>
      <c r="K213" s="23" t="s">
        <v>55</v>
      </c>
    </row>
    <row r="214" spans="1:11" s="1" customFormat="1" ht="59.25" customHeight="1" x14ac:dyDescent="0.25">
      <c r="A214" s="63"/>
      <c r="B214" s="57"/>
      <c r="C214" s="57"/>
      <c r="D214" s="47">
        <v>1</v>
      </c>
      <c r="E214" s="62"/>
      <c r="F214" s="54"/>
      <c r="G214" s="21"/>
      <c r="H214" s="22">
        <f t="shared" si="13"/>
        <v>0</v>
      </c>
      <c r="I214" s="58"/>
      <c r="J214" s="57"/>
      <c r="K214" s="23" t="s">
        <v>57</v>
      </c>
    </row>
    <row r="215" spans="1:11" s="1" customFormat="1" ht="59.25" customHeight="1" x14ac:dyDescent="0.25">
      <c r="A215" s="63"/>
      <c r="B215" s="57"/>
      <c r="C215" s="57"/>
      <c r="D215" s="46">
        <v>3</v>
      </c>
      <c r="E215" s="62"/>
      <c r="F215" s="54"/>
      <c r="G215" s="21"/>
      <c r="H215" s="22">
        <f t="shared" si="13"/>
        <v>0</v>
      </c>
      <c r="I215" s="58"/>
      <c r="J215" s="57"/>
      <c r="K215" s="23" t="s">
        <v>8</v>
      </c>
    </row>
    <row r="216" spans="1:11" s="1" customFormat="1" ht="54" customHeight="1" x14ac:dyDescent="0.25">
      <c r="A216" s="63"/>
      <c r="B216" s="57"/>
      <c r="C216" s="57"/>
      <c r="D216" s="46">
        <v>1.5</v>
      </c>
      <c r="E216" s="62"/>
      <c r="F216" s="54"/>
      <c r="G216" s="21"/>
      <c r="H216" s="22">
        <f t="shared" si="13"/>
        <v>0</v>
      </c>
      <c r="I216" s="58"/>
      <c r="J216" s="57"/>
      <c r="K216" s="23" t="s">
        <v>9</v>
      </c>
    </row>
    <row r="217" spans="1:11" s="1" customFormat="1" ht="35.25" customHeight="1" x14ac:dyDescent="0.25">
      <c r="A217" s="63"/>
      <c r="B217" s="57"/>
      <c r="C217" s="57"/>
      <c r="D217" s="46">
        <v>2</v>
      </c>
      <c r="E217" s="62"/>
      <c r="F217" s="54"/>
      <c r="G217" s="21"/>
      <c r="H217" s="22">
        <f t="shared" si="13"/>
        <v>0</v>
      </c>
      <c r="I217" s="58"/>
      <c r="J217" s="57"/>
      <c r="K217" s="23" t="s">
        <v>10</v>
      </c>
    </row>
    <row r="218" spans="1:11" s="1" customFormat="1" ht="35.25" customHeight="1" x14ac:dyDescent="0.25">
      <c r="A218" s="63"/>
      <c r="B218" s="57"/>
      <c r="C218" s="57"/>
      <c r="D218" s="46">
        <v>1</v>
      </c>
      <c r="E218" s="62"/>
      <c r="F218" s="54"/>
      <c r="G218" s="21"/>
      <c r="H218" s="22">
        <f t="shared" si="13"/>
        <v>0</v>
      </c>
      <c r="I218" s="58"/>
      <c r="J218" s="57"/>
      <c r="K218" s="23" t="s">
        <v>11</v>
      </c>
    </row>
    <row r="219" spans="1:11" s="1" customFormat="1" ht="35.25" customHeight="1" x14ac:dyDescent="0.25">
      <c r="A219" s="63"/>
      <c r="B219" s="57"/>
      <c r="C219" s="57"/>
      <c r="D219" s="46">
        <v>1</v>
      </c>
      <c r="E219" s="62"/>
      <c r="F219" s="54"/>
      <c r="G219" s="21"/>
      <c r="H219" s="22">
        <f t="shared" si="13"/>
        <v>0</v>
      </c>
      <c r="I219" s="58"/>
      <c r="J219" s="57"/>
      <c r="K219" s="23" t="s">
        <v>12</v>
      </c>
    </row>
    <row r="220" spans="1:11" s="1" customFormat="1" ht="34.5" customHeight="1" x14ac:dyDescent="0.25">
      <c r="A220" s="63"/>
      <c r="B220" s="57"/>
      <c r="C220" s="57"/>
      <c r="D220" s="46">
        <v>1</v>
      </c>
      <c r="E220" s="62"/>
      <c r="F220" s="54"/>
      <c r="G220" s="21"/>
      <c r="H220" s="22">
        <f t="shared" si="13"/>
        <v>0</v>
      </c>
      <c r="I220" s="58"/>
      <c r="J220" s="57"/>
      <c r="K220" s="23" t="s">
        <v>13</v>
      </c>
    </row>
    <row r="221" spans="1:11" s="1" customFormat="1" ht="64.5" customHeight="1" x14ac:dyDescent="0.25">
      <c r="A221" s="63">
        <v>20</v>
      </c>
      <c r="B221" s="57" t="s">
        <v>48</v>
      </c>
      <c r="C221" s="57" t="s">
        <v>49</v>
      </c>
      <c r="D221" s="46">
        <f>25-13-2</f>
        <v>10</v>
      </c>
      <c r="E221" s="62"/>
      <c r="F221" s="54" t="s">
        <v>52</v>
      </c>
      <c r="G221" s="21"/>
      <c r="H221" s="22">
        <f t="shared" si="13"/>
        <v>0</v>
      </c>
      <c r="I221" s="58"/>
      <c r="J221" s="57" t="s">
        <v>67</v>
      </c>
      <c r="K221" s="23" t="s">
        <v>68</v>
      </c>
    </row>
    <row r="222" spans="1:11" s="1" customFormat="1" ht="55.5" customHeight="1" x14ac:dyDescent="0.25">
      <c r="A222" s="63"/>
      <c r="B222" s="57"/>
      <c r="C222" s="57"/>
      <c r="D222" s="46">
        <f>22-15</f>
        <v>7</v>
      </c>
      <c r="E222" s="62"/>
      <c r="F222" s="54"/>
      <c r="G222" s="21"/>
      <c r="H222" s="22">
        <f t="shared" si="13"/>
        <v>0</v>
      </c>
      <c r="I222" s="58"/>
      <c r="J222" s="57"/>
      <c r="K222" s="23" t="s">
        <v>58</v>
      </c>
    </row>
    <row r="223" spans="1:11" s="1" customFormat="1" ht="55.5" customHeight="1" x14ac:dyDescent="0.25">
      <c r="A223" s="63"/>
      <c r="B223" s="57"/>
      <c r="C223" s="57"/>
      <c r="D223" s="46">
        <f>10-3</f>
        <v>7</v>
      </c>
      <c r="E223" s="62"/>
      <c r="F223" s="54"/>
      <c r="G223" s="21"/>
      <c r="H223" s="22">
        <f t="shared" si="13"/>
        <v>0</v>
      </c>
      <c r="I223" s="58"/>
      <c r="J223" s="57"/>
      <c r="K223" s="23" t="s">
        <v>69</v>
      </c>
    </row>
    <row r="224" spans="1:11" s="1" customFormat="1" ht="57.75" customHeight="1" x14ac:dyDescent="0.25">
      <c r="A224" s="63"/>
      <c r="B224" s="57"/>
      <c r="C224" s="57"/>
      <c r="D224" s="46">
        <f>25-13-3</f>
        <v>9</v>
      </c>
      <c r="E224" s="62"/>
      <c r="F224" s="54"/>
      <c r="G224" s="21"/>
      <c r="H224" s="22">
        <f t="shared" si="13"/>
        <v>0</v>
      </c>
      <c r="I224" s="58"/>
      <c r="J224" s="57"/>
      <c r="K224" s="23" t="s">
        <v>53</v>
      </c>
    </row>
    <row r="225" spans="1:11" s="1" customFormat="1" ht="54" customHeight="1" x14ac:dyDescent="0.25">
      <c r="A225" s="63"/>
      <c r="B225" s="57"/>
      <c r="C225" s="57"/>
      <c r="D225" s="46">
        <f>20-8-2</f>
        <v>10</v>
      </c>
      <c r="E225" s="62"/>
      <c r="F225" s="54"/>
      <c r="G225" s="21"/>
      <c r="H225" s="22">
        <f t="shared" si="13"/>
        <v>0</v>
      </c>
      <c r="I225" s="58"/>
      <c r="J225" s="57"/>
      <c r="K225" s="23" t="s">
        <v>54</v>
      </c>
    </row>
    <row r="226" spans="1:11" s="1" customFormat="1" ht="52.5" customHeight="1" x14ac:dyDescent="0.25">
      <c r="A226" s="63"/>
      <c r="B226" s="57"/>
      <c r="C226" s="57"/>
      <c r="D226" s="46">
        <f>15-8</f>
        <v>7</v>
      </c>
      <c r="E226" s="62"/>
      <c r="F226" s="54"/>
      <c r="G226" s="21"/>
      <c r="H226" s="22">
        <f t="shared" si="13"/>
        <v>0</v>
      </c>
      <c r="I226" s="58"/>
      <c r="J226" s="57"/>
      <c r="K226" s="23" t="s">
        <v>55</v>
      </c>
    </row>
    <row r="227" spans="1:11" s="1" customFormat="1" ht="51.75" customHeight="1" x14ac:dyDescent="0.25">
      <c r="A227" s="63"/>
      <c r="B227" s="57"/>
      <c r="C227" s="57"/>
      <c r="D227" s="47">
        <f>2-1</f>
        <v>1</v>
      </c>
      <c r="E227" s="62"/>
      <c r="F227" s="54"/>
      <c r="G227" s="21"/>
      <c r="H227" s="22">
        <f t="shared" si="13"/>
        <v>0</v>
      </c>
      <c r="I227" s="58"/>
      <c r="J227" s="57"/>
      <c r="K227" s="23" t="s">
        <v>57</v>
      </c>
    </row>
    <row r="228" spans="1:11" s="1" customFormat="1" ht="46.5" customHeight="1" x14ac:dyDescent="0.25">
      <c r="A228" s="63"/>
      <c r="B228" s="57"/>
      <c r="C228" s="57"/>
      <c r="D228" s="46">
        <v>3</v>
      </c>
      <c r="E228" s="62"/>
      <c r="F228" s="54"/>
      <c r="G228" s="21"/>
      <c r="H228" s="22">
        <f t="shared" si="13"/>
        <v>0</v>
      </c>
      <c r="I228" s="58"/>
      <c r="J228" s="57"/>
      <c r="K228" s="23" t="s">
        <v>8</v>
      </c>
    </row>
    <row r="229" spans="1:11" s="1" customFormat="1" ht="34.5" customHeight="1" x14ac:dyDescent="0.25">
      <c r="A229" s="63"/>
      <c r="B229" s="57"/>
      <c r="C229" s="57"/>
      <c r="D229" s="46">
        <v>7</v>
      </c>
      <c r="E229" s="62"/>
      <c r="F229" s="54"/>
      <c r="G229" s="21"/>
      <c r="H229" s="22">
        <f t="shared" si="13"/>
        <v>0</v>
      </c>
      <c r="I229" s="58"/>
      <c r="J229" s="57"/>
      <c r="K229" s="23" t="s">
        <v>9</v>
      </c>
    </row>
    <row r="230" spans="1:11" s="1" customFormat="1" ht="31.5" customHeight="1" x14ac:dyDescent="0.25">
      <c r="A230" s="63"/>
      <c r="B230" s="57"/>
      <c r="C230" s="57"/>
      <c r="D230" s="46">
        <v>6.5</v>
      </c>
      <c r="E230" s="62"/>
      <c r="F230" s="54"/>
      <c r="G230" s="21"/>
      <c r="H230" s="22">
        <f t="shared" si="13"/>
        <v>0</v>
      </c>
      <c r="I230" s="58"/>
      <c r="J230" s="57"/>
      <c r="K230" s="23" t="s">
        <v>10</v>
      </c>
    </row>
    <row r="231" spans="1:11" s="1" customFormat="1" ht="54" customHeight="1" x14ac:dyDescent="0.25">
      <c r="A231" s="63"/>
      <c r="B231" s="57"/>
      <c r="C231" s="57"/>
      <c r="D231" s="46">
        <v>4</v>
      </c>
      <c r="E231" s="62"/>
      <c r="F231" s="54"/>
      <c r="G231" s="21"/>
      <c r="H231" s="22">
        <f t="shared" si="13"/>
        <v>0</v>
      </c>
      <c r="I231" s="58"/>
      <c r="J231" s="57"/>
      <c r="K231" s="23" t="s">
        <v>11</v>
      </c>
    </row>
    <row r="232" spans="1:11" ht="37.5" customHeight="1" x14ac:dyDescent="0.25">
      <c r="A232" s="41"/>
      <c r="B232" s="41"/>
      <c r="C232" s="41"/>
      <c r="D232" s="48"/>
      <c r="E232" s="42"/>
      <c r="F232" s="43"/>
      <c r="G232" s="41"/>
      <c r="H232" s="44">
        <f>SUM(H4:H231)</f>
        <v>0</v>
      </c>
      <c r="I232" s="45"/>
      <c r="J232" s="41"/>
      <c r="K232" s="41"/>
    </row>
    <row r="233" spans="1:11" ht="67.5" customHeight="1" x14ac:dyDescent="0.25">
      <c r="A233"/>
      <c r="B233" s="2"/>
      <c r="C233" s="34"/>
      <c r="D233" s="49"/>
      <c r="E233" s="24"/>
      <c r="F233" s="3"/>
      <c r="G233" s="64"/>
      <c r="H233" s="64"/>
      <c r="I233" s="64"/>
      <c r="J233" s="64"/>
      <c r="K233" s="64"/>
    </row>
    <row r="234" spans="1:11" ht="18" x14ac:dyDescent="0.25">
      <c r="A234"/>
      <c r="B234" s="4"/>
      <c r="C234" s="35"/>
      <c r="D234" s="50"/>
      <c r="E234" s="25"/>
      <c r="F234" s="1"/>
      <c r="G234" s="5"/>
      <c r="H234" s="6"/>
      <c r="I234" s="36"/>
      <c r="J234" s="28"/>
      <c r="K234" s="31"/>
    </row>
    <row r="235" spans="1:11" x14ac:dyDescent="0.25">
      <c r="A235"/>
      <c r="B235" s="7"/>
      <c r="C235" s="28"/>
      <c r="D235" s="50"/>
      <c r="E235" s="25"/>
      <c r="F235" s="1"/>
      <c r="G235" s="5"/>
      <c r="H235" s="6"/>
      <c r="I235" s="36"/>
      <c r="J235" s="28"/>
      <c r="K235" s="31"/>
    </row>
    <row r="236" spans="1:11" ht="18.75" x14ac:dyDescent="0.25">
      <c r="A236"/>
      <c r="B236" s="65"/>
      <c r="C236" s="65"/>
      <c r="D236" s="65"/>
      <c r="E236" s="65"/>
      <c r="F236" s="65"/>
      <c r="G236" s="66"/>
      <c r="H236" s="66"/>
      <c r="I236" s="66"/>
      <c r="J236" s="66"/>
      <c r="K236" s="66"/>
    </row>
    <row r="237" spans="1:11" ht="64.5" customHeight="1" x14ac:dyDescent="0.3">
      <c r="A237"/>
      <c r="B237" s="67"/>
      <c r="C237" s="68"/>
      <c r="D237" s="68"/>
      <c r="E237" s="68"/>
      <c r="F237" s="68"/>
      <c r="G237" s="69"/>
      <c r="H237" s="66"/>
      <c r="I237" s="66"/>
      <c r="J237" s="66"/>
      <c r="K237" s="66"/>
    </row>
    <row r="238" spans="1:11" x14ac:dyDescent="0.25">
      <c r="A238" s="8"/>
      <c r="K238" s="32"/>
    </row>
    <row r="239" spans="1:11" x14ac:dyDescent="0.25">
      <c r="A239" s="8"/>
      <c r="B239" s="8"/>
      <c r="C239" s="30"/>
      <c r="D239" s="52"/>
      <c r="E239" s="27"/>
      <c r="F239" s="13"/>
      <c r="G239" s="8"/>
      <c r="H239" s="8"/>
      <c r="I239" s="38"/>
      <c r="J239" s="30"/>
      <c r="K239" s="32"/>
    </row>
  </sheetData>
  <mergeCells count="1624">
    <mergeCell ref="B195:B207"/>
    <mergeCell ref="C195:C207"/>
    <mergeCell ref="I195:I207"/>
    <mergeCell ref="J195:J207"/>
    <mergeCell ref="E195:E207"/>
    <mergeCell ref="A183:A194"/>
    <mergeCell ref="B183:B194"/>
    <mergeCell ref="C183:C194"/>
    <mergeCell ref="A133:A145"/>
    <mergeCell ref="B133:B145"/>
    <mergeCell ref="C133:C145"/>
    <mergeCell ref="I133:I145"/>
    <mergeCell ref="J133:J145"/>
    <mergeCell ref="E133:E145"/>
    <mergeCell ref="A129:A132"/>
    <mergeCell ref="B129:B132"/>
    <mergeCell ref="C129:C132"/>
    <mergeCell ref="A159:A170"/>
    <mergeCell ref="B159:B170"/>
    <mergeCell ref="C159:C170"/>
    <mergeCell ref="I159:I170"/>
    <mergeCell ref="J159:J170"/>
    <mergeCell ref="E159:E170"/>
    <mergeCell ref="A146:A158"/>
    <mergeCell ref="B146:B158"/>
    <mergeCell ref="C146:C158"/>
    <mergeCell ref="I146:I158"/>
    <mergeCell ref="J146:J158"/>
    <mergeCell ref="E146:E158"/>
    <mergeCell ref="F183:F194"/>
    <mergeCell ref="F133:F145"/>
    <mergeCell ref="F146:F158"/>
    <mergeCell ref="G233:K233"/>
    <mergeCell ref="B236:F236"/>
    <mergeCell ref="G236:K236"/>
    <mergeCell ref="B237:F237"/>
    <mergeCell ref="G237:K237"/>
    <mergeCell ref="E4:E16"/>
    <mergeCell ref="E17:E29"/>
    <mergeCell ref="E30:E42"/>
    <mergeCell ref="E43:E55"/>
    <mergeCell ref="E56:E68"/>
    <mergeCell ref="A221:A231"/>
    <mergeCell ref="B221:B231"/>
    <mergeCell ref="C221:C231"/>
    <mergeCell ref="I221:I231"/>
    <mergeCell ref="J221:J231"/>
    <mergeCell ref="E221:E231"/>
    <mergeCell ref="A208:A220"/>
    <mergeCell ref="B208:B220"/>
    <mergeCell ref="C208:C220"/>
    <mergeCell ref="I208:I220"/>
    <mergeCell ref="J208:J220"/>
    <mergeCell ref="E208:E220"/>
    <mergeCell ref="A195:A207"/>
    <mergeCell ref="I183:I194"/>
    <mergeCell ref="J183:J194"/>
    <mergeCell ref="E183:E194"/>
    <mergeCell ref="A171:A182"/>
    <mergeCell ref="B171:B182"/>
    <mergeCell ref="C171:C182"/>
    <mergeCell ref="I171:I182"/>
    <mergeCell ref="J171:J182"/>
    <mergeCell ref="E171:E182"/>
    <mergeCell ref="I129:I132"/>
    <mergeCell ref="J129:J132"/>
    <mergeCell ref="E129:E132"/>
    <mergeCell ref="A116:A128"/>
    <mergeCell ref="B116:B128"/>
    <mergeCell ref="C116:C128"/>
    <mergeCell ref="I116:I128"/>
    <mergeCell ref="J116:J128"/>
    <mergeCell ref="E116:E128"/>
    <mergeCell ref="A103:A115"/>
    <mergeCell ref="B103:B115"/>
    <mergeCell ref="C103:C115"/>
    <mergeCell ref="I103:I115"/>
    <mergeCell ref="J103:J115"/>
    <mergeCell ref="E103:E115"/>
    <mergeCell ref="A99:A102"/>
    <mergeCell ref="B99:B102"/>
    <mergeCell ref="C99:C102"/>
    <mergeCell ref="I99:I102"/>
    <mergeCell ref="J99:J102"/>
    <mergeCell ref="E99:E102"/>
    <mergeCell ref="F99:F102"/>
    <mergeCell ref="F103:F115"/>
    <mergeCell ref="F116:F128"/>
    <mergeCell ref="F129:F132"/>
    <mergeCell ref="B17:B29"/>
    <mergeCell ref="C17:C29"/>
    <mergeCell ref="I17:I29"/>
    <mergeCell ref="J17:J29"/>
    <mergeCell ref="F4:F16"/>
    <mergeCell ref="F17:F29"/>
    <mergeCell ref="F30:F42"/>
    <mergeCell ref="F43:F55"/>
    <mergeCell ref="F56:F68"/>
    <mergeCell ref="A95:A98"/>
    <mergeCell ref="B95:B98"/>
    <mergeCell ref="C95:C98"/>
    <mergeCell ref="I95:I98"/>
    <mergeCell ref="J95:J98"/>
    <mergeCell ref="A82:A94"/>
    <mergeCell ref="B82:B94"/>
    <mergeCell ref="C82:C94"/>
    <mergeCell ref="I82:I94"/>
    <mergeCell ref="J82:J94"/>
    <mergeCell ref="E82:E94"/>
    <mergeCell ref="E95:E98"/>
    <mergeCell ref="A69:A81"/>
    <mergeCell ref="B69:B81"/>
    <mergeCell ref="C69:C81"/>
    <mergeCell ref="I69:I81"/>
    <mergeCell ref="J69:J81"/>
    <mergeCell ref="E69:E81"/>
    <mergeCell ref="F69:F81"/>
    <mergeCell ref="F82:F94"/>
    <mergeCell ref="F95:F98"/>
    <mergeCell ref="WYH1:WYR1"/>
    <mergeCell ref="WYS1:WZC1"/>
    <mergeCell ref="WZD1:WZN1"/>
    <mergeCell ref="WZO1:WZS1"/>
    <mergeCell ref="A2:K2"/>
    <mergeCell ref="A4:A16"/>
    <mergeCell ref="B4:B16"/>
    <mergeCell ref="C4:C16"/>
    <mergeCell ref="I4:I16"/>
    <mergeCell ref="WVT1:WWD1"/>
    <mergeCell ref="WWE1:WWO1"/>
    <mergeCell ref="WWP1:WWZ1"/>
    <mergeCell ref="WXA1:WXK1"/>
    <mergeCell ref="WXL1:WXV1"/>
    <mergeCell ref="WXW1:WYG1"/>
    <mergeCell ref="WTF1:WTP1"/>
    <mergeCell ref="WTQ1:WUA1"/>
    <mergeCell ref="WUB1:WUL1"/>
    <mergeCell ref="WUM1:WUW1"/>
    <mergeCell ref="WUX1:WVH1"/>
    <mergeCell ref="WVI1:WVS1"/>
    <mergeCell ref="WQR1:WRB1"/>
    <mergeCell ref="WRC1:WRM1"/>
    <mergeCell ref="WRN1:WRX1"/>
    <mergeCell ref="WRY1:WSI1"/>
    <mergeCell ref="WSJ1:WST1"/>
    <mergeCell ref="WSU1:WTE1"/>
    <mergeCell ref="WOD1:WON1"/>
    <mergeCell ref="WOO1:WOY1"/>
    <mergeCell ref="WOZ1:WPJ1"/>
    <mergeCell ref="WPK1:WPU1"/>
    <mergeCell ref="WPV1:WQF1"/>
    <mergeCell ref="WQG1:WQQ1"/>
    <mergeCell ref="WLP1:WLZ1"/>
    <mergeCell ref="WMA1:WMK1"/>
    <mergeCell ref="WML1:WMV1"/>
    <mergeCell ref="WMW1:WNG1"/>
    <mergeCell ref="WNH1:WNR1"/>
    <mergeCell ref="WNS1:WOC1"/>
    <mergeCell ref="WJB1:WJL1"/>
    <mergeCell ref="WJM1:WJW1"/>
    <mergeCell ref="WJX1:WKH1"/>
    <mergeCell ref="WKI1:WKS1"/>
    <mergeCell ref="WKT1:WLD1"/>
    <mergeCell ref="WLE1:WLO1"/>
    <mergeCell ref="WGN1:WGX1"/>
    <mergeCell ref="WGY1:WHI1"/>
    <mergeCell ref="WHJ1:WHT1"/>
    <mergeCell ref="WHU1:WIE1"/>
    <mergeCell ref="WIF1:WIP1"/>
    <mergeCell ref="WIQ1:WJA1"/>
    <mergeCell ref="WDZ1:WEJ1"/>
    <mergeCell ref="WEK1:WEU1"/>
    <mergeCell ref="WEV1:WFF1"/>
    <mergeCell ref="WFG1:WFQ1"/>
    <mergeCell ref="WFR1:WGB1"/>
    <mergeCell ref="WGC1:WGM1"/>
    <mergeCell ref="WBL1:WBV1"/>
    <mergeCell ref="WBW1:WCG1"/>
    <mergeCell ref="WCH1:WCR1"/>
    <mergeCell ref="WCS1:WDC1"/>
    <mergeCell ref="WDD1:WDN1"/>
    <mergeCell ref="WDO1:WDY1"/>
    <mergeCell ref="VYX1:VZH1"/>
    <mergeCell ref="VZI1:VZS1"/>
    <mergeCell ref="VZT1:WAD1"/>
    <mergeCell ref="WAE1:WAO1"/>
    <mergeCell ref="WAP1:WAZ1"/>
    <mergeCell ref="WBA1:WBK1"/>
    <mergeCell ref="VWJ1:VWT1"/>
    <mergeCell ref="VWU1:VXE1"/>
    <mergeCell ref="VXF1:VXP1"/>
    <mergeCell ref="VXQ1:VYA1"/>
    <mergeCell ref="VYB1:VYL1"/>
    <mergeCell ref="VYM1:VYW1"/>
    <mergeCell ref="VTV1:VUF1"/>
    <mergeCell ref="VUG1:VUQ1"/>
    <mergeCell ref="VUR1:VVB1"/>
    <mergeCell ref="VVC1:VVM1"/>
    <mergeCell ref="VVN1:VVX1"/>
    <mergeCell ref="VVY1:VWI1"/>
    <mergeCell ref="VRH1:VRR1"/>
    <mergeCell ref="VRS1:VSC1"/>
    <mergeCell ref="VSD1:VSN1"/>
    <mergeCell ref="VSO1:VSY1"/>
    <mergeCell ref="VSZ1:VTJ1"/>
    <mergeCell ref="VTK1:VTU1"/>
    <mergeCell ref="VOT1:VPD1"/>
    <mergeCell ref="VPE1:VPO1"/>
    <mergeCell ref="VPP1:VPZ1"/>
    <mergeCell ref="VQA1:VQK1"/>
    <mergeCell ref="VQL1:VQV1"/>
    <mergeCell ref="VQW1:VRG1"/>
    <mergeCell ref="VMF1:VMP1"/>
    <mergeCell ref="VMQ1:VNA1"/>
    <mergeCell ref="VNB1:VNL1"/>
    <mergeCell ref="VNM1:VNW1"/>
    <mergeCell ref="VNX1:VOH1"/>
    <mergeCell ref="VOI1:VOS1"/>
    <mergeCell ref="VJR1:VKB1"/>
    <mergeCell ref="VKC1:VKM1"/>
    <mergeCell ref="VKN1:VKX1"/>
    <mergeCell ref="VKY1:VLI1"/>
    <mergeCell ref="VLJ1:VLT1"/>
    <mergeCell ref="VLU1:VME1"/>
    <mergeCell ref="VHD1:VHN1"/>
    <mergeCell ref="VHO1:VHY1"/>
    <mergeCell ref="VHZ1:VIJ1"/>
    <mergeCell ref="VIK1:VIU1"/>
    <mergeCell ref="VIV1:VJF1"/>
    <mergeCell ref="VJG1:VJQ1"/>
    <mergeCell ref="VEP1:VEZ1"/>
    <mergeCell ref="VFA1:VFK1"/>
    <mergeCell ref="VFL1:VFV1"/>
    <mergeCell ref="VFW1:VGG1"/>
    <mergeCell ref="VGH1:VGR1"/>
    <mergeCell ref="VGS1:VHC1"/>
    <mergeCell ref="VCB1:VCL1"/>
    <mergeCell ref="VCM1:VCW1"/>
    <mergeCell ref="VCX1:VDH1"/>
    <mergeCell ref="VDI1:VDS1"/>
    <mergeCell ref="VDT1:VED1"/>
    <mergeCell ref="VEE1:VEO1"/>
    <mergeCell ref="UZN1:UZX1"/>
    <mergeCell ref="UZY1:VAI1"/>
    <mergeCell ref="VAJ1:VAT1"/>
    <mergeCell ref="VAU1:VBE1"/>
    <mergeCell ref="VBF1:VBP1"/>
    <mergeCell ref="VBQ1:VCA1"/>
    <mergeCell ref="UWZ1:UXJ1"/>
    <mergeCell ref="UXK1:UXU1"/>
    <mergeCell ref="UXV1:UYF1"/>
    <mergeCell ref="UYG1:UYQ1"/>
    <mergeCell ref="UYR1:UZB1"/>
    <mergeCell ref="UZC1:UZM1"/>
    <mergeCell ref="UUL1:UUV1"/>
    <mergeCell ref="UUW1:UVG1"/>
    <mergeCell ref="UVH1:UVR1"/>
    <mergeCell ref="UVS1:UWC1"/>
    <mergeCell ref="UWD1:UWN1"/>
    <mergeCell ref="UWO1:UWY1"/>
    <mergeCell ref="URX1:USH1"/>
    <mergeCell ref="USI1:USS1"/>
    <mergeCell ref="UST1:UTD1"/>
    <mergeCell ref="UTE1:UTO1"/>
    <mergeCell ref="UTP1:UTZ1"/>
    <mergeCell ref="UUA1:UUK1"/>
    <mergeCell ref="UPJ1:UPT1"/>
    <mergeCell ref="UPU1:UQE1"/>
    <mergeCell ref="UQF1:UQP1"/>
    <mergeCell ref="UQQ1:URA1"/>
    <mergeCell ref="URB1:URL1"/>
    <mergeCell ref="URM1:URW1"/>
    <mergeCell ref="UMV1:UNF1"/>
    <mergeCell ref="UNG1:UNQ1"/>
    <mergeCell ref="UNR1:UOB1"/>
    <mergeCell ref="UOC1:UOM1"/>
    <mergeCell ref="UON1:UOX1"/>
    <mergeCell ref="UOY1:UPI1"/>
    <mergeCell ref="UKH1:UKR1"/>
    <mergeCell ref="UKS1:ULC1"/>
    <mergeCell ref="ULD1:ULN1"/>
    <mergeCell ref="ULO1:ULY1"/>
    <mergeCell ref="ULZ1:UMJ1"/>
    <mergeCell ref="UMK1:UMU1"/>
    <mergeCell ref="UHT1:UID1"/>
    <mergeCell ref="UIE1:UIO1"/>
    <mergeCell ref="UIP1:UIZ1"/>
    <mergeCell ref="UJA1:UJK1"/>
    <mergeCell ref="UJL1:UJV1"/>
    <mergeCell ref="UJW1:UKG1"/>
    <mergeCell ref="UFF1:UFP1"/>
    <mergeCell ref="UFQ1:UGA1"/>
    <mergeCell ref="UGB1:UGL1"/>
    <mergeCell ref="UGM1:UGW1"/>
    <mergeCell ref="UGX1:UHH1"/>
    <mergeCell ref="UHI1:UHS1"/>
    <mergeCell ref="UCR1:UDB1"/>
    <mergeCell ref="UDC1:UDM1"/>
    <mergeCell ref="UDN1:UDX1"/>
    <mergeCell ref="UDY1:UEI1"/>
    <mergeCell ref="UEJ1:UET1"/>
    <mergeCell ref="UEU1:UFE1"/>
    <mergeCell ref="UAD1:UAN1"/>
    <mergeCell ref="UAO1:UAY1"/>
    <mergeCell ref="UAZ1:UBJ1"/>
    <mergeCell ref="UBK1:UBU1"/>
    <mergeCell ref="UBV1:UCF1"/>
    <mergeCell ref="UCG1:UCQ1"/>
    <mergeCell ref="TXP1:TXZ1"/>
    <mergeCell ref="TYA1:TYK1"/>
    <mergeCell ref="TYL1:TYV1"/>
    <mergeCell ref="TYW1:TZG1"/>
    <mergeCell ref="TZH1:TZR1"/>
    <mergeCell ref="TZS1:UAC1"/>
    <mergeCell ref="TVB1:TVL1"/>
    <mergeCell ref="TVM1:TVW1"/>
    <mergeCell ref="TVX1:TWH1"/>
    <mergeCell ref="TWI1:TWS1"/>
    <mergeCell ref="TWT1:TXD1"/>
    <mergeCell ref="TXE1:TXO1"/>
    <mergeCell ref="TSN1:TSX1"/>
    <mergeCell ref="TSY1:TTI1"/>
    <mergeCell ref="TTJ1:TTT1"/>
    <mergeCell ref="TTU1:TUE1"/>
    <mergeCell ref="TUF1:TUP1"/>
    <mergeCell ref="TUQ1:TVA1"/>
    <mergeCell ref="TPZ1:TQJ1"/>
    <mergeCell ref="TQK1:TQU1"/>
    <mergeCell ref="TQV1:TRF1"/>
    <mergeCell ref="TRG1:TRQ1"/>
    <mergeCell ref="TRR1:TSB1"/>
    <mergeCell ref="TSC1:TSM1"/>
    <mergeCell ref="TNL1:TNV1"/>
    <mergeCell ref="TNW1:TOG1"/>
    <mergeCell ref="TOH1:TOR1"/>
    <mergeCell ref="TOS1:TPC1"/>
    <mergeCell ref="TPD1:TPN1"/>
    <mergeCell ref="TPO1:TPY1"/>
    <mergeCell ref="TKX1:TLH1"/>
    <mergeCell ref="TLI1:TLS1"/>
    <mergeCell ref="TLT1:TMD1"/>
    <mergeCell ref="TME1:TMO1"/>
    <mergeCell ref="TMP1:TMZ1"/>
    <mergeCell ref="TNA1:TNK1"/>
    <mergeCell ref="TIJ1:TIT1"/>
    <mergeCell ref="TIU1:TJE1"/>
    <mergeCell ref="TJF1:TJP1"/>
    <mergeCell ref="TJQ1:TKA1"/>
    <mergeCell ref="TKB1:TKL1"/>
    <mergeCell ref="TKM1:TKW1"/>
    <mergeCell ref="TFV1:TGF1"/>
    <mergeCell ref="TGG1:TGQ1"/>
    <mergeCell ref="TGR1:THB1"/>
    <mergeCell ref="THC1:THM1"/>
    <mergeCell ref="THN1:THX1"/>
    <mergeCell ref="THY1:TII1"/>
    <mergeCell ref="TDH1:TDR1"/>
    <mergeCell ref="TDS1:TEC1"/>
    <mergeCell ref="TED1:TEN1"/>
    <mergeCell ref="TEO1:TEY1"/>
    <mergeCell ref="TEZ1:TFJ1"/>
    <mergeCell ref="TFK1:TFU1"/>
    <mergeCell ref="TAT1:TBD1"/>
    <mergeCell ref="TBE1:TBO1"/>
    <mergeCell ref="TBP1:TBZ1"/>
    <mergeCell ref="TCA1:TCK1"/>
    <mergeCell ref="TCL1:TCV1"/>
    <mergeCell ref="TCW1:TDG1"/>
    <mergeCell ref="SYF1:SYP1"/>
    <mergeCell ref="SYQ1:SZA1"/>
    <mergeCell ref="SZB1:SZL1"/>
    <mergeCell ref="SZM1:SZW1"/>
    <mergeCell ref="SZX1:TAH1"/>
    <mergeCell ref="TAI1:TAS1"/>
    <mergeCell ref="SVR1:SWB1"/>
    <mergeCell ref="SWC1:SWM1"/>
    <mergeCell ref="SWN1:SWX1"/>
    <mergeCell ref="SWY1:SXI1"/>
    <mergeCell ref="SXJ1:SXT1"/>
    <mergeCell ref="SXU1:SYE1"/>
    <mergeCell ref="STD1:STN1"/>
    <mergeCell ref="STO1:STY1"/>
    <mergeCell ref="STZ1:SUJ1"/>
    <mergeCell ref="SUK1:SUU1"/>
    <mergeCell ref="SUV1:SVF1"/>
    <mergeCell ref="SVG1:SVQ1"/>
    <mergeCell ref="SQP1:SQZ1"/>
    <mergeCell ref="SRA1:SRK1"/>
    <mergeCell ref="SRL1:SRV1"/>
    <mergeCell ref="SRW1:SSG1"/>
    <mergeCell ref="SSH1:SSR1"/>
    <mergeCell ref="SSS1:STC1"/>
    <mergeCell ref="SOB1:SOL1"/>
    <mergeCell ref="SOM1:SOW1"/>
    <mergeCell ref="SOX1:SPH1"/>
    <mergeCell ref="SPI1:SPS1"/>
    <mergeCell ref="SPT1:SQD1"/>
    <mergeCell ref="SQE1:SQO1"/>
    <mergeCell ref="SLN1:SLX1"/>
    <mergeCell ref="SLY1:SMI1"/>
    <mergeCell ref="SMJ1:SMT1"/>
    <mergeCell ref="SMU1:SNE1"/>
    <mergeCell ref="SNF1:SNP1"/>
    <mergeCell ref="SNQ1:SOA1"/>
    <mergeCell ref="SIZ1:SJJ1"/>
    <mergeCell ref="SJK1:SJU1"/>
    <mergeCell ref="SJV1:SKF1"/>
    <mergeCell ref="SKG1:SKQ1"/>
    <mergeCell ref="SKR1:SLB1"/>
    <mergeCell ref="SLC1:SLM1"/>
    <mergeCell ref="SGL1:SGV1"/>
    <mergeCell ref="SGW1:SHG1"/>
    <mergeCell ref="SHH1:SHR1"/>
    <mergeCell ref="SHS1:SIC1"/>
    <mergeCell ref="SID1:SIN1"/>
    <mergeCell ref="SIO1:SIY1"/>
    <mergeCell ref="SDX1:SEH1"/>
    <mergeCell ref="SEI1:SES1"/>
    <mergeCell ref="SET1:SFD1"/>
    <mergeCell ref="SFE1:SFO1"/>
    <mergeCell ref="SFP1:SFZ1"/>
    <mergeCell ref="SGA1:SGK1"/>
    <mergeCell ref="SBJ1:SBT1"/>
    <mergeCell ref="SBU1:SCE1"/>
    <mergeCell ref="SCF1:SCP1"/>
    <mergeCell ref="SCQ1:SDA1"/>
    <mergeCell ref="SDB1:SDL1"/>
    <mergeCell ref="SDM1:SDW1"/>
    <mergeCell ref="RYV1:RZF1"/>
    <mergeCell ref="RZG1:RZQ1"/>
    <mergeCell ref="RZR1:SAB1"/>
    <mergeCell ref="SAC1:SAM1"/>
    <mergeCell ref="SAN1:SAX1"/>
    <mergeCell ref="SAY1:SBI1"/>
    <mergeCell ref="RWH1:RWR1"/>
    <mergeCell ref="RWS1:RXC1"/>
    <mergeCell ref="RXD1:RXN1"/>
    <mergeCell ref="RXO1:RXY1"/>
    <mergeCell ref="RXZ1:RYJ1"/>
    <mergeCell ref="RYK1:RYU1"/>
    <mergeCell ref="RTT1:RUD1"/>
    <mergeCell ref="RUE1:RUO1"/>
    <mergeCell ref="RUP1:RUZ1"/>
    <mergeCell ref="RVA1:RVK1"/>
    <mergeCell ref="RVL1:RVV1"/>
    <mergeCell ref="RVW1:RWG1"/>
    <mergeCell ref="RRF1:RRP1"/>
    <mergeCell ref="RRQ1:RSA1"/>
    <mergeCell ref="RSB1:RSL1"/>
    <mergeCell ref="RSM1:RSW1"/>
    <mergeCell ref="RSX1:RTH1"/>
    <mergeCell ref="RTI1:RTS1"/>
    <mergeCell ref="ROR1:RPB1"/>
    <mergeCell ref="RPC1:RPM1"/>
    <mergeCell ref="RPN1:RPX1"/>
    <mergeCell ref="RPY1:RQI1"/>
    <mergeCell ref="RQJ1:RQT1"/>
    <mergeCell ref="RQU1:RRE1"/>
    <mergeCell ref="RMD1:RMN1"/>
    <mergeCell ref="RMO1:RMY1"/>
    <mergeCell ref="RMZ1:RNJ1"/>
    <mergeCell ref="RNK1:RNU1"/>
    <mergeCell ref="RNV1:ROF1"/>
    <mergeCell ref="ROG1:ROQ1"/>
    <mergeCell ref="RJP1:RJZ1"/>
    <mergeCell ref="RKA1:RKK1"/>
    <mergeCell ref="RKL1:RKV1"/>
    <mergeCell ref="RKW1:RLG1"/>
    <mergeCell ref="RLH1:RLR1"/>
    <mergeCell ref="RLS1:RMC1"/>
    <mergeCell ref="RHB1:RHL1"/>
    <mergeCell ref="RHM1:RHW1"/>
    <mergeCell ref="RHX1:RIH1"/>
    <mergeCell ref="RII1:RIS1"/>
    <mergeCell ref="RIT1:RJD1"/>
    <mergeCell ref="RJE1:RJO1"/>
    <mergeCell ref="REN1:REX1"/>
    <mergeCell ref="REY1:RFI1"/>
    <mergeCell ref="RFJ1:RFT1"/>
    <mergeCell ref="RFU1:RGE1"/>
    <mergeCell ref="RGF1:RGP1"/>
    <mergeCell ref="RGQ1:RHA1"/>
    <mergeCell ref="RBZ1:RCJ1"/>
    <mergeCell ref="RCK1:RCU1"/>
    <mergeCell ref="RCV1:RDF1"/>
    <mergeCell ref="RDG1:RDQ1"/>
    <mergeCell ref="RDR1:REB1"/>
    <mergeCell ref="REC1:REM1"/>
    <mergeCell ref="QZL1:QZV1"/>
    <mergeCell ref="QZW1:RAG1"/>
    <mergeCell ref="RAH1:RAR1"/>
    <mergeCell ref="RAS1:RBC1"/>
    <mergeCell ref="RBD1:RBN1"/>
    <mergeCell ref="RBO1:RBY1"/>
    <mergeCell ref="QWX1:QXH1"/>
    <mergeCell ref="QXI1:QXS1"/>
    <mergeCell ref="QXT1:QYD1"/>
    <mergeCell ref="QYE1:QYO1"/>
    <mergeCell ref="QYP1:QYZ1"/>
    <mergeCell ref="QZA1:QZK1"/>
    <mergeCell ref="QUJ1:QUT1"/>
    <mergeCell ref="QUU1:QVE1"/>
    <mergeCell ref="QVF1:QVP1"/>
    <mergeCell ref="QVQ1:QWA1"/>
    <mergeCell ref="QWB1:QWL1"/>
    <mergeCell ref="QWM1:QWW1"/>
    <mergeCell ref="QRV1:QSF1"/>
    <mergeCell ref="QSG1:QSQ1"/>
    <mergeCell ref="QSR1:QTB1"/>
    <mergeCell ref="QTC1:QTM1"/>
    <mergeCell ref="QTN1:QTX1"/>
    <mergeCell ref="QTY1:QUI1"/>
    <mergeCell ref="QPH1:QPR1"/>
    <mergeCell ref="QPS1:QQC1"/>
    <mergeCell ref="QQD1:QQN1"/>
    <mergeCell ref="QQO1:QQY1"/>
    <mergeCell ref="QQZ1:QRJ1"/>
    <mergeCell ref="QRK1:QRU1"/>
    <mergeCell ref="QMT1:QND1"/>
    <mergeCell ref="QNE1:QNO1"/>
    <mergeCell ref="QNP1:QNZ1"/>
    <mergeCell ref="QOA1:QOK1"/>
    <mergeCell ref="QOL1:QOV1"/>
    <mergeCell ref="QOW1:QPG1"/>
    <mergeCell ref="QKF1:QKP1"/>
    <mergeCell ref="QKQ1:QLA1"/>
    <mergeCell ref="QLB1:QLL1"/>
    <mergeCell ref="QLM1:QLW1"/>
    <mergeCell ref="QLX1:QMH1"/>
    <mergeCell ref="QMI1:QMS1"/>
    <mergeCell ref="QHR1:QIB1"/>
    <mergeCell ref="QIC1:QIM1"/>
    <mergeCell ref="QIN1:QIX1"/>
    <mergeCell ref="QIY1:QJI1"/>
    <mergeCell ref="QJJ1:QJT1"/>
    <mergeCell ref="QJU1:QKE1"/>
    <mergeCell ref="QFD1:QFN1"/>
    <mergeCell ref="QFO1:QFY1"/>
    <mergeCell ref="QFZ1:QGJ1"/>
    <mergeCell ref="QGK1:QGU1"/>
    <mergeCell ref="QGV1:QHF1"/>
    <mergeCell ref="QHG1:QHQ1"/>
    <mergeCell ref="QCP1:QCZ1"/>
    <mergeCell ref="QDA1:QDK1"/>
    <mergeCell ref="QDL1:QDV1"/>
    <mergeCell ref="QDW1:QEG1"/>
    <mergeCell ref="QEH1:QER1"/>
    <mergeCell ref="QES1:QFC1"/>
    <mergeCell ref="QAB1:QAL1"/>
    <mergeCell ref="QAM1:QAW1"/>
    <mergeCell ref="QAX1:QBH1"/>
    <mergeCell ref="QBI1:QBS1"/>
    <mergeCell ref="QBT1:QCD1"/>
    <mergeCell ref="QCE1:QCO1"/>
    <mergeCell ref="PXN1:PXX1"/>
    <mergeCell ref="PXY1:PYI1"/>
    <mergeCell ref="PYJ1:PYT1"/>
    <mergeCell ref="PYU1:PZE1"/>
    <mergeCell ref="PZF1:PZP1"/>
    <mergeCell ref="PZQ1:QAA1"/>
    <mergeCell ref="PUZ1:PVJ1"/>
    <mergeCell ref="PVK1:PVU1"/>
    <mergeCell ref="PVV1:PWF1"/>
    <mergeCell ref="PWG1:PWQ1"/>
    <mergeCell ref="PWR1:PXB1"/>
    <mergeCell ref="PXC1:PXM1"/>
    <mergeCell ref="PSL1:PSV1"/>
    <mergeCell ref="PSW1:PTG1"/>
    <mergeCell ref="PTH1:PTR1"/>
    <mergeCell ref="PTS1:PUC1"/>
    <mergeCell ref="PUD1:PUN1"/>
    <mergeCell ref="PUO1:PUY1"/>
    <mergeCell ref="PPX1:PQH1"/>
    <mergeCell ref="PQI1:PQS1"/>
    <mergeCell ref="PQT1:PRD1"/>
    <mergeCell ref="PRE1:PRO1"/>
    <mergeCell ref="PRP1:PRZ1"/>
    <mergeCell ref="PSA1:PSK1"/>
    <mergeCell ref="PNJ1:PNT1"/>
    <mergeCell ref="PNU1:POE1"/>
    <mergeCell ref="POF1:POP1"/>
    <mergeCell ref="POQ1:PPA1"/>
    <mergeCell ref="PPB1:PPL1"/>
    <mergeCell ref="PPM1:PPW1"/>
    <mergeCell ref="PKV1:PLF1"/>
    <mergeCell ref="PLG1:PLQ1"/>
    <mergeCell ref="PLR1:PMB1"/>
    <mergeCell ref="PMC1:PMM1"/>
    <mergeCell ref="PMN1:PMX1"/>
    <mergeCell ref="PMY1:PNI1"/>
    <mergeCell ref="PIH1:PIR1"/>
    <mergeCell ref="PIS1:PJC1"/>
    <mergeCell ref="PJD1:PJN1"/>
    <mergeCell ref="PJO1:PJY1"/>
    <mergeCell ref="PJZ1:PKJ1"/>
    <mergeCell ref="PKK1:PKU1"/>
    <mergeCell ref="PFT1:PGD1"/>
    <mergeCell ref="PGE1:PGO1"/>
    <mergeCell ref="PGP1:PGZ1"/>
    <mergeCell ref="PHA1:PHK1"/>
    <mergeCell ref="PHL1:PHV1"/>
    <mergeCell ref="PHW1:PIG1"/>
    <mergeCell ref="PDF1:PDP1"/>
    <mergeCell ref="PDQ1:PEA1"/>
    <mergeCell ref="PEB1:PEL1"/>
    <mergeCell ref="PEM1:PEW1"/>
    <mergeCell ref="PEX1:PFH1"/>
    <mergeCell ref="PFI1:PFS1"/>
    <mergeCell ref="PAR1:PBB1"/>
    <mergeCell ref="PBC1:PBM1"/>
    <mergeCell ref="PBN1:PBX1"/>
    <mergeCell ref="PBY1:PCI1"/>
    <mergeCell ref="PCJ1:PCT1"/>
    <mergeCell ref="PCU1:PDE1"/>
    <mergeCell ref="OYD1:OYN1"/>
    <mergeCell ref="OYO1:OYY1"/>
    <mergeCell ref="OYZ1:OZJ1"/>
    <mergeCell ref="OZK1:OZU1"/>
    <mergeCell ref="OZV1:PAF1"/>
    <mergeCell ref="PAG1:PAQ1"/>
    <mergeCell ref="OVP1:OVZ1"/>
    <mergeCell ref="OWA1:OWK1"/>
    <mergeCell ref="OWL1:OWV1"/>
    <mergeCell ref="OWW1:OXG1"/>
    <mergeCell ref="OXH1:OXR1"/>
    <mergeCell ref="OXS1:OYC1"/>
    <mergeCell ref="OTB1:OTL1"/>
    <mergeCell ref="OTM1:OTW1"/>
    <mergeCell ref="OTX1:OUH1"/>
    <mergeCell ref="OUI1:OUS1"/>
    <mergeCell ref="OUT1:OVD1"/>
    <mergeCell ref="OVE1:OVO1"/>
    <mergeCell ref="OQN1:OQX1"/>
    <mergeCell ref="OQY1:ORI1"/>
    <mergeCell ref="ORJ1:ORT1"/>
    <mergeCell ref="ORU1:OSE1"/>
    <mergeCell ref="OSF1:OSP1"/>
    <mergeCell ref="OSQ1:OTA1"/>
    <mergeCell ref="ONZ1:OOJ1"/>
    <mergeCell ref="OOK1:OOU1"/>
    <mergeCell ref="OOV1:OPF1"/>
    <mergeCell ref="OPG1:OPQ1"/>
    <mergeCell ref="OPR1:OQB1"/>
    <mergeCell ref="OQC1:OQM1"/>
    <mergeCell ref="OLL1:OLV1"/>
    <mergeCell ref="OLW1:OMG1"/>
    <mergeCell ref="OMH1:OMR1"/>
    <mergeCell ref="OMS1:ONC1"/>
    <mergeCell ref="OND1:ONN1"/>
    <mergeCell ref="ONO1:ONY1"/>
    <mergeCell ref="OIX1:OJH1"/>
    <mergeCell ref="OJI1:OJS1"/>
    <mergeCell ref="OJT1:OKD1"/>
    <mergeCell ref="OKE1:OKO1"/>
    <mergeCell ref="OKP1:OKZ1"/>
    <mergeCell ref="OLA1:OLK1"/>
    <mergeCell ref="OGJ1:OGT1"/>
    <mergeCell ref="OGU1:OHE1"/>
    <mergeCell ref="OHF1:OHP1"/>
    <mergeCell ref="OHQ1:OIA1"/>
    <mergeCell ref="OIB1:OIL1"/>
    <mergeCell ref="OIM1:OIW1"/>
    <mergeCell ref="ODV1:OEF1"/>
    <mergeCell ref="OEG1:OEQ1"/>
    <mergeCell ref="OER1:OFB1"/>
    <mergeCell ref="OFC1:OFM1"/>
    <mergeCell ref="OFN1:OFX1"/>
    <mergeCell ref="OFY1:OGI1"/>
    <mergeCell ref="OBH1:OBR1"/>
    <mergeCell ref="OBS1:OCC1"/>
    <mergeCell ref="OCD1:OCN1"/>
    <mergeCell ref="OCO1:OCY1"/>
    <mergeCell ref="OCZ1:ODJ1"/>
    <mergeCell ref="ODK1:ODU1"/>
    <mergeCell ref="NYT1:NZD1"/>
    <mergeCell ref="NZE1:NZO1"/>
    <mergeCell ref="NZP1:NZZ1"/>
    <mergeCell ref="OAA1:OAK1"/>
    <mergeCell ref="OAL1:OAV1"/>
    <mergeCell ref="OAW1:OBG1"/>
    <mergeCell ref="NWF1:NWP1"/>
    <mergeCell ref="NWQ1:NXA1"/>
    <mergeCell ref="NXB1:NXL1"/>
    <mergeCell ref="NXM1:NXW1"/>
    <mergeCell ref="NXX1:NYH1"/>
    <mergeCell ref="NYI1:NYS1"/>
    <mergeCell ref="NTR1:NUB1"/>
    <mergeCell ref="NUC1:NUM1"/>
    <mergeCell ref="NUN1:NUX1"/>
    <mergeCell ref="NUY1:NVI1"/>
    <mergeCell ref="NVJ1:NVT1"/>
    <mergeCell ref="NVU1:NWE1"/>
    <mergeCell ref="NRD1:NRN1"/>
    <mergeCell ref="NRO1:NRY1"/>
    <mergeCell ref="NRZ1:NSJ1"/>
    <mergeCell ref="NSK1:NSU1"/>
    <mergeCell ref="NSV1:NTF1"/>
    <mergeCell ref="NTG1:NTQ1"/>
    <mergeCell ref="NOP1:NOZ1"/>
    <mergeCell ref="NPA1:NPK1"/>
    <mergeCell ref="NPL1:NPV1"/>
    <mergeCell ref="NPW1:NQG1"/>
    <mergeCell ref="NQH1:NQR1"/>
    <mergeCell ref="NQS1:NRC1"/>
    <mergeCell ref="NMB1:NML1"/>
    <mergeCell ref="NMM1:NMW1"/>
    <mergeCell ref="NMX1:NNH1"/>
    <mergeCell ref="NNI1:NNS1"/>
    <mergeCell ref="NNT1:NOD1"/>
    <mergeCell ref="NOE1:NOO1"/>
    <mergeCell ref="NJN1:NJX1"/>
    <mergeCell ref="NJY1:NKI1"/>
    <mergeCell ref="NKJ1:NKT1"/>
    <mergeCell ref="NKU1:NLE1"/>
    <mergeCell ref="NLF1:NLP1"/>
    <mergeCell ref="NLQ1:NMA1"/>
    <mergeCell ref="NGZ1:NHJ1"/>
    <mergeCell ref="NHK1:NHU1"/>
    <mergeCell ref="NHV1:NIF1"/>
    <mergeCell ref="NIG1:NIQ1"/>
    <mergeCell ref="NIR1:NJB1"/>
    <mergeCell ref="NJC1:NJM1"/>
    <mergeCell ref="NEL1:NEV1"/>
    <mergeCell ref="NEW1:NFG1"/>
    <mergeCell ref="NFH1:NFR1"/>
    <mergeCell ref="NFS1:NGC1"/>
    <mergeCell ref="NGD1:NGN1"/>
    <mergeCell ref="NGO1:NGY1"/>
    <mergeCell ref="NBX1:NCH1"/>
    <mergeCell ref="NCI1:NCS1"/>
    <mergeCell ref="NCT1:NDD1"/>
    <mergeCell ref="NDE1:NDO1"/>
    <mergeCell ref="NDP1:NDZ1"/>
    <mergeCell ref="NEA1:NEK1"/>
    <mergeCell ref="MZJ1:MZT1"/>
    <mergeCell ref="MZU1:NAE1"/>
    <mergeCell ref="NAF1:NAP1"/>
    <mergeCell ref="NAQ1:NBA1"/>
    <mergeCell ref="NBB1:NBL1"/>
    <mergeCell ref="NBM1:NBW1"/>
    <mergeCell ref="MWV1:MXF1"/>
    <mergeCell ref="MXG1:MXQ1"/>
    <mergeCell ref="MXR1:MYB1"/>
    <mergeCell ref="MYC1:MYM1"/>
    <mergeCell ref="MYN1:MYX1"/>
    <mergeCell ref="MYY1:MZI1"/>
    <mergeCell ref="MUH1:MUR1"/>
    <mergeCell ref="MUS1:MVC1"/>
    <mergeCell ref="MVD1:MVN1"/>
    <mergeCell ref="MVO1:MVY1"/>
    <mergeCell ref="MVZ1:MWJ1"/>
    <mergeCell ref="MWK1:MWU1"/>
    <mergeCell ref="MRT1:MSD1"/>
    <mergeCell ref="MSE1:MSO1"/>
    <mergeCell ref="MSP1:MSZ1"/>
    <mergeCell ref="MTA1:MTK1"/>
    <mergeCell ref="MTL1:MTV1"/>
    <mergeCell ref="MTW1:MUG1"/>
    <mergeCell ref="MPF1:MPP1"/>
    <mergeCell ref="MPQ1:MQA1"/>
    <mergeCell ref="MQB1:MQL1"/>
    <mergeCell ref="MQM1:MQW1"/>
    <mergeCell ref="MQX1:MRH1"/>
    <mergeCell ref="MRI1:MRS1"/>
    <mergeCell ref="MMR1:MNB1"/>
    <mergeCell ref="MNC1:MNM1"/>
    <mergeCell ref="MNN1:MNX1"/>
    <mergeCell ref="MNY1:MOI1"/>
    <mergeCell ref="MOJ1:MOT1"/>
    <mergeCell ref="MOU1:MPE1"/>
    <mergeCell ref="MKD1:MKN1"/>
    <mergeCell ref="MKO1:MKY1"/>
    <mergeCell ref="MKZ1:MLJ1"/>
    <mergeCell ref="MLK1:MLU1"/>
    <mergeCell ref="MLV1:MMF1"/>
    <mergeCell ref="MMG1:MMQ1"/>
    <mergeCell ref="MHP1:MHZ1"/>
    <mergeCell ref="MIA1:MIK1"/>
    <mergeCell ref="MIL1:MIV1"/>
    <mergeCell ref="MIW1:MJG1"/>
    <mergeCell ref="MJH1:MJR1"/>
    <mergeCell ref="MJS1:MKC1"/>
    <mergeCell ref="MFB1:MFL1"/>
    <mergeCell ref="MFM1:MFW1"/>
    <mergeCell ref="MFX1:MGH1"/>
    <mergeCell ref="MGI1:MGS1"/>
    <mergeCell ref="MGT1:MHD1"/>
    <mergeCell ref="MHE1:MHO1"/>
    <mergeCell ref="MCN1:MCX1"/>
    <mergeCell ref="MCY1:MDI1"/>
    <mergeCell ref="MDJ1:MDT1"/>
    <mergeCell ref="MDU1:MEE1"/>
    <mergeCell ref="MEF1:MEP1"/>
    <mergeCell ref="MEQ1:MFA1"/>
    <mergeCell ref="LZZ1:MAJ1"/>
    <mergeCell ref="MAK1:MAU1"/>
    <mergeCell ref="MAV1:MBF1"/>
    <mergeCell ref="MBG1:MBQ1"/>
    <mergeCell ref="MBR1:MCB1"/>
    <mergeCell ref="MCC1:MCM1"/>
    <mergeCell ref="LXL1:LXV1"/>
    <mergeCell ref="LXW1:LYG1"/>
    <mergeCell ref="LYH1:LYR1"/>
    <mergeCell ref="LYS1:LZC1"/>
    <mergeCell ref="LZD1:LZN1"/>
    <mergeCell ref="LZO1:LZY1"/>
    <mergeCell ref="LUX1:LVH1"/>
    <mergeCell ref="LVI1:LVS1"/>
    <mergeCell ref="LVT1:LWD1"/>
    <mergeCell ref="LWE1:LWO1"/>
    <mergeCell ref="LWP1:LWZ1"/>
    <mergeCell ref="LXA1:LXK1"/>
    <mergeCell ref="LSJ1:LST1"/>
    <mergeCell ref="LSU1:LTE1"/>
    <mergeCell ref="LTF1:LTP1"/>
    <mergeCell ref="LTQ1:LUA1"/>
    <mergeCell ref="LUB1:LUL1"/>
    <mergeCell ref="LUM1:LUW1"/>
    <mergeCell ref="LPV1:LQF1"/>
    <mergeCell ref="LQG1:LQQ1"/>
    <mergeCell ref="LQR1:LRB1"/>
    <mergeCell ref="LRC1:LRM1"/>
    <mergeCell ref="LRN1:LRX1"/>
    <mergeCell ref="LRY1:LSI1"/>
    <mergeCell ref="LNH1:LNR1"/>
    <mergeCell ref="LNS1:LOC1"/>
    <mergeCell ref="LOD1:LON1"/>
    <mergeCell ref="LOO1:LOY1"/>
    <mergeCell ref="LOZ1:LPJ1"/>
    <mergeCell ref="LPK1:LPU1"/>
    <mergeCell ref="LKT1:LLD1"/>
    <mergeCell ref="LLE1:LLO1"/>
    <mergeCell ref="LLP1:LLZ1"/>
    <mergeCell ref="LMA1:LMK1"/>
    <mergeCell ref="LML1:LMV1"/>
    <mergeCell ref="LMW1:LNG1"/>
    <mergeCell ref="LIF1:LIP1"/>
    <mergeCell ref="LIQ1:LJA1"/>
    <mergeCell ref="LJB1:LJL1"/>
    <mergeCell ref="LJM1:LJW1"/>
    <mergeCell ref="LJX1:LKH1"/>
    <mergeCell ref="LKI1:LKS1"/>
    <mergeCell ref="LFR1:LGB1"/>
    <mergeCell ref="LGC1:LGM1"/>
    <mergeCell ref="LGN1:LGX1"/>
    <mergeCell ref="LGY1:LHI1"/>
    <mergeCell ref="LHJ1:LHT1"/>
    <mergeCell ref="LHU1:LIE1"/>
    <mergeCell ref="LDD1:LDN1"/>
    <mergeCell ref="LDO1:LDY1"/>
    <mergeCell ref="LDZ1:LEJ1"/>
    <mergeCell ref="LEK1:LEU1"/>
    <mergeCell ref="LEV1:LFF1"/>
    <mergeCell ref="LFG1:LFQ1"/>
    <mergeCell ref="LAP1:LAZ1"/>
    <mergeCell ref="LBA1:LBK1"/>
    <mergeCell ref="LBL1:LBV1"/>
    <mergeCell ref="LBW1:LCG1"/>
    <mergeCell ref="LCH1:LCR1"/>
    <mergeCell ref="LCS1:LDC1"/>
    <mergeCell ref="KYB1:KYL1"/>
    <mergeCell ref="KYM1:KYW1"/>
    <mergeCell ref="KYX1:KZH1"/>
    <mergeCell ref="KZI1:KZS1"/>
    <mergeCell ref="KZT1:LAD1"/>
    <mergeCell ref="LAE1:LAO1"/>
    <mergeCell ref="KVN1:KVX1"/>
    <mergeCell ref="KVY1:KWI1"/>
    <mergeCell ref="KWJ1:KWT1"/>
    <mergeCell ref="KWU1:KXE1"/>
    <mergeCell ref="KXF1:KXP1"/>
    <mergeCell ref="KXQ1:KYA1"/>
    <mergeCell ref="KSZ1:KTJ1"/>
    <mergeCell ref="KTK1:KTU1"/>
    <mergeCell ref="KTV1:KUF1"/>
    <mergeCell ref="KUG1:KUQ1"/>
    <mergeCell ref="KUR1:KVB1"/>
    <mergeCell ref="KVC1:KVM1"/>
    <mergeCell ref="KQL1:KQV1"/>
    <mergeCell ref="KQW1:KRG1"/>
    <mergeCell ref="KRH1:KRR1"/>
    <mergeCell ref="KRS1:KSC1"/>
    <mergeCell ref="KSD1:KSN1"/>
    <mergeCell ref="KSO1:KSY1"/>
    <mergeCell ref="KNX1:KOH1"/>
    <mergeCell ref="KOI1:KOS1"/>
    <mergeCell ref="KOT1:KPD1"/>
    <mergeCell ref="KPE1:KPO1"/>
    <mergeCell ref="KPP1:KPZ1"/>
    <mergeCell ref="KQA1:KQK1"/>
    <mergeCell ref="KLJ1:KLT1"/>
    <mergeCell ref="KLU1:KME1"/>
    <mergeCell ref="KMF1:KMP1"/>
    <mergeCell ref="KMQ1:KNA1"/>
    <mergeCell ref="KNB1:KNL1"/>
    <mergeCell ref="KNM1:KNW1"/>
    <mergeCell ref="KIV1:KJF1"/>
    <mergeCell ref="KJG1:KJQ1"/>
    <mergeCell ref="KJR1:KKB1"/>
    <mergeCell ref="KKC1:KKM1"/>
    <mergeCell ref="KKN1:KKX1"/>
    <mergeCell ref="KKY1:KLI1"/>
    <mergeCell ref="KGH1:KGR1"/>
    <mergeCell ref="KGS1:KHC1"/>
    <mergeCell ref="KHD1:KHN1"/>
    <mergeCell ref="KHO1:KHY1"/>
    <mergeCell ref="KHZ1:KIJ1"/>
    <mergeCell ref="KIK1:KIU1"/>
    <mergeCell ref="KDT1:KED1"/>
    <mergeCell ref="KEE1:KEO1"/>
    <mergeCell ref="KEP1:KEZ1"/>
    <mergeCell ref="KFA1:KFK1"/>
    <mergeCell ref="KFL1:KFV1"/>
    <mergeCell ref="KFW1:KGG1"/>
    <mergeCell ref="KBF1:KBP1"/>
    <mergeCell ref="KBQ1:KCA1"/>
    <mergeCell ref="KCB1:KCL1"/>
    <mergeCell ref="KCM1:KCW1"/>
    <mergeCell ref="KCX1:KDH1"/>
    <mergeCell ref="KDI1:KDS1"/>
    <mergeCell ref="JYR1:JZB1"/>
    <mergeCell ref="JZC1:JZM1"/>
    <mergeCell ref="JZN1:JZX1"/>
    <mergeCell ref="JZY1:KAI1"/>
    <mergeCell ref="KAJ1:KAT1"/>
    <mergeCell ref="KAU1:KBE1"/>
    <mergeCell ref="JWD1:JWN1"/>
    <mergeCell ref="JWO1:JWY1"/>
    <mergeCell ref="JWZ1:JXJ1"/>
    <mergeCell ref="JXK1:JXU1"/>
    <mergeCell ref="JXV1:JYF1"/>
    <mergeCell ref="JYG1:JYQ1"/>
    <mergeCell ref="JTP1:JTZ1"/>
    <mergeCell ref="JUA1:JUK1"/>
    <mergeCell ref="JUL1:JUV1"/>
    <mergeCell ref="JUW1:JVG1"/>
    <mergeCell ref="JVH1:JVR1"/>
    <mergeCell ref="JVS1:JWC1"/>
    <mergeCell ref="JRB1:JRL1"/>
    <mergeCell ref="JRM1:JRW1"/>
    <mergeCell ref="JRX1:JSH1"/>
    <mergeCell ref="JSI1:JSS1"/>
    <mergeCell ref="JST1:JTD1"/>
    <mergeCell ref="JTE1:JTO1"/>
    <mergeCell ref="JON1:JOX1"/>
    <mergeCell ref="JOY1:JPI1"/>
    <mergeCell ref="JPJ1:JPT1"/>
    <mergeCell ref="JPU1:JQE1"/>
    <mergeCell ref="JQF1:JQP1"/>
    <mergeCell ref="JQQ1:JRA1"/>
    <mergeCell ref="JLZ1:JMJ1"/>
    <mergeCell ref="JMK1:JMU1"/>
    <mergeCell ref="JMV1:JNF1"/>
    <mergeCell ref="JNG1:JNQ1"/>
    <mergeCell ref="JNR1:JOB1"/>
    <mergeCell ref="JOC1:JOM1"/>
    <mergeCell ref="JJL1:JJV1"/>
    <mergeCell ref="JJW1:JKG1"/>
    <mergeCell ref="JKH1:JKR1"/>
    <mergeCell ref="JKS1:JLC1"/>
    <mergeCell ref="JLD1:JLN1"/>
    <mergeCell ref="JLO1:JLY1"/>
    <mergeCell ref="JGX1:JHH1"/>
    <mergeCell ref="JHI1:JHS1"/>
    <mergeCell ref="JHT1:JID1"/>
    <mergeCell ref="JIE1:JIO1"/>
    <mergeCell ref="JIP1:JIZ1"/>
    <mergeCell ref="JJA1:JJK1"/>
    <mergeCell ref="JEJ1:JET1"/>
    <mergeCell ref="JEU1:JFE1"/>
    <mergeCell ref="JFF1:JFP1"/>
    <mergeCell ref="JFQ1:JGA1"/>
    <mergeCell ref="JGB1:JGL1"/>
    <mergeCell ref="JGM1:JGW1"/>
    <mergeCell ref="JBV1:JCF1"/>
    <mergeCell ref="JCG1:JCQ1"/>
    <mergeCell ref="JCR1:JDB1"/>
    <mergeCell ref="JDC1:JDM1"/>
    <mergeCell ref="JDN1:JDX1"/>
    <mergeCell ref="JDY1:JEI1"/>
    <mergeCell ref="IZH1:IZR1"/>
    <mergeCell ref="IZS1:JAC1"/>
    <mergeCell ref="JAD1:JAN1"/>
    <mergeCell ref="JAO1:JAY1"/>
    <mergeCell ref="JAZ1:JBJ1"/>
    <mergeCell ref="JBK1:JBU1"/>
    <mergeCell ref="IWT1:IXD1"/>
    <mergeCell ref="IXE1:IXO1"/>
    <mergeCell ref="IXP1:IXZ1"/>
    <mergeCell ref="IYA1:IYK1"/>
    <mergeCell ref="IYL1:IYV1"/>
    <mergeCell ref="IYW1:IZG1"/>
    <mergeCell ref="IUF1:IUP1"/>
    <mergeCell ref="IUQ1:IVA1"/>
    <mergeCell ref="IVB1:IVL1"/>
    <mergeCell ref="IVM1:IVW1"/>
    <mergeCell ref="IVX1:IWH1"/>
    <mergeCell ref="IWI1:IWS1"/>
    <mergeCell ref="IRR1:ISB1"/>
    <mergeCell ref="ISC1:ISM1"/>
    <mergeCell ref="ISN1:ISX1"/>
    <mergeCell ref="ISY1:ITI1"/>
    <mergeCell ref="ITJ1:ITT1"/>
    <mergeCell ref="ITU1:IUE1"/>
    <mergeCell ref="IPD1:IPN1"/>
    <mergeCell ref="IPO1:IPY1"/>
    <mergeCell ref="IPZ1:IQJ1"/>
    <mergeCell ref="IQK1:IQU1"/>
    <mergeCell ref="IQV1:IRF1"/>
    <mergeCell ref="IRG1:IRQ1"/>
    <mergeCell ref="IMP1:IMZ1"/>
    <mergeCell ref="INA1:INK1"/>
    <mergeCell ref="INL1:INV1"/>
    <mergeCell ref="INW1:IOG1"/>
    <mergeCell ref="IOH1:IOR1"/>
    <mergeCell ref="IOS1:IPC1"/>
    <mergeCell ref="IKB1:IKL1"/>
    <mergeCell ref="IKM1:IKW1"/>
    <mergeCell ref="IKX1:ILH1"/>
    <mergeCell ref="ILI1:ILS1"/>
    <mergeCell ref="ILT1:IMD1"/>
    <mergeCell ref="IME1:IMO1"/>
    <mergeCell ref="IHN1:IHX1"/>
    <mergeCell ref="IHY1:III1"/>
    <mergeCell ref="IIJ1:IIT1"/>
    <mergeCell ref="IIU1:IJE1"/>
    <mergeCell ref="IJF1:IJP1"/>
    <mergeCell ref="IJQ1:IKA1"/>
    <mergeCell ref="IEZ1:IFJ1"/>
    <mergeCell ref="IFK1:IFU1"/>
    <mergeCell ref="IFV1:IGF1"/>
    <mergeCell ref="IGG1:IGQ1"/>
    <mergeCell ref="IGR1:IHB1"/>
    <mergeCell ref="IHC1:IHM1"/>
    <mergeCell ref="ICL1:ICV1"/>
    <mergeCell ref="ICW1:IDG1"/>
    <mergeCell ref="IDH1:IDR1"/>
    <mergeCell ref="IDS1:IEC1"/>
    <mergeCell ref="IED1:IEN1"/>
    <mergeCell ref="IEO1:IEY1"/>
    <mergeCell ref="HZX1:IAH1"/>
    <mergeCell ref="IAI1:IAS1"/>
    <mergeCell ref="IAT1:IBD1"/>
    <mergeCell ref="IBE1:IBO1"/>
    <mergeCell ref="IBP1:IBZ1"/>
    <mergeCell ref="ICA1:ICK1"/>
    <mergeCell ref="HXJ1:HXT1"/>
    <mergeCell ref="HXU1:HYE1"/>
    <mergeCell ref="HYF1:HYP1"/>
    <mergeCell ref="HYQ1:HZA1"/>
    <mergeCell ref="HZB1:HZL1"/>
    <mergeCell ref="HZM1:HZW1"/>
    <mergeCell ref="HUV1:HVF1"/>
    <mergeCell ref="HVG1:HVQ1"/>
    <mergeCell ref="HVR1:HWB1"/>
    <mergeCell ref="HWC1:HWM1"/>
    <mergeCell ref="HWN1:HWX1"/>
    <mergeCell ref="HWY1:HXI1"/>
    <mergeCell ref="HSH1:HSR1"/>
    <mergeCell ref="HSS1:HTC1"/>
    <mergeCell ref="HTD1:HTN1"/>
    <mergeCell ref="HTO1:HTY1"/>
    <mergeCell ref="HTZ1:HUJ1"/>
    <mergeCell ref="HUK1:HUU1"/>
    <mergeCell ref="HPT1:HQD1"/>
    <mergeCell ref="HQE1:HQO1"/>
    <mergeCell ref="HQP1:HQZ1"/>
    <mergeCell ref="HRA1:HRK1"/>
    <mergeCell ref="HRL1:HRV1"/>
    <mergeCell ref="HRW1:HSG1"/>
    <mergeCell ref="HNF1:HNP1"/>
    <mergeCell ref="HNQ1:HOA1"/>
    <mergeCell ref="HOB1:HOL1"/>
    <mergeCell ref="HOM1:HOW1"/>
    <mergeCell ref="HOX1:HPH1"/>
    <mergeCell ref="HPI1:HPS1"/>
    <mergeCell ref="HKR1:HLB1"/>
    <mergeCell ref="HLC1:HLM1"/>
    <mergeCell ref="HLN1:HLX1"/>
    <mergeCell ref="HLY1:HMI1"/>
    <mergeCell ref="HMJ1:HMT1"/>
    <mergeCell ref="HMU1:HNE1"/>
    <mergeCell ref="HID1:HIN1"/>
    <mergeCell ref="HIO1:HIY1"/>
    <mergeCell ref="HIZ1:HJJ1"/>
    <mergeCell ref="HJK1:HJU1"/>
    <mergeCell ref="HJV1:HKF1"/>
    <mergeCell ref="HKG1:HKQ1"/>
    <mergeCell ref="HFP1:HFZ1"/>
    <mergeCell ref="HGA1:HGK1"/>
    <mergeCell ref="HGL1:HGV1"/>
    <mergeCell ref="HGW1:HHG1"/>
    <mergeCell ref="HHH1:HHR1"/>
    <mergeCell ref="HHS1:HIC1"/>
    <mergeCell ref="HDB1:HDL1"/>
    <mergeCell ref="HDM1:HDW1"/>
    <mergeCell ref="HDX1:HEH1"/>
    <mergeCell ref="HEI1:HES1"/>
    <mergeCell ref="HET1:HFD1"/>
    <mergeCell ref="HFE1:HFO1"/>
    <mergeCell ref="HAN1:HAX1"/>
    <mergeCell ref="HAY1:HBI1"/>
    <mergeCell ref="HBJ1:HBT1"/>
    <mergeCell ref="HBU1:HCE1"/>
    <mergeCell ref="HCF1:HCP1"/>
    <mergeCell ref="HCQ1:HDA1"/>
    <mergeCell ref="GXZ1:GYJ1"/>
    <mergeCell ref="GYK1:GYU1"/>
    <mergeCell ref="GYV1:GZF1"/>
    <mergeCell ref="GZG1:GZQ1"/>
    <mergeCell ref="GZR1:HAB1"/>
    <mergeCell ref="HAC1:HAM1"/>
    <mergeCell ref="GVL1:GVV1"/>
    <mergeCell ref="GVW1:GWG1"/>
    <mergeCell ref="GWH1:GWR1"/>
    <mergeCell ref="GWS1:GXC1"/>
    <mergeCell ref="GXD1:GXN1"/>
    <mergeCell ref="GXO1:GXY1"/>
    <mergeCell ref="GSX1:GTH1"/>
    <mergeCell ref="GTI1:GTS1"/>
    <mergeCell ref="GTT1:GUD1"/>
    <mergeCell ref="GUE1:GUO1"/>
    <mergeCell ref="GUP1:GUZ1"/>
    <mergeCell ref="GVA1:GVK1"/>
    <mergeCell ref="GQJ1:GQT1"/>
    <mergeCell ref="GQU1:GRE1"/>
    <mergeCell ref="GRF1:GRP1"/>
    <mergeCell ref="GRQ1:GSA1"/>
    <mergeCell ref="GSB1:GSL1"/>
    <mergeCell ref="GSM1:GSW1"/>
    <mergeCell ref="GNV1:GOF1"/>
    <mergeCell ref="GOG1:GOQ1"/>
    <mergeCell ref="GOR1:GPB1"/>
    <mergeCell ref="GPC1:GPM1"/>
    <mergeCell ref="GPN1:GPX1"/>
    <mergeCell ref="GPY1:GQI1"/>
    <mergeCell ref="GLH1:GLR1"/>
    <mergeCell ref="GLS1:GMC1"/>
    <mergeCell ref="GMD1:GMN1"/>
    <mergeCell ref="GMO1:GMY1"/>
    <mergeCell ref="GMZ1:GNJ1"/>
    <mergeCell ref="GNK1:GNU1"/>
    <mergeCell ref="GIT1:GJD1"/>
    <mergeCell ref="GJE1:GJO1"/>
    <mergeCell ref="GJP1:GJZ1"/>
    <mergeCell ref="GKA1:GKK1"/>
    <mergeCell ref="GKL1:GKV1"/>
    <mergeCell ref="GKW1:GLG1"/>
    <mergeCell ref="GGF1:GGP1"/>
    <mergeCell ref="GGQ1:GHA1"/>
    <mergeCell ref="GHB1:GHL1"/>
    <mergeCell ref="GHM1:GHW1"/>
    <mergeCell ref="GHX1:GIH1"/>
    <mergeCell ref="GII1:GIS1"/>
    <mergeCell ref="GDR1:GEB1"/>
    <mergeCell ref="GEC1:GEM1"/>
    <mergeCell ref="GEN1:GEX1"/>
    <mergeCell ref="GEY1:GFI1"/>
    <mergeCell ref="GFJ1:GFT1"/>
    <mergeCell ref="GFU1:GGE1"/>
    <mergeCell ref="GBD1:GBN1"/>
    <mergeCell ref="GBO1:GBY1"/>
    <mergeCell ref="GBZ1:GCJ1"/>
    <mergeCell ref="GCK1:GCU1"/>
    <mergeCell ref="GCV1:GDF1"/>
    <mergeCell ref="GDG1:GDQ1"/>
    <mergeCell ref="FYP1:FYZ1"/>
    <mergeCell ref="FZA1:FZK1"/>
    <mergeCell ref="FZL1:FZV1"/>
    <mergeCell ref="FZW1:GAG1"/>
    <mergeCell ref="GAH1:GAR1"/>
    <mergeCell ref="GAS1:GBC1"/>
    <mergeCell ref="FWB1:FWL1"/>
    <mergeCell ref="FWM1:FWW1"/>
    <mergeCell ref="FWX1:FXH1"/>
    <mergeCell ref="FXI1:FXS1"/>
    <mergeCell ref="FXT1:FYD1"/>
    <mergeCell ref="FYE1:FYO1"/>
    <mergeCell ref="FTN1:FTX1"/>
    <mergeCell ref="FTY1:FUI1"/>
    <mergeCell ref="FUJ1:FUT1"/>
    <mergeCell ref="FUU1:FVE1"/>
    <mergeCell ref="FVF1:FVP1"/>
    <mergeCell ref="FVQ1:FWA1"/>
    <mergeCell ref="FQZ1:FRJ1"/>
    <mergeCell ref="FRK1:FRU1"/>
    <mergeCell ref="FRV1:FSF1"/>
    <mergeCell ref="FSG1:FSQ1"/>
    <mergeCell ref="FSR1:FTB1"/>
    <mergeCell ref="FTC1:FTM1"/>
    <mergeCell ref="FOL1:FOV1"/>
    <mergeCell ref="FOW1:FPG1"/>
    <mergeCell ref="FPH1:FPR1"/>
    <mergeCell ref="FPS1:FQC1"/>
    <mergeCell ref="FQD1:FQN1"/>
    <mergeCell ref="FQO1:FQY1"/>
    <mergeCell ref="FLX1:FMH1"/>
    <mergeCell ref="FMI1:FMS1"/>
    <mergeCell ref="FMT1:FND1"/>
    <mergeCell ref="FNE1:FNO1"/>
    <mergeCell ref="FNP1:FNZ1"/>
    <mergeCell ref="FOA1:FOK1"/>
    <mergeCell ref="FJJ1:FJT1"/>
    <mergeCell ref="FJU1:FKE1"/>
    <mergeCell ref="FKF1:FKP1"/>
    <mergeCell ref="FKQ1:FLA1"/>
    <mergeCell ref="FLB1:FLL1"/>
    <mergeCell ref="FLM1:FLW1"/>
    <mergeCell ref="FGV1:FHF1"/>
    <mergeCell ref="FHG1:FHQ1"/>
    <mergeCell ref="FHR1:FIB1"/>
    <mergeCell ref="FIC1:FIM1"/>
    <mergeCell ref="FIN1:FIX1"/>
    <mergeCell ref="FIY1:FJI1"/>
    <mergeCell ref="FEH1:FER1"/>
    <mergeCell ref="FES1:FFC1"/>
    <mergeCell ref="FFD1:FFN1"/>
    <mergeCell ref="FFO1:FFY1"/>
    <mergeCell ref="FFZ1:FGJ1"/>
    <mergeCell ref="FGK1:FGU1"/>
    <mergeCell ref="FBT1:FCD1"/>
    <mergeCell ref="FCE1:FCO1"/>
    <mergeCell ref="FCP1:FCZ1"/>
    <mergeCell ref="FDA1:FDK1"/>
    <mergeCell ref="FDL1:FDV1"/>
    <mergeCell ref="FDW1:FEG1"/>
    <mergeCell ref="EZF1:EZP1"/>
    <mergeCell ref="EZQ1:FAA1"/>
    <mergeCell ref="FAB1:FAL1"/>
    <mergeCell ref="FAM1:FAW1"/>
    <mergeCell ref="FAX1:FBH1"/>
    <mergeCell ref="FBI1:FBS1"/>
    <mergeCell ref="EWR1:EXB1"/>
    <mergeCell ref="EXC1:EXM1"/>
    <mergeCell ref="EXN1:EXX1"/>
    <mergeCell ref="EXY1:EYI1"/>
    <mergeCell ref="EYJ1:EYT1"/>
    <mergeCell ref="EYU1:EZE1"/>
    <mergeCell ref="EUD1:EUN1"/>
    <mergeCell ref="EUO1:EUY1"/>
    <mergeCell ref="EUZ1:EVJ1"/>
    <mergeCell ref="EVK1:EVU1"/>
    <mergeCell ref="EVV1:EWF1"/>
    <mergeCell ref="EWG1:EWQ1"/>
    <mergeCell ref="ERP1:ERZ1"/>
    <mergeCell ref="ESA1:ESK1"/>
    <mergeCell ref="ESL1:ESV1"/>
    <mergeCell ref="ESW1:ETG1"/>
    <mergeCell ref="ETH1:ETR1"/>
    <mergeCell ref="ETS1:EUC1"/>
    <mergeCell ref="EPB1:EPL1"/>
    <mergeCell ref="EPM1:EPW1"/>
    <mergeCell ref="EPX1:EQH1"/>
    <mergeCell ref="EQI1:EQS1"/>
    <mergeCell ref="EQT1:ERD1"/>
    <mergeCell ref="ERE1:ERO1"/>
    <mergeCell ref="EMN1:EMX1"/>
    <mergeCell ref="EMY1:ENI1"/>
    <mergeCell ref="ENJ1:ENT1"/>
    <mergeCell ref="ENU1:EOE1"/>
    <mergeCell ref="EOF1:EOP1"/>
    <mergeCell ref="EOQ1:EPA1"/>
    <mergeCell ref="EJZ1:EKJ1"/>
    <mergeCell ref="EKK1:EKU1"/>
    <mergeCell ref="EKV1:ELF1"/>
    <mergeCell ref="ELG1:ELQ1"/>
    <mergeCell ref="ELR1:EMB1"/>
    <mergeCell ref="EMC1:EMM1"/>
    <mergeCell ref="EHL1:EHV1"/>
    <mergeCell ref="EHW1:EIG1"/>
    <mergeCell ref="EIH1:EIR1"/>
    <mergeCell ref="EIS1:EJC1"/>
    <mergeCell ref="EJD1:EJN1"/>
    <mergeCell ref="EJO1:EJY1"/>
    <mergeCell ref="EEX1:EFH1"/>
    <mergeCell ref="EFI1:EFS1"/>
    <mergeCell ref="EFT1:EGD1"/>
    <mergeCell ref="EGE1:EGO1"/>
    <mergeCell ref="EGP1:EGZ1"/>
    <mergeCell ref="EHA1:EHK1"/>
    <mergeCell ref="ECJ1:ECT1"/>
    <mergeCell ref="ECU1:EDE1"/>
    <mergeCell ref="EDF1:EDP1"/>
    <mergeCell ref="EDQ1:EEA1"/>
    <mergeCell ref="EEB1:EEL1"/>
    <mergeCell ref="EEM1:EEW1"/>
    <mergeCell ref="DZV1:EAF1"/>
    <mergeCell ref="EAG1:EAQ1"/>
    <mergeCell ref="EAR1:EBB1"/>
    <mergeCell ref="EBC1:EBM1"/>
    <mergeCell ref="EBN1:EBX1"/>
    <mergeCell ref="EBY1:ECI1"/>
    <mergeCell ref="DXH1:DXR1"/>
    <mergeCell ref="DXS1:DYC1"/>
    <mergeCell ref="DYD1:DYN1"/>
    <mergeCell ref="DYO1:DYY1"/>
    <mergeCell ref="DYZ1:DZJ1"/>
    <mergeCell ref="DZK1:DZU1"/>
    <mergeCell ref="DUT1:DVD1"/>
    <mergeCell ref="DVE1:DVO1"/>
    <mergeCell ref="DVP1:DVZ1"/>
    <mergeCell ref="DWA1:DWK1"/>
    <mergeCell ref="DWL1:DWV1"/>
    <mergeCell ref="DWW1:DXG1"/>
    <mergeCell ref="DSF1:DSP1"/>
    <mergeCell ref="DSQ1:DTA1"/>
    <mergeCell ref="DTB1:DTL1"/>
    <mergeCell ref="DTM1:DTW1"/>
    <mergeCell ref="DTX1:DUH1"/>
    <mergeCell ref="DUI1:DUS1"/>
    <mergeCell ref="DPR1:DQB1"/>
    <mergeCell ref="DQC1:DQM1"/>
    <mergeCell ref="DQN1:DQX1"/>
    <mergeCell ref="DQY1:DRI1"/>
    <mergeCell ref="DRJ1:DRT1"/>
    <mergeCell ref="DRU1:DSE1"/>
    <mergeCell ref="DND1:DNN1"/>
    <mergeCell ref="DNO1:DNY1"/>
    <mergeCell ref="DNZ1:DOJ1"/>
    <mergeCell ref="DOK1:DOU1"/>
    <mergeCell ref="DOV1:DPF1"/>
    <mergeCell ref="DPG1:DPQ1"/>
    <mergeCell ref="DKP1:DKZ1"/>
    <mergeCell ref="DLA1:DLK1"/>
    <mergeCell ref="DLL1:DLV1"/>
    <mergeCell ref="DLW1:DMG1"/>
    <mergeCell ref="DMH1:DMR1"/>
    <mergeCell ref="DMS1:DNC1"/>
    <mergeCell ref="DIB1:DIL1"/>
    <mergeCell ref="DIM1:DIW1"/>
    <mergeCell ref="DIX1:DJH1"/>
    <mergeCell ref="DJI1:DJS1"/>
    <mergeCell ref="DJT1:DKD1"/>
    <mergeCell ref="DKE1:DKO1"/>
    <mergeCell ref="DFN1:DFX1"/>
    <mergeCell ref="DFY1:DGI1"/>
    <mergeCell ref="DGJ1:DGT1"/>
    <mergeCell ref="DGU1:DHE1"/>
    <mergeCell ref="DHF1:DHP1"/>
    <mergeCell ref="DHQ1:DIA1"/>
    <mergeCell ref="DCZ1:DDJ1"/>
    <mergeCell ref="DDK1:DDU1"/>
    <mergeCell ref="DDV1:DEF1"/>
    <mergeCell ref="DEG1:DEQ1"/>
    <mergeCell ref="DER1:DFB1"/>
    <mergeCell ref="DFC1:DFM1"/>
    <mergeCell ref="DAL1:DAV1"/>
    <mergeCell ref="DAW1:DBG1"/>
    <mergeCell ref="DBH1:DBR1"/>
    <mergeCell ref="DBS1:DCC1"/>
    <mergeCell ref="DCD1:DCN1"/>
    <mergeCell ref="DCO1:DCY1"/>
    <mergeCell ref="CXX1:CYH1"/>
    <mergeCell ref="CYI1:CYS1"/>
    <mergeCell ref="CYT1:CZD1"/>
    <mergeCell ref="CZE1:CZO1"/>
    <mergeCell ref="CZP1:CZZ1"/>
    <mergeCell ref="DAA1:DAK1"/>
    <mergeCell ref="CVJ1:CVT1"/>
    <mergeCell ref="CVU1:CWE1"/>
    <mergeCell ref="CWF1:CWP1"/>
    <mergeCell ref="CWQ1:CXA1"/>
    <mergeCell ref="CXB1:CXL1"/>
    <mergeCell ref="CXM1:CXW1"/>
    <mergeCell ref="CSV1:CTF1"/>
    <mergeCell ref="CTG1:CTQ1"/>
    <mergeCell ref="CTR1:CUB1"/>
    <mergeCell ref="CUC1:CUM1"/>
    <mergeCell ref="CUN1:CUX1"/>
    <mergeCell ref="CUY1:CVI1"/>
    <mergeCell ref="CQH1:CQR1"/>
    <mergeCell ref="CQS1:CRC1"/>
    <mergeCell ref="CRD1:CRN1"/>
    <mergeCell ref="CRO1:CRY1"/>
    <mergeCell ref="CRZ1:CSJ1"/>
    <mergeCell ref="CSK1:CSU1"/>
    <mergeCell ref="CNT1:COD1"/>
    <mergeCell ref="COE1:COO1"/>
    <mergeCell ref="COP1:COZ1"/>
    <mergeCell ref="CPA1:CPK1"/>
    <mergeCell ref="CPL1:CPV1"/>
    <mergeCell ref="CPW1:CQG1"/>
    <mergeCell ref="CLF1:CLP1"/>
    <mergeCell ref="CLQ1:CMA1"/>
    <mergeCell ref="CMB1:CML1"/>
    <mergeCell ref="CMM1:CMW1"/>
    <mergeCell ref="CMX1:CNH1"/>
    <mergeCell ref="CNI1:CNS1"/>
    <mergeCell ref="CIR1:CJB1"/>
    <mergeCell ref="CJC1:CJM1"/>
    <mergeCell ref="CJN1:CJX1"/>
    <mergeCell ref="CJY1:CKI1"/>
    <mergeCell ref="CKJ1:CKT1"/>
    <mergeCell ref="CKU1:CLE1"/>
    <mergeCell ref="CGD1:CGN1"/>
    <mergeCell ref="CGO1:CGY1"/>
    <mergeCell ref="CGZ1:CHJ1"/>
    <mergeCell ref="CHK1:CHU1"/>
    <mergeCell ref="CHV1:CIF1"/>
    <mergeCell ref="CIG1:CIQ1"/>
    <mergeCell ref="CDP1:CDZ1"/>
    <mergeCell ref="CEA1:CEK1"/>
    <mergeCell ref="CEL1:CEV1"/>
    <mergeCell ref="CEW1:CFG1"/>
    <mergeCell ref="CFH1:CFR1"/>
    <mergeCell ref="CFS1:CGC1"/>
    <mergeCell ref="CBB1:CBL1"/>
    <mergeCell ref="CBM1:CBW1"/>
    <mergeCell ref="CBX1:CCH1"/>
    <mergeCell ref="CCI1:CCS1"/>
    <mergeCell ref="CCT1:CDD1"/>
    <mergeCell ref="CDE1:CDO1"/>
    <mergeCell ref="BYN1:BYX1"/>
    <mergeCell ref="BYY1:BZI1"/>
    <mergeCell ref="BZJ1:BZT1"/>
    <mergeCell ref="BZU1:CAE1"/>
    <mergeCell ref="CAF1:CAP1"/>
    <mergeCell ref="CAQ1:CBA1"/>
    <mergeCell ref="BVZ1:BWJ1"/>
    <mergeCell ref="BWK1:BWU1"/>
    <mergeCell ref="BWV1:BXF1"/>
    <mergeCell ref="BXG1:BXQ1"/>
    <mergeCell ref="BXR1:BYB1"/>
    <mergeCell ref="BYC1:BYM1"/>
    <mergeCell ref="BTL1:BTV1"/>
    <mergeCell ref="BTW1:BUG1"/>
    <mergeCell ref="BUH1:BUR1"/>
    <mergeCell ref="BUS1:BVC1"/>
    <mergeCell ref="BVD1:BVN1"/>
    <mergeCell ref="BVO1:BVY1"/>
    <mergeCell ref="BQX1:BRH1"/>
    <mergeCell ref="BRI1:BRS1"/>
    <mergeCell ref="BRT1:BSD1"/>
    <mergeCell ref="BSE1:BSO1"/>
    <mergeCell ref="BSP1:BSZ1"/>
    <mergeCell ref="BTA1:BTK1"/>
    <mergeCell ref="BOJ1:BOT1"/>
    <mergeCell ref="BOU1:BPE1"/>
    <mergeCell ref="BPF1:BPP1"/>
    <mergeCell ref="BPQ1:BQA1"/>
    <mergeCell ref="BQB1:BQL1"/>
    <mergeCell ref="BQM1:BQW1"/>
    <mergeCell ref="BLV1:BMF1"/>
    <mergeCell ref="BMG1:BMQ1"/>
    <mergeCell ref="BMR1:BNB1"/>
    <mergeCell ref="BNC1:BNM1"/>
    <mergeCell ref="BNN1:BNX1"/>
    <mergeCell ref="BNY1:BOI1"/>
    <mergeCell ref="BJH1:BJR1"/>
    <mergeCell ref="BJS1:BKC1"/>
    <mergeCell ref="BKD1:BKN1"/>
    <mergeCell ref="BKO1:BKY1"/>
    <mergeCell ref="BKZ1:BLJ1"/>
    <mergeCell ref="BLK1:BLU1"/>
    <mergeCell ref="BGT1:BHD1"/>
    <mergeCell ref="BHE1:BHO1"/>
    <mergeCell ref="BHP1:BHZ1"/>
    <mergeCell ref="BIA1:BIK1"/>
    <mergeCell ref="BIL1:BIV1"/>
    <mergeCell ref="BIW1:BJG1"/>
    <mergeCell ref="BEF1:BEP1"/>
    <mergeCell ref="BEQ1:BFA1"/>
    <mergeCell ref="BFB1:BFL1"/>
    <mergeCell ref="BFM1:BFW1"/>
    <mergeCell ref="BFX1:BGH1"/>
    <mergeCell ref="BGI1:BGS1"/>
    <mergeCell ref="BBR1:BCB1"/>
    <mergeCell ref="BCC1:BCM1"/>
    <mergeCell ref="BCN1:BCX1"/>
    <mergeCell ref="BCY1:BDI1"/>
    <mergeCell ref="BDJ1:BDT1"/>
    <mergeCell ref="BDU1:BEE1"/>
    <mergeCell ref="AZD1:AZN1"/>
    <mergeCell ref="AZO1:AZY1"/>
    <mergeCell ref="AZZ1:BAJ1"/>
    <mergeCell ref="BAK1:BAU1"/>
    <mergeCell ref="BAV1:BBF1"/>
    <mergeCell ref="BBG1:BBQ1"/>
    <mergeCell ref="AWP1:AWZ1"/>
    <mergeCell ref="AXA1:AXK1"/>
    <mergeCell ref="AXL1:AXV1"/>
    <mergeCell ref="AXW1:AYG1"/>
    <mergeCell ref="AYH1:AYR1"/>
    <mergeCell ref="AYS1:AZC1"/>
    <mergeCell ref="AUB1:AUL1"/>
    <mergeCell ref="AUM1:AUW1"/>
    <mergeCell ref="AUX1:AVH1"/>
    <mergeCell ref="AVI1:AVS1"/>
    <mergeCell ref="AVT1:AWD1"/>
    <mergeCell ref="AWE1:AWO1"/>
    <mergeCell ref="ARN1:ARX1"/>
    <mergeCell ref="ARY1:ASI1"/>
    <mergeCell ref="ASJ1:AST1"/>
    <mergeCell ref="ASU1:ATE1"/>
    <mergeCell ref="ATF1:ATP1"/>
    <mergeCell ref="ATQ1:AUA1"/>
    <mergeCell ref="AOZ1:APJ1"/>
    <mergeCell ref="APK1:APU1"/>
    <mergeCell ref="APV1:AQF1"/>
    <mergeCell ref="AQG1:AQQ1"/>
    <mergeCell ref="AQR1:ARB1"/>
    <mergeCell ref="ARC1:ARM1"/>
    <mergeCell ref="AML1:AMV1"/>
    <mergeCell ref="AMW1:ANG1"/>
    <mergeCell ref="ANH1:ANR1"/>
    <mergeCell ref="ANS1:AOC1"/>
    <mergeCell ref="AOD1:AON1"/>
    <mergeCell ref="AOO1:AOY1"/>
    <mergeCell ref="AJX1:AKH1"/>
    <mergeCell ref="AKI1:AKS1"/>
    <mergeCell ref="AKT1:ALD1"/>
    <mergeCell ref="ALE1:ALO1"/>
    <mergeCell ref="ALP1:ALZ1"/>
    <mergeCell ref="AMA1:AMK1"/>
    <mergeCell ref="AHJ1:AHT1"/>
    <mergeCell ref="AHU1:AIE1"/>
    <mergeCell ref="AIF1:AIP1"/>
    <mergeCell ref="AIQ1:AJA1"/>
    <mergeCell ref="AJB1:AJL1"/>
    <mergeCell ref="AJM1:AJW1"/>
    <mergeCell ref="AEV1:AFF1"/>
    <mergeCell ref="AFG1:AFQ1"/>
    <mergeCell ref="AFR1:AGB1"/>
    <mergeCell ref="AGC1:AGM1"/>
    <mergeCell ref="AGN1:AGX1"/>
    <mergeCell ref="AGY1:AHI1"/>
    <mergeCell ref="ACH1:ACR1"/>
    <mergeCell ref="ACS1:ADC1"/>
    <mergeCell ref="ADD1:ADN1"/>
    <mergeCell ref="ADO1:ADY1"/>
    <mergeCell ref="ADZ1:AEJ1"/>
    <mergeCell ref="AEK1:AEU1"/>
    <mergeCell ref="ZT1:AAD1"/>
    <mergeCell ref="AAE1:AAO1"/>
    <mergeCell ref="AAP1:AAZ1"/>
    <mergeCell ref="ABA1:ABK1"/>
    <mergeCell ref="ABL1:ABV1"/>
    <mergeCell ref="ABW1:ACG1"/>
    <mergeCell ref="XF1:XP1"/>
    <mergeCell ref="XQ1:YA1"/>
    <mergeCell ref="YB1:YL1"/>
    <mergeCell ref="YM1:YW1"/>
    <mergeCell ref="YX1:ZH1"/>
    <mergeCell ref="ZI1:ZS1"/>
    <mergeCell ref="UR1:VB1"/>
    <mergeCell ref="VC1:VM1"/>
    <mergeCell ref="VN1:VX1"/>
    <mergeCell ref="VY1:WI1"/>
    <mergeCell ref="WJ1:WT1"/>
    <mergeCell ref="WU1:XE1"/>
    <mergeCell ref="SD1:SN1"/>
    <mergeCell ref="SO1:SY1"/>
    <mergeCell ref="SZ1:TJ1"/>
    <mergeCell ref="TK1:TU1"/>
    <mergeCell ref="TV1:UF1"/>
    <mergeCell ref="UG1:UQ1"/>
    <mergeCell ref="PP1:PZ1"/>
    <mergeCell ref="QA1:QK1"/>
    <mergeCell ref="QL1:QV1"/>
    <mergeCell ref="QW1:RG1"/>
    <mergeCell ref="RH1:RR1"/>
    <mergeCell ref="RS1:SC1"/>
    <mergeCell ref="NB1:NL1"/>
    <mergeCell ref="NM1:NW1"/>
    <mergeCell ref="NX1:OH1"/>
    <mergeCell ref="OI1:OS1"/>
    <mergeCell ref="OT1:PD1"/>
    <mergeCell ref="PE1:PO1"/>
    <mergeCell ref="KN1:KX1"/>
    <mergeCell ref="KY1:LI1"/>
    <mergeCell ref="LJ1:LT1"/>
    <mergeCell ref="LU1:ME1"/>
    <mergeCell ref="MF1:MP1"/>
    <mergeCell ref="MQ1:NA1"/>
    <mergeCell ref="HZ1:IJ1"/>
    <mergeCell ref="IK1:IU1"/>
    <mergeCell ref="IV1:JF1"/>
    <mergeCell ref="JG1:JQ1"/>
    <mergeCell ref="JR1:KB1"/>
    <mergeCell ref="KC1:KM1"/>
    <mergeCell ref="FL1:FV1"/>
    <mergeCell ref="FW1:GG1"/>
    <mergeCell ref="GH1:GR1"/>
    <mergeCell ref="GS1:HC1"/>
    <mergeCell ref="HD1:HN1"/>
    <mergeCell ref="HO1:HY1"/>
    <mergeCell ref="CX1:DH1"/>
    <mergeCell ref="DI1:DS1"/>
    <mergeCell ref="DT1:ED1"/>
    <mergeCell ref="EE1:EO1"/>
    <mergeCell ref="EP1:EZ1"/>
    <mergeCell ref="FA1:FK1"/>
    <mergeCell ref="F159:F170"/>
    <mergeCell ref="F171:F182"/>
    <mergeCell ref="F195:F207"/>
    <mergeCell ref="F208:F220"/>
    <mergeCell ref="F221:F231"/>
    <mergeCell ref="AJ1:AT1"/>
    <mergeCell ref="AU1:BE1"/>
    <mergeCell ref="BF1:BP1"/>
    <mergeCell ref="BQ1:CA1"/>
    <mergeCell ref="CB1:CL1"/>
    <mergeCell ref="CM1:CW1"/>
    <mergeCell ref="A1:K1"/>
    <mergeCell ref="L1:M1"/>
    <mergeCell ref="N1:X1"/>
    <mergeCell ref="Y1:AI1"/>
    <mergeCell ref="A56:A68"/>
    <mergeCell ref="B56:B68"/>
    <mergeCell ref="C56:C68"/>
    <mergeCell ref="I56:I68"/>
    <mergeCell ref="J56:J68"/>
    <mergeCell ref="A43:A55"/>
    <mergeCell ref="B43:B55"/>
    <mergeCell ref="C43:C55"/>
    <mergeCell ref="I43:I55"/>
    <mergeCell ref="J43:J55"/>
    <mergeCell ref="A30:A42"/>
    <mergeCell ref="B30:B42"/>
    <mergeCell ref="C30:C42"/>
    <mergeCell ref="I30:I42"/>
    <mergeCell ref="J30:J42"/>
    <mergeCell ref="J4:J16"/>
    <mergeCell ref="A17:A29"/>
  </mergeCells>
  <pageMargins left="0.39370078740157483" right="0.31496062992125984" top="0.74803149606299213" bottom="0.74803149606299213" header="0.31496062992125984" footer="0.31496062992125984"/>
  <pageSetup scale="50" fitToHeight="2" orientation="portrait" r:id="rId1"/>
  <rowBreaks count="10" manualBreakCount="10">
    <brk id="16" max="11" man="1"/>
    <brk id="42" max="11" man="1"/>
    <brk id="68" max="11" man="1"/>
    <brk id="94" max="11" man="1"/>
    <brk id="102" max="11" man="1"/>
    <brk id="128" max="11" man="1"/>
    <brk id="145" max="11" man="1"/>
    <brk id="170" max="11" man="1"/>
    <brk id="194" max="11" man="1"/>
    <brk id="2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 (2)</vt:lpstr>
      <vt:lpstr>'Sheet2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2020-11-26T12:18:59Z</dcterms:modified>
</cp:coreProperties>
</file>