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5600" tabRatio="844" activeTab="6"/>
  </bookViews>
  <sheets>
    <sheet name="4-კრებსითი." sheetId="28" r:id="rId1"/>
    <sheet name="5-ობ" sheetId="29" r:id="rId2"/>
    <sheet name="6-1-1-სამ" sheetId="33" r:id="rId3"/>
    <sheet name="7-1-2-ელექტრო " sheetId="59" r:id="rId4"/>
    <sheet name="8-1-3-სახ" sheetId="46" r:id="rId5"/>
    <sheet name="9-1-4-კომპ.ქსელი" sheetId="47" r:id="rId6"/>
    <sheet name="10-1-5-გათბ" sheetId="58" r:id="rId7"/>
    <sheet name="ავეჯი" sheetId="60" r:id="rId8"/>
    <sheet name="Sheet1" sheetId="61" r:id="rId9"/>
  </sheets>
  <definedNames>
    <definedName name="_xlnm._FilterDatabase" localSheetId="6" hidden="1">'10-1-5-გათბ'!$A$8:$M$111</definedName>
    <definedName name="_xlnm._FilterDatabase" localSheetId="2" hidden="1">'6-1-1-სამ'!$A$6:$M$170</definedName>
    <definedName name="_xlnm._FilterDatabase" localSheetId="3" hidden="1">'7-1-2-ელექტრო '!$A$8:$M$181</definedName>
    <definedName name="_xlnm._FilterDatabase" localSheetId="4" hidden="1">'8-1-3-სახ'!$A$10:$M$55</definedName>
    <definedName name="_xlnm._FilterDatabase" localSheetId="5" hidden="1">'9-1-4-კომპ.ქსელი'!$A$8:$M$51</definedName>
    <definedName name="_xlnm.Print_Area" localSheetId="0">'4-კრებსითი.'!$A$1:$H$33</definedName>
    <definedName name="_xlnm.Print_Area" localSheetId="1">'5-ობ'!$A$2:$H$16</definedName>
    <definedName name="_xlnm.Print_Area" localSheetId="2">'6-1-1-სამ'!$A$1:$M$144</definedName>
    <definedName name="_xlnm.Print_Area" localSheetId="3">'7-1-2-ელექტრო '!$A$1:$Q$168</definedName>
    <definedName name="_xlnm.Print_Titles" localSheetId="2">'6-1-1-სამ'!$3:$6</definedName>
    <definedName name="_xlnm.Print_Titles" localSheetId="3">'7-1-2-ელექტრო '!$6:$8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33"/>
  <c r="F14" i="58"/>
  <c r="F11"/>
  <c r="F10"/>
  <c r="E10" i="33"/>
  <c r="E9"/>
  <c r="F44"/>
  <c r="F43"/>
  <c r="F42"/>
  <c r="F41"/>
  <c r="F40"/>
  <c r="F39"/>
  <c r="F38"/>
  <c r="F37"/>
  <c r="F16" l="1"/>
  <c r="F15"/>
  <c r="F131"/>
  <c r="F121" l="1"/>
  <c r="F120"/>
  <c r="F119"/>
  <c r="F118"/>
  <c r="F117"/>
  <c r="F114"/>
  <c r="E113"/>
  <c r="F113" s="1"/>
  <c r="E112"/>
  <c r="F112" s="1"/>
  <c r="F111"/>
  <c r="F13"/>
  <c r="F12"/>
  <c r="F10"/>
  <c r="F9"/>
  <c r="F109" l="1"/>
  <c r="F107"/>
  <c r="F106"/>
  <c r="F105"/>
  <c r="F64"/>
  <c r="F63"/>
  <c r="F61"/>
  <c r="F60"/>
  <c r="F45"/>
  <c r="F36"/>
  <c r="F35"/>
  <c r="F34"/>
  <c r="F33"/>
  <c r="F32"/>
  <c r="F68" l="1"/>
  <c r="F30" l="1"/>
  <c r="F29"/>
  <c r="F28"/>
  <c r="F27"/>
  <c r="F26"/>
  <c r="F25"/>
  <c r="F24"/>
  <c r="E23"/>
  <c r="F23" s="1"/>
  <c r="E22"/>
  <c r="F22" s="1"/>
  <c r="F21"/>
  <c r="F20"/>
  <c r="F19"/>
  <c r="F77" l="1"/>
  <c r="F76"/>
  <c r="F75"/>
  <c r="F74"/>
  <c r="F73"/>
  <c r="P73" s="1"/>
  <c r="O75" l="1"/>
  <c r="P75" s="1"/>
  <c r="F71" l="1"/>
  <c r="F70"/>
  <c r="Q69"/>
  <c r="Q68"/>
  <c r="F67"/>
  <c r="F66"/>
  <c r="F100" l="1"/>
  <c r="F91"/>
  <c r="F98" s="1"/>
  <c r="F79"/>
  <c r="F97" l="1"/>
  <c r="F82"/>
  <c r="F83"/>
  <c r="F95"/>
  <c r="F92"/>
  <c r="F96"/>
  <c r="F94"/>
  <c r="F93"/>
  <c r="F80"/>
  <c r="F81"/>
  <c r="F19" i="58" l="1"/>
  <c r="F20"/>
  <c r="F18"/>
  <c r="F17"/>
  <c r="F87" i="59"/>
  <c r="F85"/>
  <c r="E105" l="1"/>
  <c r="F103"/>
  <c r="F104" s="1"/>
  <c r="F102"/>
  <c r="F99"/>
  <c r="F105" l="1"/>
  <c r="F107"/>
  <c r="F97" l="1"/>
  <c r="F95"/>
  <c r="F94"/>
  <c r="F110"/>
  <c r="F130"/>
  <c r="F62"/>
  <c r="F63"/>
  <c r="F56"/>
  <c r="F55"/>
  <c r="F49"/>
  <c r="F48"/>
  <c r="E42"/>
  <c r="F42" s="1"/>
  <c r="E39"/>
  <c r="F39" s="1"/>
  <c r="F37"/>
  <c r="F36"/>
  <c r="F35"/>
  <c r="F34"/>
  <c r="F31"/>
  <c r="F26"/>
  <c r="F20"/>
  <c r="F19"/>
  <c r="F13"/>
  <c r="F30" i="47"/>
  <c r="F27"/>
  <c r="F34"/>
  <c r="F33"/>
  <c r="F32"/>
  <c r="F16"/>
  <c r="F24"/>
  <c r="F28" i="46"/>
  <c r="F27"/>
  <c r="F26"/>
  <c r="F25"/>
  <c r="F24"/>
  <c r="F13"/>
  <c r="F155" i="59"/>
  <c r="F152"/>
  <c r="F151"/>
  <c r="F149"/>
  <c r="F146"/>
  <c r="F145"/>
  <c r="F144"/>
  <c r="F142"/>
  <c r="F140"/>
  <c r="F139"/>
  <c r="F138"/>
  <c r="F135"/>
  <c r="F133"/>
  <c r="F131"/>
  <c r="F129"/>
  <c r="F126"/>
  <c r="F121"/>
  <c r="F119"/>
  <c r="F114"/>
  <c r="F111"/>
  <c r="F109"/>
  <c r="F92"/>
  <c r="F91"/>
  <c r="F90"/>
  <c r="F83"/>
  <c r="F82"/>
  <c r="F81"/>
  <c r="F79"/>
  <c r="F76"/>
  <c r="F74"/>
  <c r="F71"/>
  <c r="F69"/>
  <c r="F67"/>
  <c r="F64"/>
  <c r="F61"/>
  <c r="F60"/>
  <c r="F59"/>
  <c r="F57"/>
  <c r="F54"/>
  <c r="F53"/>
  <c r="F52"/>
  <c r="F50"/>
  <c r="F47"/>
  <c r="F46"/>
  <c r="F45"/>
  <c r="F27"/>
  <c r="F25"/>
  <c r="F24"/>
  <c r="F23"/>
  <c r="F21"/>
  <c r="F18"/>
  <c r="F17"/>
  <c r="F16"/>
  <c r="F14"/>
  <c r="F12"/>
  <c r="F11"/>
  <c r="F10"/>
  <c r="F30" l="1"/>
  <c r="F29"/>
  <c r="F32"/>
  <c r="E87" i="33" l="1"/>
  <c r="F87" s="1"/>
  <c r="E53" l="1"/>
  <c r="E50"/>
  <c r="E48"/>
  <c r="E47"/>
  <c r="F102" l="1"/>
  <c r="F53" l="1"/>
  <c r="F47" l="1"/>
  <c r="F48"/>
  <c r="F50"/>
  <c r="F25" i="47" l="1"/>
  <c r="F23"/>
  <c r="F21" l="1"/>
  <c r="F20"/>
  <c r="F19"/>
  <c r="F126" i="33" l="1"/>
  <c r="F32" i="46" l="1"/>
  <c r="F54" i="33" l="1"/>
  <c r="F88"/>
  <c r="F101"/>
  <c r="F49"/>
  <c r="F55"/>
  <c r="P55" s="1"/>
  <c r="F56"/>
  <c r="P56" s="1"/>
  <c r="F57"/>
  <c r="F89"/>
  <c r="F90"/>
  <c r="F36" i="47"/>
  <c r="F35"/>
  <c r="F17"/>
  <c r="F15"/>
  <c r="F14"/>
  <c r="F12"/>
  <c r="F11"/>
  <c r="F10"/>
  <c r="F33" i="46"/>
  <c r="F31"/>
  <c r="F30"/>
  <c r="F22"/>
  <c r="F21"/>
  <c r="F20"/>
  <c r="F18"/>
  <c r="F17"/>
  <c r="F16"/>
  <c r="F14"/>
  <c r="F12"/>
  <c r="M136" i="33" l="1"/>
  <c r="M137" s="1"/>
  <c r="M138" s="1"/>
  <c r="M139" l="1"/>
  <c r="M140" s="1"/>
  <c r="G5" i="29" l="1"/>
  <c r="D3" i="28" l="1"/>
</calcChain>
</file>

<file path=xl/sharedStrings.xml><?xml version="1.0" encoding="utf-8"?>
<sst xmlns="http://schemas.openxmlformats.org/spreadsheetml/2006/main" count="921" uniqueCount="346">
  <si>
    <t>sul</t>
  </si>
  <si>
    <t>jami</t>
  </si>
  <si>
    <r>
      <t>m</t>
    </r>
    <r>
      <rPr>
        <vertAlign val="superscript"/>
        <sz val="10"/>
        <rFont val="AcadNusx"/>
      </rPr>
      <t>2</t>
    </r>
  </si>
  <si>
    <t>ლარი</t>
  </si>
  <si>
    <t>სხვა მასალები</t>
  </si>
  <si>
    <t>ტ</t>
  </si>
  <si>
    <t>შრომის დანახარჯები</t>
  </si>
  <si>
    <t>კგ</t>
  </si>
  <si>
    <t>მანქანები</t>
  </si>
  <si>
    <t>სხვა მანქანები</t>
  </si>
  <si>
    <t>მ</t>
  </si>
  <si>
    <t xml:space="preserve">შრომის დანახარჯები </t>
  </si>
  <si>
    <r>
      <t>მ</t>
    </r>
    <r>
      <rPr>
        <vertAlign val="superscript"/>
        <sz val="10"/>
        <rFont val="AcadNusx"/>
      </rPr>
      <t>2</t>
    </r>
  </si>
  <si>
    <r>
      <t>მ</t>
    </r>
    <r>
      <rPr>
        <b/>
        <vertAlign val="superscript"/>
        <sz val="10"/>
        <rFont val="AcadNusx"/>
      </rPr>
      <t>2</t>
    </r>
  </si>
  <si>
    <t>ღიობები</t>
  </si>
  <si>
    <t>კაც.სთ</t>
  </si>
  <si>
    <t>ელექტროდი</t>
  </si>
  <si>
    <t>ცალი</t>
  </si>
  <si>
    <t>kac.sT</t>
  </si>
  <si>
    <t>ganz. erT-ze</t>
  </si>
  <si>
    <t>#</t>
  </si>
  <si>
    <t>m</t>
  </si>
  <si>
    <t>გამხსნელი</t>
  </si>
  <si>
    <t>კ-ტი</t>
  </si>
  <si>
    <t>ჯამი</t>
  </si>
  <si>
    <t>სულ</t>
  </si>
  <si>
    <t>მან.სთ</t>
  </si>
  <si>
    <t>mSeneblobis Rirebulebis krebsiTi saxarjTaRricxvo gaangariSeba</t>
  </si>
  <si>
    <t>rigiTi #</t>
  </si>
  <si>
    <r>
      <t>მ</t>
    </r>
    <r>
      <rPr>
        <b/>
        <vertAlign val="superscript"/>
        <sz val="10"/>
        <color indexed="8"/>
        <rFont val="AcadNusx"/>
      </rPr>
      <t>2</t>
    </r>
  </si>
  <si>
    <t>კაბელების დაერთება მომჭერებთან</t>
  </si>
  <si>
    <t>8-574-18</t>
  </si>
  <si>
    <t>8-574-23</t>
  </si>
  <si>
    <t>8-574-58</t>
  </si>
  <si>
    <t>8-574-39</t>
  </si>
  <si>
    <t>21-23-7</t>
  </si>
  <si>
    <t>21-23-2</t>
  </si>
  <si>
    <t>8-604-4</t>
  </si>
  <si>
    <t xml:space="preserve">კნაუფის თაბაშირ–მუყაოს ცეცხლგამძლე ფილა 2500*1200*12.5 </t>
  </si>
  <si>
    <t>გამჭედი დუბელი `კ`6*35</t>
  </si>
  <si>
    <t xml:space="preserve">შურუპი თვითმჭრელი ((TN) 3.5*25 </t>
  </si>
  <si>
    <t xml:space="preserve">შურუპი თვითმჭრელი ((TN) 3.5*35 </t>
  </si>
  <si>
    <r>
      <t>მ</t>
    </r>
    <r>
      <rPr>
        <vertAlign val="superscript"/>
        <sz val="10"/>
        <color indexed="8"/>
        <rFont val="AcadNusx"/>
      </rPr>
      <t>2</t>
    </r>
  </si>
  <si>
    <t>15-164-7.</t>
  </si>
  <si>
    <t>9-14-6.</t>
  </si>
  <si>
    <t>15-168-7</t>
  </si>
  <si>
    <t xml:space="preserve">საღებავი </t>
  </si>
  <si>
    <t>სხვადასხვა სამუშაოები</t>
  </si>
  <si>
    <t>ჭანჭიკები</t>
  </si>
  <si>
    <t>მინის  კარების მონტაჟი</t>
  </si>
  <si>
    <t>10-745-3</t>
  </si>
  <si>
    <t>10-39-3</t>
  </si>
  <si>
    <t>10-744-5</t>
  </si>
  <si>
    <t>10-54-11</t>
  </si>
  <si>
    <t>11-696-1</t>
  </si>
  <si>
    <t>ვიდეომეთვალყურეობის სისტემა</t>
  </si>
  <si>
    <t>სახანძრო სიგნალიზაცია</t>
  </si>
  <si>
    <t>ძირითადი შენობა</t>
  </si>
  <si>
    <t>მოცულობითი ასოების მონტაჟი</t>
  </si>
  <si>
    <t>სხვა  მანქანები</t>
  </si>
  <si>
    <t>სამონტაჟო სამარჯვების ფოლადის კონსტრუქციები</t>
  </si>
  <si>
    <t>საბაზრო</t>
  </si>
  <si>
    <t>ნორმატივის ნომერი და შიფრი</t>
  </si>
  <si>
    <t>სამუშაოების და დანახარჯების დასახელება</t>
  </si>
  <si>
    <t>განზ.ერთ.</t>
  </si>
  <si>
    <t>რაოდენობა</t>
  </si>
  <si>
    <t>განზ. ერთ-ზე</t>
  </si>
  <si>
    <t>მასალა</t>
  </si>
  <si>
    <t>ხელფასი</t>
  </si>
  <si>
    <t>ღირებულება</t>
  </si>
  <si>
    <t>ზედნადები ხარჯები</t>
  </si>
  <si>
    <t>გეგმიური დაგროვება</t>
  </si>
  <si>
    <t>ტრანსპორტი (მექანიზმები)</t>
  </si>
  <si>
    <t>გათბობა-გაგრილების სამუშაოები</t>
  </si>
  <si>
    <t xml:space="preserve">ალუმინის ვიტრაჟების  მონტაჟი </t>
  </si>
  <si>
    <t>პირდაპირი დანახარჯების ჯამი</t>
  </si>
  <si>
    <t>ლოკალურ-რესურსული ხარჯთაღრიცხვა #1-1</t>
  </si>
  <si>
    <t>საერთო-სამშენებლო სამუშაოები</t>
  </si>
  <si>
    <t>ლოკალურ-რესურსული ხარჯთაღრიცხვა #1-2</t>
  </si>
  <si>
    <t>ელექტროსამონტაჟო სამუშაოები</t>
  </si>
  <si>
    <t>63ა-მდე სამპოლუსა ავტომატების მონტაჟი</t>
  </si>
  <si>
    <t>ჩამრთველების მონტაჟი</t>
  </si>
  <si>
    <t>ჩარჩო ერთიანი</t>
  </si>
  <si>
    <t>ჩარჩო ორიანი</t>
  </si>
  <si>
    <t>კბ</t>
  </si>
  <si>
    <t>ერთკლავიშიანი ჩამრთველი</t>
  </si>
  <si>
    <t>ერთპოლუსა ავტომატების მონტაჟი</t>
  </si>
  <si>
    <t>გადამრთველების მონტაჟი</t>
  </si>
  <si>
    <t>კონტაქტორების მონტაჟი</t>
  </si>
  <si>
    <t>რელეების მონტაჟი</t>
  </si>
  <si>
    <t>როზეტების მონტაჟი</t>
  </si>
  <si>
    <t>სამშენებლო სამუშაოები</t>
  </si>
  <si>
    <t>ლოკალურ-რესურსული ხარჯთაღრიცხვა #1-5</t>
  </si>
  <si>
    <t>სახანძრო სიგნალიზაციის სამუშაოები</t>
  </si>
  <si>
    <t>კაბელების გაყვანა</t>
  </si>
  <si>
    <t>სამისამართო კვამლის დეტექტორი ბაზით</t>
  </si>
  <si>
    <r>
      <rPr>
        <b/>
        <sz val="11"/>
        <color theme="1"/>
        <rFont val="AcadNusx"/>
      </rPr>
      <t>კაბელი</t>
    </r>
    <r>
      <rPr>
        <b/>
        <sz val="11"/>
        <color theme="1"/>
        <rFont val="Calibri"/>
        <family val="2"/>
        <scheme val="minor"/>
      </rPr>
      <t xml:space="preserve"> UTP Cat 5e</t>
    </r>
  </si>
  <si>
    <r>
      <rPr>
        <sz val="11"/>
        <color theme="1"/>
        <rFont val="AcadNusx"/>
      </rPr>
      <t>კაბელი</t>
    </r>
    <r>
      <rPr>
        <sz val="11"/>
        <color theme="1"/>
        <rFont val="Calibri"/>
        <family val="2"/>
        <scheme val="minor"/>
      </rPr>
      <t xml:space="preserve"> UTP Cat 5e</t>
    </r>
  </si>
  <si>
    <t>კრებსითი სახარჯთაღრიცხვო გაანგარიშება</t>
  </si>
  <si>
    <t>სახარჯთარრიცხვო ანგარიშის, ხარჯთაღრიცხვის ნომერი</t>
  </si>
  <si>
    <t>ობიექტის სამუშაოების და ხარჯების დასახელება თავებში</t>
  </si>
  <si>
    <t>სახარჯთაღრიცხვო ღირებულება, ლარი</t>
  </si>
  <si>
    <t>სამონტაჟო სამუშაოები</t>
  </si>
  <si>
    <t>დანადგარები, ავეჯი და ინვენტარი</t>
  </si>
  <si>
    <t>სხვა ხარჯები</t>
  </si>
  <si>
    <t>საერთო სახარჯთაღრიცხვო ღირებულება</t>
  </si>
  <si>
    <t>მშენებლობის ძირითადი ობიექტები</t>
  </si>
  <si>
    <t xml:space="preserve">დამატებული ღირებულების გადასახადი 18% </t>
  </si>
  <si>
    <t>საობიექტო სახარჯთაღრიცხვო გაანგარიშება #1</t>
  </si>
  <si>
    <t>სახარჯთაღრიცხვო ღირებულება</t>
  </si>
  <si>
    <t xml:space="preserve">სამონტაჟო სამუშაოები </t>
  </si>
  <si>
    <t>ლრხ. #1-1</t>
  </si>
  <si>
    <t>ლრხ. #1-2</t>
  </si>
  <si>
    <t>ლრხ.. #1-3</t>
  </si>
  <si>
    <t>შეადგინა:</t>
  </si>
  <si>
    <t>/  დ.ურჯუმელაშვილი /</t>
  </si>
  <si>
    <t>ლოკალურ-რესურსული ხარჯთაღრიცხვა #1-4</t>
  </si>
  <si>
    <t>ორკლავიშიანი ჩამრთველი</t>
  </si>
  <si>
    <t>კნაუფის მიმმართველი  პროფილი @ U 40\100\40\0.6 \3000     KNAUF</t>
  </si>
  <si>
    <t xml:space="preserve">ტიხრების მოწყობა   თაბაშირმუყაოს ცეცხლგამძლე  ფილებით  ლითონის ერთმაგ კარკასზე  (ბიჯი  30 სმ) ორფენიანი შემოსვით, ,ბგერაიზოლაციით,  </t>
  </si>
  <si>
    <t>ბილიკების მოწყობა უსინათლოებისათვის</t>
  </si>
  <si>
    <t>man.sT</t>
  </si>
  <si>
    <t>kac/sT</t>
  </si>
  <si>
    <t>c</t>
  </si>
  <si>
    <t>Sromis danaxarji</t>
  </si>
  <si>
    <t>raodenoba</t>
  </si>
  <si>
    <t>masala</t>
  </si>
  <si>
    <t>xelfasi</t>
  </si>
  <si>
    <t>zednadebi xarjebi</t>
  </si>
  <si>
    <t>gegmiuri dagroveba (mowyobilobebis gamoklebiT)</t>
  </si>
  <si>
    <t>gaTboba-gagrilebis samuSaoebi</t>
  </si>
  <si>
    <t>normativis nomeri da Sifri</t>
  </si>
  <si>
    <t>samuSaoebis da danaxarjebis dasaxeleba</t>
  </si>
  <si>
    <t>ganz. erT.</t>
  </si>
  <si>
    <t>transporti (meqanizmebi)</t>
  </si>
  <si>
    <t>Rirebuleba</t>
  </si>
  <si>
    <t>m.S. mowyobiloba</t>
  </si>
  <si>
    <t>zednadebi xarjebi ( xelfasidan)</t>
  </si>
  <si>
    <t>დიფ. რელე ოთხპოლუსა 40/4/0,03 ა</t>
  </si>
  <si>
    <t>lokalur-რესურსული xarjTaRricxva #1-10</t>
  </si>
  <si>
    <t xml:space="preserve"> ასოების ღირებულება მონტაჟით</t>
  </si>
  <si>
    <t xml:space="preserve">ლოგოს ღირებულება მონტაჟით </t>
  </si>
  <si>
    <t>კაც/სთ</t>
  </si>
  <si>
    <t>15-254-3</t>
  </si>
  <si>
    <t>კედლების  შეღებვა</t>
  </si>
  <si>
    <t>8-169-6</t>
  </si>
  <si>
    <t>8-571-1</t>
  </si>
  <si>
    <t>სალტების მონტაჟი</t>
  </si>
  <si>
    <t>განმუხტველის მონტაჟი</t>
  </si>
  <si>
    <t>8-69-1</t>
  </si>
  <si>
    <t>მცხეთის მუნიპალიციტეტის მერია</t>
  </si>
  <si>
    <t>21-17-2</t>
  </si>
  <si>
    <t>ანძური ამწევი ტვირთამწეობით  0.5 ტ</t>
  </si>
  <si>
    <t>ავტოჰიდროამწევი</t>
  </si>
  <si>
    <t>21-17-3</t>
  </si>
  <si>
    <t>21-17-4</t>
  </si>
  <si>
    <r>
      <t>სპილენძის კაბელი X</t>
    </r>
    <r>
      <rPr>
        <sz val="11"/>
        <rFont val="Arial"/>
        <family val="2"/>
        <charset val="204"/>
      </rPr>
      <t xml:space="preserve">LP პოლიეთილენის ბადურის </t>
    </r>
    <r>
      <rPr>
        <sz val="11"/>
        <rFont val="AcadNusx"/>
      </rPr>
      <t xml:space="preserve"> იზოლაციით, უჰალოგენო პოლიმერის გარსაცმით, </t>
    </r>
    <r>
      <rPr>
        <sz val="11"/>
        <rFont val="Arial"/>
        <family val="2"/>
        <charset val="204"/>
      </rPr>
      <t>Cu,</t>
    </r>
    <r>
      <rPr>
        <sz val="11"/>
        <rFont val="AcadNusx"/>
      </rPr>
      <t xml:space="preserve"> </t>
    </r>
    <r>
      <rPr>
        <sz val="11"/>
        <rFont val="Arial"/>
        <family val="2"/>
        <charset val="204"/>
      </rPr>
      <t xml:space="preserve">N2XH   (5x4 </t>
    </r>
    <r>
      <rPr>
        <sz val="11"/>
        <rFont val="AcadMtavr"/>
      </rPr>
      <t xml:space="preserve"> mm</t>
    </r>
    <r>
      <rPr>
        <vertAlign val="superscript"/>
        <sz val="11"/>
        <rFont val="AcadMtavr"/>
      </rPr>
      <t>2</t>
    </r>
    <r>
      <rPr>
        <sz val="11"/>
        <rFont val="AcadMtavr"/>
      </rPr>
      <t>)</t>
    </r>
  </si>
  <si>
    <t>21-16-1</t>
  </si>
  <si>
    <t>21-16-2</t>
  </si>
  <si>
    <t>21-16-3</t>
  </si>
  <si>
    <t>21-7</t>
  </si>
  <si>
    <t>kar.</t>
  </si>
  <si>
    <t>8-574-24</t>
  </si>
  <si>
    <t>160ა-მდე სამპოლუსა ავტომატების მონტაჟი</t>
  </si>
  <si>
    <t>8-574-28</t>
  </si>
  <si>
    <t>21-23-10</t>
  </si>
  <si>
    <t>იატაკის სამონტაჟო ყუთი</t>
  </si>
  <si>
    <t>იატაკის სამონტაჟო ყუთის  საშტეფსელო როზეტის მონტაჟი</t>
  </si>
  <si>
    <t>იატაკის ყუთში ჩასამონტაჟებელი საშტეფსელო როზეტი</t>
  </si>
  <si>
    <t>21-35-1</t>
  </si>
  <si>
    <t xml:space="preserve">ჩამოსაკიდი ლუმინისცენტური სანათების  მოწყობა </t>
  </si>
  <si>
    <t>საწევარა გიდრავლიკური სამონტაჟო სამუშაოებისათვის</t>
  </si>
  <si>
    <t>21-25-7</t>
  </si>
  <si>
    <t xml:space="preserve"> ჩამოსაკიდი ჭაღების მონტაჟი</t>
  </si>
  <si>
    <t>8-603-1</t>
  </si>
  <si>
    <t xml:space="preserve"> დეკორატიული სანათების მონტაჟი</t>
  </si>
  <si>
    <t>samisamarTe kvamlis deteqtori baziT</t>
  </si>
  <si>
    <t xml:space="preserve">samisamarTe sagangaSo Rilaki </t>
  </si>
  <si>
    <t>kombinirebuli strob-sirena</t>
  </si>
  <si>
    <t>saevakuacio sanaTi akumuliatoriT 1.5 vati 3 saaTiani avtonomiuri kvebiT</t>
  </si>
  <si>
    <t>saxanZro signalizaciis kabeli 2X0,8</t>
  </si>
  <si>
    <t>qselis kedlis orbudiani rozeti</t>
  </si>
  <si>
    <t>პაჩპანელი 24 პორტიანი</t>
  </si>
  <si>
    <r>
      <t xml:space="preserve">sainstalacio gofrirebuli mili, halogenisgan Tavisufali Savi feris </t>
    </r>
    <r>
      <rPr>
        <sz val="11"/>
        <rFont val="Calibri"/>
        <family val="2"/>
        <charset val="204"/>
      </rPr>
      <t>Ø 16</t>
    </r>
    <r>
      <rPr>
        <sz val="11"/>
        <rFont val="AcadMtavr"/>
      </rPr>
      <t xml:space="preserve"> mm</t>
    </r>
  </si>
  <si>
    <r>
      <t xml:space="preserve">sainstalacio gofrirebuli mili, halogenisgan Tavisufali Savi feris </t>
    </r>
    <r>
      <rPr>
        <b/>
        <sz val="11"/>
        <rFont val="Calibri"/>
        <family val="2"/>
        <charset val="204"/>
      </rPr>
      <t>Ø 16</t>
    </r>
    <r>
      <rPr>
        <b/>
        <sz val="11"/>
        <rFont val="AcadMtavr"/>
      </rPr>
      <t xml:space="preserve"> mm</t>
    </r>
  </si>
  <si>
    <t>10-395-5</t>
  </si>
  <si>
    <t xml:space="preserve">კაბელების დაერთება აპარატურასთან  </t>
  </si>
  <si>
    <t>qarxnuli paCkordi 2m.</t>
  </si>
  <si>
    <t>qarxnuli paCkordi 0,5m</t>
  </si>
  <si>
    <t xml:space="preserve">gegmiuri dagroveba </t>
  </si>
  <si>
    <t>iatakis yuTis qselis rozeti</t>
  </si>
  <si>
    <r>
      <t>spilenZis kabeli Savi</t>
    </r>
    <r>
      <rPr>
        <sz val="11"/>
        <rFont val="Arial"/>
        <family val="2"/>
        <charset val="204"/>
      </rPr>
      <t xml:space="preserve"> N2XH </t>
    </r>
    <r>
      <rPr>
        <sz val="11"/>
        <rFont val="AcadNusx"/>
      </rPr>
      <t xml:space="preserve"> </t>
    </r>
    <r>
      <rPr>
        <sz val="11"/>
        <rFont val="Arial"/>
        <family val="2"/>
      </rPr>
      <t>3x1,5 mm2</t>
    </r>
  </si>
  <si>
    <r>
      <t>spilenZis kabeli Savi</t>
    </r>
    <r>
      <rPr>
        <sz val="11"/>
        <rFont val="Arial"/>
        <family val="2"/>
        <charset val="204"/>
      </rPr>
      <t xml:space="preserve"> N2XH </t>
    </r>
    <r>
      <rPr>
        <sz val="11"/>
        <rFont val="AcadNusx"/>
      </rPr>
      <t xml:space="preserve"> </t>
    </r>
    <r>
      <rPr>
        <sz val="11"/>
        <rFont val="Arial"/>
        <family val="2"/>
      </rPr>
      <t>3x2,5 mm2</t>
    </r>
  </si>
  <si>
    <r>
      <t>spilenZis kabeli Savi</t>
    </r>
    <r>
      <rPr>
        <sz val="11"/>
        <rFont val="Arial"/>
        <family val="2"/>
        <charset val="204"/>
      </rPr>
      <t xml:space="preserve"> N2XH </t>
    </r>
    <r>
      <rPr>
        <sz val="11"/>
        <rFont val="AcadNusx"/>
      </rPr>
      <t xml:space="preserve"> </t>
    </r>
    <r>
      <rPr>
        <sz val="11"/>
        <rFont val="Arial"/>
        <family val="2"/>
      </rPr>
      <t>3x4 mm2</t>
    </r>
  </si>
  <si>
    <t>8-409-7</t>
  </si>
  <si>
    <r>
      <t>150მმ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-მდე კაბელების გაყვანა მილებში</t>
    </r>
  </si>
  <si>
    <r>
      <t>spilenZis kabeli Savi</t>
    </r>
    <r>
      <rPr>
        <sz val="11"/>
        <rFont val="Arial"/>
        <family val="2"/>
        <charset val="204"/>
      </rPr>
      <t xml:space="preserve"> N2XH </t>
    </r>
    <r>
      <rPr>
        <sz val="11"/>
        <rFont val="AcadNusx"/>
      </rPr>
      <t xml:space="preserve"> </t>
    </r>
    <r>
      <rPr>
        <sz val="11"/>
        <rFont val="Arial"/>
        <family val="2"/>
        <charset val="204"/>
      </rPr>
      <t>5x25</t>
    </r>
    <r>
      <rPr>
        <sz val="11"/>
        <rFont val="AcadNusx"/>
      </rPr>
      <t xml:space="preserve"> mm2</t>
    </r>
  </si>
  <si>
    <t>8-409-8</t>
  </si>
  <si>
    <r>
      <t>240მმ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-მდე კაბელების გაყვანა მილებში</t>
    </r>
  </si>
  <si>
    <r>
      <t>spilenZis sadeni Savi</t>
    </r>
    <r>
      <rPr>
        <sz val="11"/>
        <rFont val="Arial"/>
        <family val="2"/>
        <charset val="204"/>
      </rPr>
      <t xml:space="preserve"> N2XH </t>
    </r>
    <r>
      <rPr>
        <sz val="11"/>
        <rFont val="AcadNusx"/>
      </rPr>
      <t xml:space="preserve"> </t>
    </r>
    <r>
      <rPr>
        <sz val="11"/>
        <rFont val="Arial"/>
        <family val="2"/>
      </rPr>
      <t>4x35+1x16 mm2</t>
    </r>
  </si>
  <si>
    <t>spilenZis buniki 25 mm</t>
  </si>
  <si>
    <t>spilenZis buniki 35 mm</t>
  </si>
  <si>
    <r>
      <t xml:space="preserve">sainstalacio gofrirebuli mili, halogenisgan Tavisufali Savi feris </t>
    </r>
    <r>
      <rPr>
        <sz val="11"/>
        <rFont val="Calibri"/>
        <family val="2"/>
        <charset val="204"/>
      </rPr>
      <t>Ø 25</t>
    </r>
    <r>
      <rPr>
        <sz val="11"/>
        <rFont val="AcadMtavr"/>
      </rPr>
      <t xml:space="preserve"> mm</t>
    </r>
  </si>
  <si>
    <r>
      <t xml:space="preserve">sainstalacio gofrirebuli mili </t>
    </r>
    <r>
      <rPr>
        <sz val="11"/>
        <rFont val="Calibri"/>
        <family val="2"/>
        <charset val="204"/>
      </rPr>
      <t>Ø 25</t>
    </r>
    <r>
      <rPr>
        <sz val="11"/>
        <rFont val="AcadMtavr"/>
      </rPr>
      <t xml:space="preserve"> mm </t>
    </r>
    <r>
      <rPr>
        <sz val="11"/>
        <rFont val="AcadNusx"/>
      </rPr>
      <t>damWeri samagri dubelSurufiT</t>
    </r>
  </si>
  <si>
    <t xml:space="preserve">  გოფრირებული მილების მონტაჟი დ-25mm</t>
  </si>
  <si>
    <t xml:space="preserve"> გოფრირებული მილების მონტაჟი დ-32</t>
  </si>
  <si>
    <r>
      <t xml:space="preserve">sainstalacio gofrirebuli mili, halogenisgan Tavisufali Savi feris </t>
    </r>
    <r>
      <rPr>
        <sz val="11"/>
        <rFont val="Calibri"/>
        <family val="2"/>
        <charset val="204"/>
      </rPr>
      <t>Ø 32</t>
    </r>
    <r>
      <rPr>
        <sz val="11"/>
        <rFont val="AcadMtavr"/>
      </rPr>
      <t xml:space="preserve"> mm</t>
    </r>
  </si>
  <si>
    <r>
      <t xml:space="preserve">sainstalacio gofrirebuli mili </t>
    </r>
    <r>
      <rPr>
        <sz val="11"/>
        <rFont val="Calibri"/>
        <family val="2"/>
        <charset val="204"/>
      </rPr>
      <t>Ø 32</t>
    </r>
    <r>
      <rPr>
        <sz val="11"/>
        <rFont val="AcadMtavr"/>
      </rPr>
      <t xml:space="preserve"> mm </t>
    </r>
    <r>
      <rPr>
        <sz val="11"/>
        <rFont val="AcadNusx"/>
      </rPr>
      <t>damWeri samagri dubelSurufiT</t>
    </r>
  </si>
  <si>
    <t xml:space="preserve"> გოფრირებული მილების მონტაჟი დ-40</t>
  </si>
  <si>
    <r>
      <t xml:space="preserve">sainstalacio gofrirebuli mili, halogenisgan Tavisufali Savi feris </t>
    </r>
    <r>
      <rPr>
        <sz val="11"/>
        <rFont val="Calibri"/>
        <family val="2"/>
        <charset val="204"/>
      </rPr>
      <t>Ø 40</t>
    </r>
    <r>
      <rPr>
        <sz val="11"/>
        <rFont val="AcadMtavr"/>
      </rPr>
      <t xml:space="preserve"> mm</t>
    </r>
  </si>
  <si>
    <r>
      <t xml:space="preserve">sainstalacio gofrirebuli mili </t>
    </r>
    <r>
      <rPr>
        <sz val="11"/>
        <rFont val="Calibri"/>
        <family val="2"/>
        <charset val="204"/>
      </rPr>
      <t>Ø 40</t>
    </r>
    <r>
      <rPr>
        <sz val="11"/>
        <rFont val="AcadMtavr"/>
      </rPr>
      <t xml:space="preserve"> mm </t>
    </r>
    <r>
      <rPr>
        <sz val="11"/>
        <rFont val="AcadNusx"/>
      </rPr>
      <t>damWeri samagri dubelSurufiT</t>
    </r>
  </si>
  <si>
    <r>
      <t>eleqtro fari g/m kompleqtaciiT 950*800*215</t>
    </r>
    <r>
      <rPr>
        <sz val="11"/>
        <rFont val="Cambria"/>
        <family val="1"/>
        <charset val="204"/>
      </rPr>
      <t xml:space="preserve">  IP43</t>
    </r>
  </si>
  <si>
    <t xml:space="preserve"> ელექტროფარის მონტაჟი</t>
  </si>
  <si>
    <r>
      <t xml:space="preserve">avtomaturi amomrTveli erTpolusa </t>
    </r>
    <r>
      <rPr>
        <sz val="11"/>
        <rFont val="Cambria"/>
        <family val="1"/>
        <charset val="204"/>
      </rPr>
      <t xml:space="preserve">10/1/C </t>
    </r>
    <r>
      <rPr>
        <sz val="11"/>
        <rFont val="AcadNusx"/>
      </rPr>
      <t>10ka</t>
    </r>
  </si>
  <si>
    <r>
      <t xml:space="preserve">avtomaturi amomrTveli erTpolusa </t>
    </r>
    <r>
      <rPr>
        <sz val="11"/>
        <rFont val="Cambria"/>
        <family val="1"/>
        <charset val="204"/>
      </rPr>
      <t xml:space="preserve">16/1/C </t>
    </r>
    <r>
      <rPr>
        <sz val="11"/>
        <rFont val="AcadNusx"/>
      </rPr>
      <t>10ka</t>
    </r>
  </si>
  <si>
    <r>
      <t xml:space="preserve">avtomaturi amomrTveli sampolusa </t>
    </r>
    <r>
      <rPr>
        <sz val="11"/>
        <rFont val="Cambria"/>
        <family val="1"/>
        <charset val="204"/>
      </rPr>
      <t xml:space="preserve">25/3/C </t>
    </r>
    <r>
      <rPr>
        <sz val="11"/>
        <rFont val="AcadNusx"/>
      </rPr>
      <t>10ka</t>
    </r>
  </si>
  <si>
    <r>
      <t xml:space="preserve">avtomaturi amomrTveli sampolusa </t>
    </r>
    <r>
      <rPr>
        <sz val="11"/>
        <rFont val="Cambria"/>
        <family val="1"/>
        <charset val="204"/>
      </rPr>
      <t xml:space="preserve">63/3/C </t>
    </r>
    <r>
      <rPr>
        <sz val="11"/>
        <rFont val="AcadNusx"/>
      </rPr>
      <t>10ka</t>
    </r>
  </si>
  <si>
    <r>
      <t xml:space="preserve">avtomaturi amomrTveli sampolusa </t>
    </r>
    <r>
      <rPr>
        <sz val="11"/>
        <rFont val="Cambria"/>
        <family val="1"/>
        <charset val="204"/>
      </rPr>
      <t xml:space="preserve">125/3/A MCCB </t>
    </r>
    <r>
      <rPr>
        <sz val="11"/>
        <rFont val="AcadNusx"/>
      </rPr>
      <t>18ka (</t>
    </r>
    <r>
      <rPr>
        <sz val="11"/>
        <rFont val="Cambria"/>
        <family val="1"/>
        <charset val="204"/>
      </rPr>
      <t xml:space="preserve">MDB </t>
    </r>
    <r>
      <rPr>
        <sz val="11"/>
        <rFont val="AcadNusx"/>
      </rPr>
      <t>farSi Casayenebeli)</t>
    </r>
  </si>
  <si>
    <t>saStefselo rozeti damiwebis kontaqtiT 16a</t>
  </si>
  <si>
    <r>
      <t>saStefselo rozeti damiwebis kontaqtiT 16a</t>
    </r>
    <r>
      <rPr>
        <sz val="11"/>
        <rFont val="Arial"/>
        <family val="2"/>
        <charset val="204"/>
      </rPr>
      <t xml:space="preserve">  </t>
    </r>
    <r>
      <rPr>
        <sz val="11"/>
        <rFont val="AcadNusx"/>
      </rPr>
      <t>gare dayenebis</t>
    </r>
  </si>
  <si>
    <t>CarCo erTiani</t>
  </si>
  <si>
    <t>CarCo samiani</t>
  </si>
  <si>
    <t>იატაკის სამონტაჟო ყუთი 8c al aparatze</t>
  </si>
  <si>
    <t>სამონტაჟო მასალები</t>
  </si>
  <si>
    <r>
      <t>gamanawilebelikolofi xufiT</t>
    </r>
    <r>
      <rPr>
        <sz val="11"/>
        <rFont val="Arial"/>
        <family val="2"/>
        <charset val="204"/>
      </rPr>
      <t xml:space="preserve"> IP65 110x110</t>
    </r>
    <r>
      <rPr>
        <sz val="11"/>
        <rFont val="AcadMtavr"/>
      </rPr>
      <t xml:space="preserve"> mm</t>
    </r>
  </si>
  <si>
    <t>klema CasarWobi 3-iani</t>
  </si>
  <si>
    <t>klema CasarWobi 6-iani</t>
  </si>
  <si>
    <t>klema CasarWobi 8-iani</t>
  </si>
  <si>
    <t>სააპარატო  კოლოფი</t>
  </si>
  <si>
    <t>or poziciani gadamrTveli</t>
  </si>
  <si>
    <r>
      <t xml:space="preserve">ganmuxtveli meore kategoria oTxpolusa 40ka </t>
    </r>
    <r>
      <rPr>
        <sz val="11"/>
        <rFont val="Cambria"/>
        <family val="1"/>
        <charset val="204"/>
      </rPr>
      <t>TN-S</t>
    </r>
    <r>
      <rPr>
        <sz val="11"/>
        <rFont val="Calibri"/>
        <family val="2"/>
        <charset val="204"/>
      </rPr>
      <t xml:space="preserve"> </t>
    </r>
    <r>
      <rPr>
        <sz val="11"/>
        <rFont val="AcadNusx"/>
      </rPr>
      <t>sistemaze</t>
    </r>
  </si>
  <si>
    <t>moduluri kontaqtori 2n.R. kontaqtiT 20a 230v</t>
  </si>
  <si>
    <r>
      <rPr>
        <sz val="11"/>
        <rFont val="Arial"/>
        <family val="2"/>
      </rPr>
      <t xml:space="preserve">DB.01 </t>
    </r>
    <r>
      <rPr>
        <sz val="11"/>
        <rFont val="AcadNusx"/>
        <family val="2"/>
      </rPr>
      <t>fari</t>
    </r>
  </si>
  <si>
    <t>კომპიუტერული  ქსელი</t>
  </si>
  <si>
    <t>diferencialuri dacvis rele avtomaturi amortvis funqciiT orpolusa 20/2/0,03 a</t>
  </si>
  <si>
    <t xml:space="preserve">dasaparalelebeli salte samfaza 80a </t>
  </si>
  <si>
    <t>8-574-34</t>
  </si>
  <si>
    <t>250ა-მდე სამპოლუსა გამთიშველების მონტაჟი</t>
  </si>
  <si>
    <t>gamTiSveli sampolusa 125a</t>
  </si>
  <si>
    <t xml:space="preserve">დეკორატიული  სანათი Wireflow Chandeli  შავი -შესაბამისი                            </t>
  </si>
  <si>
    <t xml:space="preserve">დეკორატიული  სანათი  Vibia  Scan  -შესაბამისი                                </t>
  </si>
  <si>
    <t xml:space="preserve">დეკორატიული  სანათი Wireflow  Lineal შავი -შესაბამისი                            </t>
  </si>
  <si>
    <t>ლრხ. #1-4</t>
  </si>
  <si>
    <t>20-24-1</t>
  </si>
  <si>
    <t>თბური ფარდა</t>
  </si>
  <si>
    <t>თბური ფარდა 6/18/24kw</t>
  </si>
  <si>
    <t>11-43-1 გამ</t>
  </si>
  <si>
    <t>პვქ თვითწებვადი ტაქტილური ფილები 300X300X5</t>
  </si>
  <si>
    <t>ოპერატორის სკამი №1</t>
  </si>
  <si>
    <t>სტუმრის სკამი №2</t>
  </si>
  <si>
    <r>
      <t xml:space="preserve">ალუმინის ვიტრაჟი ორმაგი  მინაპაკეტით, შუშის სისქე მინიმალურად  6 მმ,  ფერი  </t>
    </r>
    <r>
      <rPr>
        <sz val="11"/>
        <color theme="1"/>
        <rFont val="Arial"/>
        <family val="2"/>
        <charset val="204"/>
      </rPr>
      <t>RAL9005</t>
    </r>
    <r>
      <rPr>
        <sz val="11"/>
        <color theme="1"/>
        <rFont val="AcadNusx"/>
      </rPr>
      <t xml:space="preserve"> შესაბამისი</t>
    </r>
  </si>
  <si>
    <t>9-5-1.</t>
  </si>
  <si>
    <t>ლითონის კარების მონტაჟი</t>
  </si>
  <si>
    <t>ლითონის ცეცხლგამძლე კარი ფერი  RAL 9010-ის შესაბამისი, ჩარჩო  ნაცრისფერი, ფერი  RAL 9006-ის შესაბამისი</t>
  </si>
  <si>
    <t xml:space="preserve">გამჭვირვალე მინის კარები </t>
  </si>
  <si>
    <t>თარო №1  (2.4X2.4X0.4)</t>
  </si>
  <si>
    <t>თარო №2  (1.2X2.4X0.4)</t>
  </si>
  <si>
    <t>დარბაზის  მაგიდა</t>
  </si>
  <si>
    <t>დარბაზის  სკამი</t>
  </si>
  <si>
    <t>თაროები  პრინტერისათვის</t>
  </si>
  <si>
    <t>ჰოლის  მაგიდა</t>
  </si>
  <si>
    <t>კონსულტაციის  ოთახის  მაგიდა</t>
  </si>
  <si>
    <t>საგორებელი  ტუმბო</t>
  </si>
  <si>
    <t xml:space="preserve">კედლებზე დეკორატიული შპალერის გაკვრა </t>
  </si>
  <si>
    <t>დეკორატიული შპალერი</t>
  </si>
  <si>
    <t>წებო მეთილანი- შპალერის</t>
  </si>
  <si>
    <t>დეკორატიული  გისოსების  მოწყობა  ლითონის პროფილური  მილისაგან  20X20 (mm)</t>
  </si>
  <si>
    <t>ზოლოვანა 50X5</t>
  </si>
  <si>
    <t>9-32.12</t>
  </si>
  <si>
    <t xml:space="preserve"> ლითონის კონსტრუქციების შეღებვა</t>
  </si>
  <si>
    <t xml:space="preserve">საღებავი ემალის ლითონისათვის
</t>
  </si>
  <si>
    <t>ლრხ. #1-5</t>
  </si>
  <si>
    <t>ლრხ. #1-6</t>
  </si>
  <si>
    <t>ავეჯი</t>
  </si>
  <si>
    <t>10-60-4
მასა. ხარჯ. მაწ. ნორმა</t>
  </si>
  <si>
    <r>
      <t>მ</t>
    </r>
    <r>
      <rPr>
        <vertAlign val="superscript"/>
        <sz val="10"/>
        <rFont val="Times New Roman"/>
        <family val="1"/>
        <charset val="204"/>
      </rPr>
      <t>2</t>
    </r>
  </si>
  <si>
    <r>
      <t>კნაუფის დგარის პროფილი @</t>
    </r>
    <r>
      <rPr>
        <sz val="10"/>
        <rFont val="Arial"/>
        <family val="2"/>
        <charset val="204"/>
      </rPr>
      <t xml:space="preserve"> C 50\100\50\0.6 \3000     KNAUF (ბიჯით. 30 სმ)</t>
    </r>
  </si>
  <si>
    <t>საიზოლაციო ლენტი პროფილებისათვის PE 100 25მ</t>
  </si>
  <si>
    <t>ფითხი   უნიფლოტი</t>
  </si>
  <si>
    <t>საიზოლაციო მასალა (ქვაბამბა)100მმ</t>
  </si>
  <si>
    <t>34-61-13
მასა. ხარჯ. მაწ. ნორმა</t>
  </si>
  <si>
    <t>ჭერების მოწყობა ცეცხლგამძლე თაბაშირმუყაოს ფილებისაგან  D</t>
  </si>
  <si>
    <t xml:space="preserve">ცეცხლგამძლე  კნაუფის თაბაშირ–მუყაოს ფილა 2500*1200*12.5 </t>
  </si>
  <si>
    <t>ფითხი    Knauf Fugenfuller ან ( Knauf Uniflot)</t>
  </si>
  <si>
    <t>15-168-8</t>
  </si>
  <si>
    <t>საღებავი წყალემულსიური</t>
  </si>
  <si>
    <t>ჭერების შეღებვა  წყალემულსიური  საღებავით</t>
  </si>
  <si>
    <t>9-14-5.</t>
  </si>
  <si>
    <t>ჯალამბარი ელექტრული 3ტ</t>
  </si>
  <si>
    <t>მთავარი შესასვლელის სლაიდინგ კარების  მონტაჟი</t>
  </si>
  <si>
    <r>
      <t xml:space="preserve">სლაიდური კარები, ალუმინის ჩარჩო, ორმაგი მინაპაკეტით, შუშის სისქე მინ. 6მმ, ფერი </t>
    </r>
    <r>
      <rPr>
        <sz val="10"/>
        <rFont val="Arial"/>
        <family val="2"/>
        <charset val="204"/>
      </rPr>
      <t>RAL 9005</t>
    </r>
  </si>
  <si>
    <t xml:space="preserve">მანათობელი ლოგო </t>
  </si>
  <si>
    <t>არაკალი</t>
  </si>
  <si>
    <t>შედგენილია 2020 წლის III კვარტლის მიმდინარე ფასებში</t>
  </si>
  <si>
    <t>სკამის საყვავილე  (120X70X0.28)</t>
  </si>
  <si>
    <t xml:space="preserve"> ჩასადგმლი  ქოთანი (40X10)სმ</t>
  </si>
  <si>
    <t>დარბაზის  სკამი  საყვავილეთი</t>
  </si>
  <si>
    <t xml:space="preserve">№ </t>
  </si>
  <si>
    <t>ავეჯის  დასახელება</t>
  </si>
  <si>
    <t>ერთ.ფასი</t>
  </si>
  <si>
    <t>ავეჯისა   და   ტექნიკის    ხარჯთაღრიცხვა</t>
  </si>
  <si>
    <t>წერტილოვანი  სანათი A1381თეთრი-ახალი ნათება-შესაბამისი</t>
  </si>
  <si>
    <t>მიმართული  სანათი  C6871-EA0  შავი-ახალი ნათება-შესაბამისი</t>
  </si>
  <si>
    <t>ლითონის  პროფილური  მილი 20X20X2 (მმ)</t>
  </si>
  <si>
    <r>
      <t>35 მმ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-მდე კაბელების გაყვანა მილში</t>
    </r>
  </si>
  <si>
    <t>16 მმ2-მდე კაბელების გაყვანა მილში</t>
  </si>
  <si>
    <r>
      <t>6 მმ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-მდე კაბელების გაყვანა მილში</t>
    </r>
  </si>
  <si>
    <t>საყვავილე №1  (90.16X80X15)სმ</t>
  </si>
  <si>
    <t>საყვავილე №2(118X28X28)სმ</t>
  </si>
  <si>
    <t xml:space="preserve"> jami</t>
  </si>
  <si>
    <t>მ.შ. სამონტაჟო  სამუშაოები</t>
  </si>
  <si>
    <t>FNF4</t>
  </si>
  <si>
    <t>ცემენტის მოჭიმვის დაშლა</t>
  </si>
  <si>
    <t>შრომის დანახარჯი</t>
  </si>
  <si>
    <t>46-31-2</t>
  </si>
  <si>
    <t>კერამოგრანიტის  იატაკების დაშლა</t>
  </si>
  <si>
    <t>11-8-1/2</t>
  </si>
  <si>
    <t>იატაკის მოჭიმვა ქვიშა-ცემენტის ხსნარით სისქით 40მმ</t>
  </si>
  <si>
    <t>ქვიშა-ცემენტის ხსნარი m-150</t>
  </si>
  <si>
    <r>
      <t>მ</t>
    </r>
    <r>
      <rPr>
        <vertAlign val="superscript"/>
        <sz val="10"/>
        <rFont val="AcadNusx"/>
      </rPr>
      <t>3</t>
    </r>
  </si>
  <si>
    <t>11-20-3.</t>
  </si>
  <si>
    <t xml:space="preserve">იატაკების მოწყობა კერამოგრანიტის ფილებით </t>
  </si>
  <si>
    <t>წებო-ცემენტი</t>
  </si>
  <si>
    <t>ნაკერების შემავსებელი</t>
  </si>
  <si>
    <t>ვიტრაჟებზე  არაკალის  დაკვრა</t>
  </si>
  <si>
    <r>
      <t>კერამოგრანიტის ფილა (</t>
    </r>
    <r>
      <rPr>
        <sz val="10"/>
        <rFont val="Arial"/>
        <family val="2"/>
        <charset val="204"/>
      </rPr>
      <t>Dura tiels-Olimpia beige  60X60 შესაბამისი)</t>
    </r>
  </si>
  <si>
    <t>სამუშაო მაგიდა  6 ოპერატორზე</t>
  </si>
  <si>
    <t>არსებული  მეტალოპლასტმასის  ტიხრების  დემონტაჟი</t>
  </si>
  <si>
    <r>
      <t xml:space="preserve">კნაუფის ჭერის პროფილი @ C 27\60\27\0.6 \3000     </t>
    </r>
    <r>
      <rPr>
        <sz val="10"/>
        <rFont val="Arial"/>
        <family val="2"/>
      </rPr>
      <t>KNAUF</t>
    </r>
  </si>
  <si>
    <t>კნაუფის ჭერის მიმმართველი პროფილი @ U 27\28\27\0.6 \3000  KNAUF</t>
  </si>
  <si>
    <t>რკინის დიუბელი</t>
  </si>
  <si>
    <t>მავთული ყულფით</t>
  </si>
  <si>
    <t>ანკერი სწრაფსაკიდი</t>
  </si>
  <si>
    <r>
      <rPr>
        <sz val="10"/>
        <rFont val="Arial"/>
        <family val="2"/>
      </rPr>
      <t xml:space="preserve">CD </t>
    </r>
    <r>
      <rPr>
        <sz val="10"/>
        <rFont val="AcadNusx"/>
      </rPr>
      <t>პროფილის დამაგრძელებელი</t>
    </r>
  </si>
  <si>
    <r>
      <rPr>
        <sz val="10"/>
        <rFont val="Arial"/>
        <family val="2"/>
      </rPr>
      <t xml:space="preserve">CD </t>
    </r>
    <r>
      <rPr>
        <sz val="10"/>
        <rFont val="AcadNusx"/>
      </rPr>
      <t>პროფილის jvარედინი გადასაბმელი</t>
    </r>
  </si>
  <si>
    <t>46-31-12/13</t>
  </si>
  <si>
    <t>20-49-2</t>
  </si>
  <si>
    <t>სპლიტ კონდიციონერების მონტაჟი</t>
  </si>
  <si>
    <r>
      <t xml:space="preserve">სპლიტ კონდიციონერი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</rPr>
      <t>12 000 BTU)</t>
    </r>
    <r>
      <rPr>
        <sz val="11"/>
        <rFont val="Calibri"/>
        <family val="2"/>
      </rPr>
      <t xml:space="preserve">
კომპლექტში</t>
    </r>
  </si>
  <si>
    <r>
      <t xml:space="preserve">სპლიტ კონდიციონერი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  <charset val="204"/>
      </rPr>
      <t>9</t>
    </r>
    <r>
      <rPr>
        <b/>
        <sz val="11"/>
        <rFont val="Calibri"/>
        <family val="2"/>
      </rPr>
      <t xml:space="preserve"> 000 BTU)</t>
    </r>
    <r>
      <rPr>
        <sz val="11"/>
        <rFont val="Calibri"/>
        <family val="2"/>
      </rPr>
      <t xml:space="preserve">
კომპლექტში</t>
    </r>
  </si>
  <si>
    <t>ფითხი</t>
  </si>
  <si>
    <t>სამშენებლო ნაგვის  გატანა</t>
  </si>
  <si>
    <t>რეისი</t>
  </si>
  <si>
    <t>კომპიუტერი</t>
  </si>
  <si>
    <t>პრინტერი</t>
  </si>
  <si>
    <t>რეზერვი გაუთვალისწინებელ სამუშაოებზე  - ფიქსირებული თანხა - 6856 ლარი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</si>
</sst>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.000"/>
    <numFmt numFmtId="166" formatCode="0.0"/>
    <numFmt numFmtId="167" formatCode="0.0000"/>
    <numFmt numFmtId="168" formatCode="_-* #,##0.00_р_._-;\-* #,##0.00_р_._-;_-* &quot;-&quot;??_р_._-;_-@_-"/>
    <numFmt numFmtId="169" formatCode="_-* #,##0_-;\-* #,##0_-;_-* &quot;-&quot;??_-;_-@_-"/>
    <numFmt numFmtId="170" formatCode="_-* #,##0.00&quot;р.&quot;_-;\-* #,##0.00&quot;р.&quot;_-;_-* &quot;-&quot;??&quot;р.&quot;_-;_-@_-"/>
    <numFmt numFmtId="171" formatCode="#,##0.000_р_."/>
    <numFmt numFmtId="172" formatCode="#,##0_р_."/>
    <numFmt numFmtId="173" formatCode="#,##0.00_р_."/>
    <numFmt numFmtId="174" formatCode="#,##0.0_р_."/>
    <numFmt numFmtId="175" formatCode="0.0%"/>
    <numFmt numFmtId="176" formatCode="_(* #,##0.0_);_(* \(#,##0.0\);_(* &quot;-&quot;??_);_(@_)"/>
    <numFmt numFmtId="177" formatCode="#,##0.000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cadMtavr"/>
    </font>
    <font>
      <sz val="10"/>
      <name val="AcadNusx"/>
    </font>
    <font>
      <b/>
      <sz val="10"/>
      <name val="AcadNusx"/>
    </font>
    <font>
      <b/>
      <sz val="10"/>
      <name val="AcadMtavr"/>
    </font>
    <font>
      <sz val="11"/>
      <color theme="1"/>
      <name val="AcadNusx"/>
    </font>
    <font>
      <b/>
      <sz val="10"/>
      <color rgb="FFFF0000"/>
      <name val="AcadNusx"/>
    </font>
    <font>
      <sz val="10"/>
      <color rgb="FFFF0000"/>
      <name val="AcadNusx"/>
    </font>
    <font>
      <sz val="11"/>
      <name val="AcadNusx"/>
    </font>
    <font>
      <sz val="10"/>
      <color theme="1"/>
      <name val="AcadNusx"/>
    </font>
    <font>
      <vertAlign val="superscript"/>
      <sz val="10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cadNusx"/>
    </font>
    <font>
      <sz val="8"/>
      <name val="AcadNusx"/>
    </font>
    <font>
      <b/>
      <sz val="11"/>
      <name val="AcadNusx"/>
    </font>
    <font>
      <sz val="10"/>
      <color indexed="12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cadNusx"/>
    </font>
    <font>
      <sz val="10"/>
      <name val="Helv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name val="AcadNusx"/>
    </font>
    <font>
      <b/>
      <sz val="14"/>
      <name val="AcadNusx"/>
    </font>
    <font>
      <sz val="14"/>
      <name val="AcadNusx"/>
    </font>
    <font>
      <sz val="9"/>
      <name val="Arial"/>
      <family val="2"/>
    </font>
    <font>
      <sz val="9"/>
      <color rgb="FFFF0000"/>
      <name val="Arial"/>
      <family val="2"/>
    </font>
    <font>
      <sz val="9"/>
      <name val="AcadNusx"/>
    </font>
    <font>
      <sz val="10"/>
      <color rgb="FF002060"/>
      <name val="AcadNusx"/>
    </font>
    <font>
      <sz val="10"/>
      <color theme="1"/>
      <name val="Avaza Mtavruli"/>
      <family val="2"/>
    </font>
    <font>
      <sz val="10"/>
      <color theme="1"/>
      <name val="Arial"/>
      <family val="2"/>
      <charset val="204"/>
    </font>
    <font>
      <b/>
      <sz val="10"/>
      <name val="Avaza Mtavruli"/>
      <family val="2"/>
    </font>
    <font>
      <vertAlign val="superscript"/>
      <sz val="10"/>
      <color indexed="8"/>
      <name val="AcadNusx"/>
    </font>
    <font>
      <sz val="11"/>
      <name val="Arial"/>
      <family val="2"/>
      <charset val="204"/>
    </font>
    <font>
      <b/>
      <sz val="12"/>
      <name val="AcadMtavr"/>
    </font>
    <font>
      <sz val="10"/>
      <name val="Arial"/>
      <family val="2"/>
      <charset val="204"/>
    </font>
    <font>
      <sz val="12"/>
      <name val="AcadNusx"/>
    </font>
    <font>
      <sz val="11"/>
      <color indexed="8"/>
      <name val="AcadNusx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cadNusx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cadNusx"/>
    </font>
    <font>
      <b/>
      <sz val="14"/>
      <color theme="1"/>
      <name val="AcadNusx"/>
    </font>
    <font>
      <sz val="14"/>
      <color theme="1"/>
      <name val="AcadNusx"/>
    </font>
    <font>
      <sz val="9"/>
      <name val="Tahoma"/>
      <family val="2"/>
    </font>
    <font>
      <sz val="10"/>
      <color theme="1"/>
      <name val="AcadMtavr"/>
    </font>
    <font>
      <sz val="9"/>
      <color theme="1"/>
      <name val="Arial"/>
      <family val="2"/>
    </font>
    <font>
      <sz val="9"/>
      <color theme="1"/>
      <name val="AcadNusx"/>
    </font>
    <font>
      <b/>
      <sz val="11"/>
      <name val="AcadMtavr"/>
    </font>
    <font>
      <b/>
      <sz val="10"/>
      <color indexed="8"/>
      <name val="AcadNusx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b/>
      <sz val="10"/>
      <color theme="1"/>
      <name val="AcadMtavr"/>
    </font>
    <font>
      <sz val="11"/>
      <name val="AcadMtavr"/>
    </font>
    <font>
      <sz val="11"/>
      <name val="Calibri"/>
      <family val="2"/>
      <charset val="204"/>
    </font>
    <font>
      <sz val="12"/>
      <name val="AcadMtavr"/>
    </font>
    <font>
      <b/>
      <sz val="14"/>
      <color indexed="8"/>
      <name val="AcadNusx"/>
    </font>
    <font>
      <b/>
      <sz val="11"/>
      <name val="Calibri"/>
      <family val="2"/>
      <scheme val="minor"/>
    </font>
    <font>
      <b/>
      <sz val="11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9"/>
      <name val="Cambria"/>
      <family val="1"/>
      <scheme val="maj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vertAlign val="superscript"/>
      <sz val="11"/>
      <name val="AcadMtavr"/>
    </font>
    <font>
      <sz val="10"/>
      <name val="LitNusx"/>
    </font>
    <font>
      <sz val="11"/>
      <name val="Cambria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  <family val="2"/>
    </font>
    <font>
      <sz val="11"/>
      <name val="Avaza Mtavruli"/>
      <family val="2"/>
    </font>
    <font>
      <sz val="10"/>
      <name val="Avaza Mtavruli"/>
      <family val="2"/>
    </font>
    <font>
      <b/>
      <sz val="10"/>
      <name val="LitNusx"/>
    </font>
    <font>
      <b/>
      <sz val="10"/>
      <color rgb="FF7030A0"/>
      <name val="Arial"/>
      <family val="2"/>
      <charset val="204"/>
    </font>
    <font>
      <b/>
      <sz val="11"/>
      <color rgb="FF7030A0"/>
      <name val="Calibri"/>
      <family val="2"/>
      <charset val="204"/>
      <scheme val="minor"/>
    </font>
    <font>
      <sz val="10"/>
      <color rgb="FFFF0000"/>
      <name val="AcadMtav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AcadMtavr"/>
    </font>
    <font>
      <sz val="9"/>
      <color rgb="FFFF0000"/>
      <name val="Arial"/>
      <family val="2"/>
      <charset val="204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rgb="FF002060"/>
      <name val="AcadNusx"/>
    </font>
    <font>
      <sz val="11"/>
      <color theme="1"/>
      <name val="Avaza Mtavrul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20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" fillId="0" borderId="0"/>
    <xf numFmtId="0" fontId="1" fillId="0" borderId="0"/>
    <xf numFmtId="0" fontId="2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9" fontId="14" fillId="0" borderId="0" applyFont="0" applyFill="0" applyBorder="0" applyAlignment="0" applyProtection="0"/>
    <xf numFmtId="0" fontId="27" fillId="0" borderId="0"/>
    <xf numFmtId="0" fontId="35" fillId="0" borderId="0"/>
    <xf numFmtId="0" fontId="20" fillId="0" borderId="0"/>
    <xf numFmtId="0" fontId="36" fillId="0" borderId="0"/>
    <xf numFmtId="0" fontId="37" fillId="0" borderId="0"/>
    <xf numFmtId="43" fontId="51" fillId="0" borderId="0" applyFont="0" applyFill="0" applyBorder="0" applyAlignment="0" applyProtection="0"/>
    <xf numFmtId="0" fontId="51" fillId="0" borderId="0"/>
    <xf numFmtId="169" fontId="28" fillId="0" borderId="0" applyFont="0" applyFill="0" applyBorder="0" applyAlignment="0" applyProtection="0"/>
    <xf numFmtId="0" fontId="14" fillId="0" borderId="0"/>
    <xf numFmtId="0" fontId="68" fillId="0" borderId="0"/>
    <xf numFmtId="0" fontId="27" fillId="0" borderId="0"/>
    <xf numFmtId="170" fontId="28" fillId="0" borderId="0" applyFont="0" applyFill="0" applyBorder="0" applyAlignment="0" applyProtection="0"/>
    <xf numFmtId="0" fontId="28" fillId="0" borderId="0"/>
    <xf numFmtId="0" fontId="14" fillId="0" borderId="0"/>
    <xf numFmtId="0" fontId="37" fillId="0" borderId="0"/>
    <xf numFmtId="0" fontId="33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3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2" fontId="4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2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2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wrapText="1"/>
    </xf>
    <xf numFmtId="0" fontId="14" fillId="0" borderId="0" xfId="3" applyFont="1" applyFill="1"/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0" borderId="1" xfId="0" applyFont="1" applyBorder="1"/>
    <xf numFmtId="0" fontId="18" fillId="2" borderId="0" xfId="0" applyFont="1" applyFill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/>
    </xf>
    <xf numFmtId="14" fontId="13" fillId="4" borderId="1" xfId="2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0" fontId="7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0" xfId="4" applyFont="1" applyFill="1"/>
    <xf numFmtId="0" fontId="2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24" fillId="0" borderId="0" xfId="25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5" fillId="0" borderId="0" xfId="51" applyNumberFormat="1" applyFont="1" applyAlignment="1">
      <alignment horizontal="center"/>
    </xf>
    <xf numFmtId="0" fontId="5" fillId="0" borderId="0" xfId="51" applyFont="1" applyAlignment="1">
      <alignment horizontal="left"/>
    </xf>
    <xf numFmtId="0" fontId="5" fillId="0" borderId="0" xfId="51" applyFont="1"/>
    <xf numFmtId="0" fontId="5" fillId="0" borderId="0" xfId="51" applyFont="1" applyAlignment="1">
      <alignment horizontal="center"/>
    </xf>
    <xf numFmtId="0" fontId="5" fillId="0" borderId="0" xfId="51" applyFont="1" applyBorder="1"/>
    <xf numFmtId="0" fontId="5" fillId="0" borderId="0" xfId="51" applyFont="1" applyBorder="1" applyAlignment="1">
      <alignment horizontal="center"/>
    </xf>
    <xf numFmtId="0" fontId="43" fillId="0" borderId="0" xfId="51" applyFont="1" applyBorder="1"/>
    <xf numFmtId="0" fontId="43" fillId="0" borderId="0" xfId="51" applyFont="1"/>
    <xf numFmtId="0" fontId="4" fillId="0" borderId="0" xfId="51" applyFont="1" applyAlignment="1">
      <alignment horizontal="center"/>
    </xf>
    <xf numFmtId="0" fontId="4" fillId="0" borderId="0" xfId="51" applyFont="1"/>
    <xf numFmtId="0" fontId="4" fillId="0" borderId="1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 vertical="center"/>
    </xf>
    <xf numFmtId="0" fontId="4" fillId="2" borderId="1" xfId="51" applyFont="1" applyFill="1" applyBorder="1" applyAlignment="1">
      <alignment vertical="center" wrapText="1"/>
    </xf>
    <xf numFmtId="4" fontId="4" fillId="2" borderId="1" xfId="51" applyNumberFormat="1" applyFont="1" applyFill="1" applyBorder="1" applyAlignment="1">
      <alignment horizontal="center" vertical="center" wrapText="1"/>
    </xf>
    <xf numFmtId="0" fontId="38" fillId="2" borderId="0" xfId="51" applyFont="1" applyFill="1" applyBorder="1" applyAlignment="1">
      <alignment vertical="center" wrapText="1"/>
    </xf>
    <xf numFmtId="4" fontId="4" fillId="0" borderId="1" xfId="51" applyNumberFormat="1" applyFont="1" applyBorder="1" applyAlignment="1">
      <alignment horizontal="center" vertical="center" wrapText="1"/>
    </xf>
    <xf numFmtId="0" fontId="4" fillId="4" borderId="1" xfId="51" applyFont="1" applyFill="1" applyBorder="1" applyAlignment="1">
      <alignment horizontal="center" vertical="center"/>
    </xf>
    <xf numFmtId="0" fontId="5" fillId="4" borderId="1" xfId="51" applyFont="1" applyFill="1" applyBorder="1" applyAlignment="1">
      <alignment horizontal="left" vertical="center"/>
    </xf>
    <xf numFmtId="4" fontId="5" fillId="4" borderId="1" xfId="51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horizontal="left" vertical="center" wrapText="1"/>
    </xf>
    <xf numFmtId="4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4" borderId="1" xfId="51" applyFont="1" applyFill="1" applyBorder="1" applyAlignment="1">
      <alignment horizontal="center" vertical="center" wrapText="1"/>
    </xf>
    <xf numFmtId="0" fontId="5" fillId="4" borderId="1" xfId="51" applyFont="1" applyFill="1" applyBorder="1" applyAlignment="1">
      <alignment horizontal="left" vertical="center" wrapText="1"/>
    </xf>
    <xf numFmtId="4" fontId="5" fillId="4" borderId="1" xfId="51" applyNumberFormat="1" applyFont="1" applyFill="1" applyBorder="1" applyAlignment="1">
      <alignment horizontal="center" vertical="center" wrapText="1"/>
    </xf>
    <xf numFmtId="0" fontId="4" fillId="0" borderId="0" xfId="51" applyFont="1" applyBorder="1"/>
    <xf numFmtId="0" fontId="4" fillId="0" borderId="0" xfId="51" applyFont="1" applyBorder="1" applyAlignment="1">
      <alignment wrapText="1"/>
    </xf>
    <xf numFmtId="4" fontId="4" fillId="0" borderId="0" xfId="51" applyNumberFormat="1" applyFont="1" applyBorder="1" applyAlignment="1">
      <alignment horizontal="center"/>
    </xf>
    <xf numFmtId="0" fontId="34" fillId="0" borderId="0" xfId="51"/>
    <xf numFmtId="0" fontId="4" fillId="0" borderId="0" xfId="51" applyFont="1" applyBorder="1" applyAlignment="1"/>
    <xf numFmtId="4" fontId="4" fillId="0" borderId="0" xfId="51" applyNumberFormat="1" applyFont="1" applyBorder="1" applyAlignment="1"/>
    <xf numFmtId="0" fontId="10" fillId="0" borderId="0" xfId="51" applyFont="1" applyBorder="1"/>
    <xf numFmtId="0" fontId="10" fillId="0" borderId="0" xfId="51" applyFont="1" applyBorder="1" applyAlignment="1">
      <alignment horizontal="left"/>
    </xf>
    <xf numFmtId="4" fontId="4" fillId="0" borderId="0" xfId="51" applyNumberFormat="1" applyFont="1" applyAlignment="1">
      <alignment horizontal="center"/>
    </xf>
    <xf numFmtId="0" fontId="52" fillId="0" borderId="0" xfId="3" applyFont="1" applyAlignment="1">
      <alignment horizontal="left" wrapText="1"/>
    </xf>
    <xf numFmtId="0" fontId="51" fillId="0" borderId="0" xfId="59" applyAlignment="1">
      <alignment horizontal="left"/>
    </xf>
    <xf numFmtId="0" fontId="52" fillId="0" borderId="0" xfId="3" applyFont="1" applyAlignment="1">
      <alignment horizontal="center" wrapText="1"/>
    </xf>
    <xf numFmtId="0" fontId="51" fillId="0" borderId="0" xfId="59"/>
    <xf numFmtId="0" fontId="4" fillId="0" borderId="0" xfId="3" applyFont="1" applyAlignment="1">
      <alignment horizontal="center" wrapText="1"/>
    </xf>
    <xf numFmtId="0" fontId="4" fillId="0" borderId="0" xfId="3" applyFont="1" applyAlignment="1">
      <alignment wrapText="1"/>
    </xf>
    <xf numFmtId="165" fontId="4" fillId="0" borderId="0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0" fontId="4" fillId="0" borderId="8" xfId="3" applyFont="1" applyFill="1" applyBorder="1" applyAlignment="1">
      <alignment horizontal="right" wrapText="1"/>
    </xf>
    <xf numFmtId="165" fontId="4" fillId="0" borderId="8" xfId="3" applyNumberFormat="1" applyFont="1" applyFill="1" applyBorder="1" applyAlignment="1">
      <alignment horizontal="center" wrapText="1"/>
    </xf>
    <xf numFmtId="2" fontId="4" fillId="0" borderId="8" xfId="3" applyNumberFormat="1" applyFont="1" applyFill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10" fillId="0" borderId="1" xfId="24" applyFont="1" applyFill="1" applyBorder="1" applyAlignment="1">
      <alignment horizontal="left" vertical="center" wrapText="1"/>
    </xf>
    <xf numFmtId="4" fontId="4" fillId="0" borderId="1" xfId="3" applyNumberFormat="1" applyFont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wrapText="1"/>
    </xf>
    <xf numFmtId="0" fontId="10" fillId="0" borderId="3" xfId="24" applyFont="1" applyFill="1" applyBorder="1" applyAlignment="1">
      <alignment horizontal="left" vertical="center" wrapText="1"/>
    </xf>
    <xf numFmtId="0" fontId="5" fillId="4" borderId="2" xfId="3" applyFont="1" applyFill="1" applyBorder="1" applyAlignment="1">
      <alignment horizontal="center" wrapText="1"/>
    </xf>
    <xf numFmtId="0" fontId="5" fillId="4" borderId="1" xfId="3" applyFont="1" applyFill="1" applyBorder="1" applyAlignment="1">
      <alignment wrapText="1"/>
    </xf>
    <xf numFmtId="0" fontId="5" fillId="4" borderId="3" xfId="3" applyFont="1" applyFill="1" applyBorder="1" applyAlignment="1">
      <alignment horizontal="left" wrapText="1"/>
    </xf>
    <xf numFmtId="4" fontId="5" fillId="4" borderId="1" xfId="3" applyNumberFormat="1" applyFont="1" applyFill="1" applyBorder="1" applyAlignment="1">
      <alignment horizontal="center" vertical="center" wrapText="1"/>
    </xf>
    <xf numFmtId="0" fontId="22" fillId="0" borderId="0" xfId="59" applyFont="1"/>
    <xf numFmtId="0" fontId="5" fillId="0" borderId="0" xfId="59" applyFont="1" applyAlignment="1">
      <alignment horizontal="center" vertical="center" wrapText="1"/>
    </xf>
    <xf numFmtId="0" fontId="9" fillId="0" borderId="0" xfId="59" applyFont="1" applyAlignment="1">
      <alignment horizontal="center" vertical="center" wrapText="1"/>
    </xf>
    <xf numFmtId="0" fontId="4" fillId="0" borderId="0" xfId="59" applyFont="1" applyAlignment="1">
      <alignment vertical="center" wrapText="1"/>
    </xf>
    <xf numFmtId="0" fontId="4" fillId="0" borderId="0" xfId="59" applyFont="1" applyFill="1" applyAlignment="1">
      <alignment horizontal="center" vertical="center" wrapText="1"/>
    </xf>
    <xf numFmtId="0" fontId="51" fillId="0" borderId="0" xfId="59" applyAlignment="1">
      <alignment vertical="center" wrapText="1"/>
    </xf>
    <xf numFmtId="2" fontId="4" fillId="0" borderId="1" xfId="3" applyNumberFormat="1" applyFont="1" applyBorder="1" applyAlignment="1">
      <alignment horizontal="center" wrapText="1"/>
    </xf>
    <xf numFmtId="43" fontId="3" fillId="0" borderId="0" xfId="0" applyNumberFormat="1" applyFont="1" applyFill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4" fontId="11" fillId="0" borderId="1" xfId="25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7" fillId="4" borderId="1" xfId="0" applyFont="1" applyFill="1" applyBorder="1" applyAlignment="1">
      <alignment vertical="center" wrapText="1"/>
    </xf>
    <xf numFmtId="2" fontId="57" fillId="4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5" fillId="4" borderId="1" xfId="5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1" fontId="54" fillId="0" borderId="1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3" fillId="4" borderId="1" xfId="0" applyNumberFormat="1" applyFont="1" applyFill="1" applyBorder="1" applyAlignment="1">
      <alignment vertical="center"/>
    </xf>
    <xf numFmtId="49" fontId="13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4" fillId="0" borderId="1" xfId="0" applyFont="1" applyFill="1" applyBorder="1"/>
    <xf numFmtId="2" fontId="11" fillId="0" borderId="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2" fontId="46" fillId="0" borderId="0" xfId="0" applyNumberFormat="1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6" fillId="0" borderId="0" xfId="0" applyFont="1" applyFill="1" applyAlignment="1">
      <alignment vertical="center" wrapText="1"/>
    </xf>
    <xf numFmtId="2" fontId="46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64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1" fontId="64" fillId="0" borderId="1" xfId="0" applyNumberFormat="1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72" fontId="5" fillId="4" borderId="1" xfId="0" applyNumberFormat="1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57" fillId="4" borderId="1" xfId="0" applyFont="1" applyFill="1" applyBorder="1" applyAlignment="1">
      <alignment horizontal="center" vertical="center" wrapText="1"/>
    </xf>
    <xf numFmtId="172" fontId="13" fillId="4" borderId="1" xfId="0" applyNumberFormat="1" applyFont="1" applyFill="1" applyBorder="1" applyAlignment="1">
      <alignment horizontal="center" vertical="center"/>
    </xf>
    <xf numFmtId="166" fontId="26" fillId="4" borderId="1" xfId="0" applyNumberFormat="1" applyFont="1" applyFill="1" applyBorder="1" applyAlignment="1">
      <alignment horizontal="center" vertical="center" wrapText="1"/>
    </xf>
    <xf numFmtId="2" fontId="57" fillId="4" borderId="1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right"/>
    </xf>
    <xf numFmtId="0" fontId="54" fillId="0" borderId="0" xfId="0" applyFont="1"/>
    <xf numFmtId="0" fontId="54" fillId="0" borderId="0" xfId="0" applyFont="1" applyFill="1"/>
    <xf numFmtId="0" fontId="55" fillId="0" borderId="0" xfId="0" applyFont="1"/>
    <xf numFmtId="14" fontId="11" fillId="0" borderId="1" xfId="2" applyNumberFormat="1" applyFont="1" applyFill="1" applyBorder="1" applyAlignment="1">
      <alignment horizontal="center" wrapText="1"/>
    </xf>
    <xf numFmtId="0" fontId="14" fillId="0" borderId="0" xfId="25" applyFont="1" applyFill="1"/>
    <xf numFmtId="173" fontId="13" fillId="4" borderId="1" xfId="0" applyNumberFormat="1" applyFont="1" applyFill="1" applyBorder="1" applyAlignment="1">
      <alignment horizontal="right"/>
    </xf>
    <xf numFmtId="2" fontId="11" fillId="0" borderId="1" xfId="2" applyNumberFormat="1" applyFont="1" applyFill="1" applyBorder="1" applyAlignment="1">
      <alignment horizontal="center"/>
    </xf>
    <xf numFmtId="0" fontId="22" fillId="0" borderId="0" xfId="0" applyFont="1" applyFill="1"/>
    <xf numFmtId="0" fontId="20" fillId="0" borderId="0" xfId="0" applyFont="1" applyFill="1"/>
    <xf numFmtId="174" fontId="13" fillId="4" borderId="1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3" fillId="4" borderId="1" xfId="2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/>
    </xf>
    <xf numFmtId="0" fontId="46" fillId="0" borderId="0" xfId="25" applyFont="1" applyFill="1"/>
    <xf numFmtId="2" fontId="13" fillId="4" borderId="1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2" fillId="0" borderId="0" xfId="0" applyFont="1"/>
    <xf numFmtId="2" fontId="24" fillId="0" borderId="0" xfId="25" applyNumberFormat="1" applyFont="1" applyFill="1"/>
    <xf numFmtId="0" fontId="63" fillId="0" borderId="1" xfId="0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75" fontId="4" fillId="0" borderId="1" xfId="0" applyNumberFormat="1" applyFont="1" applyBorder="1" applyAlignment="1">
      <alignment horizontal="center" vertical="center" wrapText="1"/>
    </xf>
    <xf numFmtId="175" fontId="5" fillId="0" borderId="1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72" fontId="13" fillId="0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7" fillId="0" borderId="0" xfId="25" applyFont="1" applyFill="1"/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0" xfId="0" applyNumberFormat="1" applyFont="1" applyFill="1" applyAlignment="1">
      <alignment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2" fontId="62" fillId="0" borderId="1" xfId="0" applyNumberFormat="1" applyFont="1" applyFill="1" applyBorder="1" applyAlignment="1">
      <alignment horizontal="center" vertical="center"/>
    </xf>
    <xf numFmtId="0" fontId="53" fillId="0" borderId="0" xfId="63" applyFont="1" applyAlignment="1">
      <alignment vertical="center"/>
    </xf>
    <xf numFmtId="166" fontId="54" fillId="0" borderId="0" xfId="0" applyNumberFormat="1" applyFont="1"/>
    <xf numFmtId="4" fontId="43" fillId="0" borderId="0" xfId="51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5" fillId="0" borderId="0" xfId="0" applyNumberFormat="1" applyFont="1"/>
    <xf numFmtId="2" fontId="5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76" fillId="0" borderId="0" xfId="0" applyFont="1"/>
    <xf numFmtId="43" fontId="5" fillId="3" borderId="1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8" fillId="0" borderId="1" xfId="25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3" fillId="0" borderId="0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3" fillId="0" borderId="0" xfId="63" applyFont="1" applyAlignment="1">
      <alignment horizontal="center" vertical="center"/>
    </xf>
    <xf numFmtId="0" fontId="5" fillId="0" borderId="1" xfId="51" applyFont="1" applyBorder="1" applyAlignment="1">
      <alignment horizontal="center"/>
    </xf>
    <xf numFmtId="0" fontId="5" fillId="0" borderId="1" xfId="51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5" fillId="0" borderId="0" xfId="45" applyFont="1" applyFill="1" applyAlignment="1">
      <alignment horizontal="center" vertical="center"/>
    </xf>
    <xf numFmtId="0" fontId="4" fillId="0" borderId="0" xfId="45" applyFont="1" applyFill="1" applyAlignment="1">
      <alignment horizontal="center" vertical="center"/>
    </xf>
    <xf numFmtId="2" fontId="4" fillId="0" borderId="0" xfId="45" applyNumberFormat="1" applyFont="1" applyFill="1" applyAlignment="1">
      <alignment horizontal="center" vertical="center"/>
    </xf>
    <xf numFmtId="0" fontId="81" fillId="0" borderId="0" xfId="45" applyFont="1" applyFill="1" applyAlignment="1">
      <alignment horizontal="left" vertical="center" wrapText="1"/>
    </xf>
    <xf numFmtId="0" fontId="81" fillId="0" borderId="0" xfId="45" applyFont="1" applyFill="1" applyAlignment="1">
      <alignment horizontal="left" vertical="center"/>
    </xf>
    <xf numFmtId="0" fontId="82" fillId="0" borderId="0" xfId="45" applyFont="1" applyFill="1" applyAlignment="1">
      <alignment vertical="center"/>
    </xf>
    <xf numFmtId="0" fontId="39" fillId="0" borderId="0" xfId="45" applyFont="1" applyFill="1" applyBorder="1" applyAlignment="1">
      <alignment horizontal="center" vertical="center" wrapText="1"/>
    </xf>
    <xf numFmtId="0" fontId="40" fillId="0" borderId="0" xfId="45" applyFont="1" applyFill="1" applyBorder="1" applyAlignment="1">
      <alignment horizontal="center" vertical="center" wrapText="1"/>
    </xf>
    <xf numFmtId="0" fontId="4" fillId="0" borderId="0" xfId="45" applyFont="1" applyFill="1" applyBorder="1" applyAlignment="1">
      <alignment horizontal="center" vertical="center" wrapText="1"/>
    </xf>
    <xf numFmtId="2" fontId="4" fillId="0" borderId="0" xfId="45" applyNumberFormat="1" applyFont="1" applyFill="1" applyBorder="1" applyAlignment="1">
      <alignment horizontal="center" vertical="center" wrapText="1"/>
    </xf>
    <xf numFmtId="2" fontId="4" fillId="0" borderId="12" xfId="45" applyNumberFormat="1" applyFont="1" applyFill="1" applyBorder="1" applyAlignment="1">
      <alignment horizontal="center" vertical="center" wrapText="1"/>
    </xf>
    <xf numFmtId="0" fontId="4" fillId="0" borderId="12" xfId="45" applyFont="1" applyFill="1" applyBorder="1" applyAlignment="1">
      <alignment horizontal="center" vertical="center" wrapText="1"/>
    </xf>
    <xf numFmtId="0" fontId="83" fillId="0" borderId="12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/>
    </xf>
    <xf numFmtId="1" fontId="83" fillId="0" borderId="12" xfId="45" applyNumberFormat="1" applyFont="1" applyFill="1" applyBorder="1" applyAlignment="1">
      <alignment horizontal="center" vertical="center"/>
    </xf>
    <xf numFmtId="0" fontId="83" fillId="0" borderId="0" xfId="45" applyFont="1" applyFill="1" applyAlignment="1">
      <alignment horizontal="center" vertical="center"/>
    </xf>
    <xf numFmtId="0" fontId="5" fillId="0" borderId="12" xfId="45" applyFont="1" applyFill="1" applyBorder="1" applyAlignment="1">
      <alignment horizontal="center" vertical="center" wrapText="1"/>
    </xf>
    <xf numFmtId="2" fontId="5" fillId="0" borderId="12" xfId="45" applyNumberFormat="1" applyFont="1" applyFill="1" applyBorder="1" applyAlignment="1">
      <alignment horizontal="center" vertical="center" wrapText="1"/>
    </xf>
    <xf numFmtId="0" fontId="4" fillId="0" borderId="12" xfId="45" applyFont="1" applyFill="1" applyBorder="1" applyAlignment="1">
      <alignment vertical="center" wrapText="1"/>
    </xf>
    <xf numFmtId="0" fontId="4" fillId="0" borderId="12" xfId="45" applyFont="1" applyFill="1" applyBorder="1" applyAlignment="1" applyProtection="1">
      <alignment horizontal="left" vertical="center" wrapText="1"/>
    </xf>
    <xf numFmtId="0" fontId="4" fillId="0" borderId="12" xfId="45" applyFont="1" applyFill="1" applyBorder="1" applyAlignment="1" applyProtection="1">
      <alignment horizontal="center" vertical="center" wrapText="1"/>
    </xf>
    <xf numFmtId="0" fontId="4" fillId="0" borderId="16" xfId="45" applyFont="1" applyFill="1" applyBorder="1" applyAlignment="1" applyProtection="1">
      <alignment horizontal="center" vertical="center" wrapText="1"/>
    </xf>
    <xf numFmtId="166" fontId="4" fillId="0" borderId="12" xfId="45" applyNumberFormat="1" applyFont="1" applyFill="1" applyBorder="1" applyAlignment="1">
      <alignment horizontal="center" vertical="center" wrapText="1"/>
    </xf>
    <xf numFmtId="0" fontId="82" fillId="0" borderId="0" xfId="45" applyFont="1" applyFill="1"/>
    <xf numFmtId="0" fontId="4" fillId="0" borderId="12" xfId="45" applyFont="1" applyFill="1" applyBorder="1" applyAlignment="1">
      <alignment horizontal="center" vertical="center"/>
    </xf>
    <xf numFmtId="166" fontId="4" fillId="0" borderId="12" xfId="45" applyNumberFormat="1" applyFont="1" applyFill="1" applyBorder="1" applyAlignment="1">
      <alignment horizontal="center" vertical="center"/>
    </xf>
    <xf numFmtId="2" fontId="4" fillId="0" borderId="12" xfId="45" applyNumberFormat="1" applyFont="1" applyFill="1" applyBorder="1" applyAlignment="1">
      <alignment horizontal="center" vertical="center"/>
    </xf>
    <xf numFmtId="0" fontId="5" fillId="0" borderId="16" xfId="45" applyFont="1" applyFill="1" applyBorder="1" applyAlignment="1">
      <alignment horizontal="center" vertical="center" wrapText="1"/>
    </xf>
    <xf numFmtId="0" fontId="81" fillId="0" borderId="18" xfId="45" applyFont="1" applyFill="1" applyBorder="1" applyAlignment="1">
      <alignment horizontal="left" vertical="center" wrapText="1"/>
    </xf>
    <xf numFmtId="0" fontId="81" fillId="0" borderId="0" xfId="45" applyFont="1" applyFill="1" applyBorder="1" applyAlignment="1">
      <alignment horizontal="left" vertical="center" wrapText="1"/>
    </xf>
    <xf numFmtId="0" fontId="81" fillId="0" borderId="18" xfId="45" quotePrefix="1" applyFont="1" applyFill="1" applyBorder="1" applyAlignment="1">
      <alignment horizontal="left" vertical="center" wrapText="1"/>
    </xf>
    <xf numFmtId="0" fontId="82" fillId="2" borderId="0" xfId="45" applyFont="1" applyFill="1" applyAlignment="1">
      <alignment vertical="center"/>
    </xf>
    <xf numFmtId="0" fontId="81" fillId="0" borderId="0" xfId="45" applyFont="1" applyFill="1" applyAlignment="1">
      <alignment horizontal="left" wrapText="1"/>
    </xf>
    <xf numFmtId="0" fontId="81" fillId="0" borderId="0" xfId="45" applyFont="1" applyFill="1" applyAlignment="1">
      <alignment horizontal="left"/>
    </xf>
    <xf numFmtId="0" fontId="82" fillId="2" borderId="0" xfId="45" applyFont="1" applyFill="1"/>
    <xf numFmtId="0" fontId="4" fillId="0" borderId="12" xfId="45" applyFont="1" applyFill="1" applyBorder="1" applyAlignment="1">
      <alignment horizontal="left" vertical="center" wrapText="1"/>
    </xf>
    <xf numFmtId="0" fontId="24" fillId="0" borderId="12" xfId="45" applyFont="1" applyFill="1" applyBorder="1" applyAlignment="1">
      <alignment horizontal="center" vertical="center" wrapText="1"/>
    </xf>
    <xf numFmtId="0" fontId="14" fillId="0" borderId="12" xfId="45" applyFont="1" applyFill="1" applyBorder="1" applyAlignment="1">
      <alignment horizontal="center" vertical="center" wrapText="1"/>
    </xf>
    <xf numFmtId="2" fontId="14" fillId="0" borderId="12" xfId="45" applyNumberFormat="1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center" vertical="center" wrapText="1"/>
    </xf>
    <xf numFmtId="0" fontId="24" fillId="2" borderId="0" xfId="45" applyFont="1" applyFill="1" applyAlignment="1">
      <alignment horizontal="center" vertical="center" wrapText="1"/>
    </xf>
    <xf numFmtId="0" fontId="4" fillId="0" borderId="0" xfId="45" applyFont="1" applyFill="1" applyAlignment="1">
      <alignment vertical="center" wrapText="1"/>
    </xf>
    <xf numFmtId="166" fontId="10" fillId="0" borderId="12" xfId="45" applyNumberFormat="1" applyFont="1" applyFill="1" applyBorder="1" applyAlignment="1">
      <alignment horizontal="center" vertical="center" wrapText="1"/>
    </xf>
    <xf numFmtId="0" fontId="14" fillId="0" borderId="12" xfId="45" applyFont="1" applyFill="1" applyBorder="1" applyAlignment="1">
      <alignment vertical="center" wrapText="1"/>
    </xf>
    <xf numFmtId="173" fontId="4" fillId="0" borderId="12" xfId="45" applyNumberFormat="1" applyFont="1" applyFill="1" applyBorder="1" applyAlignment="1">
      <alignment horizontal="center" vertical="center"/>
    </xf>
    <xf numFmtId="0" fontId="87" fillId="0" borderId="0" xfId="45" applyFont="1" applyFill="1" applyAlignment="1">
      <alignment horizontal="left" vertical="center" wrapText="1"/>
    </xf>
    <xf numFmtId="0" fontId="87" fillId="0" borderId="0" xfId="45" applyFont="1" applyFill="1" applyAlignment="1">
      <alignment horizontal="left" vertical="center"/>
    </xf>
    <xf numFmtId="0" fontId="88" fillId="0" borderId="0" xfId="45" applyFont="1" applyFill="1" applyAlignment="1">
      <alignment vertical="center"/>
    </xf>
    <xf numFmtId="0" fontId="88" fillId="2" borderId="0" xfId="45" applyFont="1" applyFill="1" applyAlignment="1">
      <alignment vertical="center"/>
    </xf>
    <xf numFmtId="0" fontId="21" fillId="0" borderId="0" xfId="45" applyFont="1" applyFill="1" applyAlignment="1">
      <alignment horizontal="left" vertical="center"/>
    </xf>
    <xf numFmtId="0" fontId="14" fillId="0" borderId="0" xfId="45" applyFont="1" applyFill="1" applyAlignment="1">
      <alignment vertical="center"/>
    </xf>
    <xf numFmtId="177" fontId="82" fillId="0" borderId="0" xfId="45" applyNumberFormat="1" applyFont="1" applyFill="1" applyAlignment="1">
      <alignment vertical="center"/>
    </xf>
    <xf numFmtId="0" fontId="82" fillId="2" borderId="0" xfId="45" applyFont="1" applyFill="1" applyAlignment="1">
      <alignment vertical="center" wrapText="1"/>
    </xf>
    <xf numFmtId="0" fontId="5" fillId="0" borderId="9" xfId="45" applyFont="1" applyFill="1" applyBorder="1" applyAlignment="1">
      <alignment horizontal="center" vertical="center" wrapText="1"/>
    </xf>
    <xf numFmtId="0" fontId="4" fillId="0" borderId="10" xfId="45" applyFont="1" applyFill="1" applyBorder="1" applyAlignment="1">
      <alignment horizontal="center" vertical="center" wrapText="1"/>
    </xf>
    <xf numFmtId="0" fontId="5" fillId="0" borderId="10" xfId="45" applyFont="1" applyFill="1" applyBorder="1" applyAlignment="1">
      <alignment horizontal="center" vertical="center" wrapText="1"/>
    </xf>
    <xf numFmtId="2" fontId="5" fillId="0" borderId="10" xfId="45" applyNumberFormat="1" applyFont="1" applyFill="1" applyBorder="1" applyAlignment="1">
      <alignment horizontal="center" vertical="center" wrapText="1"/>
    </xf>
    <xf numFmtId="0" fontId="5" fillId="0" borderId="21" xfId="45" applyFont="1" applyFill="1" applyBorder="1" applyAlignment="1">
      <alignment horizontal="center" vertical="center" wrapText="1"/>
    </xf>
    <xf numFmtId="9" fontId="4" fillId="0" borderId="12" xfId="45" applyNumberFormat="1" applyFont="1" applyFill="1" applyBorder="1" applyAlignment="1">
      <alignment horizontal="center" vertical="center" wrapText="1"/>
    </xf>
    <xf numFmtId="4" fontId="4" fillId="0" borderId="12" xfId="45" applyNumberFormat="1" applyFont="1" applyFill="1" applyBorder="1" applyAlignment="1">
      <alignment horizontal="center" vertical="center" wrapText="1"/>
    </xf>
    <xf numFmtId="4" fontId="4" fillId="0" borderId="20" xfId="45" applyNumberFormat="1" applyFont="1" applyFill="1" applyBorder="1" applyAlignment="1">
      <alignment horizontal="center" vertical="center" wrapText="1"/>
    </xf>
    <xf numFmtId="4" fontId="5" fillId="0" borderId="12" xfId="45" applyNumberFormat="1" applyFont="1" applyFill="1" applyBorder="1" applyAlignment="1">
      <alignment horizontal="center" vertical="center" wrapText="1"/>
    </xf>
    <xf numFmtId="4" fontId="5" fillId="0" borderId="20" xfId="45" applyNumberFormat="1" applyFont="1" applyFill="1" applyBorder="1" applyAlignment="1">
      <alignment horizontal="center" vertical="center" wrapText="1"/>
    </xf>
    <xf numFmtId="0" fontId="14" fillId="0" borderId="0" xfId="45" applyFont="1" applyFill="1" applyAlignment="1">
      <alignment vertical="center" wrapText="1"/>
    </xf>
    <xf numFmtId="0" fontId="14" fillId="0" borderId="0" xfId="45" applyFont="1" applyFill="1" applyAlignment="1">
      <alignment horizontal="center" vertical="center" wrapText="1"/>
    </xf>
    <xf numFmtId="2" fontId="14" fillId="0" borderId="0" xfId="45" applyNumberFormat="1" applyFont="1" applyFill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55" fillId="4" borderId="0" xfId="0" applyFont="1" applyFill="1" applyAlignment="1">
      <alignment vertical="center" wrapText="1"/>
    </xf>
    <xf numFmtId="0" fontId="5" fillId="4" borderId="2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82" fillId="2" borderId="0" xfId="0" applyFont="1" applyFill="1"/>
    <xf numFmtId="2" fontId="4" fillId="0" borderId="12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2" fontId="4" fillId="0" borderId="12" xfId="0" applyNumberFormat="1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wrapText="1"/>
    </xf>
    <xf numFmtId="14" fontId="5" fillId="4" borderId="12" xfId="25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82" fillId="0" borderId="0" xfId="0" applyFont="1" applyFill="1" applyAlignment="1">
      <alignment vertical="center"/>
    </xf>
    <xf numFmtId="0" fontId="82" fillId="2" borderId="0" xfId="0" applyFont="1" applyFill="1" applyAlignment="1">
      <alignment vertical="center"/>
    </xf>
    <xf numFmtId="0" fontId="15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11" fillId="4" borderId="12" xfId="0" applyFont="1" applyFill="1" applyBorder="1" applyAlignment="1" applyProtection="1">
      <alignment horizontal="center"/>
    </xf>
    <xf numFmtId="165" fontId="5" fillId="4" borderId="12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/>
    </xf>
    <xf numFmtId="0" fontId="18" fillId="4" borderId="21" xfId="0" applyFont="1" applyFill="1" applyBorder="1"/>
    <xf numFmtId="0" fontId="5" fillId="4" borderId="12" xfId="45" applyFont="1" applyFill="1" applyBorder="1" applyAlignment="1">
      <alignment vertical="center" wrapText="1"/>
    </xf>
    <xf numFmtId="0" fontId="5" fillId="4" borderId="12" xfId="67" applyFont="1" applyFill="1" applyBorder="1" applyAlignment="1">
      <alignment horizontal="center" vertical="center"/>
    </xf>
    <xf numFmtId="0" fontId="5" fillId="4" borderId="12" xfId="45" applyFont="1" applyFill="1" applyBorder="1" applyAlignment="1" applyProtection="1">
      <alignment horizontal="left" vertical="center" wrapText="1"/>
    </xf>
    <xf numFmtId="0" fontId="5" fillId="4" borderId="17" xfId="45" applyFont="1" applyFill="1" applyBorder="1" applyAlignment="1" applyProtection="1">
      <alignment horizontal="center" vertical="center" wrapText="1"/>
    </xf>
    <xf numFmtId="0" fontId="5" fillId="4" borderId="12" xfId="45" applyFont="1" applyFill="1" applyBorder="1" applyAlignment="1">
      <alignment horizontal="center" vertical="center" wrapText="1"/>
    </xf>
    <xf numFmtId="2" fontId="5" fillId="4" borderId="12" xfId="67" applyNumberFormat="1" applyFont="1" applyFill="1" applyBorder="1" applyAlignment="1">
      <alignment horizontal="center" vertical="center"/>
    </xf>
    <xf numFmtId="2" fontId="5" fillId="4" borderId="12" xfId="45" applyNumberFormat="1" applyFont="1" applyFill="1" applyBorder="1" applyAlignment="1">
      <alignment horizontal="center" vertical="center" wrapText="1"/>
    </xf>
    <xf numFmtId="0" fontId="5" fillId="4" borderId="17" xfId="45" applyFont="1" applyFill="1" applyBorder="1" applyAlignment="1">
      <alignment horizontal="left" vertical="center" wrapText="1"/>
    </xf>
    <xf numFmtId="0" fontId="5" fillId="4" borderId="16" xfId="45" applyFont="1" applyFill="1" applyBorder="1" applyAlignment="1">
      <alignment horizontal="center" vertical="center" wrapText="1"/>
    </xf>
    <xf numFmtId="0" fontId="5" fillId="4" borderId="12" xfId="45" applyFont="1" applyFill="1" applyBorder="1" applyAlignment="1">
      <alignment horizontal="center" vertical="center"/>
    </xf>
    <xf numFmtId="166" fontId="5" fillId="4" borderId="12" xfId="45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1" fillId="0" borderId="0" xfId="45" quotePrefix="1" applyFont="1" applyFill="1" applyBorder="1" applyAlignment="1">
      <alignment horizontal="left" vertical="center" wrapText="1"/>
    </xf>
    <xf numFmtId="0" fontId="5" fillId="4" borderId="12" xfId="25" applyFont="1" applyFill="1" applyBorder="1" applyAlignment="1">
      <alignment horizontal="center" vertical="center"/>
    </xf>
    <xf numFmtId="2" fontId="5" fillId="4" borderId="12" xfId="45" applyNumberFormat="1" applyFont="1" applyFill="1" applyBorder="1" applyAlignment="1">
      <alignment horizontal="center" vertical="center"/>
    </xf>
    <xf numFmtId="0" fontId="5" fillId="4" borderId="12" xfId="32" applyFont="1" applyFill="1" applyBorder="1" applyAlignment="1">
      <alignment horizontal="center" vertical="center" wrapText="1"/>
    </xf>
    <xf numFmtId="0" fontId="5" fillId="4" borderId="12" xfId="45" applyNumberFormat="1" applyFont="1" applyFill="1" applyBorder="1" applyAlignment="1">
      <alignment horizontal="center" vertical="center"/>
    </xf>
    <xf numFmtId="0" fontId="18" fillId="4" borderId="16" xfId="45" applyFont="1" applyFill="1" applyBorder="1" applyAlignment="1">
      <alignment horizontal="center" vertical="center" wrapText="1"/>
    </xf>
    <xf numFmtId="0" fontId="18" fillId="4" borderId="12" xfId="45" applyFont="1" applyFill="1" applyBorder="1" applyAlignment="1">
      <alignment horizontal="center" vertical="center" wrapText="1"/>
    </xf>
    <xf numFmtId="0" fontId="18" fillId="4" borderId="12" xfId="45" applyFont="1" applyFill="1" applyBorder="1" applyAlignment="1">
      <alignment horizontal="center" vertical="center"/>
    </xf>
    <xf numFmtId="2" fontId="18" fillId="4" borderId="12" xfId="45" applyNumberFormat="1" applyFont="1" applyFill="1" applyBorder="1" applyAlignment="1">
      <alignment horizontal="center" vertical="center" wrapText="1"/>
    </xf>
    <xf numFmtId="0" fontId="24" fillId="4" borderId="12" xfId="45" applyFont="1" applyFill="1" applyBorder="1" applyAlignment="1">
      <alignment horizontal="center" vertical="center" wrapText="1"/>
    </xf>
    <xf numFmtId="0" fontId="5" fillId="4" borderId="12" xfId="45" applyFont="1" applyFill="1" applyBorder="1" applyAlignment="1" applyProtection="1">
      <alignment horizontal="center" vertical="center"/>
    </xf>
    <xf numFmtId="172" fontId="5" fillId="4" borderId="12" xfId="45" applyNumberFormat="1" applyFont="1" applyFill="1" applyBorder="1" applyAlignment="1">
      <alignment horizontal="center" vertical="center"/>
    </xf>
    <xf numFmtId="166" fontId="18" fillId="4" borderId="12" xfId="45" applyNumberFormat="1" applyFont="1" applyFill="1" applyBorder="1" applyAlignment="1">
      <alignment horizontal="center" vertical="center" wrapText="1"/>
    </xf>
    <xf numFmtId="2" fontId="24" fillId="4" borderId="12" xfId="45" applyNumberFormat="1" applyFont="1" applyFill="1" applyBorder="1" applyAlignment="1">
      <alignment horizontal="center" vertical="center" wrapText="1"/>
    </xf>
    <xf numFmtId="0" fontId="18" fillId="4" borderId="12" xfId="45" applyFont="1" applyFill="1" applyBorder="1" applyAlignment="1">
      <alignment vertical="center"/>
    </xf>
    <xf numFmtId="0" fontId="50" fillId="4" borderId="12" xfId="45" applyFont="1" applyFill="1" applyBorder="1" applyAlignment="1">
      <alignment horizontal="center" vertical="center"/>
    </xf>
    <xf numFmtId="0" fontId="9" fillId="0" borderId="12" xfId="45" applyFont="1" applyFill="1" applyBorder="1" applyAlignment="1">
      <alignment horizontal="center" vertical="center" wrapText="1"/>
    </xf>
    <xf numFmtId="0" fontId="5" fillId="4" borderId="12" xfId="45" applyFont="1" applyFill="1" applyBorder="1" applyAlignment="1" applyProtection="1">
      <alignment horizontal="center"/>
    </xf>
    <xf numFmtId="173" fontId="5" fillId="4" borderId="12" xfId="45" applyNumberFormat="1" applyFont="1" applyFill="1" applyBorder="1" applyAlignment="1">
      <alignment horizontal="right"/>
    </xf>
    <xf numFmtId="0" fontId="24" fillId="4" borderId="12" xfId="45" applyFont="1" applyFill="1" applyBorder="1" applyAlignment="1">
      <alignment vertical="center" wrapText="1"/>
    </xf>
    <xf numFmtId="2" fontId="24" fillId="4" borderId="12" xfId="45" applyNumberFormat="1" applyFont="1" applyFill="1" applyBorder="1" applyAlignment="1">
      <alignment vertical="center" wrapText="1"/>
    </xf>
    <xf numFmtId="14" fontId="5" fillId="4" borderId="12" xfId="25" applyNumberFormat="1" applyFont="1" applyFill="1" applyBorder="1" applyAlignment="1">
      <alignment horizontal="center" wrapText="1"/>
    </xf>
    <xf numFmtId="0" fontId="5" fillId="4" borderId="12" xfId="25" applyFont="1" applyFill="1" applyBorder="1" applyAlignment="1">
      <alignment horizontal="center" vertical="center" wrapText="1"/>
    </xf>
    <xf numFmtId="2" fontId="5" fillId="4" borderId="12" xfId="45" applyNumberFormat="1" applyFont="1" applyFill="1" applyBorder="1" applyAlignment="1">
      <alignment horizontal="center"/>
    </xf>
    <xf numFmtId="0" fontId="89" fillId="0" borderId="2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14" fontId="13" fillId="4" borderId="12" xfId="25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2" xfId="25" applyFont="1" applyFill="1" applyBorder="1" applyAlignment="1">
      <alignment horizontal="center" vertical="center" wrapText="1"/>
    </xf>
    <xf numFmtId="2" fontId="13" fillId="4" borderId="12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 wrapText="1"/>
    </xf>
    <xf numFmtId="2" fontId="26" fillId="4" borderId="12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 wrapText="1"/>
    </xf>
    <xf numFmtId="0" fontId="26" fillId="4" borderId="12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/>
    </xf>
    <xf numFmtId="2" fontId="18" fillId="4" borderId="12" xfId="0" applyNumberFormat="1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horizontal="center" vertical="center" wrapText="1"/>
    </xf>
    <xf numFmtId="0" fontId="5" fillId="4" borderId="12" xfId="45" applyFont="1" applyFill="1" applyBorder="1" applyAlignment="1" applyProtection="1">
      <alignment horizontal="center" vertical="center" wrapText="1"/>
    </xf>
    <xf numFmtId="173" fontId="5" fillId="4" borderId="12" xfId="45" applyNumberFormat="1" applyFont="1" applyFill="1" applyBorder="1" applyAlignment="1">
      <alignment horizontal="center" vertical="center"/>
    </xf>
    <xf numFmtId="0" fontId="82" fillId="0" borderId="0" xfId="45" applyFont="1" applyFill="1" applyAlignment="1">
      <alignment horizontal="left" vertical="center" wrapText="1"/>
    </xf>
    <xf numFmtId="0" fontId="82" fillId="0" borderId="0" xfId="45" applyFont="1" applyFill="1" applyAlignment="1">
      <alignment horizontal="left" vertical="center"/>
    </xf>
    <xf numFmtId="0" fontId="81" fillId="0" borderId="0" xfId="0" applyNumberFormat="1" applyFont="1"/>
    <xf numFmtId="0" fontId="0" fillId="0" borderId="0" xfId="0" applyNumberFormat="1"/>
    <xf numFmtId="0" fontId="90" fillId="0" borderId="12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81" fillId="0" borderId="0" xfId="0" applyNumberFormat="1" applyFont="1" applyFill="1"/>
    <xf numFmtId="0" fontId="0" fillId="0" borderId="0" xfId="0" applyNumberFormat="1" applyFill="1"/>
    <xf numFmtId="0" fontId="4" fillId="0" borderId="12" xfId="25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44" fillId="0" borderId="0" xfId="0" applyNumberFormat="1" applyFont="1" applyFill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25" applyNumberFormat="1" applyFont="1" applyFill="1" applyBorder="1" applyAlignment="1">
      <alignment horizontal="center" wrapText="1"/>
    </xf>
    <xf numFmtId="0" fontId="4" fillId="0" borderId="12" xfId="25" applyNumberFormat="1" applyFont="1" applyFill="1" applyBorder="1" applyAlignment="1">
      <alignment horizontal="center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left" vertical="center" wrapText="1"/>
    </xf>
    <xf numFmtId="0" fontId="47" fillId="4" borderId="1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77" fontId="82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2" fontId="14" fillId="2" borderId="0" xfId="0" applyNumberFormat="1" applyFont="1" applyFill="1" applyAlignment="1">
      <alignment vertical="center"/>
    </xf>
    <xf numFmtId="0" fontId="14" fillId="0" borderId="0" xfId="25" applyFont="1" applyFill="1" applyAlignment="1">
      <alignment horizontal="left" vertical="center"/>
    </xf>
    <xf numFmtId="0" fontId="21" fillId="0" borderId="0" xfId="25" applyFont="1" applyFill="1" applyAlignment="1">
      <alignment horizontal="left" vertical="center"/>
    </xf>
    <xf numFmtId="0" fontId="14" fillId="2" borderId="0" xfId="25" applyFont="1" applyFill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21" fillId="0" borderId="0" xfId="3" applyFont="1" applyFill="1" applyAlignment="1">
      <alignment horizontal="left" vertical="center"/>
    </xf>
    <xf numFmtId="0" fontId="14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2" fillId="4" borderId="1" xfId="67" applyFont="1" applyFill="1" applyBorder="1" applyAlignment="1">
      <alignment horizontal="center" vertical="center" wrapText="1"/>
    </xf>
    <xf numFmtId="0" fontId="5" fillId="4" borderId="1" xfId="68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82" fillId="0" borderId="0" xfId="0" applyFont="1" applyFill="1" applyAlignment="1">
      <alignment horizontal="left" vertical="center"/>
    </xf>
    <xf numFmtId="16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81" fillId="0" borderId="18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83" fillId="2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82" fillId="0" borderId="18" xfId="0" applyFont="1" applyFill="1" applyBorder="1" applyAlignment="1">
      <alignment horizontal="left" vertical="center" wrapText="1"/>
    </xf>
    <xf numFmtId="2" fontId="101" fillId="0" borderId="0" xfId="0" applyNumberFormat="1" applyFont="1" applyFill="1" applyAlignment="1">
      <alignment horizontal="left" vertical="center"/>
    </xf>
    <xf numFmtId="0" fontId="102" fillId="0" borderId="0" xfId="0" applyFont="1" applyFill="1" applyAlignment="1">
      <alignment horizontal="left" vertical="center"/>
    </xf>
    <xf numFmtId="0" fontId="96" fillId="4" borderId="12" xfId="62" applyNumberFormat="1" applyFont="1" applyFill="1" applyBorder="1" applyAlignment="1">
      <alignment horizontal="center" vertical="center" wrapText="1"/>
    </xf>
    <xf numFmtId="0" fontId="96" fillId="4" borderId="12" xfId="62" applyNumberFormat="1" applyFont="1" applyFill="1" applyBorder="1" applyAlignment="1">
      <alignment vertical="center" wrapText="1"/>
    </xf>
    <xf numFmtId="0" fontId="97" fillId="4" borderId="12" xfId="62" applyNumberFormat="1" applyFont="1" applyFill="1" applyBorder="1" applyAlignment="1">
      <alignment horizontal="center" vertical="center" wrapText="1"/>
    </xf>
    <xf numFmtId="165" fontId="97" fillId="4" borderId="12" xfId="62" applyNumberFormat="1" applyFont="1" applyFill="1" applyBorder="1" applyAlignment="1">
      <alignment horizontal="center" vertical="center" wrapText="1"/>
    </xf>
    <xf numFmtId="2" fontId="97" fillId="4" borderId="12" xfId="62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68" applyNumberFormat="1" applyFont="1" applyFill="1" applyBorder="1" applyAlignment="1">
      <alignment horizontal="center" vertical="center" wrapText="1"/>
    </xf>
    <xf numFmtId="0" fontId="4" fillId="0" borderId="12" xfId="68" applyFont="1" applyFill="1" applyBorder="1" applyAlignment="1">
      <alignment vertical="center" wrapText="1"/>
    </xf>
    <xf numFmtId="0" fontId="4" fillId="0" borderId="12" xfId="68" applyNumberFormat="1" applyFont="1" applyFill="1" applyBorder="1" applyAlignment="1">
      <alignment horizontal="center" vertical="center" wrapText="1"/>
    </xf>
    <xf numFmtId="165" fontId="4" fillId="0" borderId="12" xfId="68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2" fontId="98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98" fillId="0" borderId="12" xfId="0" applyFont="1" applyFill="1" applyBorder="1" applyAlignment="1">
      <alignment vertical="center" wrapText="1"/>
    </xf>
    <xf numFmtId="0" fontId="4" fillId="0" borderId="12" xfId="68" applyNumberFormat="1" applyFont="1" applyFill="1" applyBorder="1" applyAlignment="1">
      <alignment horizontal="center" vertical="center"/>
    </xf>
    <xf numFmtId="165" fontId="4" fillId="0" borderId="12" xfId="68" applyNumberFormat="1" applyFont="1" applyFill="1" applyBorder="1" applyAlignment="1">
      <alignment horizontal="center" vertical="center"/>
    </xf>
    <xf numFmtId="165" fontId="98" fillId="0" borderId="1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5" fillId="0" borderId="12" xfId="62" applyNumberFormat="1" applyFont="1" applyFill="1" applyBorder="1" applyAlignment="1">
      <alignment horizontal="center" vertical="center" wrapText="1"/>
    </xf>
    <xf numFmtId="0" fontId="4" fillId="0" borderId="12" xfId="62" applyNumberFormat="1" applyFont="1" applyFill="1" applyBorder="1" applyAlignment="1">
      <alignment horizontal="center" vertical="center" wrapText="1"/>
    </xf>
    <xf numFmtId="0" fontId="98" fillId="0" borderId="12" xfId="62" applyNumberFormat="1" applyFont="1" applyFill="1" applyBorder="1" applyAlignment="1">
      <alignment horizontal="center" vertical="center" wrapText="1"/>
    </xf>
    <xf numFmtId="165" fontId="98" fillId="0" borderId="12" xfId="62" applyNumberFormat="1" applyFont="1" applyFill="1" applyBorder="1" applyAlignment="1">
      <alignment horizontal="center" vertical="center" wrapText="1"/>
    </xf>
    <xf numFmtId="2" fontId="98" fillId="0" borderId="12" xfId="62" applyNumberFormat="1" applyFont="1" applyFill="1" applyBorder="1" applyAlignment="1">
      <alignment horizontal="center" vertical="center" wrapText="1"/>
    </xf>
    <xf numFmtId="165" fontId="97" fillId="0" borderId="12" xfId="62" applyNumberFormat="1" applyFont="1" applyFill="1" applyBorder="1" applyAlignment="1">
      <alignment horizontal="center" vertical="center" wrapText="1"/>
    </xf>
    <xf numFmtId="2" fontId="97" fillId="0" borderId="12" xfId="62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vertical="center" wrapText="1"/>
    </xf>
    <xf numFmtId="2" fontId="4" fillId="0" borderId="12" xfId="0" applyNumberFormat="1" applyFont="1" applyFill="1" applyBorder="1" applyAlignment="1">
      <alignment vertical="center" wrapText="1"/>
    </xf>
    <xf numFmtId="0" fontId="24" fillId="4" borderId="12" xfId="0" applyFont="1" applyFill="1" applyBorder="1" applyAlignment="1">
      <alignment horizontal="center" vertical="center" wrapText="1"/>
    </xf>
    <xf numFmtId="4" fontId="5" fillId="4" borderId="12" xfId="71" applyNumberFormat="1" applyFont="1" applyFill="1" applyBorder="1" applyAlignment="1">
      <alignment horizontal="center" vertical="center" wrapText="1"/>
    </xf>
    <xf numFmtId="0" fontId="24" fillId="4" borderId="12" xfId="0" applyNumberFormat="1" applyFont="1" applyFill="1" applyBorder="1" applyAlignment="1">
      <alignment vertical="center" wrapText="1"/>
    </xf>
    <xf numFmtId="165" fontId="5" fillId="4" borderId="12" xfId="0" applyNumberFormat="1" applyFont="1" applyFill="1" applyBorder="1" applyAlignment="1">
      <alignment horizontal="right" vertical="center"/>
    </xf>
    <xf numFmtId="165" fontId="24" fillId="4" borderId="12" xfId="0" applyNumberFormat="1" applyFont="1" applyFill="1" applyBorder="1" applyAlignment="1">
      <alignment vertical="center" wrapText="1"/>
    </xf>
    <xf numFmtId="2" fontId="24" fillId="4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vertical="center"/>
    </xf>
    <xf numFmtId="0" fontId="4" fillId="0" borderId="12" xfId="67" applyFont="1" applyFill="1" applyBorder="1" applyAlignment="1">
      <alignment horizontal="center" vertical="center"/>
    </xf>
    <xf numFmtId="0" fontId="4" fillId="0" borderId="12" xfId="68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0" fontId="5" fillId="4" borderId="12" xfId="2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16" fontId="4" fillId="0" borderId="12" xfId="0" applyNumberFormat="1" applyFont="1" applyFill="1" applyBorder="1" applyAlignment="1">
      <alignment horizontal="center" vertical="center"/>
    </xf>
    <xf numFmtId="16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77" fontId="82" fillId="0" borderId="0" xfId="0" applyNumberFormat="1" applyFont="1" applyFill="1" applyAlignment="1">
      <alignment vertical="center"/>
    </xf>
    <xf numFmtId="0" fontId="83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0" fontId="4" fillId="0" borderId="12" xfId="25" applyFont="1" applyFill="1" applyBorder="1" applyAlignment="1">
      <alignment horizontal="center" vertical="center" wrapText="1"/>
    </xf>
    <xf numFmtId="0" fontId="98" fillId="0" borderId="12" xfId="0" applyNumberFormat="1" applyFont="1" applyFill="1" applyBorder="1" applyAlignment="1">
      <alignment horizontal="center" vertical="center" wrapText="1"/>
    </xf>
    <xf numFmtId="165" fontId="98" fillId="0" borderId="12" xfId="0" applyNumberFormat="1" applyFont="1" applyFill="1" applyBorder="1" applyAlignment="1">
      <alignment horizontal="center" vertical="center" wrapText="1"/>
    </xf>
    <xf numFmtId="0" fontId="83" fillId="0" borderId="0" xfId="41" applyFont="1" applyFill="1" applyAlignment="1">
      <alignment vertical="center"/>
    </xf>
    <xf numFmtId="0" fontId="99" fillId="0" borderId="12" xfId="62" applyNumberFormat="1" applyFont="1" applyFill="1" applyBorder="1" applyAlignment="1">
      <alignment horizontal="center" vertical="center" wrapText="1"/>
    </xf>
    <xf numFmtId="2" fontId="98" fillId="0" borderId="12" xfId="0" applyNumberFormat="1" applyFont="1" applyFill="1" applyBorder="1" applyAlignment="1">
      <alignment horizontal="center" vertical="center"/>
    </xf>
    <xf numFmtId="0" fontId="96" fillId="0" borderId="12" xfId="62" applyNumberFormat="1" applyFont="1" applyFill="1" applyBorder="1" applyAlignment="1">
      <alignment horizontal="center" vertical="center" wrapText="1"/>
    </xf>
    <xf numFmtId="0" fontId="98" fillId="0" borderId="12" xfId="68" applyFont="1" applyFill="1" applyBorder="1" applyAlignment="1">
      <alignment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2" xfId="0" applyNumberFormat="1" applyFont="1" applyFill="1" applyBorder="1" applyAlignment="1">
      <alignment horizontal="center" vertical="center" wrapText="1"/>
    </xf>
    <xf numFmtId="165" fontId="43" fillId="0" borderId="12" xfId="0" applyNumberFormat="1" applyFont="1" applyFill="1" applyBorder="1" applyAlignment="1">
      <alignment horizontal="center" vertical="center"/>
    </xf>
    <xf numFmtId="165" fontId="43" fillId="0" borderId="12" xfId="0" applyNumberFormat="1" applyFont="1" applyFill="1" applyBorder="1" applyAlignment="1">
      <alignment horizontal="center" vertical="center" wrapText="1"/>
    </xf>
    <xf numFmtId="2" fontId="43" fillId="0" borderId="12" xfId="0" applyNumberFormat="1" applyFont="1" applyFill="1" applyBorder="1" applyAlignment="1">
      <alignment horizontal="center" vertical="center" wrapText="1"/>
    </xf>
    <xf numFmtId="165" fontId="43" fillId="0" borderId="12" xfId="0" applyNumberFormat="1" applyFont="1" applyFill="1" applyBorder="1" applyAlignment="1">
      <alignment vertical="center" wrapText="1"/>
    </xf>
    <xf numFmtId="2" fontId="43" fillId="0" borderId="12" xfId="0" applyNumberFormat="1" applyFont="1" applyFill="1" applyBorder="1" applyAlignment="1">
      <alignment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69" fillId="0" borderId="1" xfId="0" applyNumberFormat="1" applyFont="1" applyFill="1" applyBorder="1" applyAlignment="1">
      <alignment horizontal="center"/>
    </xf>
    <xf numFmtId="2" fontId="11" fillId="0" borderId="1" xfId="1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172" fontId="1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4" fontId="4" fillId="0" borderId="1" xfId="68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vertical="center" wrapText="1"/>
    </xf>
    <xf numFmtId="0" fontId="4" fillId="0" borderId="1" xfId="68" applyNumberFormat="1" applyFont="1" applyFill="1" applyBorder="1" applyAlignment="1">
      <alignment horizontal="center" vertical="center" wrapText="1"/>
    </xf>
    <xf numFmtId="165" fontId="4" fillId="0" borderId="1" xfId="68" applyNumberFormat="1" applyFont="1" applyFill="1" applyBorder="1" applyAlignment="1">
      <alignment horizontal="center" vertical="center" wrapText="1"/>
    </xf>
    <xf numFmtId="0" fontId="14" fillId="0" borderId="0" xfId="25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8" applyNumberFormat="1" applyFont="1" applyFill="1" applyBorder="1" applyAlignment="1">
      <alignment horizontal="center" vertical="center"/>
    </xf>
    <xf numFmtId="165" fontId="4" fillId="0" borderId="1" xfId="68" applyNumberFormat="1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2" fontId="4" fillId="0" borderId="1" xfId="6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4" fillId="0" borderId="0" xfId="0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80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/>
    </xf>
    <xf numFmtId="16" fontId="11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71" fontId="11" fillId="0" borderId="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/>
    </xf>
    <xf numFmtId="171" fontId="11" fillId="0" borderId="12" xfId="0" applyNumberFormat="1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85" fillId="0" borderId="1" xfId="67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81" fillId="0" borderId="18" xfId="45" applyFont="1" applyFill="1" applyBorder="1" applyAlignment="1">
      <alignment horizontal="left" vertical="center" wrapText="1"/>
    </xf>
    <xf numFmtId="0" fontId="81" fillId="0" borderId="0" xfId="45" applyFont="1" applyFill="1" applyBorder="1" applyAlignment="1">
      <alignment horizontal="left" vertical="center" wrapText="1"/>
    </xf>
    <xf numFmtId="0" fontId="4" fillId="0" borderId="12" xfId="45" applyFont="1" applyFill="1" applyBorder="1" applyAlignment="1">
      <alignment horizontal="center" vertical="center" wrapText="1"/>
    </xf>
    <xf numFmtId="0" fontId="4" fillId="0" borderId="16" xfId="45" applyFont="1" applyFill="1" applyBorder="1" applyAlignment="1">
      <alignment horizontal="center" vertical="center" wrapText="1"/>
    </xf>
    <xf numFmtId="0" fontId="4" fillId="0" borderId="12" xfId="45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4" fillId="0" borderId="19" xfId="45" applyFont="1" applyFill="1" applyBorder="1" applyAlignment="1" applyProtection="1">
      <alignment horizontal="center" vertical="center" wrapText="1"/>
    </xf>
    <xf numFmtId="0" fontId="10" fillId="0" borderId="12" xfId="45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3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4" fillId="0" borderId="12" xfId="45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wrapText="1"/>
    </xf>
    <xf numFmtId="166" fontId="5" fillId="0" borderId="12" xfId="45" applyNumberFormat="1" applyFont="1" applyFill="1" applyBorder="1" applyAlignment="1">
      <alignment horizontal="center" vertical="center" wrapText="1"/>
    </xf>
    <xf numFmtId="0" fontId="5" fillId="0" borderId="12" xfId="45" applyFont="1" applyFill="1" applyBorder="1" applyAlignment="1">
      <alignment horizontal="center" vertical="center"/>
    </xf>
    <xf numFmtId="0" fontId="74" fillId="0" borderId="12" xfId="45" applyFont="1" applyFill="1" applyBorder="1" applyAlignment="1">
      <alignment horizontal="center" vertical="center"/>
    </xf>
    <xf numFmtId="2" fontId="10" fillId="0" borderId="12" xfId="45" applyNumberFormat="1" applyFont="1" applyFill="1" applyBorder="1" applyAlignment="1">
      <alignment horizontal="center" vertical="center" wrapText="1"/>
    </xf>
    <xf numFmtId="0" fontId="10" fillId="0" borderId="12" xfId="45" applyFont="1" applyFill="1" applyBorder="1" applyAlignment="1">
      <alignment horizontal="center" vertical="center" wrapText="1"/>
    </xf>
    <xf numFmtId="0" fontId="10" fillId="0" borderId="12" xfId="45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/>
    <xf numFmtId="0" fontId="4" fillId="0" borderId="16" xfId="20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2" fontId="4" fillId="0" borderId="12" xfId="45" applyNumberFormat="1" applyFont="1" applyFill="1" applyBorder="1" applyAlignment="1">
      <alignment horizontal="center"/>
    </xf>
    <xf numFmtId="0" fontId="4" fillId="0" borderId="6" xfId="2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14" fontId="4" fillId="0" borderId="12" xfId="25" applyNumberFormat="1" applyFont="1" applyFill="1" applyBorder="1" applyAlignment="1">
      <alignment horizontal="center" wrapText="1"/>
    </xf>
    <xf numFmtId="173" fontId="4" fillId="0" borderId="12" xfId="45" applyNumberFormat="1" applyFont="1" applyFill="1" applyBorder="1" applyAlignment="1">
      <alignment horizontal="right"/>
    </xf>
    <xf numFmtId="2" fontId="4" fillId="0" borderId="12" xfId="45" applyNumberFormat="1" applyFont="1" applyFill="1" applyBorder="1" applyAlignment="1">
      <alignment vertical="center" wrapText="1"/>
    </xf>
    <xf numFmtId="0" fontId="4" fillId="0" borderId="12" xfId="67" applyFont="1" applyFill="1" applyBorder="1" applyAlignment="1">
      <alignment horizontal="center" vertical="center" wrapText="1"/>
    </xf>
    <xf numFmtId="0" fontId="4" fillId="0" borderId="12" xfId="45" applyFont="1" applyFill="1" applyBorder="1" applyAlignment="1" applyProtection="1">
      <alignment horizontal="center" vertical="center"/>
    </xf>
    <xf numFmtId="172" fontId="4" fillId="0" borderId="12" xfId="45" applyNumberFormat="1" applyFont="1" applyFill="1" applyBorder="1" applyAlignment="1">
      <alignment horizontal="center" vertical="center"/>
    </xf>
    <xf numFmtId="2" fontId="14" fillId="0" borderId="12" xfId="45" applyNumberFormat="1" applyFont="1" applyFill="1" applyBorder="1" applyAlignment="1">
      <alignment vertical="center" wrapText="1"/>
    </xf>
    <xf numFmtId="165" fontId="14" fillId="0" borderId="12" xfId="45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10" fillId="0" borderId="12" xfId="45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0" borderId="1" xfId="0" applyFont="1" applyFill="1" applyBorder="1" applyAlignment="1" applyProtection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10" fillId="0" borderId="12" xfId="45" applyFont="1" applyFill="1" applyBorder="1" applyAlignment="1">
      <alignment wrapText="1"/>
    </xf>
    <xf numFmtId="165" fontId="10" fillId="0" borderId="12" xfId="45" applyNumberFormat="1" applyFont="1" applyFill="1" applyBorder="1" applyAlignment="1">
      <alignment horizontal="center" vertical="center" wrapText="1"/>
    </xf>
    <xf numFmtId="14" fontId="5" fillId="0" borderId="12" xfId="68" applyNumberFormat="1" applyFont="1" applyFill="1" applyBorder="1" applyAlignment="1">
      <alignment horizontal="center" vertical="center" wrapText="1"/>
    </xf>
    <xf numFmtId="165" fontId="4" fillId="0" borderId="12" xfId="45" applyNumberFormat="1" applyFont="1" applyFill="1" applyBorder="1" applyAlignment="1">
      <alignment horizontal="center" vertical="center" wrapText="1"/>
    </xf>
    <xf numFmtId="0" fontId="82" fillId="0" borderId="12" xfId="45" applyFont="1" applyFill="1" applyBorder="1" applyAlignment="1">
      <alignment horizontal="left" vertical="top" wrapText="1"/>
    </xf>
    <xf numFmtId="0" fontId="82" fillId="0" borderId="12" xfId="45" applyFont="1" applyFill="1" applyBorder="1" applyAlignment="1">
      <alignment horizontal="center" wrapText="1"/>
    </xf>
    <xf numFmtId="0" fontId="82" fillId="0" borderId="12" xfId="45" applyFont="1" applyFill="1" applyBorder="1" applyAlignment="1">
      <alignment wrapText="1"/>
    </xf>
    <xf numFmtId="0" fontId="82" fillId="0" borderId="12" xfId="45" applyFont="1" applyFill="1" applyBorder="1" applyAlignment="1">
      <alignment horizontal="center" vertical="center" wrapText="1"/>
    </xf>
    <xf numFmtId="0" fontId="4" fillId="0" borderId="19" xfId="45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11" fillId="0" borderId="1" xfId="25" applyNumberFormat="1" applyFont="1" applyFill="1" applyBorder="1" applyAlignment="1">
      <alignment horizontal="center" vertical="center"/>
    </xf>
    <xf numFmtId="2" fontId="5" fillId="4" borderId="12" xfId="0" applyNumberFormat="1" applyFont="1" applyFill="1" applyBorder="1" applyAlignment="1">
      <alignment vertical="center" wrapText="1"/>
    </xf>
    <xf numFmtId="2" fontId="24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166" fontId="5" fillId="4" borderId="19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172" fontId="11" fillId="0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/>
    </xf>
    <xf numFmtId="173" fontId="11" fillId="0" borderId="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2" fontId="11" fillId="0" borderId="6" xfId="59" applyNumberFormat="1" applyFont="1" applyFill="1" applyBorder="1" applyAlignment="1">
      <alignment horizontal="center" vertical="center" wrapText="1"/>
    </xf>
    <xf numFmtId="2" fontId="11" fillId="0" borderId="1" xfId="59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left" vertical="top" wrapText="1"/>
    </xf>
    <xf numFmtId="0" fontId="91" fillId="0" borderId="12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1" fontId="22" fillId="4" borderId="12" xfId="0" applyNumberFormat="1" applyFont="1" applyFill="1" applyBorder="1" applyAlignment="1">
      <alignment horizontal="center" vertical="center"/>
    </xf>
    <xf numFmtId="167" fontId="22" fillId="4" borderId="12" xfId="0" applyNumberFormat="1" applyFont="1" applyFill="1" applyBorder="1" applyAlignment="1">
      <alignment horizontal="center" vertical="center"/>
    </xf>
    <xf numFmtId="2" fontId="22" fillId="4" borderId="1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1" fontId="20" fillId="0" borderId="1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167" fontId="20" fillId="0" borderId="1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5" fillId="4" borderId="12" xfId="4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4" fillId="0" borderId="12" xfId="2" applyFont="1" applyFill="1" applyBorder="1" applyAlignment="1">
      <alignment horizontal="center" vertical="center" wrapText="1"/>
    </xf>
    <xf numFmtId="2" fontId="4" fillId="0" borderId="12" xfId="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14" fontId="4" fillId="0" borderId="12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167" fontId="4" fillId="0" borderId="12" xfId="0" applyNumberFormat="1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14" fillId="0" borderId="12" xfId="2" applyFont="1" applyFill="1" applyBorder="1" applyAlignment="1">
      <alignment horizontal="left" vertical="center" wrapText="1"/>
    </xf>
    <xf numFmtId="0" fontId="103" fillId="0" borderId="12" xfId="2" applyFont="1" applyFill="1" applyBorder="1" applyAlignment="1">
      <alignment horizontal="left" vertical="center" wrapText="1"/>
    </xf>
    <xf numFmtId="0" fontId="4" fillId="0" borderId="12" xfId="0" applyFont="1" applyFill="1" applyBorder="1"/>
    <xf numFmtId="0" fontId="11" fillId="4" borderId="12" xfId="0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/>
    <xf numFmtId="0" fontId="13" fillId="4" borderId="12" xfId="2" applyFont="1" applyFill="1" applyBorder="1" applyAlignment="1">
      <alignment horizontal="left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4" fillId="0" borderId="0" xfId="51" applyFont="1" applyBorder="1" applyAlignment="1">
      <alignment horizontal="center" vertical="center" wrapText="1"/>
    </xf>
    <xf numFmtId="0" fontId="4" fillId="0" borderId="0" xfId="51" applyFont="1" applyBorder="1" applyAlignment="1">
      <alignment horizontal="left" vertical="center" wrapText="1"/>
    </xf>
    <xf numFmtId="4" fontId="4" fillId="0" borderId="0" xfId="51" applyNumberFormat="1" applyFont="1" applyBorder="1" applyAlignment="1">
      <alignment horizontal="center" vertical="center" wrapText="1"/>
    </xf>
    <xf numFmtId="4" fontId="4" fillId="0" borderId="0" xfId="51" applyNumberFormat="1" applyFont="1" applyFill="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 wrapText="1"/>
    </xf>
    <xf numFmtId="0" fontId="4" fillId="0" borderId="12" xfId="51" applyFont="1" applyBorder="1" applyAlignment="1">
      <alignment horizontal="left" vertical="center" wrapText="1"/>
    </xf>
    <xf numFmtId="4" fontId="4" fillId="0" borderId="12" xfId="51" applyNumberFormat="1" applyFont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103" fillId="0" borderId="12" xfId="2" applyFont="1" applyFill="1" applyBorder="1" applyAlignment="1">
      <alignment vertical="center" wrapText="1"/>
    </xf>
    <xf numFmtId="0" fontId="5" fillId="0" borderId="12" xfId="62" quotePrefix="1" applyNumberFormat="1" applyFont="1" applyFill="1" applyBorder="1" applyAlignment="1">
      <alignment horizontal="center" vertical="center" wrapText="1"/>
    </xf>
    <xf numFmtId="0" fontId="103" fillId="0" borderId="12" xfId="62" quotePrefix="1" applyNumberFormat="1" applyFont="1" applyFill="1" applyBorder="1" applyAlignment="1">
      <alignment horizontal="center" vertical="center" wrapText="1"/>
    </xf>
    <xf numFmtId="2" fontId="103" fillId="0" borderId="12" xfId="0" applyNumberFormat="1" applyFont="1" applyFill="1" applyBorder="1" applyAlignment="1">
      <alignment horizontal="center" vertical="center"/>
    </xf>
    <xf numFmtId="2" fontId="103" fillId="0" borderId="12" xfId="62" quotePrefix="1" applyNumberFormat="1" applyFont="1" applyFill="1" applyBorder="1" applyAlignment="1">
      <alignment horizontal="center" vertical="center" wrapText="1"/>
    </xf>
    <xf numFmtId="0" fontId="104" fillId="0" borderId="12" xfId="62" quotePrefix="1" applyNumberFormat="1" applyFont="1" applyFill="1" applyBorder="1" applyAlignment="1">
      <alignment horizontal="center" vertical="center" wrapText="1"/>
    </xf>
    <xf numFmtId="0" fontId="103" fillId="0" borderId="12" xfId="0" applyFont="1" applyFill="1" applyBorder="1" applyAlignment="1">
      <alignment horizontal="left" vertical="center" wrapText="1"/>
    </xf>
    <xf numFmtId="2" fontId="4" fillId="0" borderId="12" xfId="32" applyNumberFormat="1" applyFont="1" applyFill="1" applyBorder="1" applyAlignment="1">
      <alignment horizontal="center" vertical="center" wrapText="1"/>
    </xf>
    <xf numFmtId="0" fontId="76" fillId="4" borderId="12" xfId="0" applyNumberFormat="1" applyFont="1" applyFill="1" applyBorder="1" applyAlignment="1">
      <alignment wrapText="1"/>
    </xf>
    <xf numFmtId="0" fontId="52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vertical="center"/>
    </xf>
    <xf numFmtId="0" fontId="62" fillId="0" borderId="12" xfId="0" applyNumberFormat="1" applyFont="1" applyFill="1" applyBorder="1" applyAlignment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/>
    </xf>
    <xf numFmtId="0" fontId="105" fillId="0" borderId="12" xfId="0" applyNumberFormat="1" applyFont="1" applyFill="1" applyBorder="1" applyAlignment="1">
      <alignment horizontal="center" vertical="center" wrapText="1"/>
    </xf>
    <xf numFmtId="0" fontId="106" fillId="0" borderId="12" xfId="0" applyNumberFormat="1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107" fillId="0" borderId="12" xfId="0" applyNumberFormat="1" applyFont="1" applyFill="1" applyBorder="1" applyAlignment="1">
      <alignment vertical="center" wrapText="1"/>
    </xf>
    <xf numFmtId="173" fontId="4" fillId="0" borderId="12" xfId="0" applyNumberFormat="1" applyFont="1" applyFill="1" applyBorder="1" applyAlignment="1">
      <alignment horizontal="right" vertical="center"/>
    </xf>
    <xf numFmtId="0" fontId="54" fillId="0" borderId="12" xfId="0" applyFont="1" applyFill="1" applyBorder="1"/>
    <xf numFmtId="0" fontId="57" fillId="4" borderId="12" xfId="0" applyFont="1" applyFill="1" applyBorder="1" applyAlignment="1">
      <alignment horizontal="center" vertical="center" wrapText="1"/>
    </xf>
    <xf numFmtId="0" fontId="55" fillId="4" borderId="12" xfId="0" applyFont="1" applyFill="1" applyBorder="1"/>
    <xf numFmtId="0" fontId="26" fillId="4" borderId="12" xfId="0" applyFont="1" applyFill="1" applyBorder="1" applyAlignment="1">
      <alignment horizontal="left" vertical="center" wrapText="1"/>
    </xf>
    <xf numFmtId="171" fontId="13" fillId="4" borderId="12" xfId="0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vertical="center" wrapText="1"/>
    </xf>
    <xf numFmtId="0" fontId="55" fillId="0" borderId="0" xfId="0" applyFont="1" applyFill="1"/>
    <xf numFmtId="0" fontId="75" fillId="0" borderId="0" xfId="65" applyFont="1" applyAlignment="1">
      <alignment horizontal="left" vertical="center"/>
    </xf>
    <xf numFmtId="170" fontId="53" fillId="0" borderId="0" xfId="64" applyFont="1" applyAlignment="1">
      <alignment horizontal="center" vertical="center"/>
    </xf>
    <xf numFmtId="0" fontId="38" fillId="0" borderId="0" xfId="51" applyFont="1" applyAlignment="1">
      <alignment horizontal="right"/>
    </xf>
    <xf numFmtId="0" fontId="10" fillId="0" borderId="0" xfId="51" applyFont="1" applyBorder="1" applyAlignment="1">
      <alignment horizontal="center"/>
    </xf>
    <xf numFmtId="0" fontId="18" fillId="0" borderId="0" xfId="51" applyFont="1" applyAlignment="1">
      <alignment horizontal="center"/>
    </xf>
    <xf numFmtId="0" fontId="50" fillId="0" borderId="0" xfId="51" applyFont="1" applyBorder="1" applyAlignment="1">
      <alignment horizontal="center"/>
    </xf>
    <xf numFmtId="0" fontId="4" fillId="0" borderId="0" xfId="51" applyFont="1" applyFill="1" applyAlignment="1">
      <alignment horizontal="left"/>
    </xf>
    <xf numFmtId="0" fontId="4" fillId="0" borderId="1" xfId="51" applyFont="1" applyBorder="1" applyAlignment="1">
      <alignment horizontal="center" vertical="center" textRotation="90" wrapText="1"/>
    </xf>
    <xf numFmtId="0" fontId="4" fillId="0" borderId="1" xfId="51" applyFont="1" applyBorder="1" applyAlignment="1">
      <alignment horizontal="center" vertical="center" wrapText="1"/>
    </xf>
    <xf numFmtId="170" fontId="53" fillId="0" borderId="0" xfId="60" applyNumberFormat="1" applyFont="1" applyAlignment="1">
      <alignment horizontal="center" vertical="center"/>
    </xf>
    <xf numFmtId="0" fontId="4" fillId="0" borderId="0" xfId="59" applyFont="1" applyFill="1" applyAlignment="1">
      <alignment horizontal="center" vertical="center" wrapText="1"/>
    </xf>
    <xf numFmtId="0" fontId="38" fillId="0" borderId="0" xfId="24" applyFont="1" applyAlignment="1">
      <alignment horizontal="center" vertical="center" wrapText="1"/>
    </xf>
    <xf numFmtId="0" fontId="38" fillId="0" borderId="0" xfId="3" applyFont="1" applyAlignment="1">
      <alignment horizontal="center" wrapText="1"/>
    </xf>
    <xf numFmtId="0" fontId="4" fillId="0" borderId="0" xfId="3" applyFont="1" applyFill="1" applyBorder="1" applyAlignment="1">
      <alignment horizontal="right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9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1" fillId="0" borderId="18" xfId="45" applyFont="1" applyFill="1" applyBorder="1" applyAlignment="1">
      <alignment horizontal="left" vertical="center" wrapText="1"/>
    </xf>
    <xf numFmtId="0" fontId="81" fillId="0" borderId="0" xfId="45" applyFont="1" applyFill="1" applyBorder="1" applyAlignment="1">
      <alignment horizontal="left" vertical="center" wrapText="1"/>
    </xf>
    <xf numFmtId="0" fontId="81" fillId="0" borderId="18" xfId="45" quotePrefix="1" applyFont="1" applyFill="1" applyBorder="1" applyAlignment="1">
      <alignment horizontal="left" vertical="center" wrapText="1"/>
    </xf>
    <xf numFmtId="0" fontId="38" fillId="0" borderId="0" xfId="45" applyFont="1" applyFill="1" applyBorder="1" applyAlignment="1">
      <alignment horizontal="center" vertical="center" wrapText="1"/>
    </xf>
    <xf numFmtId="0" fontId="4" fillId="0" borderId="12" xfId="45" applyFont="1" applyFill="1" applyBorder="1" applyAlignment="1">
      <alignment horizontal="center" vertical="center" wrapText="1"/>
    </xf>
    <xf numFmtId="0" fontId="4" fillId="0" borderId="13" xfId="45" applyFont="1" applyFill="1" applyBorder="1" applyAlignment="1">
      <alignment horizontal="center" vertical="center" wrapText="1"/>
    </xf>
    <xf numFmtId="0" fontId="4" fillId="0" borderId="14" xfId="45" applyFont="1" applyFill="1" applyBorder="1" applyAlignment="1">
      <alignment horizontal="center" vertical="center" wrapText="1"/>
    </xf>
    <xf numFmtId="0" fontId="4" fillId="0" borderId="15" xfId="45" applyFont="1" applyFill="1" applyBorder="1" applyAlignment="1">
      <alignment horizontal="center" vertical="center" wrapText="1"/>
    </xf>
    <xf numFmtId="0" fontId="4" fillId="0" borderId="16" xfId="45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75">
    <cellStyle name="Comma" xfId="1" builtinId="3"/>
    <cellStyle name="Comma 2" xfId="6"/>
    <cellStyle name="Comma 2 2" xfId="7"/>
    <cellStyle name="Comma 2 2 2" xfId="8"/>
    <cellStyle name="Comma 2 3" xfId="9"/>
    <cellStyle name="Comma 3" xfId="10"/>
    <cellStyle name="Comma 3 2" xfId="11"/>
    <cellStyle name="Comma 4" xfId="12"/>
    <cellStyle name="Comma 5" xfId="13"/>
    <cellStyle name="Comma 6" xfId="58"/>
    <cellStyle name="Comma 6 2" xfId="69"/>
    <cellStyle name="Currency 2" xfId="14"/>
    <cellStyle name="Currency 2 2" xfId="15"/>
    <cellStyle name="Currency 2 3" xfId="60"/>
    <cellStyle name="Currency_McxeTa BOQ - File. 17.05.2010 2" xfId="64"/>
    <cellStyle name="Euro" xfId="16"/>
    <cellStyle name="Hyperlink 2" xfId="17"/>
    <cellStyle name="Hyperlink 2 2" xfId="18"/>
    <cellStyle name="Hyperlink 3" xfId="19"/>
    <cellStyle name="Normal" xfId="0" builtinId="0"/>
    <cellStyle name="Normal 10" xfId="20"/>
    <cellStyle name="Normal 10 2" xfId="61"/>
    <cellStyle name="Normal 11" xfId="59"/>
    <cellStyle name="Normal 11 2" xfId="70"/>
    <cellStyle name="Normal 12" xfId="67"/>
    <cellStyle name="Normal 14 3" xfId="21"/>
    <cellStyle name="Normal 2" xfId="22"/>
    <cellStyle name="Normal 2 11" xfId="71"/>
    <cellStyle name="Normal 2 11 2" xfId="72"/>
    <cellStyle name="Normal 2 2" xfId="23"/>
    <cellStyle name="Normal 2 2 2" xfId="2"/>
    <cellStyle name="Normal 2 2 2 2" xfId="68"/>
    <cellStyle name="Normal 2 2 3" xfId="24"/>
    <cellStyle name="Normal 2 2 4" xfId="25"/>
    <cellStyle name="Normal 2 3" xfId="26"/>
    <cellStyle name="Normal 2 3 2" xfId="27"/>
    <cellStyle name="Normal 2 4" xfId="3"/>
    <cellStyle name="Normal 2 4 2" xfId="28"/>
    <cellStyle name="Normal 2 5" xfId="29"/>
    <cellStyle name="Normal 2_SItBOS MODINEBA" xfId="73"/>
    <cellStyle name="Normal 3" xfId="5"/>
    <cellStyle name="Normal 3 2" xfId="30"/>
    <cellStyle name="Normal 3 2 2" xfId="31"/>
    <cellStyle name="Normal 3 3" xfId="32"/>
    <cellStyle name="Normal 3 3 2" xfId="33"/>
    <cellStyle name="Normal 3 4" xfId="34"/>
    <cellStyle name="Normal 4" xfId="35"/>
    <cellStyle name="Normal 4 2" xfId="36"/>
    <cellStyle name="Normal 4 2 2" xfId="37"/>
    <cellStyle name="Normal 4 2 3" xfId="38"/>
    <cellStyle name="Normal 4 3" xfId="39"/>
    <cellStyle name="Normal 4 4" xfId="40"/>
    <cellStyle name="Normal 5" xfId="4"/>
    <cellStyle name="Normal 5 2" xfId="41"/>
    <cellStyle name="Normal 5 2 2" xfId="42"/>
    <cellStyle name="Normal 5 2 3" xfId="43"/>
    <cellStyle name="Normal 5 3" xfId="44"/>
    <cellStyle name="Normal 6" xfId="45"/>
    <cellStyle name="Normal 6 2" xfId="46"/>
    <cellStyle name="Normal 6 3" xfId="47"/>
    <cellStyle name="Normal 6 4" xfId="48"/>
    <cellStyle name="Normal 7" xfId="49"/>
    <cellStyle name="Normal 8" xfId="50"/>
    <cellStyle name="Normal 9" xfId="51"/>
    <cellStyle name="Normal_#10 saxli, samxedro kalaki(1). 30.03.2010.-Final+++" xfId="65"/>
    <cellStyle name="Normal_McxeTa BOQ - File. 17.05.2010" xfId="63"/>
    <cellStyle name="Normal_stadion-1" xfId="62"/>
    <cellStyle name="Percent 2" xfId="52"/>
    <cellStyle name="Style 1" xfId="53"/>
    <cellStyle name="Обычный 2" xfId="54"/>
    <cellStyle name="Обычный 2 2" xfId="66"/>
    <cellStyle name="Обычный 4 2" xfId="74"/>
    <cellStyle name="Обычный_SAN2008-I" xfId="55"/>
    <cellStyle name="ჩვეულებრივი 2" xfId="56"/>
    <cellStyle name="ჩვეულებრივი 3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2072640</xdr:colOff>
      <xdr:row>27</xdr:row>
      <xdr:rowOff>38100</xdr:rowOff>
    </xdr:from>
    <xdr:to>
      <xdr:col>5</xdr:col>
      <xdr:colOff>502920</xdr:colOff>
      <xdr:row>32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6073140"/>
          <a:ext cx="2545080" cy="1112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134</xdr:row>
      <xdr:rowOff>0</xdr:rowOff>
    </xdr:from>
    <xdr:to>
      <xdr:col>13</xdr:col>
      <xdr:colOff>190500</xdr:colOff>
      <xdr:row>134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2575202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190500</xdr:colOff>
      <xdr:row>78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04216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098071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098071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190500</xdr:colOff>
      <xdr:row>83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086641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098071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6</xdr:row>
      <xdr:rowOff>0</xdr:rowOff>
    </xdr:from>
    <xdr:ext cx="190500" cy="123825"/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1875091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96425" y="25657492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6475" y="1876806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190500</xdr:colOff>
      <xdr:row>78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6475" y="1893379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2675" y="2301621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190500</xdr:colOff>
      <xdr:row>84</xdr:row>
      <xdr:rowOff>123825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2675" y="2301621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190500</xdr:colOff>
      <xdr:row>78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213655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190500</xdr:colOff>
      <xdr:row>78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213655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190500</xdr:colOff>
      <xdr:row>83</xdr:row>
      <xdr:rowOff>123825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1425987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190500</xdr:colOff>
      <xdr:row>83</xdr:row>
      <xdr:rowOff>123825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1425987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190500</xdr:colOff>
      <xdr:row>83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1425987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190500</xdr:colOff>
      <xdr:row>83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1425987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6</xdr:row>
      <xdr:rowOff>0</xdr:rowOff>
    </xdr:from>
    <xdr:ext cx="190500" cy="123825"/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136588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123</xdr:row>
      <xdr:rowOff>0</xdr:rowOff>
    </xdr:from>
    <xdr:ext cx="190500" cy="123825"/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359664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opLeftCell="A10" zoomScaleNormal="100" zoomScaleSheetLayoutView="100" workbookViewId="0">
      <selection activeCell="D18" sqref="D18:H25"/>
    </sheetView>
  </sheetViews>
  <sheetFormatPr defaultColWidth="9.140625" defaultRowHeight="13.5"/>
  <cols>
    <col min="1" max="1" width="4.140625" style="120" customWidth="1"/>
    <col min="2" max="2" width="24.5703125" style="120" customWidth="1"/>
    <col min="3" max="3" width="32.42578125" style="120" customWidth="1"/>
    <col min="4" max="4" width="15.140625" style="121" customWidth="1"/>
    <col min="5" max="5" width="12.42578125" style="121" customWidth="1"/>
    <col min="6" max="6" width="13.140625" style="121" customWidth="1"/>
    <col min="7" max="7" width="14.28515625" style="121" customWidth="1"/>
    <col min="8" max="8" width="15.7109375" style="121" customWidth="1"/>
    <col min="9" max="9" width="11.5703125" style="119" bestFit="1" customWidth="1"/>
    <col min="10" max="10" width="13.85546875" style="119" customWidth="1"/>
    <col min="11" max="248" width="9.140625" style="120"/>
    <col min="249" max="249" width="4.140625" style="120" customWidth="1"/>
    <col min="250" max="250" width="24.5703125" style="120" customWidth="1"/>
    <col min="251" max="251" width="32.42578125" style="120" customWidth="1"/>
    <col min="252" max="252" width="15.140625" style="120" customWidth="1"/>
    <col min="253" max="253" width="12.42578125" style="120" customWidth="1"/>
    <col min="254" max="254" width="14.140625" style="120" customWidth="1"/>
    <col min="255" max="255" width="16" style="120" customWidth="1"/>
    <col min="256" max="256" width="15.7109375" style="120" customWidth="1"/>
    <col min="257" max="257" width="11.140625" style="120" bestFit="1" customWidth="1"/>
    <col min="258" max="258" width="11" style="120" bestFit="1" customWidth="1"/>
    <col min="259" max="259" width="9.140625" style="120"/>
    <col min="260" max="260" width="9.42578125" style="120" bestFit="1" customWidth="1"/>
    <col min="261" max="504" width="9.140625" style="120"/>
    <col min="505" max="505" width="4.140625" style="120" customWidth="1"/>
    <col min="506" max="506" width="24.5703125" style="120" customWidth="1"/>
    <col min="507" max="507" width="32.42578125" style="120" customWidth="1"/>
    <col min="508" max="508" width="15.140625" style="120" customWidth="1"/>
    <col min="509" max="509" width="12.42578125" style="120" customWidth="1"/>
    <col min="510" max="510" width="14.140625" style="120" customWidth="1"/>
    <col min="511" max="511" width="16" style="120" customWidth="1"/>
    <col min="512" max="512" width="15.7109375" style="120" customWidth="1"/>
    <col min="513" max="513" width="11.140625" style="120" bestFit="1" customWidth="1"/>
    <col min="514" max="514" width="11" style="120" bestFit="1" customWidth="1"/>
    <col min="515" max="515" width="9.140625" style="120"/>
    <col min="516" max="516" width="9.42578125" style="120" bestFit="1" customWidth="1"/>
    <col min="517" max="760" width="9.140625" style="120"/>
    <col min="761" max="761" width="4.140625" style="120" customWidth="1"/>
    <col min="762" max="762" width="24.5703125" style="120" customWidth="1"/>
    <col min="763" max="763" width="32.42578125" style="120" customWidth="1"/>
    <col min="764" max="764" width="15.140625" style="120" customWidth="1"/>
    <col min="765" max="765" width="12.42578125" style="120" customWidth="1"/>
    <col min="766" max="766" width="14.140625" style="120" customWidth="1"/>
    <col min="767" max="767" width="16" style="120" customWidth="1"/>
    <col min="768" max="768" width="15.7109375" style="120" customWidth="1"/>
    <col min="769" max="769" width="11.140625" style="120" bestFit="1" customWidth="1"/>
    <col min="770" max="770" width="11" style="120" bestFit="1" customWidth="1"/>
    <col min="771" max="771" width="9.140625" style="120"/>
    <col min="772" max="772" width="9.42578125" style="120" bestFit="1" customWidth="1"/>
    <col min="773" max="1016" width="9.140625" style="120"/>
    <col min="1017" max="1017" width="4.140625" style="120" customWidth="1"/>
    <col min="1018" max="1018" width="24.5703125" style="120" customWidth="1"/>
    <col min="1019" max="1019" width="32.42578125" style="120" customWidth="1"/>
    <col min="1020" max="1020" width="15.140625" style="120" customWidth="1"/>
    <col min="1021" max="1021" width="12.42578125" style="120" customWidth="1"/>
    <col min="1022" max="1022" width="14.140625" style="120" customWidth="1"/>
    <col min="1023" max="1023" width="16" style="120" customWidth="1"/>
    <col min="1024" max="1024" width="15.7109375" style="120" customWidth="1"/>
    <col min="1025" max="1025" width="11.140625" style="120" bestFit="1" customWidth="1"/>
    <col min="1026" max="1026" width="11" style="120" bestFit="1" customWidth="1"/>
    <col min="1027" max="1027" width="9.140625" style="120"/>
    <col min="1028" max="1028" width="9.42578125" style="120" bestFit="1" customWidth="1"/>
    <col min="1029" max="1272" width="9.140625" style="120"/>
    <col min="1273" max="1273" width="4.140625" style="120" customWidth="1"/>
    <col min="1274" max="1274" width="24.5703125" style="120" customWidth="1"/>
    <col min="1275" max="1275" width="32.42578125" style="120" customWidth="1"/>
    <col min="1276" max="1276" width="15.140625" style="120" customWidth="1"/>
    <col min="1277" max="1277" width="12.42578125" style="120" customWidth="1"/>
    <col min="1278" max="1278" width="14.140625" style="120" customWidth="1"/>
    <col min="1279" max="1279" width="16" style="120" customWidth="1"/>
    <col min="1280" max="1280" width="15.7109375" style="120" customWidth="1"/>
    <col min="1281" max="1281" width="11.140625" style="120" bestFit="1" customWidth="1"/>
    <col min="1282" max="1282" width="11" style="120" bestFit="1" customWidth="1"/>
    <col min="1283" max="1283" width="9.140625" style="120"/>
    <col min="1284" max="1284" width="9.42578125" style="120" bestFit="1" customWidth="1"/>
    <col min="1285" max="1528" width="9.140625" style="120"/>
    <col min="1529" max="1529" width="4.140625" style="120" customWidth="1"/>
    <col min="1530" max="1530" width="24.5703125" style="120" customWidth="1"/>
    <col min="1531" max="1531" width="32.42578125" style="120" customWidth="1"/>
    <col min="1532" max="1532" width="15.140625" style="120" customWidth="1"/>
    <col min="1533" max="1533" width="12.42578125" style="120" customWidth="1"/>
    <col min="1534" max="1534" width="14.140625" style="120" customWidth="1"/>
    <col min="1535" max="1535" width="16" style="120" customWidth="1"/>
    <col min="1536" max="1536" width="15.7109375" style="120" customWidth="1"/>
    <col min="1537" max="1537" width="11.140625" style="120" bestFit="1" customWidth="1"/>
    <col min="1538" max="1538" width="11" style="120" bestFit="1" customWidth="1"/>
    <col min="1539" max="1539" width="9.140625" style="120"/>
    <col min="1540" max="1540" width="9.42578125" style="120" bestFit="1" customWidth="1"/>
    <col min="1541" max="1784" width="9.140625" style="120"/>
    <col min="1785" max="1785" width="4.140625" style="120" customWidth="1"/>
    <col min="1786" max="1786" width="24.5703125" style="120" customWidth="1"/>
    <col min="1787" max="1787" width="32.42578125" style="120" customWidth="1"/>
    <col min="1788" max="1788" width="15.140625" style="120" customWidth="1"/>
    <col min="1789" max="1789" width="12.42578125" style="120" customWidth="1"/>
    <col min="1790" max="1790" width="14.140625" style="120" customWidth="1"/>
    <col min="1791" max="1791" width="16" style="120" customWidth="1"/>
    <col min="1792" max="1792" width="15.7109375" style="120" customWidth="1"/>
    <col min="1793" max="1793" width="11.140625" style="120" bestFit="1" customWidth="1"/>
    <col min="1794" max="1794" width="11" style="120" bestFit="1" customWidth="1"/>
    <col min="1795" max="1795" width="9.140625" style="120"/>
    <col min="1796" max="1796" width="9.42578125" style="120" bestFit="1" customWidth="1"/>
    <col min="1797" max="2040" width="9.140625" style="120"/>
    <col min="2041" max="2041" width="4.140625" style="120" customWidth="1"/>
    <col min="2042" max="2042" width="24.5703125" style="120" customWidth="1"/>
    <col min="2043" max="2043" width="32.42578125" style="120" customWidth="1"/>
    <col min="2044" max="2044" width="15.140625" style="120" customWidth="1"/>
    <col min="2045" max="2045" width="12.42578125" style="120" customWidth="1"/>
    <col min="2046" max="2046" width="14.140625" style="120" customWidth="1"/>
    <col min="2047" max="2047" width="16" style="120" customWidth="1"/>
    <col min="2048" max="2048" width="15.7109375" style="120" customWidth="1"/>
    <col min="2049" max="2049" width="11.140625" style="120" bestFit="1" customWidth="1"/>
    <col min="2050" max="2050" width="11" style="120" bestFit="1" customWidth="1"/>
    <col min="2051" max="2051" width="9.140625" style="120"/>
    <col min="2052" max="2052" width="9.42578125" style="120" bestFit="1" customWidth="1"/>
    <col min="2053" max="2296" width="9.140625" style="120"/>
    <col min="2297" max="2297" width="4.140625" style="120" customWidth="1"/>
    <col min="2298" max="2298" width="24.5703125" style="120" customWidth="1"/>
    <col min="2299" max="2299" width="32.42578125" style="120" customWidth="1"/>
    <col min="2300" max="2300" width="15.140625" style="120" customWidth="1"/>
    <col min="2301" max="2301" width="12.42578125" style="120" customWidth="1"/>
    <col min="2302" max="2302" width="14.140625" style="120" customWidth="1"/>
    <col min="2303" max="2303" width="16" style="120" customWidth="1"/>
    <col min="2304" max="2304" width="15.7109375" style="120" customWidth="1"/>
    <col min="2305" max="2305" width="11.140625" style="120" bestFit="1" customWidth="1"/>
    <col min="2306" max="2306" width="11" style="120" bestFit="1" customWidth="1"/>
    <col min="2307" max="2307" width="9.140625" style="120"/>
    <col min="2308" max="2308" width="9.42578125" style="120" bestFit="1" customWidth="1"/>
    <col min="2309" max="2552" width="9.140625" style="120"/>
    <col min="2553" max="2553" width="4.140625" style="120" customWidth="1"/>
    <col min="2554" max="2554" width="24.5703125" style="120" customWidth="1"/>
    <col min="2555" max="2555" width="32.42578125" style="120" customWidth="1"/>
    <col min="2556" max="2556" width="15.140625" style="120" customWidth="1"/>
    <col min="2557" max="2557" width="12.42578125" style="120" customWidth="1"/>
    <col min="2558" max="2558" width="14.140625" style="120" customWidth="1"/>
    <col min="2559" max="2559" width="16" style="120" customWidth="1"/>
    <col min="2560" max="2560" width="15.7109375" style="120" customWidth="1"/>
    <col min="2561" max="2561" width="11.140625" style="120" bestFit="1" customWidth="1"/>
    <col min="2562" max="2562" width="11" style="120" bestFit="1" customWidth="1"/>
    <col min="2563" max="2563" width="9.140625" style="120"/>
    <col min="2564" max="2564" width="9.42578125" style="120" bestFit="1" customWidth="1"/>
    <col min="2565" max="2808" width="9.140625" style="120"/>
    <col min="2809" max="2809" width="4.140625" style="120" customWidth="1"/>
    <col min="2810" max="2810" width="24.5703125" style="120" customWidth="1"/>
    <col min="2811" max="2811" width="32.42578125" style="120" customWidth="1"/>
    <col min="2812" max="2812" width="15.140625" style="120" customWidth="1"/>
    <col min="2813" max="2813" width="12.42578125" style="120" customWidth="1"/>
    <col min="2814" max="2814" width="14.140625" style="120" customWidth="1"/>
    <col min="2815" max="2815" width="16" style="120" customWidth="1"/>
    <col min="2816" max="2816" width="15.7109375" style="120" customWidth="1"/>
    <col min="2817" max="2817" width="11.140625" style="120" bestFit="1" customWidth="1"/>
    <col min="2818" max="2818" width="11" style="120" bestFit="1" customWidth="1"/>
    <col min="2819" max="2819" width="9.140625" style="120"/>
    <col min="2820" max="2820" width="9.42578125" style="120" bestFit="1" customWidth="1"/>
    <col min="2821" max="3064" width="9.140625" style="120"/>
    <col min="3065" max="3065" width="4.140625" style="120" customWidth="1"/>
    <col min="3066" max="3066" width="24.5703125" style="120" customWidth="1"/>
    <col min="3067" max="3067" width="32.42578125" style="120" customWidth="1"/>
    <col min="3068" max="3068" width="15.140625" style="120" customWidth="1"/>
    <col min="3069" max="3069" width="12.42578125" style="120" customWidth="1"/>
    <col min="3070" max="3070" width="14.140625" style="120" customWidth="1"/>
    <col min="3071" max="3071" width="16" style="120" customWidth="1"/>
    <col min="3072" max="3072" width="15.7109375" style="120" customWidth="1"/>
    <col min="3073" max="3073" width="11.140625" style="120" bestFit="1" customWidth="1"/>
    <col min="3074" max="3074" width="11" style="120" bestFit="1" customWidth="1"/>
    <col min="3075" max="3075" width="9.140625" style="120"/>
    <col min="3076" max="3076" width="9.42578125" style="120" bestFit="1" customWidth="1"/>
    <col min="3077" max="3320" width="9.140625" style="120"/>
    <col min="3321" max="3321" width="4.140625" style="120" customWidth="1"/>
    <col min="3322" max="3322" width="24.5703125" style="120" customWidth="1"/>
    <col min="3323" max="3323" width="32.42578125" style="120" customWidth="1"/>
    <col min="3324" max="3324" width="15.140625" style="120" customWidth="1"/>
    <col min="3325" max="3325" width="12.42578125" style="120" customWidth="1"/>
    <col min="3326" max="3326" width="14.140625" style="120" customWidth="1"/>
    <col min="3327" max="3327" width="16" style="120" customWidth="1"/>
    <col min="3328" max="3328" width="15.7109375" style="120" customWidth="1"/>
    <col min="3329" max="3329" width="11.140625" style="120" bestFit="1" customWidth="1"/>
    <col min="3330" max="3330" width="11" style="120" bestFit="1" customWidth="1"/>
    <col min="3331" max="3331" width="9.140625" style="120"/>
    <col min="3332" max="3332" width="9.42578125" style="120" bestFit="1" customWidth="1"/>
    <col min="3333" max="3576" width="9.140625" style="120"/>
    <col min="3577" max="3577" width="4.140625" style="120" customWidth="1"/>
    <col min="3578" max="3578" width="24.5703125" style="120" customWidth="1"/>
    <col min="3579" max="3579" width="32.42578125" style="120" customWidth="1"/>
    <col min="3580" max="3580" width="15.140625" style="120" customWidth="1"/>
    <col min="3581" max="3581" width="12.42578125" style="120" customWidth="1"/>
    <col min="3582" max="3582" width="14.140625" style="120" customWidth="1"/>
    <col min="3583" max="3583" width="16" style="120" customWidth="1"/>
    <col min="3584" max="3584" width="15.7109375" style="120" customWidth="1"/>
    <col min="3585" max="3585" width="11.140625" style="120" bestFit="1" customWidth="1"/>
    <col min="3586" max="3586" width="11" style="120" bestFit="1" customWidth="1"/>
    <col min="3587" max="3587" width="9.140625" style="120"/>
    <col min="3588" max="3588" width="9.42578125" style="120" bestFit="1" customWidth="1"/>
    <col min="3589" max="3832" width="9.140625" style="120"/>
    <col min="3833" max="3833" width="4.140625" style="120" customWidth="1"/>
    <col min="3834" max="3834" width="24.5703125" style="120" customWidth="1"/>
    <col min="3835" max="3835" width="32.42578125" style="120" customWidth="1"/>
    <col min="3836" max="3836" width="15.140625" style="120" customWidth="1"/>
    <col min="3837" max="3837" width="12.42578125" style="120" customWidth="1"/>
    <col min="3838" max="3838" width="14.140625" style="120" customWidth="1"/>
    <col min="3839" max="3839" width="16" style="120" customWidth="1"/>
    <col min="3840" max="3840" width="15.7109375" style="120" customWidth="1"/>
    <col min="3841" max="3841" width="11.140625" style="120" bestFit="1" customWidth="1"/>
    <col min="3842" max="3842" width="11" style="120" bestFit="1" customWidth="1"/>
    <col min="3843" max="3843" width="9.140625" style="120"/>
    <col min="3844" max="3844" width="9.42578125" style="120" bestFit="1" customWidth="1"/>
    <col min="3845" max="4088" width="9.140625" style="120"/>
    <col min="4089" max="4089" width="4.140625" style="120" customWidth="1"/>
    <col min="4090" max="4090" width="24.5703125" style="120" customWidth="1"/>
    <col min="4091" max="4091" width="32.42578125" style="120" customWidth="1"/>
    <col min="4092" max="4092" width="15.140625" style="120" customWidth="1"/>
    <col min="4093" max="4093" width="12.42578125" style="120" customWidth="1"/>
    <col min="4094" max="4094" width="14.140625" style="120" customWidth="1"/>
    <col min="4095" max="4095" width="16" style="120" customWidth="1"/>
    <col min="4096" max="4096" width="15.7109375" style="120" customWidth="1"/>
    <col min="4097" max="4097" width="11.140625" style="120" bestFit="1" customWidth="1"/>
    <col min="4098" max="4098" width="11" style="120" bestFit="1" customWidth="1"/>
    <col min="4099" max="4099" width="9.140625" style="120"/>
    <col min="4100" max="4100" width="9.42578125" style="120" bestFit="1" customWidth="1"/>
    <col min="4101" max="4344" width="9.140625" style="120"/>
    <col min="4345" max="4345" width="4.140625" style="120" customWidth="1"/>
    <col min="4346" max="4346" width="24.5703125" style="120" customWidth="1"/>
    <col min="4347" max="4347" width="32.42578125" style="120" customWidth="1"/>
    <col min="4348" max="4348" width="15.140625" style="120" customWidth="1"/>
    <col min="4349" max="4349" width="12.42578125" style="120" customWidth="1"/>
    <col min="4350" max="4350" width="14.140625" style="120" customWidth="1"/>
    <col min="4351" max="4351" width="16" style="120" customWidth="1"/>
    <col min="4352" max="4352" width="15.7109375" style="120" customWidth="1"/>
    <col min="4353" max="4353" width="11.140625" style="120" bestFit="1" customWidth="1"/>
    <col min="4354" max="4354" width="11" style="120" bestFit="1" customWidth="1"/>
    <col min="4355" max="4355" width="9.140625" style="120"/>
    <col min="4356" max="4356" width="9.42578125" style="120" bestFit="1" customWidth="1"/>
    <col min="4357" max="4600" width="9.140625" style="120"/>
    <col min="4601" max="4601" width="4.140625" style="120" customWidth="1"/>
    <col min="4602" max="4602" width="24.5703125" style="120" customWidth="1"/>
    <col min="4603" max="4603" width="32.42578125" style="120" customWidth="1"/>
    <col min="4604" max="4604" width="15.140625" style="120" customWidth="1"/>
    <col min="4605" max="4605" width="12.42578125" style="120" customWidth="1"/>
    <col min="4606" max="4606" width="14.140625" style="120" customWidth="1"/>
    <col min="4607" max="4607" width="16" style="120" customWidth="1"/>
    <col min="4608" max="4608" width="15.7109375" style="120" customWidth="1"/>
    <col min="4609" max="4609" width="11.140625" style="120" bestFit="1" customWidth="1"/>
    <col min="4610" max="4610" width="11" style="120" bestFit="1" customWidth="1"/>
    <col min="4611" max="4611" width="9.140625" style="120"/>
    <col min="4612" max="4612" width="9.42578125" style="120" bestFit="1" customWidth="1"/>
    <col min="4613" max="4856" width="9.140625" style="120"/>
    <col min="4857" max="4857" width="4.140625" style="120" customWidth="1"/>
    <col min="4858" max="4858" width="24.5703125" style="120" customWidth="1"/>
    <col min="4859" max="4859" width="32.42578125" style="120" customWidth="1"/>
    <col min="4860" max="4860" width="15.140625" style="120" customWidth="1"/>
    <col min="4861" max="4861" width="12.42578125" style="120" customWidth="1"/>
    <col min="4862" max="4862" width="14.140625" style="120" customWidth="1"/>
    <col min="4863" max="4863" width="16" style="120" customWidth="1"/>
    <col min="4864" max="4864" width="15.7109375" style="120" customWidth="1"/>
    <col min="4865" max="4865" width="11.140625" style="120" bestFit="1" customWidth="1"/>
    <col min="4866" max="4866" width="11" style="120" bestFit="1" customWidth="1"/>
    <col min="4867" max="4867" width="9.140625" style="120"/>
    <col min="4868" max="4868" width="9.42578125" style="120" bestFit="1" customWidth="1"/>
    <col min="4869" max="5112" width="9.140625" style="120"/>
    <col min="5113" max="5113" width="4.140625" style="120" customWidth="1"/>
    <col min="5114" max="5114" width="24.5703125" style="120" customWidth="1"/>
    <col min="5115" max="5115" width="32.42578125" style="120" customWidth="1"/>
    <col min="5116" max="5116" width="15.140625" style="120" customWidth="1"/>
    <col min="5117" max="5117" width="12.42578125" style="120" customWidth="1"/>
    <col min="5118" max="5118" width="14.140625" style="120" customWidth="1"/>
    <col min="5119" max="5119" width="16" style="120" customWidth="1"/>
    <col min="5120" max="5120" width="15.7109375" style="120" customWidth="1"/>
    <col min="5121" max="5121" width="11.140625" style="120" bestFit="1" customWidth="1"/>
    <col min="5122" max="5122" width="11" style="120" bestFit="1" customWidth="1"/>
    <col min="5123" max="5123" width="9.140625" style="120"/>
    <col min="5124" max="5124" width="9.42578125" style="120" bestFit="1" customWidth="1"/>
    <col min="5125" max="5368" width="9.140625" style="120"/>
    <col min="5369" max="5369" width="4.140625" style="120" customWidth="1"/>
    <col min="5370" max="5370" width="24.5703125" style="120" customWidth="1"/>
    <col min="5371" max="5371" width="32.42578125" style="120" customWidth="1"/>
    <col min="5372" max="5372" width="15.140625" style="120" customWidth="1"/>
    <col min="5373" max="5373" width="12.42578125" style="120" customWidth="1"/>
    <col min="5374" max="5374" width="14.140625" style="120" customWidth="1"/>
    <col min="5375" max="5375" width="16" style="120" customWidth="1"/>
    <col min="5376" max="5376" width="15.7109375" style="120" customWidth="1"/>
    <col min="5377" max="5377" width="11.140625" style="120" bestFit="1" customWidth="1"/>
    <col min="5378" max="5378" width="11" style="120" bestFit="1" customWidth="1"/>
    <col min="5379" max="5379" width="9.140625" style="120"/>
    <col min="5380" max="5380" width="9.42578125" style="120" bestFit="1" customWidth="1"/>
    <col min="5381" max="5624" width="9.140625" style="120"/>
    <col min="5625" max="5625" width="4.140625" style="120" customWidth="1"/>
    <col min="5626" max="5626" width="24.5703125" style="120" customWidth="1"/>
    <col min="5627" max="5627" width="32.42578125" style="120" customWidth="1"/>
    <col min="5628" max="5628" width="15.140625" style="120" customWidth="1"/>
    <col min="5629" max="5629" width="12.42578125" style="120" customWidth="1"/>
    <col min="5630" max="5630" width="14.140625" style="120" customWidth="1"/>
    <col min="5631" max="5631" width="16" style="120" customWidth="1"/>
    <col min="5632" max="5632" width="15.7109375" style="120" customWidth="1"/>
    <col min="5633" max="5633" width="11.140625" style="120" bestFit="1" customWidth="1"/>
    <col min="5634" max="5634" width="11" style="120" bestFit="1" customWidth="1"/>
    <col min="5635" max="5635" width="9.140625" style="120"/>
    <col min="5636" max="5636" width="9.42578125" style="120" bestFit="1" customWidth="1"/>
    <col min="5637" max="5880" width="9.140625" style="120"/>
    <col min="5881" max="5881" width="4.140625" style="120" customWidth="1"/>
    <col min="5882" max="5882" width="24.5703125" style="120" customWidth="1"/>
    <col min="5883" max="5883" width="32.42578125" style="120" customWidth="1"/>
    <col min="5884" max="5884" width="15.140625" style="120" customWidth="1"/>
    <col min="5885" max="5885" width="12.42578125" style="120" customWidth="1"/>
    <col min="5886" max="5886" width="14.140625" style="120" customWidth="1"/>
    <col min="5887" max="5887" width="16" style="120" customWidth="1"/>
    <col min="5888" max="5888" width="15.7109375" style="120" customWidth="1"/>
    <col min="5889" max="5889" width="11.140625" style="120" bestFit="1" customWidth="1"/>
    <col min="5890" max="5890" width="11" style="120" bestFit="1" customWidth="1"/>
    <col min="5891" max="5891" width="9.140625" style="120"/>
    <col min="5892" max="5892" width="9.42578125" style="120" bestFit="1" customWidth="1"/>
    <col min="5893" max="6136" width="9.140625" style="120"/>
    <col min="6137" max="6137" width="4.140625" style="120" customWidth="1"/>
    <col min="6138" max="6138" width="24.5703125" style="120" customWidth="1"/>
    <col min="6139" max="6139" width="32.42578125" style="120" customWidth="1"/>
    <col min="6140" max="6140" width="15.140625" style="120" customWidth="1"/>
    <col min="6141" max="6141" width="12.42578125" style="120" customWidth="1"/>
    <col min="6142" max="6142" width="14.140625" style="120" customWidth="1"/>
    <col min="6143" max="6143" width="16" style="120" customWidth="1"/>
    <col min="6144" max="6144" width="15.7109375" style="120" customWidth="1"/>
    <col min="6145" max="6145" width="11.140625" style="120" bestFit="1" customWidth="1"/>
    <col min="6146" max="6146" width="11" style="120" bestFit="1" customWidth="1"/>
    <col min="6147" max="6147" width="9.140625" style="120"/>
    <col min="6148" max="6148" width="9.42578125" style="120" bestFit="1" customWidth="1"/>
    <col min="6149" max="6392" width="9.140625" style="120"/>
    <col min="6393" max="6393" width="4.140625" style="120" customWidth="1"/>
    <col min="6394" max="6394" width="24.5703125" style="120" customWidth="1"/>
    <col min="6395" max="6395" width="32.42578125" style="120" customWidth="1"/>
    <col min="6396" max="6396" width="15.140625" style="120" customWidth="1"/>
    <col min="6397" max="6397" width="12.42578125" style="120" customWidth="1"/>
    <col min="6398" max="6398" width="14.140625" style="120" customWidth="1"/>
    <col min="6399" max="6399" width="16" style="120" customWidth="1"/>
    <col min="6400" max="6400" width="15.7109375" style="120" customWidth="1"/>
    <col min="6401" max="6401" width="11.140625" style="120" bestFit="1" customWidth="1"/>
    <col min="6402" max="6402" width="11" style="120" bestFit="1" customWidth="1"/>
    <col min="6403" max="6403" width="9.140625" style="120"/>
    <col min="6404" max="6404" width="9.42578125" style="120" bestFit="1" customWidth="1"/>
    <col min="6405" max="6648" width="9.140625" style="120"/>
    <col min="6649" max="6649" width="4.140625" style="120" customWidth="1"/>
    <col min="6650" max="6650" width="24.5703125" style="120" customWidth="1"/>
    <col min="6651" max="6651" width="32.42578125" style="120" customWidth="1"/>
    <col min="6652" max="6652" width="15.140625" style="120" customWidth="1"/>
    <col min="6653" max="6653" width="12.42578125" style="120" customWidth="1"/>
    <col min="6654" max="6654" width="14.140625" style="120" customWidth="1"/>
    <col min="6655" max="6655" width="16" style="120" customWidth="1"/>
    <col min="6656" max="6656" width="15.7109375" style="120" customWidth="1"/>
    <col min="6657" max="6657" width="11.140625" style="120" bestFit="1" customWidth="1"/>
    <col min="6658" max="6658" width="11" style="120" bestFit="1" customWidth="1"/>
    <col min="6659" max="6659" width="9.140625" style="120"/>
    <col min="6660" max="6660" width="9.42578125" style="120" bestFit="1" customWidth="1"/>
    <col min="6661" max="6904" width="9.140625" style="120"/>
    <col min="6905" max="6905" width="4.140625" style="120" customWidth="1"/>
    <col min="6906" max="6906" width="24.5703125" style="120" customWidth="1"/>
    <col min="6907" max="6907" width="32.42578125" style="120" customWidth="1"/>
    <col min="6908" max="6908" width="15.140625" style="120" customWidth="1"/>
    <col min="6909" max="6909" width="12.42578125" style="120" customWidth="1"/>
    <col min="6910" max="6910" width="14.140625" style="120" customWidth="1"/>
    <col min="6911" max="6911" width="16" style="120" customWidth="1"/>
    <col min="6912" max="6912" width="15.7109375" style="120" customWidth="1"/>
    <col min="6913" max="6913" width="11.140625" style="120" bestFit="1" customWidth="1"/>
    <col min="6914" max="6914" width="11" style="120" bestFit="1" customWidth="1"/>
    <col min="6915" max="6915" width="9.140625" style="120"/>
    <col min="6916" max="6916" width="9.42578125" style="120" bestFit="1" customWidth="1"/>
    <col min="6917" max="7160" width="9.140625" style="120"/>
    <col min="7161" max="7161" width="4.140625" style="120" customWidth="1"/>
    <col min="7162" max="7162" width="24.5703125" style="120" customWidth="1"/>
    <col min="7163" max="7163" width="32.42578125" style="120" customWidth="1"/>
    <col min="7164" max="7164" width="15.140625" style="120" customWidth="1"/>
    <col min="7165" max="7165" width="12.42578125" style="120" customWidth="1"/>
    <col min="7166" max="7166" width="14.140625" style="120" customWidth="1"/>
    <col min="7167" max="7167" width="16" style="120" customWidth="1"/>
    <col min="7168" max="7168" width="15.7109375" style="120" customWidth="1"/>
    <col min="7169" max="7169" width="11.140625" style="120" bestFit="1" customWidth="1"/>
    <col min="7170" max="7170" width="11" style="120" bestFit="1" customWidth="1"/>
    <col min="7171" max="7171" width="9.140625" style="120"/>
    <col min="7172" max="7172" width="9.42578125" style="120" bestFit="1" customWidth="1"/>
    <col min="7173" max="7416" width="9.140625" style="120"/>
    <col min="7417" max="7417" width="4.140625" style="120" customWidth="1"/>
    <col min="7418" max="7418" width="24.5703125" style="120" customWidth="1"/>
    <col min="7419" max="7419" width="32.42578125" style="120" customWidth="1"/>
    <col min="7420" max="7420" width="15.140625" style="120" customWidth="1"/>
    <col min="7421" max="7421" width="12.42578125" style="120" customWidth="1"/>
    <col min="7422" max="7422" width="14.140625" style="120" customWidth="1"/>
    <col min="7423" max="7423" width="16" style="120" customWidth="1"/>
    <col min="7424" max="7424" width="15.7109375" style="120" customWidth="1"/>
    <col min="7425" max="7425" width="11.140625" style="120" bestFit="1" customWidth="1"/>
    <col min="7426" max="7426" width="11" style="120" bestFit="1" customWidth="1"/>
    <col min="7427" max="7427" width="9.140625" style="120"/>
    <col min="7428" max="7428" width="9.42578125" style="120" bestFit="1" customWidth="1"/>
    <col min="7429" max="7672" width="9.140625" style="120"/>
    <col min="7673" max="7673" width="4.140625" style="120" customWidth="1"/>
    <col min="7674" max="7674" width="24.5703125" style="120" customWidth="1"/>
    <col min="7675" max="7675" width="32.42578125" style="120" customWidth="1"/>
    <col min="7676" max="7676" width="15.140625" style="120" customWidth="1"/>
    <col min="7677" max="7677" width="12.42578125" style="120" customWidth="1"/>
    <col min="7678" max="7678" width="14.140625" style="120" customWidth="1"/>
    <col min="7679" max="7679" width="16" style="120" customWidth="1"/>
    <col min="7680" max="7680" width="15.7109375" style="120" customWidth="1"/>
    <col min="7681" max="7681" width="11.140625" style="120" bestFit="1" customWidth="1"/>
    <col min="7682" max="7682" width="11" style="120" bestFit="1" customWidth="1"/>
    <col min="7683" max="7683" width="9.140625" style="120"/>
    <col min="7684" max="7684" width="9.42578125" style="120" bestFit="1" customWidth="1"/>
    <col min="7685" max="7928" width="9.140625" style="120"/>
    <col min="7929" max="7929" width="4.140625" style="120" customWidth="1"/>
    <col min="7930" max="7930" width="24.5703125" style="120" customWidth="1"/>
    <col min="7931" max="7931" width="32.42578125" style="120" customWidth="1"/>
    <col min="7932" max="7932" width="15.140625" style="120" customWidth="1"/>
    <col min="7933" max="7933" width="12.42578125" style="120" customWidth="1"/>
    <col min="7934" max="7934" width="14.140625" style="120" customWidth="1"/>
    <col min="7935" max="7935" width="16" style="120" customWidth="1"/>
    <col min="7936" max="7936" width="15.7109375" style="120" customWidth="1"/>
    <col min="7937" max="7937" width="11.140625" style="120" bestFit="1" customWidth="1"/>
    <col min="7938" max="7938" width="11" style="120" bestFit="1" customWidth="1"/>
    <col min="7939" max="7939" width="9.140625" style="120"/>
    <col min="7940" max="7940" width="9.42578125" style="120" bestFit="1" customWidth="1"/>
    <col min="7941" max="8184" width="9.140625" style="120"/>
    <col min="8185" max="8185" width="4.140625" style="120" customWidth="1"/>
    <col min="8186" max="8186" width="24.5703125" style="120" customWidth="1"/>
    <col min="8187" max="8187" width="32.42578125" style="120" customWidth="1"/>
    <col min="8188" max="8188" width="15.140625" style="120" customWidth="1"/>
    <col min="8189" max="8189" width="12.42578125" style="120" customWidth="1"/>
    <col min="8190" max="8190" width="14.140625" style="120" customWidth="1"/>
    <col min="8191" max="8191" width="16" style="120" customWidth="1"/>
    <col min="8192" max="8192" width="15.7109375" style="120" customWidth="1"/>
    <col min="8193" max="8193" width="11.140625" style="120" bestFit="1" customWidth="1"/>
    <col min="8194" max="8194" width="11" style="120" bestFit="1" customWidth="1"/>
    <col min="8195" max="8195" width="9.140625" style="120"/>
    <col min="8196" max="8196" width="9.42578125" style="120" bestFit="1" customWidth="1"/>
    <col min="8197" max="8440" width="9.140625" style="120"/>
    <col min="8441" max="8441" width="4.140625" style="120" customWidth="1"/>
    <col min="8442" max="8442" width="24.5703125" style="120" customWidth="1"/>
    <col min="8443" max="8443" width="32.42578125" style="120" customWidth="1"/>
    <col min="8444" max="8444" width="15.140625" style="120" customWidth="1"/>
    <col min="8445" max="8445" width="12.42578125" style="120" customWidth="1"/>
    <col min="8446" max="8446" width="14.140625" style="120" customWidth="1"/>
    <col min="8447" max="8447" width="16" style="120" customWidth="1"/>
    <col min="8448" max="8448" width="15.7109375" style="120" customWidth="1"/>
    <col min="8449" max="8449" width="11.140625" style="120" bestFit="1" customWidth="1"/>
    <col min="8450" max="8450" width="11" style="120" bestFit="1" customWidth="1"/>
    <col min="8451" max="8451" width="9.140625" style="120"/>
    <col min="8452" max="8452" width="9.42578125" style="120" bestFit="1" customWidth="1"/>
    <col min="8453" max="8696" width="9.140625" style="120"/>
    <col min="8697" max="8697" width="4.140625" style="120" customWidth="1"/>
    <col min="8698" max="8698" width="24.5703125" style="120" customWidth="1"/>
    <col min="8699" max="8699" width="32.42578125" style="120" customWidth="1"/>
    <col min="8700" max="8700" width="15.140625" style="120" customWidth="1"/>
    <col min="8701" max="8701" width="12.42578125" style="120" customWidth="1"/>
    <col min="8702" max="8702" width="14.140625" style="120" customWidth="1"/>
    <col min="8703" max="8703" width="16" style="120" customWidth="1"/>
    <col min="8704" max="8704" width="15.7109375" style="120" customWidth="1"/>
    <col min="8705" max="8705" width="11.140625" style="120" bestFit="1" customWidth="1"/>
    <col min="8706" max="8706" width="11" style="120" bestFit="1" customWidth="1"/>
    <col min="8707" max="8707" width="9.140625" style="120"/>
    <col min="8708" max="8708" width="9.42578125" style="120" bestFit="1" customWidth="1"/>
    <col min="8709" max="8952" width="9.140625" style="120"/>
    <col min="8953" max="8953" width="4.140625" style="120" customWidth="1"/>
    <col min="8954" max="8954" width="24.5703125" style="120" customWidth="1"/>
    <col min="8955" max="8955" width="32.42578125" style="120" customWidth="1"/>
    <col min="8956" max="8956" width="15.140625" style="120" customWidth="1"/>
    <col min="8957" max="8957" width="12.42578125" style="120" customWidth="1"/>
    <col min="8958" max="8958" width="14.140625" style="120" customWidth="1"/>
    <col min="8959" max="8959" width="16" style="120" customWidth="1"/>
    <col min="8960" max="8960" width="15.7109375" style="120" customWidth="1"/>
    <col min="8961" max="8961" width="11.140625" style="120" bestFit="1" customWidth="1"/>
    <col min="8962" max="8962" width="11" style="120" bestFit="1" customWidth="1"/>
    <col min="8963" max="8963" width="9.140625" style="120"/>
    <col min="8964" max="8964" width="9.42578125" style="120" bestFit="1" customWidth="1"/>
    <col min="8965" max="9208" width="9.140625" style="120"/>
    <col min="9209" max="9209" width="4.140625" style="120" customWidth="1"/>
    <col min="9210" max="9210" width="24.5703125" style="120" customWidth="1"/>
    <col min="9211" max="9211" width="32.42578125" style="120" customWidth="1"/>
    <col min="9212" max="9212" width="15.140625" style="120" customWidth="1"/>
    <col min="9213" max="9213" width="12.42578125" style="120" customWidth="1"/>
    <col min="9214" max="9214" width="14.140625" style="120" customWidth="1"/>
    <col min="9215" max="9215" width="16" style="120" customWidth="1"/>
    <col min="9216" max="9216" width="15.7109375" style="120" customWidth="1"/>
    <col min="9217" max="9217" width="11.140625" style="120" bestFit="1" customWidth="1"/>
    <col min="9218" max="9218" width="11" style="120" bestFit="1" customWidth="1"/>
    <col min="9219" max="9219" width="9.140625" style="120"/>
    <col min="9220" max="9220" width="9.42578125" style="120" bestFit="1" customWidth="1"/>
    <col min="9221" max="9464" width="9.140625" style="120"/>
    <col min="9465" max="9465" width="4.140625" style="120" customWidth="1"/>
    <col min="9466" max="9466" width="24.5703125" style="120" customWidth="1"/>
    <col min="9467" max="9467" width="32.42578125" style="120" customWidth="1"/>
    <col min="9468" max="9468" width="15.140625" style="120" customWidth="1"/>
    <col min="9469" max="9469" width="12.42578125" style="120" customWidth="1"/>
    <col min="9470" max="9470" width="14.140625" style="120" customWidth="1"/>
    <col min="9471" max="9471" width="16" style="120" customWidth="1"/>
    <col min="9472" max="9472" width="15.7109375" style="120" customWidth="1"/>
    <col min="9473" max="9473" width="11.140625" style="120" bestFit="1" customWidth="1"/>
    <col min="9474" max="9474" width="11" style="120" bestFit="1" customWidth="1"/>
    <col min="9475" max="9475" width="9.140625" style="120"/>
    <col min="9476" max="9476" width="9.42578125" style="120" bestFit="1" customWidth="1"/>
    <col min="9477" max="9720" width="9.140625" style="120"/>
    <col min="9721" max="9721" width="4.140625" style="120" customWidth="1"/>
    <col min="9722" max="9722" width="24.5703125" style="120" customWidth="1"/>
    <col min="9723" max="9723" width="32.42578125" style="120" customWidth="1"/>
    <col min="9724" max="9724" width="15.140625" style="120" customWidth="1"/>
    <col min="9725" max="9725" width="12.42578125" style="120" customWidth="1"/>
    <col min="9726" max="9726" width="14.140625" style="120" customWidth="1"/>
    <col min="9727" max="9727" width="16" style="120" customWidth="1"/>
    <col min="9728" max="9728" width="15.7109375" style="120" customWidth="1"/>
    <col min="9729" max="9729" width="11.140625" style="120" bestFit="1" customWidth="1"/>
    <col min="9730" max="9730" width="11" style="120" bestFit="1" customWidth="1"/>
    <col min="9731" max="9731" width="9.140625" style="120"/>
    <col min="9732" max="9732" width="9.42578125" style="120" bestFit="1" customWidth="1"/>
    <col min="9733" max="9976" width="9.140625" style="120"/>
    <col min="9977" max="9977" width="4.140625" style="120" customWidth="1"/>
    <col min="9978" max="9978" width="24.5703125" style="120" customWidth="1"/>
    <col min="9979" max="9979" width="32.42578125" style="120" customWidth="1"/>
    <col min="9980" max="9980" width="15.140625" style="120" customWidth="1"/>
    <col min="9981" max="9981" width="12.42578125" style="120" customWidth="1"/>
    <col min="9982" max="9982" width="14.140625" style="120" customWidth="1"/>
    <col min="9983" max="9983" width="16" style="120" customWidth="1"/>
    <col min="9984" max="9984" width="15.7109375" style="120" customWidth="1"/>
    <col min="9985" max="9985" width="11.140625" style="120" bestFit="1" customWidth="1"/>
    <col min="9986" max="9986" width="11" style="120" bestFit="1" customWidth="1"/>
    <col min="9987" max="9987" width="9.140625" style="120"/>
    <col min="9988" max="9988" width="9.42578125" style="120" bestFit="1" customWidth="1"/>
    <col min="9989" max="10232" width="9.140625" style="120"/>
    <col min="10233" max="10233" width="4.140625" style="120" customWidth="1"/>
    <col min="10234" max="10234" width="24.5703125" style="120" customWidth="1"/>
    <col min="10235" max="10235" width="32.42578125" style="120" customWidth="1"/>
    <col min="10236" max="10236" width="15.140625" style="120" customWidth="1"/>
    <col min="10237" max="10237" width="12.42578125" style="120" customWidth="1"/>
    <col min="10238" max="10238" width="14.140625" style="120" customWidth="1"/>
    <col min="10239" max="10239" width="16" style="120" customWidth="1"/>
    <col min="10240" max="10240" width="15.7109375" style="120" customWidth="1"/>
    <col min="10241" max="10241" width="11.140625" style="120" bestFit="1" customWidth="1"/>
    <col min="10242" max="10242" width="11" style="120" bestFit="1" customWidth="1"/>
    <col min="10243" max="10243" width="9.140625" style="120"/>
    <col min="10244" max="10244" width="9.42578125" style="120" bestFit="1" customWidth="1"/>
    <col min="10245" max="10488" width="9.140625" style="120"/>
    <col min="10489" max="10489" width="4.140625" style="120" customWidth="1"/>
    <col min="10490" max="10490" width="24.5703125" style="120" customWidth="1"/>
    <col min="10491" max="10491" width="32.42578125" style="120" customWidth="1"/>
    <col min="10492" max="10492" width="15.140625" style="120" customWidth="1"/>
    <col min="10493" max="10493" width="12.42578125" style="120" customWidth="1"/>
    <col min="10494" max="10494" width="14.140625" style="120" customWidth="1"/>
    <col min="10495" max="10495" width="16" style="120" customWidth="1"/>
    <col min="10496" max="10496" width="15.7109375" style="120" customWidth="1"/>
    <col min="10497" max="10497" width="11.140625" style="120" bestFit="1" customWidth="1"/>
    <col min="10498" max="10498" width="11" style="120" bestFit="1" customWidth="1"/>
    <col min="10499" max="10499" width="9.140625" style="120"/>
    <col min="10500" max="10500" width="9.42578125" style="120" bestFit="1" customWidth="1"/>
    <col min="10501" max="10744" width="9.140625" style="120"/>
    <col min="10745" max="10745" width="4.140625" style="120" customWidth="1"/>
    <col min="10746" max="10746" width="24.5703125" style="120" customWidth="1"/>
    <col min="10747" max="10747" width="32.42578125" style="120" customWidth="1"/>
    <col min="10748" max="10748" width="15.140625" style="120" customWidth="1"/>
    <col min="10749" max="10749" width="12.42578125" style="120" customWidth="1"/>
    <col min="10750" max="10750" width="14.140625" style="120" customWidth="1"/>
    <col min="10751" max="10751" width="16" style="120" customWidth="1"/>
    <col min="10752" max="10752" width="15.7109375" style="120" customWidth="1"/>
    <col min="10753" max="10753" width="11.140625" style="120" bestFit="1" customWidth="1"/>
    <col min="10754" max="10754" width="11" style="120" bestFit="1" customWidth="1"/>
    <col min="10755" max="10755" width="9.140625" style="120"/>
    <col min="10756" max="10756" width="9.42578125" style="120" bestFit="1" customWidth="1"/>
    <col min="10757" max="11000" width="9.140625" style="120"/>
    <col min="11001" max="11001" width="4.140625" style="120" customWidth="1"/>
    <col min="11002" max="11002" width="24.5703125" style="120" customWidth="1"/>
    <col min="11003" max="11003" width="32.42578125" style="120" customWidth="1"/>
    <col min="11004" max="11004" width="15.140625" style="120" customWidth="1"/>
    <col min="11005" max="11005" width="12.42578125" style="120" customWidth="1"/>
    <col min="11006" max="11006" width="14.140625" style="120" customWidth="1"/>
    <col min="11007" max="11007" width="16" style="120" customWidth="1"/>
    <col min="11008" max="11008" width="15.7109375" style="120" customWidth="1"/>
    <col min="11009" max="11009" width="11.140625" style="120" bestFit="1" customWidth="1"/>
    <col min="11010" max="11010" width="11" style="120" bestFit="1" customWidth="1"/>
    <col min="11011" max="11011" width="9.140625" style="120"/>
    <col min="11012" max="11012" width="9.42578125" style="120" bestFit="1" customWidth="1"/>
    <col min="11013" max="11256" width="9.140625" style="120"/>
    <col min="11257" max="11257" width="4.140625" style="120" customWidth="1"/>
    <col min="11258" max="11258" width="24.5703125" style="120" customWidth="1"/>
    <col min="11259" max="11259" width="32.42578125" style="120" customWidth="1"/>
    <col min="11260" max="11260" width="15.140625" style="120" customWidth="1"/>
    <col min="11261" max="11261" width="12.42578125" style="120" customWidth="1"/>
    <col min="11262" max="11262" width="14.140625" style="120" customWidth="1"/>
    <col min="11263" max="11263" width="16" style="120" customWidth="1"/>
    <col min="11264" max="11264" width="15.7109375" style="120" customWidth="1"/>
    <col min="11265" max="11265" width="11.140625" style="120" bestFit="1" customWidth="1"/>
    <col min="11266" max="11266" width="11" style="120" bestFit="1" customWidth="1"/>
    <col min="11267" max="11267" width="9.140625" style="120"/>
    <col min="11268" max="11268" width="9.42578125" style="120" bestFit="1" customWidth="1"/>
    <col min="11269" max="11512" width="9.140625" style="120"/>
    <col min="11513" max="11513" width="4.140625" style="120" customWidth="1"/>
    <col min="11514" max="11514" width="24.5703125" style="120" customWidth="1"/>
    <col min="11515" max="11515" width="32.42578125" style="120" customWidth="1"/>
    <col min="11516" max="11516" width="15.140625" style="120" customWidth="1"/>
    <col min="11517" max="11517" width="12.42578125" style="120" customWidth="1"/>
    <col min="11518" max="11518" width="14.140625" style="120" customWidth="1"/>
    <col min="11519" max="11519" width="16" style="120" customWidth="1"/>
    <col min="11520" max="11520" width="15.7109375" style="120" customWidth="1"/>
    <col min="11521" max="11521" width="11.140625" style="120" bestFit="1" customWidth="1"/>
    <col min="11522" max="11522" width="11" style="120" bestFit="1" customWidth="1"/>
    <col min="11523" max="11523" width="9.140625" style="120"/>
    <col min="11524" max="11524" width="9.42578125" style="120" bestFit="1" customWidth="1"/>
    <col min="11525" max="11768" width="9.140625" style="120"/>
    <col min="11769" max="11769" width="4.140625" style="120" customWidth="1"/>
    <col min="11770" max="11770" width="24.5703125" style="120" customWidth="1"/>
    <col min="11771" max="11771" width="32.42578125" style="120" customWidth="1"/>
    <col min="11772" max="11772" width="15.140625" style="120" customWidth="1"/>
    <col min="11773" max="11773" width="12.42578125" style="120" customWidth="1"/>
    <col min="11774" max="11774" width="14.140625" style="120" customWidth="1"/>
    <col min="11775" max="11775" width="16" style="120" customWidth="1"/>
    <col min="11776" max="11776" width="15.7109375" style="120" customWidth="1"/>
    <col min="11777" max="11777" width="11.140625" style="120" bestFit="1" customWidth="1"/>
    <col min="11778" max="11778" width="11" style="120" bestFit="1" customWidth="1"/>
    <col min="11779" max="11779" width="9.140625" style="120"/>
    <col min="11780" max="11780" width="9.42578125" style="120" bestFit="1" customWidth="1"/>
    <col min="11781" max="12024" width="9.140625" style="120"/>
    <col min="12025" max="12025" width="4.140625" style="120" customWidth="1"/>
    <col min="12026" max="12026" width="24.5703125" style="120" customWidth="1"/>
    <col min="12027" max="12027" width="32.42578125" style="120" customWidth="1"/>
    <col min="12028" max="12028" width="15.140625" style="120" customWidth="1"/>
    <col min="12029" max="12029" width="12.42578125" style="120" customWidth="1"/>
    <col min="12030" max="12030" width="14.140625" style="120" customWidth="1"/>
    <col min="12031" max="12031" width="16" style="120" customWidth="1"/>
    <col min="12032" max="12032" width="15.7109375" style="120" customWidth="1"/>
    <col min="12033" max="12033" width="11.140625" style="120" bestFit="1" customWidth="1"/>
    <col min="12034" max="12034" width="11" style="120" bestFit="1" customWidth="1"/>
    <col min="12035" max="12035" width="9.140625" style="120"/>
    <col min="12036" max="12036" width="9.42578125" style="120" bestFit="1" customWidth="1"/>
    <col min="12037" max="12280" width="9.140625" style="120"/>
    <col min="12281" max="12281" width="4.140625" style="120" customWidth="1"/>
    <col min="12282" max="12282" width="24.5703125" style="120" customWidth="1"/>
    <col min="12283" max="12283" width="32.42578125" style="120" customWidth="1"/>
    <col min="12284" max="12284" width="15.140625" style="120" customWidth="1"/>
    <col min="12285" max="12285" width="12.42578125" style="120" customWidth="1"/>
    <col min="12286" max="12286" width="14.140625" style="120" customWidth="1"/>
    <col min="12287" max="12287" width="16" style="120" customWidth="1"/>
    <col min="12288" max="12288" width="15.7109375" style="120" customWidth="1"/>
    <col min="12289" max="12289" width="11.140625" style="120" bestFit="1" customWidth="1"/>
    <col min="12290" max="12290" width="11" style="120" bestFit="1" customWidth="1"/>
    <col min="12291" max="12291" width="9.140625" style="120"/>
    <col min="12292" max="12292" width="9.42578125" style="120" bestFit="1" customWidth="1"/>
    <col min="12293" max="12536" width="9.140625" style="120"/>
    <col min="12537" max="12537" width="4.140625" style="120" customWidth="1"/>
    <col min="12538" max="12538" width="24.5703125" style="120" customWidth="1"/>
    <col min="12539" max="12539" width="32.42578125" style="120" customWidth="1"/>
    <col min="12540" max="12540" width="15.140625" style="120" customWidth="1"/>
    <col min="12541" max="12541" width="12.42578125" style="120" customWidth="1"/>
    <col min="12542" max="12542" width="14.140625" style="120" customWidth="1"/>
    <col min="12543" max="12543" width="16" style="120" customWidth="1"/>
    <col min="12544" max="12544" width="15.7109375" style="120" customWidth="1"/>
    <col min="12545" max="12545" width="11.140625" style="120" bestFit="1" customWidth="1"/>
    <col min="12546" max="12546" width="11" style="120" bestFit="1" customWidth="1"/>
    <col min="12547" max="12547" width="9.140625" style="120"/>
    <col min="12548" max="12548" width="9.42578125" style="120" bestFit="1" customWidth="1"/>
    <col min="12549" max="12792" width="9.140625" style="120"/>
    <col min="12793" max="12793" width="4.140625" style="120" customWidth="1"/>
    <col min="12794" max="12794" width="24.5703125" style="120" customWidth="1"/>
    <col min="12795" max="12795" width="32.42578125" style="120" customWidth="1"/>
    <col min="12796" max="12796" width="15.140625" style="120" customWidth="1"/>
    <col min="12797" max="12797" width="12.42578125" style="120" customWidth="1"/>
    <col min="12798" max="12798" width="14.140625" style="120" customWidth="1"/>
    <col min="12799" max="12799" width="16" style="120" customWidth="1"/>
    <col min="12800" max="12800" width="15.7109375" style="120" customWidth="1"/>
    <col min="12801" max="12801" width="11.140625" style="120" bestFit="1" customWidth="1"/>
    <col min="12802" max="12802" width="11" style="120" bestFit="1" customWidth="1"/>
    <col min="12803" max="12803" width="9.140625" style="120"/>
    <col min="12804" max="12804" width="9.42578125" style="120" bestFit="1" customWidth="1"/>
    <col min="12805" max="13048" width="9.140625" style="120"/>
    <col min="13049" max="13049" width="4.140625" style="120" customWidth="1"/>
    <col min="13050" max="13050" width="24.5703125" style="120" customWidth="1"/>
    <col min="13051" max="13051" width="32.42578125" style="120" customWidth="1"/>
    <col min="13052" max="13052" width="15.140625" style="120" customWidth="1"/>
    <col min="13053" max="13053" width="12.42578125" style="120" customWidth="1"/>
    <col min="13054" max="13054" width="14.140625" style="120" customWidth="1"/>
    <col min="13055" max="13055" width="16" style="120" customWidth="1"/>
    <col min="13056" max="13056" width="15.7109375" style="120" customWidth="1"/>
    <col min="13057" max="13057" width="11.140625" style="120" bestFit="1" customWidth="1"/>
    <col min="13058" max="13058" width="11" style="120" bestFit="1" customWidth="1"/>
    <col min="13059" max="13059" width="9.140625" style="120"/>
    <col min="13060" max="13060" width="9.42578125" style="120" bestFit="1" customWidth="1"/>
    <col min="13061" max="13304" width="9.140625" style="120"/>
    <col min="13305" max="13305" width="4.140625" style="120" customWidth="1"/>
    <col min="13306" max="13306" width="24.5703125" style="120" customWidth="1"/>
    <col min="13307" max="13307" width="32.42578125" style="120" customWidth="1"/>
    <col min="13308" max="13308" width="15.140625" style="120" customWidth="1"/>
    <col min="13309" max="13309" width="12.42578125" style="120" customWidth="1"/>
    <col min="13310" max="13310" width="14.140625" style="120" customWidth="1"/>
    <col min="13311" max="13311" width="16" style="120" customWidth="1"/>
    <col min="13312" max="13312" width="15.7109375" style="120" customWidth="1"/>
    <col min="13313" max="13313" width="11.140625" style="120" bestFit="1" customWidth="1"/>
    <col min="13314" max="13314" width="11" style="120" bestFit="1" customWidth="1"/>
    <col min="13315" max="13315" width="9.140625" style="120"/>
    <col min="13316" max="13316" width="9.42578125" style="120" bestFit="1" customWidth="1"/>
    <col min="13317" max="13560" width="9.140625" style="120"/>
    <col min="13561" max="13561" width="4.140625" style="120" customWidth="1"/>
    <col min="13562" max="13562" width="24.5703125" style="120" customWidth="1"/>
    <col min="13563" max="13563" width="32.42578125" style="120" customWidth="1"/>
    <col min="13564" max="13564" width="15.140625" style="120" customWidth="1"/>
    <col min="13565" max="13565" width="12.42578125" style="120" customWidth="1"/>
    <col min="13566" max="13566" width="14.140625" style="120" customWidth="1"/>
    <col min="13567" max="13567" width="16" style="120" customWidth="1"/>
    <col min="13568" max="13568" width="15.7109375" style="120" customWidth="1"/>
    <col min="13569" max="13569" width="11.140625" style="120" bestFit="1" customWidth="1"/>
    <col min="13570" max="13570" width="11" style="120" bestFit="1" customWidth="1"/>
    <col min="13571" max="13571" width="9.140625" style="120"/>
    <col min="13572" max="13572" width="9.42578125" style="120" bestFit="1" customWidth="1"/>
    <col min="13573" max="13816" width="9.140625" style="120"/>
    <col min="13817" max="13817" width="4.140625" style="120" customWidth="1"/>
    <col min="13818" max="13818" width="24.5703125" style="120" customWidth="1"/>
    <col min="13819" max="13819" width="32.42578125" style="120" customWidth="1"/>
    <col min="13820" max="13820" width="15.140625" style="120" customWidth="1"/>
    <col min="13821" max="13821" width="12.42578125" style="120" customWidth="1"/>
    <col min="13822" max="13822" width="14.140625" style="120" customWidth="1"/>
    <col min="13823" max="13823" width="16" style="120" customWidth="1"/>
    <col min="13824" max="13824" width="15.7109375" style="120" customWidth="1"/>
    <col min="13825" max="13825" width="11.140625" style="120" bestFit="1" customWidth="1"/>
    <col min="13826" max="13826" width="11" style="120" bestFit="1" customWidth="1"/>
    <col min="13827" max="13827" width="9.140625" style="120"/>
    <col min="13828" max="13828" width="9.42578125" style="120" bestFit="1" customWidth="1"/>
    <col min="13829" max="14072" width="9.140625" style="120"/>
    <col min="14073" max="14073" width="4.140625" style="120" customWidth="1"/>
    <col min="14074" max="14074" width="24.5703125" style="120" customWidth="1"/>
    <col min="14075" max="14075" width="32.42578125" style="120" customWidth="1"/>
    <col min="14076" max="14076" width="15.140625" style="120" customWidth="1"/>
    <col min="14077" max="14077" width="12.42578125" style="120" customWidth="1"/>
    <col min="14078" max="14078" width="14.140625" style="120" customWidth="1"/>
    <col min="14079" max="14079" width="16" style="120" customWidth="1"/>
    <col min="14080" max="14080" width="15.7109375" style="120" customWidth="1"/>
    <col min="14081" max="14081" width="11.140625" style="120" bestFit="1" customWidth="1"/>
    <col min="14082" max="14082" width="11" style="120" bestFit="1" customWidth="1"/>
    <col min="14083" max="14083" width="9.140625" style="120"/>
    <col min="14084" max="14084" width="9.42578125" style="120" bestFit="1" customWidth="1"/>
    <col min="14085" max="14328" width="9.140625" style="120"/>
    <col min="14329" max="14329" width="4.140625" style="120" customWidth="1"/>
    <col min="14330" max="14330" width="24.5703125" style="120" customWidth="1"/>
    <col min="14331" max="14331" width="32.42578125" style="120" customWidth="1"/>
    <col min="14332" max="14332" width="15.140625" style="120" customWidth="1"/>
    <col min="14333" max="14333" width="12.42578125" style="120" customWidth="1"/>
    <col min="14334" max="14334" width="14.140625" style="120" customWidth="1"/>
    <col min="14335" max="14335" width="16" style="120" customWidth="1"/>
    <col min="14336" max="14336" width="15.7109375" style="120" customWidth="1"/>
    <col min="14337" max="14337" width="11.140625" style="120" bestFit="1" customWidth="1"/>
    <col min="14338" max="14338" width="11" style="120" bestFit="1" customWidth="1"/>
    <col min="14339" max="14339" width="9.140625" style="120"/>
    <col min="14340" max="14340" width="9.42578125" style="120" bestFit="1" customWidth="1"/>
    <col min="14341" max="14584" width="9.140625" style="120"/>
    <col min="14585" max="14585" width="4.140625" style="120" customWidth="1"/>
    <col min="14586" max="14586" width="24.5703125" style="120" customWidth="1"/>
    <col min="14587" max="14587" width="32.42578125" style="120" customWidth="1"/>
    <col min="14588" max="14588" width="15.140625" style="120" customWidth="1"/>
    <col min="14589" max="14589" width="12.42578125" style="120" customWidth="1"/>
    <col min="14590" max="14590" width="14.140625" style="120" customWidth="1"/>
    <col min="14591" max="14591" width="16" style="120" customWidth="1"/>
    <col min="14592" max="14592" width="15.7109375" style="120" customWidth="1"/>
    <col min="14593" max="14593" width="11.140625" style="120" bestFit="1" customWidth="1"/>
    <col min="14594" max="14594" width="11" style="120" bestFit="1" customWidth="1"/>
    <col min="14595" max="14595" width="9.140625" style="120"/>
    <col min="14596" max="14596" width="9.42578125" style="120" bestFit="1" customWidth="1"/>
    <col min="14597" max="14840" width="9.140625" style="120"/>
    <col min="14841" max="14841" width="4.140625" style="120" customWidth="1"/>
    <col min="14842" max="14842" width="24.5703125" style="120" customWidth="1"/>
    <col min="14843" max="14843" width="32.42578125" style="120" customWidth="1"/>
    <col min="14844" max="14844" width="15.140625" style="120" customWidth="1"/>
    <col min="14845" max="14845" width="12.42578125" style="120" customWidth="1"/>
    <col min="14846" max="14846" width="14.140625" style="120" customWidth="1"/>
    <col min="14847" max="14847" width="16" style="120" customWidth="1"/>
    <col min="14848" max="14848" width="15.7109375" style="120" customWidth="1"/>
    <col min="14849" max="14849" width="11.140625" style="120" bestFit="1" customWidth="1"/>
    <col min="14850" max="14850" width="11" style="120" bestFit="1" customWidth="1"/>
    <col min="14851" max="14851" width="9.140625" style="120"/>
    <col min="14852" max="14852" width="9.42578125" style="120" bestFit="1" customWidth="1"/>
    <col min="14853" max="15096" width="9.140625" style="120"/>
    <col min="15097" max="15097" width="4.140625" style="120" customWidth="1"/>
    <col min="15098" max="15098" width="24.5703125" style="120" customWidth="1"/>
    <col min="15099" max="15099" width="32.42578125" style="120" customWidth="1"/>
    <col min="15100" max="15100" width="15.140625" style="120" customWidth="1"/>
    <col min="15101" max="15101" width="12.42578125" style="120" customWidth="1"/>
    <col min="15102" max="15102" width="14.140625" style="120" customWidth="1"/>
    <col min="15103" max="15103" width="16" style="120" customWidth="1"/>
    <col min="15104" max="15104" width="15.7109375" style="120" customWidth="1"/>
    <col min="15105" max="15105" width="11.140625" style="120" bestFit="1" customWidth="1"/>
    <col min="15106" max="15106" width="11" style="120" bestFit="1" customWidth="1"/>
    <col min="15107" max="15107" width="9.140625" style="120"/>
    <col min="15108" max="15108" width="9.42578125" style="120" bestFit="1" customWidth="1"/>
    <col min="15109" max="15352" width="9.140625" style="120"/>
    <col min="15353" max="15353" width="4.140625" style="120" customWidth="1"/>
    <col min="15354" max="15354" width="24.5703125" style="120" customWidth="1"/>
    <col min="15355" max="15355" width="32.42578125" style="120" customWidth="1"/>
    <col min="15356" max="15356" width="15.140625" style="120" customWidth="1"/>
    <col min="15357" max="15357" width="12.42578125" style="120" customWidth="1"/>
    <col min="15358" max="15358" width="14.140625" style="120" customWidth="1"/>
    <col min="15359" max="15359" width="16" style="120" customWidth="1"/>
    <col min="15360" max="15360" width="15.7109375" style="120" customWidth="1"/>
    <col min="15361" max="15361" width="11.140625" style="120" bestFit="1" customWidth="1"/>
    <col min="15362" max="15362" width="11" style="120" bestFit="1" customWidth="1"/>
    <col min="15363" max="15363" width="9.140625" style="120"/>
    <col min="15364" max="15364" width="9.42578125" style="120" bestFit="1" customWidth="1"/>
    <col min="15365" max="15608" width="9.140625" style="120"/>
    <col min="15609" max="15609" width="4.140625" style="120" customWidth="1"/>
    <col min="15610" max="15610" width="24.5703125" style="120" customWidth="1"/>
    <col min="15611" max="15611" width="32.42578125" style="120" customWidth="1"/>
    <col min="15612" max="15612" width="15.140625" style="120" customWidth="1"/>
    <col min="15613" max="15613" width="12.42578125" style="120" customWidth="1"/>
    <col min="15614" max="15614" width="14.140625" style="120" customWidth="1"/>
    <col min="15615" max="15615" width="16" style="120" customWidth="1"/>
    <col min="15616" max="15616" width="15.7109375" style="120" customWidth="1"/>
    <col min="15617" max="15617" width="11.140625" style="120" bestFit="1" customWidth="1"/>
    <col min="15618" max="15618" width="11" style="120" bestFit="1" customWidth="1"/>
    <col min="15619" max="15619" width="9.140625" style="120"/>
    <col min="15620" max="15620" width="9.42578125" style="120" bestFit="1" customWidth="1"/>
    <col min="15621" max="15864" width="9.140625" style="120"/>
    <col min="15865" max="15865" width="4.140625" style="120" customWidth="1"/>
    <col min="15866" max="15866" width="24.5703125" style="120" customWidth="1"/>
    <col min="15867" max="15867" width="32.42578125" style="120" customWidth="1"/>
    <col min="15868" max="15868" width="15.140625" style="120" customWidth="1"/>
    <col min="15869" max="15869" width="12.42578125" style="120" customWidth="1"/>
    <col min="15870" max="15870" width="14.140625" style="120" customWidth="1"/>
    <col min="15871" max="15871" width="16" style="120" customWidth="1"/>
    <col min="15872" max="15872" width="15.7109375" style="120" customWidth="1"/>
    <col min="15873" max="15873" width="11.140625" style="120" bestFit="1" customWidth="1"/>
    <col min="15874" max="15874" width="11" style="120" bestFit="1" customWidth="1"/>
    <col min="15875" max="15875" width="9.140625" style="120"/>
    <col min="15876" max="15876" width="9.42578125" style="120" bestFit="1" customWidth="1"/>
    <col min="15877" max="16120" width="9.140625" style="120"/>
    <col min="16121" max="16121" width="4.140625" style="120" customWidth="1"/>
    <col min="16122" max="16122" width="24.5703125" style="120" customWidth="1"/>
    <col min="16123" max="16123" width="32.42578125" style="120" customWidth="1"/>
    <col min="16124" max="16124" width="15.140625" style="120" customWidth="1"/>
    <col min="16125" max="16125" width="12.42578125" style="120" customWidth="1"/>
    <col min="16126" max="16126" width="14.140625" style="120" customWidth="1"/>
    <col min="16127" max="16127" width="16" style="120" customWidth="1"/>
    <col min="16128" max="16128" width="15.7109375" style="120" customWidth="1"/>
    <col min="16129" max="16129" width="11.140625" style="120" bestFit="1" customWidth="1"/>
    <col min="16130" max="16130" width="11" style="120" bestFit="1" customWidth="1"/>
    <col min="16131" max="16131" width="9.140625" style="120"/>
    <col min="16132" max="16132" width="9.42578125" style="120" bestFit="1" customWidth="1"/>
    <col min="16133" max="16384" width="9.140625" style="120"/>
  </cols>
  <sheetData>
    <row r="1" spans="1:16" ht="21">
      <c r="A1" s="894" t="s">
        <v>150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</row>
    <row r="2" spans="1:16" ht="16.5">
      <c r="G2" s="896"/>
      <c r="H2" s="896"/>
    </row>
    <row r="3" spans="1:16" s="115" customFormat="1" ht="15.75">
      <c r="A3" s="898" t="s">
        <v>98</v>
      </c>
      <c r="B3" s="898"/>
      <c r="C3" s="898"/>
      <c r="D3" s="113">
        <f>H25</f>
        <v>0</v>
      </c>
      <c r="E3" s="114" t="s">
        <v>3</v>
      </c>
      <c r="G3" s="114"/>
      <c r="H3" s="116"/>
      <c r="I3" s="117"/>
      <c r="J3" s="117"/>
    </row>
    <row r="4" spans="1:16" s="115" customFormat="1">
      <c r="A4" s="118"/>
      <c r="B4" s="118"/>
      <c r="C4" s="118"/>
      <c r="D4" s="118"/>
      <c r="E4" s="118"/>
      <c r="F4" s="118"/>
      <c r="G4" s="118"/>
      <c r="H4" s="118"/>
      <c r="I4" s="117"/>
      <c r="J4" s="117"/>
    </row>
    <row r="5" spans="1:16" ht="15.75">
      <c r="A5" s="899" t="s">
        <v>27</v>
      </c>
      <c r="B5" s="899"/>
      <c r="C5" s="899"/>
      <c r="D5" s="899"/>
      <c r="E5" s="899"/>
      <c r="F5" s="899"/>
      <c r="G5" s="899"/>
      <c r="H5" s="899"/>
    </row>
    <row r="7" spans="1:16">
      <c r="A7" s="900" t="s">
        <v>293</v>
      </c>
      <c r="B7" s="900"/>
      <c r="C7" s="900"/>
    </row>
    <row r="8" spans="1:16">
      <c r="A8" s="122"/>
      <c r="B8" s="122"/>
      <c r="C8" s="122"/>
    </row>
    <row r="9" spans="1:16" s="119" customFormat="1">
      <c r="A9" s="901" t="s">
        <v>20</v>
      </c>
      <c r="B9" s="902" t="s">
        <v>99</v>
      </c>
      <c r="C9" s="902" t="s">
        <v>100</v>
      </c>
      <c r="D9" s="902" t="s">
        <v>101</v>
      </c>
      <c r="E9" s="902"/>
      <c r="F9" s="902"/>
      <c r="G9" s="902"/>
      <c r="H9" s="902" t="s">
        <v>105</v>
      </c>
    </row>
    <row r="10" spans="1:16" s="119" customFormat="1" ht="12.75">
      <c r="A10" s="901"/>
      <c r="B10" s="902"/>
      <c r="C10" s="902"/>
      <c r="D10" s="902" t="s">
        <v>91</v>
      </c>
      <c r="E10" s="902" t="s">
        <v>102</v>
      </c>
      <c r="F10" s="902" t="s">
        <v>103</v>
      </c>
      <c r="G10" s="902" t="s">
        <v>104</v>
      </c>
      <c r="H10" s="902"/>
    </row>
    <row r="11" spans="1:16" ht="12.75">
      <c r="A11" s="901"/>
      <c r="B11" s="902"/>
      <c r="C11" s="902"/>
      <c r="D11" s="902"/>
      <c r="E11" s="902"/>
      <c r="F11" s="902"/>
      <c r="G11" s="902"/>
      <c r="H11" s="902"/>
    </row>
    <row r="12" spans="1:16" ht="12.75">
      <c r="A12" s="901"/>
      <c r="B12" s="902"/>
      <c r="C12" s="902"/>
      <c r="D12" s="902"/>
      <c r="E12" s="902"/>
      <c r="F12" s="902"/>
      <c r="G12" s="902"/>
      <c r="H12" s="902"/>
    </row>
    <row r="13" spans="1:16" s="119" customFormat="1" ht="12.75">
      <c r="A13" s="901"/>
      <c r="B13" s="902"/>
      <c r="C13" s="902"/>
      <c r="D13" s="902"/>
      <c r="E13" s="902"/>
      <c r="F13" s="902"/>
      <c r="G13" s="902"/>
      <c r="H13" s="902"/>
      <c r="K13" s="120"/>
      <c r="L13" s="120"/>
      <c r="M13" s="120"/>
      <c r="N13" s="120"/>
      <c r="O13" s="120"/>
      <c r="P13" s="120"/>
    </row>
    <row r="14" spans="1:16" s="119" customFormat="1" ht="12.75">
      <c r="A14" s="901"/>
      <c r="B14" s="902"/>
      <c r="C14" s="902"/>
      <c r="D14" s="902"/>
      <c r="E14" s="902"/>
      <c r="F14" s="902"/>
      <c r="G14" s="902"/>
      <c r="H14" s="902"/>
      <c r="K14" s="120"/>
      <c r="L14" s="120"/>
      <c r="M14" s="120"/>
      <c r="N14" s="120"/>
      <c r="O14" s="120"/>
      <c r="P14" s="120"/>
    </row>
    <row r="15" spans="1:16" s="119" customFormat="1" ht="12.75">
      <c r="A15" s="901"/>
      <c r="B15" s="902"/>
      <c r="C15" s="902"/>
      <c r="D15" s="902"/>
      <c r="E15" s="902"/>
      <c r="F15" s="902"/>
      <c r="G15" s="902"/>
      <c r="H15" s="902"/>
      <c r="K15" s="120"/>
      <c r="L15" s="120"/>
      <c r="M15" s="120"/>
      <c r="N15" s="120"/>
      <c r="O15" s="120"/>
      <c r="P15" s="120"/>
    </row>
    <row r="16" spans="1:16" s="124" customFormat="1">
      <c r="A16" s="123">
        <v>1</v>
      </c>
      <c r="B16" s="123">
        <v>2</v>
      </c>
      <c r="C16" s="123">
        <v>3</v>
      </c>
      <c r="D16" s="123">
        <v>4</v>
      </c>
      <c r="E16" s="123">
        <v>5</v>
      </c>
      <c r="F16" s="123">
        <v>6</v>
      </c>
      <c r="G16" s="123">
        <v>7</v>
      </c>
      <c r="H16" s="123">
        <v>8</v>
      </c>
    </row>
    <row r="17" spans="1:16" s="119" customFormat="1">
      <c r="A17" s="386"/>
      <c r="B17" s="386"/>
      <c r="C17" s="388"/>
      <c r="D17" s="123"/>
      <c r="E17" s="123"/>
      <c r="F17" s="123"/>
      <c r="G17" s="123"/>
      <c r="H17" s="123"/>
      <c r="K17" s="120"/>
      <c r="L17" s="120"/>
      <c r="M17" s="120"/>
      <c r="N17" s="120"/>
      <c r="O17" s="120"/>
      <c r="P17" s="120"/>
    </row>
    <row r="18" spans="1:16" s="119" customFormat="1" ht="27">
      <c r="A18" s="386"/>
      <c r="B18" s="386"/>
      <c r="C18" s="389" t="s">
        <v>106</v>
      </c>
      <c r="D18" s="123"/>
      <c r="E18" s="123"/>
      <c r="F18" s="123"/>
      <c r="G18" s="123"/>
      <c r="H18" s="123"/>
      <c r="K18" s="120"/>
      <c r="L18" s="120"/>
      <c r="M18" s="120"/>
      <c r="N18" s="120"/>
      <c r="O18" s="120"/>
      <c r="P18" s="120"/>
    </row>
    <row r="19" spans="1:16" s="119" customFormat="1" ht="40.5">
      <c r="A19" s="386"/>
      <c r="B19" s="386" t="s">
        <v>108</v>
      </c>
      <c r="C19" s="125" t="s">
        <v>57</v>
      </c>
      <c r="D19" s="126"/>
      <c r="E19" s="126"/>
      <c r="F19" s="126"/>
      <c r="G19" s="126"/>
      <c r="H19" s="126"/>
      <c r="I19" s="127"/>
      <c r="J19" s="356"/>
      <c r="K19" s="120"/>
      <c r="L19" s="120"/>
      <c r="M19" s="120"/>
      <c r="N19" s="120"/>
      <c r="O19" s="120"/>
      <c r="P19" s="120"/>
    </row>
    <row r="20" spans="1:16" s="119" customFormat="1">
      <c r="A20" s="386"/>
      <c r="B20" s="386"/>
      <c r="C20" s="125"/>
      <c r="D20" s="126"/>
      <c r="E20" s="126"/>
      <c r="F20" s="126"/>
      <c r="G20" s="126"/>
      <c r="H20" s="126"/>
      <c r="K20" s="120"/>
      <c r="L20" s="120"/>
      <c r="M20" s="120"/>
      <c r="N20" s="120"/>
      <c r="O20" s="120"/>
      <c r="P20" s="120"/>
    </row>
    <row r="21" spans="1:16" s="119" customFormat="1">
      <c r="A21" s="129"/>
      <c r="B21" s="129"/>
      <c r="C21" s="130" t="s">
        <v>24</v>
      </c>
      <c r="D21" s="131"/>
      <c r="E21" s="131"/>
      <c r="F21" s="131"/>
      <c r="G21" s="131"/>
      <c r="H21" s="131"/>
      <c r="J21" s="356"/>
      <c r="K21" s="120"/>
      <c r="L21" s="120"/>
      <c r="M21" s="120"/>
      <c r="N21" s="120"/>
      <c r="O21" s="120"/>
      <c r="P21" s="120"/>
    </row>
    <row r="22" spans="1:16" ht="56.25" customHeight="1">
      <c r="A22" s="386"/>
      <c r="B22" s="386"/>
      <c r="C22" s="134" t="s">
        <v>345</v>
      </c>
      <c r="D22" s="133"/>
      <c r="E22" s="133"/>
      <c r="F22" s="133"/>
      <c r="G22" s="133"/>
      <c r="H22" s="133"/>
    </row>
    <row r="23" spans="1:16">
      <c r="A23" s="135"/>
      <c r="B23" s="135"/>
      <c r="C23" s="136" t="s">
        <v>25</v>
      </c>
      <c r="D23" s="137"/>
      <c r="E23" s="137"/>
      <c r="F23" s="137"/>
      <c r="G23" s="137"/>
      <c r="H23" s="137"/>
    </row>
    <row r="24" spans="1:16" ht="27">
      <c r="A24" s="386"/>
      <c r="B24" s="386"/>
      <c r="C24" s="132" t="s">
        <v>107</v>
      </c>
      <c r="D24" s="128"/>
      <c r="E24" s="128"/>
      <c r="F24" s="128"/>
      <c r="G24" s="133"/>
      <c r="H24" s="133"/>
    </row>
    <row r="25" spans="1:16">
      <c r="A25" s="865"/>
      <c r="B25" s="865"/>
      <c r="C25" s="866" t="s">
        <v>25</v>
      </c>
      <c r="D25" s="867"/>
      <c r="E25" s="867"/>
      <c r="F25" s="867"/>
      <c r="G25" s="867"/>
      <c r="H25" s="867"/>
    </row>
    <row r="26" spans="1:16">
      <c r="A26" s="861"/>
      <c r="B26" s="861"/>
      <c r="C26" s="862"/>
      <c r="D26" s="863"/>
      <c r="E26" s="863"/>
      <c r="F26" s="863"/>
      <c r="G26" s="864"/>
      <c r="H26" s="864"/>
    </row>
    <row r="27" spans="1:16">
      <c r="A27" s="861"/>
      <c r="B27" s="861"/>
      <c r="C27" s="862"/>
      <c r="D27" s="863"/>
      <c r="E27" s="863"/>
      <c r="F27" s="863"/>
      <c r="G27" s="864"/>
      <c r="H27" s="864"/>
    </row>
    <row r="28" spans="1:16">
      <c r="A28" s="138"/>
      <c r="B28" s="138"/>
      <c r="C28" s="139"/>
      <c r="D28" s="140"/>
      <c r="E28" s="140"/>
      <c r="F28" s="140"/>
      <c r="G28" s="140"/>
      <c r="H28" s="140"/>
      <c r="I28" s="383"/>
    </row>
    <row r="29" spans="1:16" s="141" customFormat="1" ht="15.75">
      <c r="B29" s="897"/>
      <c r="C29" s="897"/>
      <c r="D29" s="897"/>
      <c r="E29" s="897"/>
      <c r="F29" s="897"/>
      <c r="G29" s="897"/>
      <c r="H29" s="897"/>
      <c r="I29" s="122"/>
      <c r="J29" s="122"/>
      <c r="K29" s="122"/>
      <c r="L29" s="122"/>
      <c r="M29" s="122"/>
      <c r="N29" s="122"/>
      <c r="O29" s="122"/>
      <c r="P29" s="122"/>
    </row>
    <row r="30" spans="1:16" customFormat="1" ht="15.75">
      <c r="A30" s="895" t="s">
        <v>114</v>
      </c>
      <c r="B30" s="895"/>
      <c r="C30" s="354"/>
      <c r="D30" s="354"/>
      <c r="E30" s="354"/>
      <c r="F30" s="354"/>
      <c r="G30" s="354" t="s">
        <v>115</v>
      </c>
      <c r="H30" s="354"/>
      <c r="I30" s="119"/>
      <c r="J30" s="354"/>
      <c r="K30" s="387"/>
      <c r="L30" s="354"/>
      <c r="M30" s="354"/>
      <c r="N30" s="354"/>
    </row>
    <row r="31" spans="1:16" ht="15.75">
      <c r="A31" s="138"/>
      <c r="B31" s="897"/>
      <c r="C31" s="897"/>
      <c r="D31" s="897"/>
      <c r="E31" s="897"/>
      <c r="F31" s="897"/>
      <c r="G31" s="897"/>
      <c r="H31" s="897"/>
    </row>
    <row r="32" spans="1:16">
      <c r="A32" s="138"/>
      <c r="C32" s="142"/>
      <c r="D32" s="143"/>
      <c r="E32" s="140"/>
      <c r="F32" s="140"/>
      <c r="G32" s="140"/>
      <c r="H32" s="140"/>
    </row>
    <row r="33" spans="1:16">
      <c r="C33" s="120" t="s">
        <v>311</v>
      </c>
    </row>
    <row r="34" spans="1:16" ht="15.75">
      <c r="A34" s="138"/>
      <c r="B34" s="144"/>
      <c r="C34" s="144"/>
      <c r="D34" s="140"/>
      <c r="E34" s="140"/>
      <c r="F34" s="140"/>
      <c r="G34" s="140"/>
      <c r="H34" s="140"/>
    </row>
    <row r="35" spans="1:16" ht="15.75">
      <c r="A35" s="138"/>
      <c r="B35" s="145"/>
      <c r="C35" s="144"/>
      <c r="D35" s="140"/>
      <c r="E35" s="140"/>
      <c r="F35" s="140"/>
      <c r="G35" s="140"/>
      <c r="H35" s="140"/>
    </row>
    <row r="36" spans="1:16" ht="15.75">
      <c r="A36" s="138"/>
      <c r="B36" s="144"/>
      <c r="C36" s="144"/>
      <c r="D36" s="140"/>
      <c r="E36" s="140"/>
      <c r="F36" s="140"/>
      <c r="G36" s="140"/>
      <c r="H36" s="140"/>
    </row>
    <row r="37" spans="1:16" ht="15.75">
      <c r="A37" s="144"/>
      <c r="B37" s="144"/>
      <c r="C37" s="144"/>
      <c r="D37" s="140"/>
      <c r="E37" s="140"/>
      <c r="F37" s="140"/>
      <c r="G37" s="140"/>
      <c r="H37" s="140"/>
    </row>
    <row r="38" spans="1:16" ht="15.75">
      <c r="A38" s="144"/>
      <c r="B38" s="144"/>
      <c r="C38" s="144"/>
      <c r="D38" s="140"/>
      <c r="E38" s="140"/>
      <c r="F38" s="140"/>
      <c r="G38" s="140"/>
      <c r="H38" s="140"/>
    </row>
    <row r="39" spans="1:16" ht="15.75">
      <c r="A39" s="144"/>
      <c r="B39" s="144"/>
      <c r="C39" s="144"/>
      <c r="D39" s="140"/>
      <c r="E39" s="140"/>
      <c r="F39" s="140"/>
      <c r="G39" s="140"/>
      <c r="H39" s="140"/>
    </row>
    <row r="40" spans="1:16">
      <c r="A40" s="119"/>
      <c r="B40" s="119"/>
      <c r="C40" s="119"/>
      <c r="D40" s="140"/>
      <c r="E40" s="140"/>
      <c r="F40" s="140"/>
      <c r="G40" s="140"/>
      <c r="H40" s="140"/>
    </row>
    <row r="41" spans="1:16">
      <c r="A41" s="119"/>
      <c r="B41" s="119"/>
      <c r="C41" s="119"/>
      <c r="D41" s="140"/>
      <c r="E41" s="140"/>
      <c r="F41" s="140"/>
      <c r="G41" s="140"/>
      <c r="H41" s="140"/>
    </row>
    <row r="42" spans="1:16">
      <c r="D42" s="146"/>
      <c r="E42" s="146"/>
      <c r="F42" s="146"/>
      <c r="G42" s="146"/>
      <c r="H42" s="146"/>
    </row>
    <row r="43" spans="1:16">
      <c r="D43" s="146"/>
      <c r="E43" s="146"/>
      <c r="F43" s="146"/>
      <c r="G43" s="146"/>
      <c r="H43" s="146"/>
    </row>
    <row r="44" spans="1:16">
      <c r="D44" s="146"/>
      <c r="E44" s="146"/>
      <c r="F44" s="146"/>
      <c r="G44" s="146"/>
      <c r="H44" s="146"/>
    </row>
    <row r="45" spans="1:16">
      <c r="D45" s="146"/>
      <c r="E45" s="146"/>
      <c r="F45" s="146"/>
      <c r="G45" s="146"/>
      <c r="H45" s="146"/>
    </row>
    <row r="46" spans="1:16" s="119" customFormat="1">
      <c r="A46" s="120"/>
      <c r="B46" s="120"/>
      <c r="C46" s="120"/>
      <c r="D46" s="146"/>
      <c r="E46" s="146"/>
      <c r="F46" s="146"/>
      <c r="G46" s="146"/>
      <c r="H46" s="146"/>
      <c r="K46" s="120"/>
      <c r="L46" s="120"/>
      <c r="M46" s="120"/>
      <c r="N46" s="120"/>
      <c r="O46" s="120"/>
      <c r="P46" s="120"/>
    </row>
    <row r="47" spans="1:16" s="119" customFormat="1">
      <c r="A47" s="120"/>
      <c r="B47" s="120"/>
      <c r="C47" s="120"/>
      <c r="D47" s="146"/>
      <c r="E47" s="146"/>
      <c r="F47" s="146"/>
      <c r="G47" s="146"/>
      <c r="H47" s="146"/>
      <c r="K47" s="120"/>
      <c r="L47" s="120"/>
      <c r="M47" s="120"/>
      <c r="N47" s="120"/>
      <c r="O47" s="120"/>
      <c r="P47" s="120"/>
    </row>
    <row r="48" spans="1:16" s="119" customFormat="1">
      <c r="A48" s="120"/>
      <c r="B48" s="120"/>
      <c r="C48" s="120"/>
      <c r="D48" s="146"/>
      <c r="E48" s="146"/>
      <c r="F48" s="146"/>
      <c r="G48" s="146"/>
      <c r="H48" s="146"/>
      <c r="K48" s="120"/>
      <c r="L48" s="120"/>
      <c r="M48" s="120"/>
      <c r="N48" s="120"/>
      <c r="O48" s="120"/>
      <c r="P48" s="120"/>
    </row>
    <row r="49" spans="1:16" s="119" customFormat="1">
      <c r="A49" s="120"/>
      <c r="B49" s="120"/>
      <c r="C49" s="120"/>
      <c r="D49" s="146"/>
      <c r="E49" s="146"/>
      <c r="F49" s="146"/>
      <c r="G49" s="146"/>
      <c r="H49" s="146"/>
      <c r="K49" s="120"/>
      <c r="L49" s="120"/>
      <c r="M49" s="120"/>
      <c r="N49" s="120"/>
      <c r="O49" s="120"/>
      <c r="P49" s="120"/>
    </row>
    <row r="50" spans="1:16" s="119" customFormat="1">
      <c r="A50" s="120"/>
      <c r="B50" s="120"/>
      <c r="C50" s="120"/>
      <c r="D50" s="146"/>
      <c r="E50" s="146"/>
      <c r="F50" s="146"/>
      <c r="G50" s="146"/>
      <c r="H50" s="146"/>
      <c r="K50" s="120"/>
      <c r="L50" s="120"/>
      <c r="M50" s="120"/>
      <c r="N50" s="120"/>
      <c r="O50" s="120"/>
      <c r="P50" s="120"/>
    </row>
    <row r="51" spans="1:16" s="119" customFormat="1">
      <c r="A51" s="120"/>
      <c r="B51" s="120"/>
      <c r="C51" s="120"/>
      <c r="D51" s="146"/>
      <c r="E51" s="146"/>
      <c r="F51" s="146"/>
      <c r="G51" s="146"/>
      <c r="H51" s="146"/>
      <c r="K51" s="120"/>
      <c r="L51" s="120"/>
      <c r="M51" s="120"/>
      <c r="N51" s="120"/>
      <c r="O51" s="120"/>
      <c r="P51" s="120"/>
    </row>
    <row r="52" spans="1:16" s="119" customFormat="1">
      <c r="A52" s="120"/>
      <c r="B52" s="120"/>
      <c r="C52" s="120"/>
      <c r="D52" s="146"/>
      <c r="E52" s="146"/>
      <c r="F52" s="146"/>
      <c r="G52" s="146"/>
      <c r="H52" s="146"/>
      <c r="K52" s="120"/>
      <c r="L52" s="120"/>
      <c r="M52" s="120"/>
      <c r="N52" s="120"/>
      <c r="O52" s="120"/>
      <c r="P52" s="120"/>
    </row>
    <row r="53" spans="1:16" s="119" customFormat="1">
      <c r="A53" s="120"/>
      <c r="B53" s="120"/>
      <c r="C53" s="120"/>
      <c r="D53" s="146"/>
      <c r="E53" s="146"/>
      <c r="F53" s="146"/>
      <c r="G53" s="146"/>
      <c r="H53" s="146"/>
      <c r="K53" s="120"/>
      <c r="L53" s="120"/>
      <c r="M53" s="120"/>
      <c r="N53" s="120"/>
      <c r="O53" s="120"/>
      <c r="P53" s="120"/>
    </row>
    <row r="54" spans="1:16" s="119" customFormat="1">
      <c r="A54" s="120"/>
      <c r="B54" s="120"/>
      <c r="C54" s="120"/>
      <c r="D54" s="146"/>
      <c r="E54" s="146"/>
      <c r="F54" s="146"/>
      <c r="G54" s="146"/>
      <c r="H54" s="146"/>
      <c r="K54" s="120"/>
      <c r="L54" s="120"/>
      <c r="M54" s="120"/>
      <c r="N54" s="120"/>
      <c r="O54" s="120"/>
      <c r="P54" s="120"/>
    </row>
    <row r="55" spans="1:16" s="119" customFormat="1">
      <c r="A55" s="120"/>
      <c r="B55" s="120"/>
      <c r="C55" s="120"/>
      <c r="D55" s="146"/>
      <c r="E55" s="146"/>
      <c r="F55" s="146"/>
      <c r="G55" s="146"/>
      <c r="H55" s="146"/>
      <c r="K55" s="120"/>
      <c r="L55" s="120"/>
      <c r="M55" s="120"/>
      <c r="N55" s="120"/>
      <c r="O55" s="120"/>
      <c r="P55" s="120"/>
    </row>
    <row r="56" spans="1:16" s="119" customFormat="1">
      <c r="A56" s="120"/>
      <c r="B56" s="120"/>
      <c r="C56" s="120"/>
      <c r="D56" s="146"/>
      <c r="E56" s="146"/>
      <c r="F56" s="146"/>
      <c r="G56" s="146"/>
      <c r="H56" s="146"/>
      <c r="K56" s="120"/>
      <c r="L56" s="120"/>
      <c r="M56" s="120"/>
      <c r="N56" s="120"/>
      <c r="O56" s="120"/>
      <c r="P56" s="120"/>
    </row>
    <row r="57" spans="1:16" s="119" customFormat="1">
      <c r="A57" s="120"/>
      <c r="B57" s="120"/>
      <c r="C57" s="120"/>
      <c r="D57" s="146"/>
      <c r="E57" s="146"/>
      <c r="F57" s="146"/>
      <c r="G57" s="146"/>
      <c r="H57" s="146"/>
      <c r="K57" s="120"/>
      <c r="L57" s="120"/>
      <c r="M57" s="120"/>
      <c r="N57" s="120"/>
      <c r="O57" s="120"/>
      <c r="P57" s="120"/>
    </row>
    <row r="58" spans="1:16" s="119" customFormat="1">
      <c r="A58" s="120"/>
      <c r="B58" s="120"/>
      <c r="C58" s="120"/>
      <c r="D58" s="146"/>
      <c r="E58" s="146"/>
      <c r="F58" s="146"/>
      <c r="G58" s="146"/>
      <c r="H58" s="146"/>
      <c r="K58" s="120"/>
      <c r="L58" s="120"/>
      <c r="M58" s="120"/>
      <c r="N58" s="120"/>
      <c r="O58" s="120"/>
      <c r="P58" s="120"/>
    </row>
    <row r="59" spans="1:16" s="119" customFormat="1">
      <c r="A59" s="120"/>
      <c r="B59" s="120"/>
      <c r="C59" s="120"/>
      <c r="D59" s="146"/>
      <c r="E59" s="146"/>
      <c r="F59" s="146"/>
      <c r="G59" s="146"/>
      <c r="H59" s="146"/>
      <c r="K59" s="120"/>
      <c r="L59" s="120"/>
      <c r="M59" s="120"/>
      <c r="N59" s="120"/>
      <c r="O59" s="120"/>
      <c r="P59" s="120"/>
    </row>
    <row r="60" spans="1:16" s="119" customFormat="1">
      <c r="A60" s="120"/>
      <c r="B60" s="120"/>
      <c r="C60" s="120"/>
      <c r="D60" s="146"/>
      <c r="E60" s="146"/>
      <c r="F60" s="146"/>
      <c r="G60" s="146"/>
      <c r="H60" s="146"/>
      <c r="K60" s="120"/>
      <c r="L60" s="120"/>
      <c r="M60" s="120"/>
      <c r="N60" s="120"/>
      <c r="O60" s="120"/>
      <c r="P60" s="120"/>
    </row>
    <row r="61" spans="1:16" s="119" customFormat="1">
      <c r="A61" s="120"/>
      <c r="B61" s="120"/>
      <c r="C61" s="120"/>
      <c r="D61" s="146"/>
      <c r="E61" s="146"/>
      <c r="F61" s="146"/>
      <c r="G61" s="146"/>
      <c r="H61" s="146"/>
      <c r="K61" s="120"/>
      <c r="L61" s="120"/>
      <c r="M61" s="120"/>
      <c r="N61" s="120"/>
      <c r="O61" s="120"/>
      <c r="P61" s="120"/>
    </row>
    <row r="62" spans="1:16" s="119" customFormat="1">
      <c r="A62" s="120"/>
      <c r="B62" s="120"/>
      <c r="C62" s="120"/>
      <c r="D62" s="146"/>
      <c r="E62" s="146"/>
      <c r="F62" s="146"/>
      <c r="G62" s="146"/>
      <c r="H62" s="146"/>
      <c r="K62" s="120"/>
      <c r="L62" s="120"/>
      <c r="M62" s="120"/>
      <c r="N62" s="120"/>
      <c r="O62" s="120"/>
      <c r="P62" s="120"/>
    </row>
    <row r="63" spans="1:16" s="119" customFormat="1">
      <c r="A63" s="120"/>
      <c r="B63" s="120"/>
      <c r="C63" s="120"/>
      <c r="D63" s="146"/>
      <c r="E63" s="146"/>
      <c r="F63" s="146"/>
      <c r="G63" s="146"/>
      <c r="H63" s="146"/>
      <c r="K63" s="120"/>
      <c r="L63" s="120"/>
      <c r="M63" s="120"/>
      <c r="N63" s="120"/>
      <c r="O63" s="120"/>
      <c r="P63" s="120"/>
    </row>
    <row r="64" spans="1:16" s="119" customFormat="1">
      <c r="A64" s="120"/>
      <c r="B64" s="120"/>
      <c r="C64" s="120"/>
      <c r="D64" s="146"/>
      <c r="E64" s="146"/>
      <c r="F64" s="146"/>
      <c r="G64" s="146"/>
      <c r="H64" s="146"/>
      <c r="K64" s="120"/>
      <c r="L64" s="120"/>
      <c r="M64" s="120"/>
      <c r="N64" s="120"/>
      <c r="O64" s="120"/>
      <c r="P64" s="120"/>
    </row>
    <row r="65" spans="1:16" s="119" customFormat="1">
      <c r="A65" s="120"/>
      <c r="B65" s="120"/>
      <c r="C65" s="120"/>
      <c r="D65" s="146"/>
      <c r="E65" s="146"/>
      <c r="F65" s="146"/>
      <c r="G65" s="146"/>
      <c r="H65" s="146"/>
      <c r="K65" s="120"/>
      <c r="L65" s="120"/>
      <c r="M65" s="120"/>
      <c r="N65" s="120"/>
      <c r="O65" s="120"/>
      <c r="P65" s="120"/>
    </row>
    <row r="66" spans="1:16" s="119" customFormat="1">
      <c r="A66" s="120"/>
      <c r="B66" s="120"/>
      <c r="C66" s="120"/>
      <c r="D66" s="146"/>
      <c r="E66" s="146"/>
      <c r="F66" s="146"/>
      <c r="G66" s="146"/>
      <c r="H66" s="146"/>
      <c r="K66" s="120"/>
      <c r="L66" s="120"/>
      <c r="M66" s="120"/>
      <c r="N66" s="120"/>
      <c r="O66" s="120"/>
      <c r="P66" s="120"/>
    </row>
    <row r="67" spans="1:16" s="119" customFormat="1">
      <c r="A67" s="120"/>
      <c r="B67" s="120"/>
      <c r="C67" s="120"/>
      <c r="D67" s="146"/>
      <c r="E67" s="146"/>
      <c r="F67" s="146"/>
      <c r="G67" s="146"/>
      <c r="H67" s="146"/>
      <c r="K67" s="120"/>
      <c r="L67" s="120"/>
      <c r="M67" s="120"/>
      <c r="N67" s="120"/>
      <c r="O67" s="120"/>
      <c r="P67" s="120"/>
    </row>
    <row r="68" spans="1:16" s="119" customFormat="1">
      <c r="A68" s="120"/>
      <c r="B68" s="120"/>
      <c r="C68" s="120"/>
      <c r="D68" s="146"/>
      <c r="E68" s="146"/>
      <c r="F68" s="146"/>
      <c r="G68" s="146"/>
      <c r="H68" s="146"/>
      <c r="K68" s="120"/>
      <c r="L68" s="120"/>
      <c r="M68" s="120"/>
      <c r="N68" s="120"/>
      <c r="O68" s="120"/>
      <c r="P68" s="120"/>
    </row>
    <row r="69" spans="1:16" s="119" customFormat="1">
      <c r="A69" s="120"/>
      <c r="B69" s="120"/>
      <c r="C69" s="120"/>
      <c r="D69" s="146"/>
      <c r="E69" s="146"/>
      <c r="F69" s="146"/>
      <c r="G69" s="146"/>
      <c r="H69" s="146"/>
      <c r="K69" s="120"/>
      <c r="L69" s="120"/>
      <c r="M69" s="120"/>
      <c r="N69" s="120"/>
      <c r="O69" s="120"/>
      <c r="P69" s="120"/>
    </row>
    <row r="70" spans="1:16" s="119" customFormat="1">
      <c r="A70" s="120"/>
      <c r="B70" s="120"/>
      <c r="C70" s="120"/>
      <c r="D70" s="146"/>
      <c r="E70" s="146"/>
      <c r="F70" s="146"/>
      <c r="G70" s="146"/>
      <c r="H70" s="146"/>
      <c r="K70" s="120"/>
      <c r="L70" s="120"/>
      <c r="M70" s="120"/>
      <c r="N70" s="120"/>
      <c r="O70" s="120"/>
      <c r="P70" s="120"/>
    </row>
    <row r="71" spans="1:16" s="119" customFormat="1">
      <c r="A71" s="120"/>
      <c r="B71" s="120"/>
      <c r="C71" s="120"/>
      <c r="D71" s="146"/>
      <c r="E71" s="146"/>
      <c r="F71" s="146"/>
      <c r="G71" s="146"/>
      <c r="H71" s="146"/>
      <c r="K71" s="120"/>
      <c r="L71" s="120"/>
      <c r="M71" s="120"/>
      <c r="N71" s="120"/>
      <c r="O71" s="120"/>
      <c r="P71" s="120"/>
    </row>
    <row r="72" spans="1:16" s="119" customFormat="1">
      <c r="A72" s="120"/>
      <c r="B72" s="120"/>
      <c r="C72" s="120"/>
      <c r="D72" s="146"/>
      <c r="E72" s="146"/>
      <c r="F72" s="146"/>
      <c r="G72" s="146"/>
      <c r="H72" s="146"/>
      <c r="K72" s="120"/>
      <c r="L72" s="120"/>
      <c r="M72" s="120"/>
      <c r="N72" s="120"/>
      <c r="O72" s="120"/>
      <c r="P72" s="120"/>
    </row>
    <row r="73" spans="1:16" s="119" customFormat="1">
      <c r="A73" s="120"/>
      <c r="B73" s="120"/>
      <c r="C73" s="120"/>
      <c r="D73" s="146"/>
      <c r="E73" s="146"/>
      <c r="F73" s="146"/>
      <c r="G73" s="146"/>
      <c r="H73" s="146"/>
      <c r="K73" s="120"/>
      <c r="L73" s="120"/>
      <c r="M73" s="120"/>
      <c r="N73" s="120"/>
      <c r="O73" s="120"/>
      <c r="P73" s="120"/>
    </row>
    <row r="74" spans="1:16" s="119" customFormat="1">
      <c r="A74" s="120"/>
      <c r="B74" s="120"/>
      <c r="C74" s="120"/>
      <c r="D74" s="146"/>
      <c r="E74" s="146"/>
      <c r="F74" s="146"/>
      <c r="G74" s="146"/>
      <c r="H74" s="146"/>
      <c r="K74" s="120"/>
      <c r="L74" s="120"/>
      <c r="M74" s="120"/>
      <c r="N74" s="120"/>
      <c r="O74" s="120"/>
      <c r="P74" s="120"/>
    </row>
    <row r="75" spans="1:16" s="119" customFormat="1">
      <c r="A75" s="120"/>
      <c r="B75" s="120"/>
      <c r="C75" s="120"/>
      <c r="D75" s="146"/>
      <c r="E75" s="146"/>
      <c r="F75" s="146"/>
      <c r="G75" s="146"/>
      <c r="H75" s="146"/>
      <c r="K75" s="120"/>
      <c r="L75" s="120"/>
      <c r="M75" s="120"/>
      <c r="N75" s="120"/>
      <c r="O75" s="120"/>
      <c r="P75" s="120"/>
    </row>
    <row r="76" spans="1:16" s="119" customFormat="1">
      <c r="A76" s="120"/>
      <c r="B76" s="120"/>
      <c r="C76" s="120"/>
      <c r="D76" s="146"/>
      <c r="E76" s="146"/>
      <c r="F76" s="146"/>
      <c r="G76" s="146"/>
      <c r="H76" s="146"/>
      <c r="K76" s="120"/>
      <c r="L76" s="120"/>
      <c r="M76" s="120"/>
      <c r="N76" s="120"/>
      <c r="O76" s="120"/>
      <c r="P76" s="120"/>
    </row>
    <row r="77" spans="1:16" s="119" customFormat="1">
      <c r="A77" s="120"/>
      <c r="B77" s="120"/>
      <c r="C77" s="120"/>
      <c r="D77" s="146"/>
      <c r="E77" s="146"/>
      <c r="F77" s="146"/>
      <c r="G77" s="146"/>
      <c r="H77" s="146"/>
      <c r="K77" s="120"/>
      <c r="L77" s="120"/>
      <c r="M77" s="120"/>
      <c r="N77" s="120"/>
      <c r="O77" s="120"/>
      <c r="P77" s="120"/>
    </row>
    <row r="78" spans="1:16" s="119" customFormat="1">
      <c r="A78" s="120"/>
      <c r="B78" s="120"/>
      <c r="C78" s="120"/>
      <c r="D78" s="146"/>
      <c r="E78" s="146"/>
      <c r="F78" s="146"/>
      <c r="G78" s="146"/>
      <c r="H78" s="146"/>
      <c r="K78" s="120"/>
      <c r="L78" s="120"/>
      <c r="M78" s="120"/>
      <c r="N78" s="120"/>
      <c r="O78" s="120"/>
      <c r="P78" s="120"/>
    </row>
    <row r="79" spans="1:16" s="119" customFormat="1">
      <c r="A79" s="120"/>
      <c r="B79" s="120"/>
      <c r="C79" s="120"/>
      <c r="D79" s="146"/>
      <c r="E79" s="146"/>
      <c r="F79" s="146"/>
      <c r="G79" s="146"/>
      <c r="H79" s="146"/>
      <c r="K79" s="120"/>
      <c r="L79" s="120"/>
      <c r="M79" s="120"/>
      <c r="N79" s="120"/>
      <c r="O79" s="120"/>
      <c r="P79" s="120"/>
    </row>
    <row r="80" spans="1:16" s="119" customFormat="1">
      <c r="A80" s="120"/>
      <c r="B80" s="120"/>
      <c r="C80" s="120"/>
      <c r="D80" s="146"/>
      <c r="E80" s="146"/>
      <c r="F80" s="146"/>
      <c r="G80" s="146"/>
      <c r="H80" s="146"/>
      <c r="K80" s="120"/>
      <c r="L80" s="120"/>
      <c r="M80" s="120"/>
      <c r="N80" s="120"/>
      <c r="O80" s="120"/>
      <c r="P80" s="120"/>
    </row>
    <row r="81" spans="1:16" s="119" customFormat="1">
      <c r="A81" s="120"/>
      <c r="B81" s="120"/>
      <c r="C81" s="120"/>
      <c r="D81" s="146"/>
      <c r="E81" s="146"/>
      <c r="F81" s="146"/>
      <c r="G81" s="146"/>
      <c r="H81" s="146"/>
      <c r="K81" s="120"/>
      <c r="L81" s="120"/>
      <c r="M81" s="120"/>
      <c r="N81" s="120"/>
      <c r="O81" s="120"/>
      <c r="P81" s="120"/>
    </row>
    <row r="82" spans="1:16" s="119" customFormat="1">
      <c r="A82" s="120"/>
      <c r="B82" s="120"/>
      <c r="C82" s="120"/>
      <c r="D82" s="146"/>
      <c r="E82" s="146"/>
      <c r="F82" s="146"/>
      <c r="G82" s="146"/>
      <c r="H82" s="146"/>
      <c r="K82" s="120"/>
      <c r="L82" s="120"/>
      <c r="M82" s="120"/>
      <c r="N82" s="120"/>
      <c r="O82" s="120"/>
      <c r="P82" s="120"/>
    </row>
    <row r="83" spans="1:16" s="119" customFormat="1">
      <c r="A83" s="120"/>
      <c r="B83" s="120"/>
      <c r="C83" s="120"/>
      <c r="D83" s="146"/>
      <c r="E83" s="146"/>
      <c r="F83" s="146"/>
      <c r="G83" s="146"/>
      <c r="H83" s="146"/>
      <c r="K83" s="120"/>
      <c r="L83" s="120"/>
      <c r="M83" s="120"/>
      <c r="N83" s="120"/>
      <c r="O83" s="120"/>
      <c r="P83" s="120"/>
    </row>
    <row r="84" spans="1:16" s="119" customFormat="1">
      <c r="A84" s="120"/>
      <c r="B84" s="120"/>
      <c r="C84" s="120"/>
      <c r="D84" s="146"/>
      <c r="E84" s="146"/>
      <c r="F84" s="146"/>
      <c r="G84" s="146"/>
      <c r="H84" s="146"/>
      <c r="K84" s="120"/>
      <c r="L84" s="120"/>
      <c r="M84" s="120"/>
      <c r="N84" s="120"/>
      <c r="O84" s="120"/>
      <c r="P84" s="120"/>
    </row>
    <row r="85" spans="1:16" s="119" customFormat="1">
      <c r="A85" s="120"/>
      <c r="B85" s="120"/>
      <c r="C85" s="120"/>
      <c r="D85" s="146"/>
      <c r="E85" s="146"/>
      <c r="F85" s="146"/>
      <c r="G85" s="146"/>
      <c r="H85" s="146"/>
      <c r="K85" s="120"/>
      <c r="L85" s="120"/>
      <c r="M85" s="120"/>
      <c r="N85" s="120"/>
      <c r="O85" s="120"/>
      <c r="P85" s="120"/>
    </row>
    <row r="86" spans="1:16" s="119" customFormat="1">
      <c r="A86" s="120"/>
      <c r="B86" s="120"/>
      <c r="C86" s="120"/>
      <c r="D86" s="146"/>
      <c r="E86" s="146"/>
      <c r="F86" s="146"/>
      <c r="G86" s="146"/>
      <c r="H86" s="146"/>
      <c r="K86" s="120"/>
      <c r="L86" s="120"/>
      <c r="M86" s="120"/>
      <c r="N86" s="120"/>
      <c r="O86" s="120"/>
      <c r="P86" s="120"/>
    </row>
    <row r="87" spans="1:16" s="119" customFormat="1">
      <c r="A87" s="120"/>
      <c r="B87" s="120"/>
      <c r="C87" s="120"/>
      <c r="D87" s="146"/>
      <c r="E87" s="146"/>
      <c r="F87" s="146"/>
      <c r="G87" s="146"/>
      <c r="H87" s="146"/>
      <c r="K87" s="120"/>
      <c r="L87" s="120"/>
      <c r="M87" s="120"/>
      <c r="N87" s="120"/>
      <c r="O87" s="120"/>
      <c r="P87" s="120"/>
    </row>
    <row r="88" spans="1:16" s="119" customFormat="1">
      <c r="A88" s="120"/>
      <c r="B88" s="120"/>
      <c r="C88" s="120"/>
      <c r="D88" s="146"/>
      <c r="E88" s="146"/>
      <c r="F88" s="146"/>
      <c r="G88" s="146"/>
      <c r="H88" s="146"/>
      <c r="K88" s="120"/>
      <c r="L88" s="120"/>
      <c r="M88" s="120"/>
      <c r="N88" s="120"/>
      <c r="O88" s="120"/>
      <c r="P88" s="120"/>
    </row>
    <row r="89" spans="1:16" s="119" customFormat="1">
      <c r="A89" s="120"/>
      <c r="B89" s="120"/>
      <c r="C89" s="120"/>
      <c r="D89" s="146"/>
      <c r="E89" s="146"/>
      <c r="F89" s="146"/>
      <c r="G89" s="146"/>
      <c r="H89" s="146"/>
      <c r="K89" s="120"/>
      <c r="L89" s="120"/>
      <c r="M89" s="120"/>
      <c r="N89" s="120"/>
      <c r="O89" s="120"/>
      <c r="P89" s="120"/>
    </row>
    <row r="90" spans="1:16" s="119" customFormat="1">
      <c r="A90" s="120"/>
      <c r="B90" s="120"/>
      <c r="C90" s="120"/>
      <c r="D90" s="146"/>
      <c r="E90" s="146"/>
      <c r="F90" s="146"/>
      <c r="G90" s="146"/>
      <c r="H90" s="146"/>
      <c r="K90" s="120"/>
      <c r="L90" s="120"/>
      <c r="M90" s="120"/>
      <c r="N90" s="120"/>
      <c r="O90" s="120"/>
      <c r="P90" s="120"/>
    </row>
    <row r="91" spans="1:16" s="119" customFormat="1">
      <c r="A91" s="120"/>
      <c r="B91" s="120"/>
      <c r="C91" s="120"/>
      <c r="D91" s="146"/>
      <c r="E91" s="146"/>
      <c r="F91" s="146"/>
      <c r="G91" s="146"/>
      <c r="H91" s="146"/>
      <c r="K91" s="120"/>
      <c r="L91" s="120"/>
      <c r="M91" s="120"/>
      <c r="N91" s="120"/>
      <c r="O91" s="120"/>
      <c r="P91" s="120"/>
    </row>
    <row r="92" spans="1:16" s="119" customFormat="1">
      <c r="A92" s="120"/>
      <c r="B92" s="120"/>
      <c r="C92" s="120"/>
      <c r="D92" s="146"/>
      <c r="E92" s="146"/>
      <c r="F92" s="146"/>
      <c r="G92" s="146"/>
      <c r="H92" s="146"/>
      <c r="K92" s="120"/>
      <c r="L92" s="120"/>
      <c r="M92" s="120"/>
      <c r="N92" s="120"/>
      <c r="O92" s="120"/>
      <c r="P92" s="120"/>
    </row>
    <row r="93" spans="1:16" s="119" customFormat="1">
      <c r="A93" s="120"/>
      <c r="B93" s="120"/>
      <c r="C93" s="120"/>
      <c r="D93" s="146"/>
      <c r="E93" s="146"/>
      <c r="F93" s="146"/>
      <c r="G93" s="146"/>
      <c r="H93" s="146"/>
      <c r="K93" s="120"/>
      <c r="L93" s="120"/>
      <c r="M93" s="120"/>
      <c r="N93" s="120"/>
      <c r="O93" s="120"/>
      <c r="P93" s="120"/>
    </row>
    <row r="94" spans="1:16" s="119" customFormat="1">
      <c r="A94" s="120"/>
      <c r="B94" s="120"/>
      <c r="C94" s="120"/>
      <c r="D94" s="146"/>
      <c r="E94" s="146"/>
      <c r="F94" s="146"/>
      <c r="G94" s="146"/>
      <c r="H94" s="146"/>
      <c r="K94" s="120"/>
      <c r="L94" s="120"/>
      <c r="M94" s="120"/>
      <c r="N94" s="120"/>
      <c r="O94" s="120"/>
      <c r="P94" s="120"/>
    </row>
    <row r="95" spans="1:16" s="119" customFormat="1">
      <c r="A95" s="120"/>
      <c r="B95" s="120"/>
      <c r="C95" s="120"/>
      <c r="D95" s="146"/>
      <c r="E95" s="146"/>
      <c r="F95" s="146"/>
      <c r="G95" s="146"/>
      <c r="H95" s="146"/>
      <c r="K95" s="120"/>
      <c r="L95" s="120"/>
      <c r="M95" s="120"/>
      <c r="N95" s="120"/>
      <c r="O95" s="120"/>
      <c r="P95" s="120"/>
    </row>
    <row r="96" spans="1:16" s="119" customFormat="1">
      <c r="A96" s="120"/>
      <c r="B96" s="120"/>
      <c r="C96" s="120"/>
      <c r="D96" s="146"/>
      <c r="E96" s="146"/>
      <c r="F96" s="146"/>
      <c r="G96" s="146"/>
      <c r="H96" s="146"/>
      <c r="K96" s="120"/>
      <c r="L96" s="120"/>
      <c r="M96" s="120"/>
      <c r="N96" s="120"/>
      <c r="O96" s="120"/>
      <c r="P96" s="120"/>
    </row>
    <row r="97" spans="1:16" s="119" customFormat="1">
      <c r="A97" s="120"/>
      <c r="B97" s="120"/>
      <c r="C97" s="120"/>
      <c r="D97" s="146"/>
      <c r="E97" s="146"/>
      <c r="F97" s="146"/>
      <c r="G97" s="146"/>
      <c r="H97" s="146"/>
      <c r="K97" s="120"/>
      <c r="L97" s="120"/>
      <c r="M97" s="120"/>
      <c r="N97" s="120"/>
      <c r="O97" s="120"/>
      <c r="P97" s="120"/>
    </row>
    <row r="98" spans="1:16" s="119" customFormat="1">
      <c r="A98" s="120"/>
      <c r="B98" s="120"/>
      <c r="C98" s="120"/>
      <c r="D98" s="146"/>
      <c r="E98" s="146"/>
      <c r="F98" s="146"/>
      <c r="G98" s="146"/>
      <c r="H98" s="146"/>
      <c r="K98" s="120"/>
      <c r="L98" s="120"/>
      <c r="M98" s="120"/>
      <c r="N98" s="120"/>
      <c r="O98" s="120"/>
      <c r="P98" s="120"/>
    </row>
    <row r="99" spans="1:16" s="119" customFormat="1">
      <c r="A99" s="120"/>
      <c r="B99" s="120"/>
      <c r="C99" s="120"/>
      <c r="D99" s="146"/>
      <c r="E99" s="146"/>
      <c r="F99" s="146"/>
      <c r="G99" s="146"/>
      <c r="H99" s="146"/>
      <c r="K99" s="120"/>
      <c r="L99" s="120"/>
      <c r="M99" s="120"/>
      <c r="N99" s="120"/>
      <c r="O99" s="120"/>
      <c r="P99" s="120"/>
    </row>
    <row r="100" spans="1:16" s="119" customFormat="1">
      <c r="A100" s="120"/>
      <c r="B100" s="120"/>
      <c r="C100" s="120"/>
      <c r="D100" s="146"/>
      <c r="E100" s="146"/>
      <c r="F100" s="146"/>
      <c r="G100" s="146"/>
      <c r="H100" s="146"/>
      <c r="K100" s="120"/>
      <c r="L100" s="120"/>
      <c r="M100" s="120"/>
      <c r="N100" s="120"/>
      <c r="O100" s="120"/>
      <c r="P100" s="120"/>
    </row>
    <row r="101" spans="1:16" s="119" customFormat="1">
      <c r="A101" s="120"/>
      <c r="B101" s="120"/>
      <c r="C101" s="120"/>
      <c r="D101" s="146"/>
      <c r="E101" s="146"/>
      <c r="F101" s="146"/>
      <c r="G101" s="146"/>
      <c r="H101" s="146"/>
      <c r="K101" s="120"/>
      <c r="L101" s="120"/>
      <c r="M101" s="120"/>
      <c r="N101" s="120"/>
      <c r="O101" s="120"/>
      <c r="P101" s="120"/>
    </row>
    <row r="102" spans="1:16" s="119" customFormat="1">
      <c r="A102" s="120"/>
      <c r="B102" s="120"/>
      <c r="C102" s="120"/>
      <c r="D102" s="146"/>
      <c r="E102" s="146"/>
      <c r="F102" s="146"/>
      <c r="G102" s="146"/>
      <c r="H102" s="146"/>
      <c r="K102" s="120"/>
      <c r="L102" s="120"/>
      <c r="M102" s="120"/>
      <c r="N102" s="120"/>
      <c r="O102" s="120"/>
      <c r="P102" s="120"/>
    </row>
    <row r="103" spans="1:16" s="119" customFormat="1">
      <c r="A103" s="120"/>
      <c r="B103" s="120"/>
      <c r="C103" s="120"/>
      <c r="D103" s="146"/>
      <c r="E103" s="146"/>
      <c r="F103" s="146"/>
      <c r="G103" s="146"/>
      <c r="H103" s="146"/>
      <c r="K103" s="120"/>
      <c r="L103" s="120"/>
      <c r="M103" s="120"/>
      <c r="N103" s="120"/>
      <c r="O103" s="120"/>
      <c r="P103" s="120"/>
    </row>
    <row r="104" spans="1:16" s="119" customFormat="1">
      <c r="A104" s="120"/>
      <c r="B104" s="120"/>
      <c r="C104" s="120"/>
      <c r="D104" s="146"/>
      <c r="E104" s="146"/>
      <c r="F104" s="146"/>
      <c r="G104" s="146"/>
      <c r="H104" s="146"/>
      <c r="K104" s="120"/>
      <c r="L104" s="120"/>
      <c r="M104" s="120"/>
      <c r="N104" s="120"/>
      <c r="O104" s="120"/>
      <c r="P104" s="120"/>
    </row>
    <row r="105" spans="1:16" s="119" customFormat="1">
      <c r="A105" s="120"/>
      <c r="B105" s="120"/>
      <c r="C105" s="120"/>
      <c r="D105" s="146"/>
      <c r="E105" s="146"/>
      <c r="F105" s="146"/>
      <c r="G105" s="146"/>
      <c r="H105" s="146"/>
      <c r="K105" s="120"/>
      <c r="L105" s="120"/>
      <c r="M105" s="120"/>
      <c r="N105" s="120"/>
      <c r="O105" s="120"/>
      <c r="P105" s="120"/>
    </row>
    <row r="106" spans="1:16" s="119" customFormat="1">
      <c r="A106" s="120"/>
      <c r="B106" s="120"/>
      <c r="C106" s="120"/>
      <c r="D106" s="146"/>
      <c r="E106" s="146"/>
      <c r="F106" s="146"/>
      <c r="G106" s="146"/>
      <c r="H106" s="146"/>
      <c r="K106" s="120"/>
      <c r="L106" s="120"/>
      <c r="M106" s="120"/>
      <c r="N106" s="120"/>
      <c r="O106" s="120"/>
      <c r="P106" s="120"/>
    </row>
    <row r="107" spans="1:16" s="119" customFormat="1">
      <c r="A107" s="120"/>
      <c r="B107" s="120"/>
      <c r="C107" s="120"/>
      <c r="D107" s="146"/>
      <c r="E107" s="146"/>
      <c r="F107" s="146"/>
      <c r="G107" s="146"/>
      <c r="H107" s="146"/>
      <c r="K107" s="120"/>
      <c r="L107" s="120"/>
      <c r="M107" s="120"/>
      <c r="N107" s="120"/>
      <c r="O107" s="120"/>
      <c r="P107" s="120"/>
    </row>
    <row r="108" spans="1:16" s="119" customFormat="1">
      <c r="A108" s="120"/>
      <c r="B108" s="120"/>
      <c r="C108" s="120"/>
      <c r="D108" s="146"/>
      <c r="E108" s="146"/>
      <c r="F108" s="146"/>
      <c r="G108" s="146"/>
      <c r="H108" s="146"/>
      <c r="K108" s="120"/>
      <c r="L108" s="120"/>
      <c r="M108" s="120"/>
      <c r="N108" s="120"/>
      <c r="O108" s="120"/>
      <c r="P108" s="120"/>
    </row>
    <row r="109" spans="1:16" s="119" customFormat="1">
      <c r="A109" s="120"/>
      <c r="B109" s="120"/>
      <c r="C109" s="120"/>
      <c r="D109" s="146"/>
      <c r="E109" s="146"/>
      <c r="F109" s="146"/>
      <c r="G109" s="146"/>
      <c r="H109" s="146"/>
      <c r="K109" s="120"/>
      <c r="L109" s="120"/>
      <c r="M109" s="120"/>
      <c r="N109" s="120"/>
      <c r="O109" s="120"/>
      <c r="P109" s="120"/>
    </row>
    <row r="110" spans="1:16" s="119" customFormat="1">
      <c r="A110" s="120"/>
      <c r="B110" s="120"/>
      <c r="C110" s="120"/>
      <c r="D110" s="146"/>
      <c r="E110" s="146"/>
      <c r="F110" s="146"/>
      <c r="G110" s="146"/>
      <c r="H110" s="146"/>
      <c r="K110" s="120"/>
      <c r="L110" s="120"/>
      <c r="M110" s="120"/>
      <c r="N110" s="120"/>
      <c r="O110" s="120"/>
      <c r="P110" s="120"/>
    </row>
    <row r="111" spans="1:16" s="119" customFormat="1">
      <c r="A111" s="120"/>
      <c r="B111" s="120"/>
      <c r="C111" s="120"/>
      <c r="D111" s="146"/>
      <c r="E111" s="146"/>
      <c r="F111" s="146"/>
      <c r="G111" s="146"/>
      <c r="H111" s="146"/>
      <c r="K111" s="120"/>
      <c r="L111" s="120"/>
      <c r="M111" s="120"/>
      <c r="N111" s="120"/>
      <c r="O111" s="120"/>
      <c r="P111" s="120"/>
    </row>
    <row r="112" spans="1:16" s="119" customFormat="1">
      <c r="A112" s="120"/>
      <c r="B112" s="120"/>
      <c r="C112" s="120"/>
      <c r="D112" s="146"/>
      <c r="E112" s="146"/>
      <c r="F112" s="146"/>
      <c r="G112" s="146"/>
      <c r="H112" s="146"/>
      <c r="K112" s="120"/>
      <c r="L112" s="120"/>
      <c r="M112" s="120"/>
      <c r="N112" s="120"/>
      <c r="O112" s="120"/>
      <c r="P112" s="120"/>
    </row>
    <row r="113" spans="1:16" s="119" customFormat="1">
      <c r="A113" s="120"/>
      <c r="B113" s="120"/>
      <c r="C113" s="120"/>
      <c r="D113" s="146"/>
      <c r="E113" s="146"/>
      <c r="F113" s="146"/>
      <c r="G113" s="146"/>
      <c r="H113" s="146"/>
      <c r="K113" s="120"/>
      <c r="L113" s="120"/>
      <c r="M113" s="120"/>
      <c r="N113" s="120"/>
      <c r="O113" s="120"/>
      <c r="P113" s="120"/>
    </row>
    <row r="114" spans="1:16" s="119" customFormat="1">
      <c r="A114" s="120"/>
      <c r="B114" s="120"/>
      <c r="C114" s="120"/>
      <c r="D114" s="146"/>
      <c r="E114" s="146"/>
      <c r="F114" s="146"/>
      <c r="G114" s="146"/>
      <c r="H114" s="146"/>
      <c r="K114" s="120"/>
      <c r="L114" s="120"/>
      <c r="M114" s="120"/>
      <c r="N114" s="120"/>
      <c r="O114" s="120"/>
      <c r="P114" s="120"/>
    </row>
    <row r="115" spans="1:16" s="119" customFormat="1">
      <c r="A115" s="120"/>
      <c r="B115" s="120"/>
      <c r="C115" s="120"/>
      <c r="D115" s="146"/>
      <c r="E115" s="146"/>
      <c r="F115" s="146"/>
      <c r="G115" s="146"/>
      <c r="H115" s="146"/>
      <c r="K115" s="120"/>
      <c r="L115" s="120"/>
      <c r="M115" s="120"/>
      <c r="N115" s="120"/>
      <c r="O115" s="120"/>
      <c r="P115" s="120"/>
    </row>
    <row r="116" spans="1:16" s="119" customFormat="1">
      <c r="A116" s="120"/>
      <c r="B116" s="120"/>
      <c r="C116" s="120"/>
      <c r="D116" s="146"/>
      <c r="E116" s="146"/>
      <c r="F116" s="146"/>
      <c r="G116" s="146"/>
      <c r="H116" s="146"/>
      <c r="K116" s="120"/>
      <c r="L116" s="120"/>
      <c r="M116" s="120"/>
      <c r="N116" s="120"/>
      <c r="O116" s="120"/>
      <c r="P116" s="120"/>
    </row>
    <row r="117" spans="1:16" s="119" customFormat="1">
      <c r="A117" s="120"/>
      <c r="B117" s="120"/>
      <c r="C117" s="120"/>
      <c r="D117" s="146"/>
      <c r="E117" s="146"/>
      <c r="F117" s="146"/>
      <c r="G117" s="146"/>
      <c r="H117" s="146"/>
      <c r="K117" s="120"/>
      <c r="L117" s="120"/>
      <c r="M117" s="120"/>
      <c r="N117" s="120"/>
      <c r="O117" s="120"/>
      <c r="P117" s="120"/>
    </row>
    <row r="118" spans="1:16" s="119" customFormat="1">
      <c r="A118" s="120"/>
      <c r="B118" s="120"/>
      <c r="C118" s="120"/>
      <c r="D118" s="146"/>
      <c r="E118" s="146"/>
      <c r="F118" s="146"/>
      <c r="G118" s="146"/>
      <c r="H118" s="146"/>
      <c r="K118" s="120"/>
      <c r="L118" s="120"/>
      <c r="M118" s="120"/>
      <c r="N118" s="120"/>
      <c r="O118" s="120"/>
      <c r="P118" s="120"/>
    </row>
    <row r="119" spans="1:16" s="119" customFormat="1">
      <c r="A119" s="120"/>
      <c r="B119" s="120"/>
      <c r="C119" s="120"/>
      <c r="D119" s="146"/>
      <c r="E119" s="146"/>
      <c r="F119" s="146"/>
      <c r="G119" s="146"/>
      <c r="H119" s="146"/>
      <c r="K119" s="120"/>
      <c r="L119" s="120"/>
      <c r="M119" s="120"/>
      <c r="N119" s="120"/>
      <c r="O119" s="120"/>
      <c r="P119" s="120"/>
    </row>
    <row r="120" spans="1:16" s="119" customFormat="1">
      <c r="A120" s="120"/>
      <c r="B120" s="120"/>
      <c r="C120" s="120"/>
      <c r="D120" s="146"/>
      <c r="E120" s="146"/>
      <c r="F120" s="146"/>
      <c r="G120" s="146"/>
      <c r="H120" s="146"/>
      <c r="K120" s="120"/>
      <c r="L120" s="120"/>
      <c r="M120" s="120"/>
      <c r="N120" s="120"/>
      <c r="O120" s="120"/>
      <c r="P120" s="120"/>
    </row>
    <row r="121" spans="1:16" s="119" customFormat="1">
      <c r="A121" s="120"/>
      <c r="B121" s="120"/>
      <c r="C121" s="120"/>
      <c r="D121" s="146"/>
      <c r="E121" s="146"/>
      <c r="F121" s="146"/>
      <c r="G121" s="146"/>
      <c r="H121" s="146"/>
      <c r="K121" s="120"/>
      <c r="L121" s="120"/>
      <c r="M121" s="120"/>
      <c r="N121" s="120"/>
      <c r="O121" s="120"/>
      <c r="P121" s="120"/>
    </row>
    <row r="122" spans="1:16" s="119" customFormat="1">
      <c r="A122" s="120"/>
      <c r="B122" s="120"/>
      <c r="C122" s="120"/>
      <c r="D122" s="146"/>
      <c r="E122" s="146"/>
      <c r="F122" s="146"/>
      <c r="G122" s="146"/>
      <c r="H122" s="146"/>
      <c r="K122" s="120"/>
      <c r="L122" s="120"/>
      <c r="M122" s="120"/>
      <c r="N122" s="120"/>
      <c r="O122" s="120"/>
      <c r="P122" s="120"/>
    </row>
    <row r="123" spans="1:16" s="119" customFormat="1">
      <c r="A123" s="120"/>
      <c r="B123" s="120"/>
      <c r="C123" s="120"/>
      <c r="D123" s="146"/>
      <c r="E123" s="146"/>
      <c r="F123" s="146"/>
      <c r="G123" s="146"/>
      <c r="H123" s="146"/>
      <c r="K123" s="120"/>
      <c r="L123" s="120"/>
      <c r="M123" s="120"/>
      <c r="N123" s="120"/>
      <c r="O123" s="120"/>
      <c r="P123" s="120"/>
    </row>
    <row r="124" spans="1:16" s="119" customFormat="1">
      <c r="A124" s="120"/>
      <c r="B124" s="120"/>
      <c r="C124" s="120"/>
      <c r="D124" s="146"/>
      <c r="E124" s="146"/>
      <c r="F124" s="146"/>
      <c r="G124" s="146"/>
      <c r="H124" s="146"/>
      <c r="K124" s="120"/>
      <c r="L124" s="120"/>
      <c r="M124" s="120"/>
      <c r="N124" s="120"/>
      <c r="O124" s="120"/>
      <c r="P124" s="120"/>
    </row>
    <row r="125" spans="1:16" s="119" customFormat="1">
      <c r="A125" s="120"/>
      <c r="B125" s="120"/>
      <c r="C125" s="120"/>
      <c r="D125" s="146"/>
      <c r="E125" s="146"/>
      <c r="F125" s="146"/>
      <c r="G125" s="146"/>
      <c r="H125" s="146"/>
      <c r="K125" s="120"/>
      <c r="L125" s="120"/>
      <c r="M125" s="120"/>
      <c r="N125" s="120"/>
      <c r="O125" s="120"/>
      <c r="P125" s="120"/>
    </row>
    <row r="126" spans="1:16" s="119" customFormat="1">
      <c r="A126" s="120"/>
      <c r="B126" s="120"/>
      <c r="C126" s="120"/>
      <c r="D126" s="146"/>
      <c r="E126" s="146"/>
      <c r="F126" s="146"/>
      <c r="G126" s="146"/>
      <c r="H126" s="146"/>
      <c r="K126" s="120"/>
      <c r="L126" s="120"/>
      <c r="M126" s="120"/>
      <c r="N126" s="120"/>
      <c r="O126" s="120"/>
      <c r="P126" s="120"/>
    </row>
    <row r="127" spans="1:16" s="119" customFormat="1">
      <c r="A127" s="120"/>
      <c r="B127" s="120"/>
      <c r="C127" s="120"/>
      <c r="D127" s="146"/>
      <c r="E127" s="146"/>
      <c r="F127" s="146"/>
      <c r="G127" s="146"/>
      <c r="H127" s="146"/>
      <c r="K127" s="120"/>
      <c r="L127" s="120"/>
      <c r="M127" s="120"/>
      <c r="N127" s="120"/>
      <c r="O127" s="120"/>
      <c r="P127" s="120"/>
    </row>
    <row r="128" spans="1:16" s="119" customFormat="1">
      <c r="A128" s="120"/>
      <c r="B128" s="120"/>
      <c r="C128" s="120"/>
      <c r="D128" s="146"/>
      <c r="E128" s="146"/>
      <c r="F128" s="146"/>
      <c r="G128" s="146"/>
      <c r="H128" s="146"/>
      <c r="K128" s="120"/>
      <c r="L128" s="120"/>
      <c r="M128" s="120"/>
      <c r="N128" s="120"/>
      <c r="O128" s="120"/>
      <c r="P128" s="120"/>
    </row>
    <row r="129" spans="1:16" s="119" customFormat="1">
      <c r="A129" s="120"/>
      <c r="B129" s="120"/>
      <c r="C129" s="120"/>
      <c r="D129" s="146"/>
      <c r="E129" s="146"/>
      <c r="F129" s="146"/>
      <c r="G129" s="146"/>
      <c r="H129" s="146"/>
      <c r="K129" s="120"/>
      <c r="L129" s="120"/>
      <c r="M129" s="120"/>
      <c r="N129" s="120"/>
      <c r="O129" s="120"/>
      <c r="P129" s="120"/>
    </row>
    <row r="130" spans="1:16" s="119" customFormat="1">
      <c r="A130" s="120"/>
      <c r="B130" s="120"/>
      <c r="C130" s="120"/>
      <c r="D130" s="146"/>
      <c r="E130" s="146"/>
      <c r="F130" s="146"/>
      <c r="G130" s="146"/>
      <c r="H130" s="146"/>
      <c r="K130" s="120"/>
      <c r="L130" s="120"/>
      <c r="M130" s="120"/>
      <c r="N130" s="120"/>
      <c r="O130" s="120"/>
      <c r="P130" s="120"/>
    </row>
    <row r="131" spans="1:16" s="119" customFormat="1">
      <c r="A131" s="120"/>
      <c r="B131" s="120"/>
      <c r="C131" s="120"/>
      <c r="D131" s="146"/>
      <c r="E131" s="146"/>
      <c r="F131" s="146"/>
      <c r="G131" s="146"/>
      <c r="H131" s="146"/>
      <c r="K131" s="120"/>
      <c r="L131" s="120"/>
      <c r="M131" s="120"/>
      <c r="N131" s="120"/>
      <c r="O131" s="120"/>
      <c r="P131" s="120"/>
    </row>
    <row r="132" spans="1:16">
      <c r="D132" s="146"/>
      <c r="E132" s="146"/>
      <c r="F132" s="146"/>
      <c r="G132" s="146"/>
      <c r="H132" s="146"/>
    </row>
    <row r="133" spans="1:16">
      <c r="D133" s="146"/>
      <c r="E133" s="146"/>
      <c r="F133" s="146"/>
      <c r="G133" s="146"/>
      <c r="H133" s="146"/>
    </row>
    <row r="134" spans="1:16">
      <c r="D134" s="146"/>
      <c r="E134" s="146"/>
      <c r="F134" s="146"/>
      <c r="G134" s="146"/>
      <c r="H134" s="146"/>
    </row>
    <row r="135" spans="1:16">
      <c r="D135" s="146"/>
      <c r="E135" s="146"/>
      <c r="F135" s="146"/>
      <c r="G135" s="146"/>
      <c r="H135" s="146"/>
    </row>
    <row r="136" spans="1:16">
      <c r="D136" s="146"/>
      <c r="E136" s="146"/>
      <c r="F136" s="146"/>
      <c r="G136" s="146"/>
      <c r="H136" s="146"/>
    </row>
    <row r="137" spans="1:16">
      <c r="D137" s="146"/>
      <c r="E137" s="146"/>
      <c r="F137" s="146"/>
      <c r="G137" s="146"/>
      <c r="H137" s="146"/>
    </row>
    <row r="138" spans="1:16">
      <c r="D138" s="146"/>
      <c r="E138" s="146"/>
      <c r="F138" s="146"/>
      <c r="G138" s="146"/>
      <c r="H138" s="146"/>
    </row>
    <row r="139" spans="1:16">
      <c r="D139" s="146"/>
      <c r="E139" s="146"/>
      <c r="F139" s="146"/>
      <c r="G139" s="146"/>
      <c r="H139" s="146"/>
    </row>
    <row r="140" spans="1:16" s="119" customFormat="1">
      <c r="A140" s="120"/>
      <c r="B140" s="120"/>
      <c r="C140" s="120"/>
      <c r="D140" s="146"/>
      <c r="E140" s="146"/>
      <c r="F140" s="146"/>
      <c r="G140" s="146"/>
      <c r="H140" s="146"/>
      <c r="K140" s="120"/>
      <c r="L140" s="120"/>
      <c r="M140" s="120"/>
      <c r="N140" s="120"/>
      <c r="O140" s="120"/>
      <c r="P140" s="120"/>
    </row>
    <row r="141" spans="1:16" s="119" customFormat="1">
      <c r="A141" s="120"/>
      <c r="B141" s="120"/>
      <c r="C141" s="120"/>
      <c r="D141" s="146"/>
      <c r="E141" s="146"/>
      <c r="F141" s="146"/>
      <c r="G141" s="146"/>
      <c r="H141" s="146"/>
      <c r="K141" s="120"/>
      <c r="L141" s="120"/>
      <c r="M141" s="120"/>
      <c r="N141" s="120"/>
      <c r="O141" s="120"/>
      <c r="P141" s="120"/>
    </row>
    <row r="142" spans="1:16" s="119" customFormat="1">
      <c r="A142" s="120"/>
      <c r="B142" s="120"/>
      <c r="C142" s="120"/>
      <c r="D142" s="146"/>
      <c r="E142" s="146"/>
      <c r="F142" s="146"/>
      <c r="G142" s="146"/>
      <c r="H142" s="146"/>
      <c r="K142" s="120"/>
      <c r="L142" s="120"/>
      <c r="M142" s="120"/>
      <c r="N142" s="120"/>
      <c r="O142" s="120"/>
      <c r="P142" s="120"/>
    </row>
  </sheetData>
  <mergeCells count="17">
    <mergeCell ref="A30:B30"/>
    <mergeCell ref="A1:N1"/>
    <mergeCell ref="G2:H2"/>
    <mergeCell ref="B29:H29"/>
    <mergeCell ref="B31:H31"/>
    <mergeCell ref="A3:C3"/>
    <mergeCell ref="A5:H5"/>
    <mergeCell ref="A7:C7"/>
    <mergeCell ref="A9:A15"/>
    <mergeCell ref="B9:B15"/>
    <mergeCell ref="C9:C15"/>
    <mergeCell ref="D9:G9"/>
    <mergeCell ref="H9:H15"/>
    <mergeCell ref="D10:D15"/>
    <mergeCell ref="E10:E15"/>
    <mergeCell ref="F10:F15"/>
    <mergeCell ref="G10:G15"/>
  </mergeCells>
  <pageMargins left="0.5" right="0.5" top="0.5" bottom="0.5" header="0.5" footer="0.25"/>
  <pageSetup scale="96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zoomScaleSheetLayoutView="100" workbookViewId="0">
      <selection activeCell="D10" sqref="D10:H16"/>
    </sheetView>
  </sheetViews>
  <sheetFormatPr defaultColWidth="9.140625" defaultRowHeight="13.5"/>
  <cols>
    <col min="1" max="1" width="7.7109375" style="151" customWidth="1"/>
    <col min="2" max="2" width="12.5703125" style="152" customWidth="1"/>
    <col min="3" max="3" width="39" style="152" customWidth="1"/>
    <col min="4" max="4" width="13.7109375" style="151" customWidth="1"/>
    <col min="5" max="5" width="13.5703125" style="152" customWidth="1"/>
    <col min="6" max="6" width="13" style="152" customWidth="1"/>
    <col min="7" max="7" width="12.140625" style="152" customWidth="1"/>
    <col min="8" max="8" width="12.28515625" style="151" customWidth="1"/>
    <col min="9" max="248" width="9.140625" style="150"/>
    <col min="249" max="249" width="7.7109375" style="150" customWidth="1"/>
    <col min="250" max="250" width="12.5703125" style="150" customWidth="1"/>
    <col min="251" max="251" width="41.42578125" style="150" customWidth="1"/>
    <col min="252" max="252" width="13.7109375" style="150" customWidth="1"/>
    <col min="253" max="253" width="13.5703125" style="150" customWidth="1"/>
    <col min="254" max="254" width="13" style="150" customWidth="1"/>
    <col min="255" max="255" width="12.140625" style="150" customWidth="1"/>
    <col min="256" max="256" width="12.28515625" style="150" customWidth="1"/>
    <col min="257" max="504" width="9.140625" style="150"/>
    <col min="505" max="505" width="7.7109375" style="150" customWidth="1"/>
    <col min="506" max="506" width="12.5703125" style="150" customWidth="1"/>
    <col min="507" max="507" width="41.42578125" style="150" customWidth="1"/>
    <col min="508" max="508" width="13.7109375" style="150" customWidth="1"/>
    <col min="509" max="509" width="13.5703125" style="150" customWidth="1"/>
    <col min="510" max="510" width="13" style="150" customWidth="1"/>
    <col min="511" max="511" width="12.140625" style="150" customWidth="1"/>
    <col min="512" max="512" width="12.28515625" style="150" customWidth="1"/>
    <col min="513" max="760" width="9.140625" style="150"/>
    <col min="761" max="761" width="7.7109375" style="150" customWidth="1"/>
    <col min="762" max="762" width="12.5703125" style="150" customWidth="1"/>
    <col min="763" max="763" width="41.42578125" style="150" customWidth="1"/>
    <col min="764" max="764" width="13.7109375" style="150" customWidth="1"/>
    <col min="765" max="765" width="13.5703125" style="150" customWidth="1"/>
    <col min="766" max="766" width="13" style="150" customWidth="1"/>
    <col min="767" max="767" width="12.140625" style="150" customWidth="1"/>
    <col min="768" max="768" width="12.28515625" style="150" customWidth="1"/>
    <col min="769" max="1016" width="9.140625" style="150"/>
    <col min="1017" max="1017" width="7.7109375" style="150" customWidth="1"/>
    <col min="1018" max="1018" width="12.5703125" style="150" customWidth="1"/>
    <col min="1019" max="1019" width="41.42578125" style="150" customWidth="1"/>
    <col min="1020" max="1020" width="13.7109375" style="150" customWidth="1"/>
    <col min="1021" max="1021" width="13.5703125" style="150" customWidth="1"/>
    <col min="1022" max="1022" width="13" style="150" customWidth="1"/>
    <col min="1023" max="1023" width="12.140625" style="150" customWidth="1"/>
    <col min="1024" max="1024" width="12.28515625" style="150" customWidth="1"/>
    <col min="1025" max="1272" width="9.140625" style="150"/>
    <col min="1273" max="1273" width="7.7109375" style="150" customWidth="1"/>
    <col min="1274" max="1274" width="12.5703125" style="150" customWidth="1"/>
    <col min="1275" max="1275" width="41.42578125" style="150" customWidth="1"/>
    <col min="1276" max="1276" width="13.7109375" style="150" customWidth="1"/>
    <col min="1277" max="1277" width="13.5703125" style="150" customWidth="1"/>
    <col min="1278" max="1278" width="13" style="150" customWidth="1"/>
    <col min="1279" max="1279" width="12.140625" style="150" customWidth="1"/>
    <col min="1280" max="1280" width="12.28515625" style="150" customWidth="1"/>
    <col min="1281" max="1528" width="9.140625" style="150"/>
    <col min="1529" max="1529" width="7.7109375" style="150" customWidth="1"/>
    <col min="1530" max="1530" width="12.5703125" style="150" customWidth="1"/>
    <col min="1531" max="1531" width="41.42578125" style="150" customWidth="1"/>
    <col min="1532" max="1532" width="13.7109375" style="150" customWidth="1"/>
    <col min="1533" max="1533" width="13.5703125" style="150" customWidth="1"/>
    <col min="1534" max="1534" width="13" style="150" customWidth="1"/>
    <col min="1535" max="1535" width="12.140625" style="150" customWidth="1"/>
    <col min="1536" max="1536" width="12.28515625" style="150" customWidth="1"/>
    <col min="1537" max="1784" width="9.140625" style="150"/>
    <col min="1785" max="1785" width="7.7109375" style="150" customWidth="1"/>
    <col min="1786" max="1786" width="12.5703125" style="150" customWidth="1"/>
    <col min="1787" max="1787" width="41.42578125" style="150" customWidth="1"/>
    <col min="1788" max="1788" width="13.7109375" style="150" customWidth="1"/>
    <col min="1789" max="1789" width="13.5703125" style="150" customWidth="1"/>
    <col min="1790" max="1790" width="13" style="150" customWidth="1"/>
    <col min="1791" max="1791" width="12.140625" style="150" customWidth="1"/>
    <col min="1792" max="1792" width="12.28515625" style="150" customWidth="1"/>
    <col min="1793" max="2040" width="9.140625" style="150"/>
    <col min="2041" max="2041" width="7.7109375" style="150" customWidth="1"/>
    <col min="2042" max="2042" width="12.5703125" style="150" customWidth="1"/>
    <col min="2043" max="2043" width="41.42578125" style="150" customWidth="1"/>
    <col min="2044" max="2044" width="13.7109375" style="150" customWidth="1"/>
    <col min="2045" max="2045" width="13.5703125" style="150" customWidth="1"/>
    <col min="2046" max="2046" width="13" style="150" customWidth="1"/>
    <col min="2047" max="2047" width="12.140625" style="150" customWidth="1"/>
    <col min="2048" max="2048" width="12.28515625" style="150" customWidth="1"/>
    <col min="2049" max="2296" width="9.140625" style="150"/>
    <col min="2297" max="2297" width="7.7109375" style="150" customWidth="1"/>
    <col min="2298" max="2298" width="12.5703125" style="150" customWidth="1"/>
    <col min="2299" max="2299" width="41.42578125" style="150" customWidth="1"/>
    <col min="2300" max="2300" width="13.7109375" style="150" customWidth="1"/>
    <col min="2301" max="2301" width="13.5703125" style="150" customWidth="1"/>
    <col min="2302" max="2302" width="13" style="150" customWidth="1"/>
    <col min="2303" max="2303" width="12.140625" style="150" customWidth="1"/>
    <col min="2304" max="2304" width="12.28515625" style="150" customWidth="1"/>
    <col min="2305" max="2552" width="9.140625" style="150"/>
    <col min="2553" max="2553" width="7.7109375" style="150" customWidth="1"/>
    <col min="2554" max="2554" width="12.5703125" style="150" customWidth="1"/>
    <col min="2555" max="2555" width="41.42578125" style="150" customWidth="1"/>
    <col min="2556" max="2556" width="13.7109375" style="150" customWidth="1"/>
    <col min="2557" max="2557" width="13.5703125" style="150" customWidth="1"/>
    <col min="2558" max="2558" width="13" style="150" customWidth="1"/>
    <col min="2559" max="2559" width="12.140625" style="150" customWidth="1"/>
    <col min="2560" max="2560" width="12.28515625" style="150" customWidth="1"/>
    <col min="2561" max="2808" width="9.140625" style="150"/>
    <col min="2809" max="2809" width="7.7109375" style="150" customWidth="1"/>
    <col min="2810" max="2810" width="12.5703125" style="150" customWidth="1"/>
    <col min="2811" max="2811" width="41.42578125" style="150" customWidth="1"/>
    <col min="2812" max="2812" width="13.7109375" style="150" customWidth="1"/>
    <col min="2813" max="2813" width="13.5703125" style="150" customWidth="1"/>
    <col min="2814" max="2814" width="13" style="150" customWidth="1"/>
    <col min="2815" max="2815" width="12.140625" style="150" customWidth="1"/>
    <col min="2816" max="2816" width="12.28515625" style="150" customWidth="1"/>
    <col min="2817" max="3064" width="9.140625" style="150"/>
    <col min="3065" max="3065" width="7.7109375" style="150" customWidth="1"/>
    <col min="3066" max="3066" width="12.5703125" style="150" customWidth="1"/>
    <col min="3067" max="3067" width="41.42578125" style="150" customWidth="1"/>
    <col min="3068" max="3068" width="13.7109375" style="150" customWidth="1"/>
    <col min="3069" max="3069" width="13.5703125" style="150" customWidth="1"/>
    <col min="3070" max="3070" width="13" style="150" customWidth="1"/>
    <col min="3071" max="3071" width="12.140625" style="150" customWidth="1"/>
    <col min="3072" max="3072" width="12.28515625" style="150" customWidth="1"/>
    <col min="3073" max="3320" width="9.140625" style="150"/>
    <col min="3321" max="3321" width="7.7109375" style="150" customWidth="1"/>
    <col min="3322" max="3322" width="12.5703125" style="150" customWidth="1"/>
    <col min="3323" max="3323" width="41.42578125" style="150" customWidth="1"/>
    <col min="3324" max="3324" width="13.7109375" style="150" customWidth="1"/>
    <col min="3325" max="3325" width="13.5703125" style="150" customWidth="1"/>
    <col min="3326" max="3326" width="13" style="150" customWidth="1"/>
    <col min="3327" max="3327" width="12.140625" style="150" customWidth="1"/>
    <col min="3328" max="3328" width="12.28515625" style="150" customWidth="1"/>
    <col min="3329" max="3576" width="9.140625" style="150"/>
    <col min="3577" max="3577" width="7.7109375" style="150" customWidth="1"/>
    <col min="3578" max="3578" width="12.5703125" style="150" customWidth="1"/>
    <col min="3579" max="3579" width="41.42578125" style="150" customWidth="1"/>
    <col min="3580" max="3580" width="13.7109375" style="150" customWidth="1"/>
    <col min="3581" max="3581" width="13.5703125" style="150" customWidth="1"/>
    <col min="3582" max="3582" width="13" style="150" customWidth="1"/>
    <col min="3583" max="3583" width="12.140625" style="150" customWidth="1"/>
    <col min="3584" max="3584" width="12.28515625" style="150" customWidth="1"/>
    <col min="3585" max="3832" width="9.140625" style="150"/>
    <col min="3833" max="3833" width="7.7109375" style="150" customWidth="1"/>
    <col min="3834" max="3834" width="12.5703125" style="150" customWidth="1"/>
    <col min="3835" max="3835" width="41.42578125" style="150" customWidth="1"/>
    <col min="3836" max="3836" width="13.7109375" style="150" customWidth="1"/>
    <col min="3837" max="3837" width="13.5703125" style="150" customWidth="1"/>
    <col min="3838" max="3838" width="13" style="150" customWidth="1"/>
    <col min="3839" max="3839" width="12.140625" style="150" customWidth="1"/>
    <col min="3840" max="3840" width="12.28515625" style="150" customWidth="1"/>
    <col min="3841" max="4088" width="9.140625" style="150"/>
    <col min="4089" max="4089" width="7.7109375" style="150" customWidth="1"/>
    <col min="4090" max="4090" width="12.5703125" style="150" customWidth="1"/>
    <col min="4091" max="4091" width="41.42578125" style="150" customWidth="1"/>
    <col min="4092" max="4092" width="13.7109375" style="150" customWidth="1"/>
    <col min="4093" max="4093" width="13.5703125" style="150" customWidth="1"/>
    <col min="4094" max="4094" width="13" style="150" customWidth="1"/>
    <col min="4095" max="4095" width="12.140625" style="150" customWidth="1"/>
    <col min="4096" max="4096" width="12.28515625" style="150" customWidth="1"/>
    <col min="4097" max="4344" width="9.140625" style="150"/>
    <col min="4345" max="4345" width="7.7109375" style="150" customWidth="1"/>
    <col min="4346" max="4346" width="12.5703125" style="150" customWidth="1"/>
    <col min="4347" max="4347" width="41.42578125" style="150" customWidth="1"/>
    <col min="4348" max="4348" width="13.7109375" style="150" customWidth="1"/>
    <col min="4349" max="4349" width="13.5703125" style="150" customWidth="1"/>
    <col min="4350" max="4350" width="13" style="150" customWidth="1"/>
    <col min="4351" max="4351" width="12.140625" style="150" customWidth="1"/>
    <col min="4352" max="4352" width="12.28515625" style="150" customWidth="1"/>
    <col min="4353" max="4600" width="9.140625" style="150"/>
    <col min="4601" max="4601" width="7.7109375" style="150" customWidth="1"/>
    <col min="4602" max="4602" width="12.5703125" style="150" customWidth="1"/>
    <col min="4603" max="4603" width="41.42578125" style="150" customWidth="1"/>
    <col min="4604" max="4604" width="13.7109375" style="150" customWidth="1"/>
    <col min="4605" max="4605" width="13.5703125" style="150" customWidth="1"/>
    <col min="4606" max="4606" width="13" style="150" customWidth="1"/>
    <col min="4607" max="4607" width="12.140625" style="150" customWidth="1"/>
    <col min="4608" max="4608" width="12.28515625" style="150" customWidth="1"/>
    <col min="4609" max="4856" width="9.140625" style="150"/>
    <col min="4857" max="4857" width="7.7109375" style="150" customWidth="1"/>
    <col min="4858" max="4858" width="12.5703125" style="150" customWidth="1"/>
    <col min="4859" max="4859" width="41.42578125" style="150" customWidth="1"/>
    <col min="4860" max="4860" width="13.7109375" style="150" customWidth="1"/>
    <col min="4861" max="4861" width="13.5703125" style="150" customWidth="1"/>
    <col min="4862" max="4862" width="13" style="150" customWidth="1"/>
    <col min="4863" max="4863" width="12.140625" style="150" customWidth="1"/>
    <col min="4864" max="4864" width="12.28515625" style="150" customWidth="1"/>
    <col min="4865" max="5112" width="9.140625" style="150"/>
    <col min="5113" max="5113" width="7.7109375" style="150" customWidth="1"/>
    <col min="5114" max="5114" width="12.5703125" style="150" customWidth="1"/>
    <col min="5115" max="5115" width="41.42578125" style="150" customWidth="1"/>
    <col min="5116" max="5116" width="13.7109375" style="150" customWidth="1"/>
    <col min="5117" max="5117" width="13.5703125" style="150" customWidth="1"/>
    <col min="5118" max="5118" width="13" style="150" customWidth="1"/>
    <col min="5119" max="5119" width="12.140625" style="150" customWidth="1"/>
    <col min="5120" max="5120" width="12.28515625" style="150" customWidth="1"/>
    <col min="5121" max="5368" width="9.140625" style="150"/>
    <col min="5369" max="5369" width="7.7109375" style="150" customWidth="1"/>
    <col min="5370" max="5370" width="12.5703125" style="150" customWidth="1"/>
    <col min="5371" max="5371" width="41.42578125" style="150" customWidth="1"/>
    <col min="5372" max="5372" width="13.7109375" style="150" customWidth="1"/>
    <col min="5373" max="5373" width="13.5703125" style="150" customWidth="1"/>
    <col min="5374" max="5374" width="13" style="150" customWidth="1"/>
    <col min="5375" max="5375" width="12.140625" style="150" customWidth="1"/>
    <col min="5376" max="5376" width="12.28515625" style="150" customWidth="1"/>
    <col min="5377" max="5624" width="9.140625" style="150"/>
    <col min="5625" max="5625" width="7.7109375" style="150" customWidth="1"/>
    <col min="5626" max="5626" width="12.5703125" style="150" customWidth="1"/>
    <col min="5627" max="5627" width="41.42578125" style="150" customWidth="1"/>
    <col min="5628" max="5628" width="13.7109375" style="150" customWidth="1"/>
    <col min="5629" max="5629" width="13.5703125" style="150" customWidth="1"/>
    <col min="5630" max="5630" width="13" style="150" customWidth="1"/>
    <col min="5631" max="5631" width="12.140625" style="150" customWidth="1"/>
    <col min="5632" max="5632" width="12.28515625" style="150" customWidth="1"/>
    <col min="5633" max="5880" width="9.140625" style="150"/>
    <col min="5881" max="5881" width="7.7109375" style="150" customWidth="1"/>
    <col min="5882" max="5882" width="12.5703125" style="150" customWidth="1"/>
    <col min="5883" max="5883" width="41.42578125" style="150" customWidth="1"/>
    <col min="5884" max="5884" width="13.7109375" style="150" customWidth="1"/>
    <col min="5885" max="5885" width="13.5703125" style="150" customWidth="1"/>
    <col min="5886" max="5886" width="13" style="150" customWidth="1"/>
    <col min="5887" max="5887" width="12.140625" style="150" customWidth="1"/>
    <col min="5888" max="5888" width="12.28515625" style="150" customWidth="1"/>
    <col min="5889" max="6136" width="9.140625" style="150"/>
    <col min="6137" max="6137" width="7.7109375" style="150" customWidth="1"/>
    <col min="6138" max="6138" width="12.5703125" style="150" customWidth="1"/>
    <col min="6139" max="6139" width="41.42578125" style="150" customWidth="1"/>
    <col min="6140" max="6140" width="13.7109375" style="150" customWidth="1"/>
    <col min="6141" max="6141" width="13.5703125" style="150" customWidth="1"/>
    <col min="6142" max="6142" width="13" style="150" customWidth="1"/>
    <col min="6143" max="6143" width="12.140625" style="150" customWidth="1"/>
    <col min="6144" max="6144" width="12.28515625" style="150" customWidth="1"/>
    <col min="6145" max="6392" width="9.140625" style="150"/>
    <col min="6393" max="6393" width="7.7109375" style="150" customWidth="1"/>
    <col min="6394" max="6394" width="12.5703125" style="150" customWidth="1"/>
    <col min="6395" max="6395" width="41.42578125" style="150" customWidth="1"/>
    <col min="6396" max="6396" width="13.7109375" style="150" customWidth="1"/>
    <col min="6397" max="6397" width="13.5703125" style="150" customWidth="1"/>
    <col min="6398" max="6398" width="13" style="150" customWidth="1"/>
    <col min="6399" max="6399" width="12.140625" style="150" customWidth="1"/>
    <col min="6400" max="6400" width="12.28515625" style="150" customWidth="1"/>
    <col min="6401" max="6648" width="9.140625" style="150"/>
    <col min="6649" max="6649" width="7.7109375" style="150" customWidth="1"/>
    <col min="6650" max="6650" width="12.5703125" style="150" customWidth="1"/>
    <col min="6651" max="6651" width="41.42578125" style="150" customWidth="1"/>
    <col min="6652" max="6652" width="13.7109375" style="150" customWidth="1"/>
    <col min="6653" max="6653" width="13.5703125" style="150" customWidth="1"/>
    <col min="6654" max="6654" width="13" style="150" customWidth="1"/>
    <col min="6655" max="6655" width="12.140625" style="150" customWidth="1"/>
    <col min="6656" max="6656" width="12.28515625" style="150" customWidth="1"/>
    <col min="6657" max="6904" width="9.140625" style="150"/>
    <col min="6905" max="6905" width="7.7109375" style="150" customWidth="1"/>
    <col min="6906" max="6906" width="12.5703125" style="150" customWidth="1"/>
    <col min="6907" max="6907" width="41.42578125" style="150" customWidth="1"/>
    <col min="6908" max="6908" width="13.7109375" style="150" customWidth="1"/>
    <col min="6909" max="6909" width="13.5703125" style="150" customWidth="1"/>
    <col min="6910" max="6910" width="13" style="150" customWidth="1"/>
    <col min="6911" max="6911" width="12.140625" style="150" customWidth="1"/>
    <col min="6912" max="6912" width="12.28515625" style="150" customWidth="1"/>
    <col min="6913" max="7160" width="9.140625" style="150"/>
    <col min="7161" max="7161" width="7.7109375" style="150" customWidth="1"/>
    <col min="7162" max="7162" width="12.5703125" style="150" customWidth="1"/>
    <col min="7163" max="7163" width="41.42578125" style="150" customWidth="1"/>
    <col min="7164" max="7164" width="13.7109375" style="150" customWidth="1"/>
    <col min="7165" max="7165" width="13.5703125" style="150" customWidth="1"/>
    <col min="7166" max="7166" width="13" style="150" customWidth="1"/>
    <col min="7167" max="7167" width="12.140625" style="150" customWidth="1"/>
    <col min="7168" max="7168" width="12.28515625" style="150" customWidth="1"/>
    <col min="7169" max="7416" width="9.140625" style="150"/>
    <col min="7417" max="7417" width="7.7109375" style="150" customWidth="1"/>
    <col min="7418" max="7418" width="12.5703125" style="150" customWidth="1"/>
    <col min="7419" max="7419" width="41.42578125" style="150" customWidth="1"/>
    <col min="7420" max="7420" width="13.7109375" style="150" customWidth="1"/>
    <col min="7421" max="7421" width="13.5703125" style="150" customWidth="1"/>
    <col min="7422" max="7422" width="13" style="150" customWidth="1"/>
    <col min="7423" max="7423" width="12.140625" style="150" customWidth="1"/>
    <col min="7424" max="7424" width="12.28515625" style="150" customWidth="1"/>
    <col min="7425" max="7672" width="9.140625" style="150"/>
    <col min="7673" max="7673" width="7.7109375" style="150" customWidth="1"/>
    <col min="7674" max="7674" width="12.5703125" style="150" customWidth="1"/>
    <col min="7675" max="7675" width="41.42578125" style="150" customWidth="1"/>
    <col min="7676" max="7676" width="13.7109375" style="150" customWidth="1"/>
    <col min="7677" max="7677" width="13.5703125" style="150" customWidth="1"/>
    <col min="7678" max="7678" width="13" style="150" customWidth="1"/>
    <col min="7679" max="7679" width="12.140625" style="150" customWidth="1"/>
    <col min="7680" max="7680" width="12.28515625" style="150" customWidth="1"/>
    <col min="7681" max="7928" width="9.140625" style="150"/>
    <col min="7929" max="7929" width="7.7109375" style="150" customWidth="1"/>
    <col min="7930" max="7930" width="12.5703125" style="150" customWidth="1"/>
    <col min="7931" max="7931" width="41.42578125" style="150" customWidth="1"/>
    <col min="7932" max="7932" width="13.7109375" style="150" customWidth="1"/>
    <col min="7933" max="7933" width="13.5703125" style="150" customWidth="1"/>
    <col min="7934" max="7934" width="13" style="150" customWidth="1"/>
    <col min="7935" max="7935" width="12.140625" style="150" customWidth="1"/>
    <col min="7936" max="7936" width="12.28515625" style="150" customWidth="1"/>
    <col min="7937" max="8184" width="9.140625" style="150"/>
    <col min="8185" max="8185" width="7.7109375" style="150" customWidth="1"/>
    <col min="8186" max="8186" width="12.5703125" style="150" customWidth="1"/>
    <col min="8187" max="8187" width="41.42578125" style="150" customWidth="1"/>
    <col min="8188" max="8188" width="13.7109375" style="150" customWidth="1"/>
    <col min="8189" max="8189" width="13.5703125" style="150" customWidth="1"/>
    <col min="8190" max="8190" width="13" style="150" customWidth="1"/>
    <col min="8191" max="8191" width="12.140625" style="150" customWidth="1"/>
    <col min="8192" max="8192" width="12.28515625" style="150" customWidth="1"/>
    <col min="8193" max="8440" width="9.140625" style="150"/>
    <col min="8441" max="8441" width="7.7109375" style="150" customWidth="1"/>
    <col min="8442" max="8442" width="12.5703125" style="150" customWidth="1"/>
    <col min="8443" max="8443" width="41.42578125" style="150" customWidth="1"/>
    <col min="8444" max="8444" width="13.7109375" style="150" customWidth="1"/>
    <col min="8445" max="8445" width="13.5703125" style="150" customWidth="1"/>
    <col min="8446" max="8446" width="13" style="150" customWidth="1"/>
    <col min="8447" max="8447" width="12.140625" style="150" customWidth="1"/>
    <col min="8448" max="8448" width="12.28515625" style="150" customWidth="1"/>
    <col min="8449" max="8696" width="9.140625" style="150"/>
    <col min="8697" max="8697" width="7.7109375" style="150" customWidth="1"/>
    <col min="8698" max="8698" width="12.5703125" style="150" customWidth="1"/>
    <col min="8699" max="8699" width="41.42578125" style="150" customWidth="1"/>
    <col min="8700" max="8700" width="13.7109375" style="150" customWidth="1"/>
    <col min="8701" max="8701" width="13.5703125" style="150" customWidth="1"/>
    <col min="8702" max="8702" width="13" style="150" customWidth="1"/>
    <col min="8703" max="8703" width="12.140625" style="150" customWidth="1"/>
    <col min="8704" max="8704" width="12.28515625" style="150" customWidth="1"/>
    <col min="8705" max="8952" width="9.140625" style="150"/>
    <col min="8953" max="8953" width="7.7109375" style="150" customWidth="1"/>
    <col min="8954" max="8954" width="12.5703125" style="150" customWidth="1"/>
    <col min="8955" max="8955" width="41.42578125" style="150" customWidth="1"/>
    <col min="8956" max="8956" width="13.7109375" style="150" customWidth="1"/>
    <col min="8957" max="8957" width="13.5703125" style="150" customWidth="1"/>
    <col min="8958" max="8958" width="13" style="150" customWidth="1"/>
    <col min="8959" max="8959" width="12.140625" style="150" customWidth="1"/>
    <col min="8960" max="8960" width="12.28515625" style="150" customWidth="1"/>
    <col min="8961" max="9208" width="9.140625" style="150"/>
    <col min="9209" max="9209" width="7.7109375" style="150" customWidth="1"/>
    <col min="9210" max="9210" width="12.5703125" style="150" customWidth="1"/>
    <col min="9211" max="9211" width="41.42578125" style="150" customWidth="1"/>
    <col min="9212" max="9212" width="13.7109375" style="150" customWidth="1"/>
    <col min="9213" max="9213" width="13.5703125" style="150" customWidth="1"/>
    <col min="9214" max="9214" width="13" style="150" customWidth="1"/>
    <col min="9215" max="9215" width="12.140625" style="150" customWidth="1"/>
    <col min="9216" max="9216" width="12.28515625" style="150" customWidth="1"/>
    <col min="9217" max="9464" width="9.140625" style="150"/>
    <col min="9465" max="9465" width="7.7109375" style="150" customWidth="1"/>
    <col min="9466" max="9466" width="12.5703125" style="150" customWidth="1"/>
    <col min="9467" max="9467" width="41.42578125" style="150" customWidth="1"/>
    <col min="9468" max="9468" width="13.7109375" style="150" customWidth="1"/>
    <col min="9469" max="9469" width="13.5703125" style="150" customWidth="1"/>
    <col min="9470" max="9470" width="13" style="150" customWidth="1"/>
    <col min="9471" max="9471" width="12.140625" style="150" customWidth="1"/>
    <col min="9472" max="9472" width="12.28515625" style="150" customWidth="1"/>
    <col min="9473" max="9720" width="9.140625" style="150"/>
    <col min="9721" max="9721" width="7.7109375" style="150" customWidth="1"/>
    <col min="9722" max="9722" width="12.5703125" style="150" customWidth="1"/>
    <col min="9723" max="9723" width="41.42578125" style="150" customWidth="1"/>
    <col min="9724" max="9724" width="13.7109375" style="150" customWidth="1"/>
    <col min="9725" max="9725" width="13.5703125" style="150" customWidth="1"/>
    <col min="9726" max="9726" width="13" style="150" customWidth="1"/>
    <col min="9727" max="9727" width="12.140625" style="150" customWidth="1"/>
    <col min="9728" max="9728" width="12.28515625" style="150" customWidth="1"/>
    <col min="9729" max="9976" width="9.140625" style="150"/>
    <col min="9977" max="9977" width="7.7109375" style="150" customWidth="1"/>
    <col min="9978" max="9978" width="12.5703125" style="150" customWidth="1"/>
    <col min="9979" max="9979" width="41.42578125" style="150" customWidth="1"/>
    <col min="9980" max="9980" width="13.7109375" style="150" customWidth="1"/>
    <col min="9981" max="9981" width="13.5703125" style="150" customWidth="1"/>
    <col min="9982" max="9982" width="13" style="150" customWidth="1"/>
    <col min="9983" max="9983" width="12.140625" style="150" customWidth="1"/>
    <col min="9984" max="9984" width="12.28515625" style="150" customWidth="1"/>
    <col min="9985" max="10232" width="9.140625" style="150"/>
    <col min="10233" max="10233" width="7.7109375" style="150" customWidth="1"/>
    <col min="10234" max="10234" width="12.5703125" style="150" customWidth="1"/>
    <col min="10235" max="10235" width="41.42578125" style="150" customWidth="1"/>
    <col min="10236" max="10236" width="13.7109375" style="150" customWidth="1"/>
    <col min="10237" max="10237" width="13.5703125" style="150" customWidth="1"/>
    <col min="10238" max="10238" width="13" style="150" customWidth="1"/>
    <col min="10239" max="10239" width="12.140625" style="150" customWidth="1"/>
    <col min="10240" max="10240" width="12.28515625" style="150" customWidth="1"/>
    <col min="10241" max="10488" width="9.140625" style="150"/>
    <col min="10489" max="10489" width="7.7109375" style="150" customWidth="1"/>
    <col min="10490" max="10490" width="12.5703125" style="150" customWidth="1"/>
    <col min="10491" max="10491" width="41.42578125" style="150" customWidth="1"/>
    <col min="10492" max="10492" width="13.7109375" style="150" customWidth="1"/>
    <col min="10493" max="10493" width="13.5703125" style="150" customWidth="1"/>
    <col min="10494" max="10494" width="13" style="150" customWidth="1"/>
    <col min="10495" max="10495" width="12.140625" style="150" customWidth="1"/>
    <col min="10496" max="10496" width="12.28515625" style="150" customWidth="1"/>
    <col min="10497" max="10744" width="9.140625" style="150"/>
    <col min="10745" max="10745" width="7.7109375" style="150" customWidth="1"/>
    <col min="10746" max="10746" width="12.5703125" style="150" customWidth="1"/>
    <col min="10747" max="10747" width="41.42578125" style="150" customWidth="1"/>
    <col min="10748" max="10748" width="13.7109375" style="150" customWidth="1"/>
    <col min="10749" max="10749" width="13.5703125" style="150" customWidth="1"/>
    <col min="10750" max="10750" width="13" style="150" customWidth="1"/>
    <col min="10751" max="10751" width="12.140625" style="150" customWidth="1"/>
    <col min="10752" max="10752" width="12.28515625" style="150" customWidth="1"/>
    <col min="10753" max="11000" width="9.140625" style="150"/>
    <col min="11001" max="11001" width="7.7109375" style="150" customWidth="1"/>
    <col min="11002" max="11002" width="12.5703125" style="150" customWidth="1"/>
    <col min="11003" max="11003" width="41.42578125" style="150" customWidth="1"/>
    <col min="11004" max="11004" width="13.7109375" style="150" customWidth="1"/>
    <col min="11005" max="11005" width="13.5703125" style="150" customWidth="1"/>
    <col min="11006" max="11006" width="13" style="150" customWidth="1"/>
    <col min="11007" max="11007" width="12.140625" style="150" customWidth="1"/>
    <col min="11008" max="11008" width="12.28515625" style="150" customWidth="1"/>
    <col min="11009" max="11256" width="9.140625" style="150"/>
    <col min="11257" max="11257" width="7.7109375" style="150" customWidth="1"/>
    <col min="11258" max="11258" width="12.5703125" style="150" customWidth="1"/>
    <col min="11259" max="11259" width="41.42578125" style="150" customWidth="1"/>
    <col min="11260" max="11260" width="13.7109375" style="150" customWidth="1"/>
    <col min="11261" max="11261" width="13.5703125" style="150" customWidth="1"/>
    <col min="11262" max="11262" width="13" style="150" customWidth="1"/>
    <col min="11263" max="11263" width="12.140625" style="150" customWidth="1"/>
    <col min="11264" max="11264" width="12.28515625" style="150" customWidth="1"/>
    <col min="11265" max="11512" width="9.140625" style="150"/>
    <col min="11513" max="11513" width="7.7109375" style="150" customWidth="1"/>
    <col min="11514" max="11514" width="12.5703125" style="150" customWidth="1"/>
    <col min="11515" max="11515" width="41.42578125" style="150" customWidth="1"/>
    <col min="11516" max="11516" width="13.7109375" style="150" customWidth="1"/>
    <col min="11517" max="11517" width="13.5703125" style="150" customWidth="1"/>
    <col min="11518" max="11518" width="13" style="150" customWidth="1"/>
    <col min="11519" max="11519" width="12.140625" style="150" customWidth="1"/>
    <col min="11520" max="11520" width="12.28515625" style="150" customWidth="1"/>
    <col min="11521" max="11768" width="9.140625" style="150"/>
    <col min="11769" max="11769" width="7.7109375" style="150" customWidth="1"/>
    <col min="11770" max="11770" width="12.5703125" style="150" customWidth="1"/>
    <col min="11771" max="11771" width="41.42578125" style="150" customWidth="1"/>
    <col min="11772" max="11772" width="13.7109375" style="150" customWidth="1"/>
    <col min="11773" max="11773" width="13.5703125" style="150" customWidth="1"/>
    <col min="11774" max="11774" width="13" style="150" customWidth="1"/>
    <col min="11775" max="11775" width="12.140625" style="150" customWidth="1"/>
    <col min="11776" max="11776" width="12.28515625" style="150" customWidth="1"/>
    <col min="11777" max="12024" width="9.140625" style="150"/>
    <col min="12025" max="12025" width="7.7109375" style="150" customWidth="1"/>
    <col min="12026" max="12026" width="12.5703125" style="150" customWidth="1"/>
    <col min="12027" max="12027" width="41.42578125" style="150" customWidth="1"/>
    <col min="12028" max="12028" width="13.7109375" style="150" customWidth="1"/>
    <col min="12029" max="12029" width="13.5703125" style="150" customWidth="1"/>
    <col min="12030" max="12030" width="13" style="150" customWidth="1"/>
    <col min="12031" max="12031" width="12.140625" style="150" customWidth="1"/>
    <col min="12032" max="12032" width="12.28515625" style="150" customWidth="1"/>
    <col min="12033" max="12280" width="9.140625" style="150"/>
    <col min="12281" max="12281" width="7.7109375" style="150" customWidth="1"/>
    <col min="12282" max="12282" width="12.5703125" style="150" customWidth="1"/>
    <col min="12283" max="12283" width="41.42578125" style="150" customWidth="1"/>
    <col min="12284" max="12284" width="13.7109375" style="150" customWidth="1"/>
    <col min="12285" max="12285" width="13.5703125" style="150" customWidth="1"/>
    <col min="12286" max="12286" width="13" style="150" customWidth="1"/>
    <col min="12287" max="12287" width="12.140625" style="150" customWidth="1"/>
    <col min="12288" max="12288" width="12.28515625" style="150" customWidth="1"/>
    <col min="12289" max="12536" width="9.140625" style="150"/>
    <col min="12537" max="12537" width="7.7109375" style="150" customWidth="1"/>
    <col min="12538" max="12538" width="12.5703125" style="150" customWidth="1"/>
    <col min="12539" max="12539" width="41.42578125" style="150" customWidth="1"/>
    <col min="12540" max="12540" width="13.7109375" style="150" customWidth="1"/>
    <col min="12541" max="12541" width="13.5703125" style="150" customWidth="1"/>
    <col min="12542" max="12542" width="13" style="150" customWidth="1"/>
    <col min="12543" max="12543" width="12.140625" style="150" customWidth="1"/>
    <col min="12544" max="12544" width="12.28515625" style="150" customWidth="1"/>
    <col min="12545" max="12792" width="9.140625" style="150"/>
    <col min="12793" max="12793" width="7.7109375" style="150" customWidth="1"/>
    <col min="12794" max="12794" width="12.5703125" style="150" customWidth="1"/>
    <col min="12795" max="12795" width="41.42578125" style="150" customWidth="1"/>
    <col min="12796" max="12796" width="13.7109375" style="150" customWidth="1"/>
    <col min="12797" max="12797" width="13.5703125" style="150" customWidth="1"/>
    <col min="12798" max="12798" width="13" style="150" customWidth="1"/>
    <col min="12799" max="12799" width="12.140625" style="150" customWidth="1"/>
    <col min="12800" max="12800" width="12.28515625" style="150" customWidth="1"/>
    <col min="12801" max="13048" width="9.140625" style="150"/>
    <col min="13049" max="13049" width="7.7109375" style="150" customWidth="1"/>
    <col min="13050" max="13050" width="12.5703125" style="150" customWidth="1"/>
    <col min="13051" max="13051" width="41.42578125" style="150" customWidth="1"/>
    <col min="13052" max="13052" width="13.7109375" style="150" customWidth="1"/>
    <col min="13053" max="13053" width="13.5703125" style="150" customWidth="1"/>
    <col min="13054" max="13054" width="13" style="150" customWidth="1"/>
    <col min="13055" max="13055" width="12.140625" style="150" customWidth="1"/>
    <col min="13056" max="13056" width="12.28515625" style="150" customWidth="1"/>
    <col min="13057" max="13304" width="9.140625" style="150"/>
    <col min="13305" max="13305" width="7.7109375" style="150" customWidth="1"/>
    <col min="13306" max="13306" width="12.5703125" style="150" customWidth="1"/>
    <col min="13307" max="13307" width="41.42578125" style="150" customWidth="1"/>
    <col min="13308" max="13308" width="13.7109375" style="150" customWidth="1"/>
    <col min="13309" max="13309" width="13.5703125" style="150" customWidth="1"/>
    <col min="13310" max="13310" width="13" style="150" customWidth="1"/>
    <col min="13311" max="13311" width="12.140625" style="150" customWidth="1"/>
    <col min="13312" max="13312" width="12.28515625" style="150" customWidth="1"/>
    <col min="13313" max="13560" width="9.140625" style="150"/>
    <col min="13561" max="13561" width="7.7109375" style="150" customWidth="1"/>
    <col min="13562" max="13562" width="12.5703125" style="150" customWidth="1"/>
    <col min="13563" max="13563" width="41.42578125" style="150" customWidth="1"/>
    <col min="13564" max="13564" width="13.7109375" style="150" customWidth="1"/>
    <col min="13565" max="13565" width="13.5703125" style="150" customWidth="1"/>
    <col min="13566" max="13566" width="13" style="150" customWidth="1"/>
    <col min="13567" max="13567" width="12.140625" style="150" customWidth="1"/>
    <col min="13568" max="13568" width="12.28515625" style="150" customWidth="1"/>
    <col min="13569" max="13816" width="9.140625" style="150"/>
    <col min="13817" max="13817" width="7.7109375" style="150" customWidth="1"/>
    <col min="13818" max="13818" width="12.5703125" style="150" customWidth="1"/>
    <col min="13819" max="13819" width="41.42578125" style="150" customWidth="1"/>
    <col min="13820" max="13820" width="13.7109375" style="150" customWidth="1"/>
    <col min="13821" max="13821" width="13.5703125" style="150" customWidth="1"/>
    <col min="13822" max="13822" width="13" style="150" customWidth="1"/>
    <col min="13823" max="13823" width="12.140625" style="150" customWidth="1"/>
    <col min="13824" max="13824" width="12.28515625" style="150" customWidth="1"/>
    <col min="13825" max="14072" width="9.140625" style="150"/>
    <col min="14073" max="14073" width="7.7109375" style="150" customWidth="1"/>
    <col min="14074" max="14074" width="12.5703125" style="150" customWidth="1"/>
    <col min="14075" max="14075" width="41.42578125" style="150" customWidth="1"/>
    <col min="14076" max="14076" width="13.7109375" style="150" customWidth="1"/>
    <col min="14077" max="14077" width="13.5703125" style="150" customWidth="1"/>
    <col min="14078" max="14078" width="13" style="150" customWidth="1"/>
    <col min="14079" max="14079" width="12.140625" style="150" customWidth="1"/>
    <col min="14080" max="14080" width="12.28515625" style="150" customWidth="1"/>
    <col min="14081" max="14328" width="9.140625" style="150"/>
    <col min="14329" max="14329" width="7.7109375" style="150" customWidth="1"/>
    <col min="14330" max="14330" width="12.5703125" style="150" customWidth="1"/>
    <col min="14331" max="14331" width="41.42578125" style="150" customWidth="1"/>
    <col min="14332" max="14332" width="13.7109375" style="150" customWidth="1"/>
    <col min="14333" max="14333" width="13.5703125" style="150" customWidth="1"/>
    <col min="14334" max="14334" width="13" style="150" customWidth="1"/>
    <col min="14335" max="14335" width="12.140625" style="150" customWidth="1"/>
    <col min="14336" max="14336" width="12.28515625" style="150" customWidth="1"/>
    <col min="14337" max="14584" width="9.140625" style="150"/>
    <col min="14585" max="14585" width="7.7109375" style="150" customWidth="1"/>
    <col min="14586" max="14586" width="12.5703125" style="150" customWidth="1"/>
    <col min="14587" max="14587" width="41.42578125" style="150" customWidth="1"/>
    <col min="14588" max="14588" width="13.7109375" style="150" customWidth="1"/>
    <col min="14589" max="14589" width="13.5703125" style="150" customWidth="1"/>
    <col min="14590" max="14590" width="13" style="150" customWidth="1"/>
    <col min="14591" max="14591" width="12.140625" style="150" customWidth="1"/>
    <col min="14592" max="14592" width="12.28515625" style="150" customWidth="1"/>
    <col min="14593" max="14840" width="9.140625" style="150"/>
    <col min="14841" max="14841" width="7.7109375" style="150" customWidth="1"/>
    <col min="14842" max="14842" width="12.5703125" style="150" customWidth="1"/>
    <col min="14843" max="14843" width="41.42578125" style="150" customWidth="1"/>
    <col min="14844" max="14844" width="13.7109375" style="150" customWidth="1"/>
    <col min="14845" max="14845" width="13.5703125" style="150" customWidth="1"/>
    <col min="14846" max="14846" width="13" style="150" customWidth="1"/>
    <col min="14847" max="14847" width="12.140625" style="150" customWidth="1"/>
    <col min="14848" max="14848" width="12.28515625" style="150" customWidth="1"/>
    <col min="14849" max="15096" width="9.140625" style="150"/>
    <col min="15097" max="15097" width="7.7109375" style="150" customWidth="1"/>
    <col min="15098" max="15098" width="12.5703125" style="150" customWidth="1"/>
    <col min="15099" max="15099" width="41.42578125" style="150" customWidth="1"/>
    <col min="15100" max="15100" width="13.7109375" style="150" customWidth="1"/>
    <col min="15101" max="15101" width="13.5703125" style="150" customWidth="1"/>
    <col min="15102" max="15102" width="13" style="150" customWidth="1"/>
    <col min="15103" max="15103" width="12.140625" style="150" customWidth="1"/>
    <col min="15104" max="15104" width="12.28515625" style="150" customWidth="1"/>
    <col min="15105" max="15352" width="9.140625" style="150"/>
    <col min="15353" max="15353" width="7.7109375" style="150" customWidth="1"/>
    <col min="15354" max="15354" width="12.5703125" style="150" customWidth="1"/>
    <col min="15355" max="15355" width="41.42578125" style="150" customWidth="1"/>
    <col min="15356" max="15356" width="13.7109375" style="150" customWidth="1"/>
    <col min="15357" max="15357" width="13.5703125" style="150" customWidth="1"/>
    <col min="15358" max="15358" width="13" style="150" customWidth="1"/>
    <col min="15359" max="15359" width="12.140625" style="150" customWidth="1"/>
    <col min="15360" max="15360" width="12.28515625" style="150" customWidth="1"/>
    <col min="15361" max="15608" width="9.140625" style="150"/>
    <col min="15609" max="15609" width="7.7109375" style="150" customWidth="1"/>
    <col min="15610" max="15610" width="12.5703125" style="150" customWidth="1"/>
    <col min="15611" max="15611" width="41.42578125" style="150" customWidth="1"/>
    <col min="15612" max="15612" width="13.7109375" style="150" customWidth="1"/>
    <col min="15613" max="15613" width="13.5703125" style="150" customWidth="1"/>
    <col min="15614" max="15614" width="13" style="150" customWidth="1"/>
    <col min="15615" max="15615" width="12.140625" style="150" customWidth="1"/>
    <col min="15616" max="15616" width="12.28515625" style="150" customWidth="1"/>
    <col min="15617" max="15864" width="9.140625" style="150"/>
    <col min="15865" max="15865" width="7.7109375" style="150" customWidth="1"/>
    <col min="15866" max="15866" width="12.5703125" style="150" customWidth="1"/>
    <col min="15867" max="15867" width="41.42578125" style="150" customWidth="1"/>
    <col min="15868" max="15868" width="13.7109375" style="150" customWidth="1"/>
    <col min="15869" max="15869" width="13.5703125" style="150" customWidth="1"/>
    <col min="15870" max="15870" width="13" style="150" customWidth="1"/>
    <col min="15871" max="15871" width="12.140625" style="150" customWidth="1"/>
    <col min="15872" max="15872" width="12.28515625" style="150" customWidth="1"/>
    <col min="15873" max="16120" width="9.140625" style="150"/>
    <col min="16121" max="16121" width="7.7109375" style="150" customWidth="1"/>
    <col min="16122" max="16122" width="12.5703125" style="150" customWidth="1"/>
    <col min="16123" max="16123" width="41.42578125" style="150" customWidth="1"/>
    <col min="16124" max="16124" width="13.7109375" style="150" customWidth="1"/>
    <col min="16125" max="16125" width="13.5703125" style="150" customWidth="1"/>
    <col min="16126" max="16126" width="13" style="150" customWidth="1"/>
    <col min="16127" max="16127" width="12.140625" style="150" customWidth="1"/>
    <col min="16128" max="16128" width="12.28515625" style="150" customWidth="1"/>
    <col min="16129" max="16384" width="9.140625" style="150"/>
  </cols>
  <sheetData>
    <row r="1" spans="1:8" ht="16.5">
      <c r="A1" s="905"/>
      <c r="B1" s="905"/>
      <c r="C1" s="905"/>
      <c r="D1" s="905"/>
      <c r="E1" s="905"/>
      <c r="F1" s="905"/>
      <c r="G1" s="905"/>
      <c r="H1" s="149"/>
    </row>
    <row r="2" spans="1:8" s="148" customFormat="1" ht="16.5" customHeight="1">
      <c r="A2" s="905"/>
      <c r="B2" s="905"/>
      <c r="C2" s="905"/>
      <c r="D2" s="905"/>
      <c r="E2" s="147"/>
      <c r="F2" s="147"/>
      <c r="G2" s="147"/>
      <c r="H2" s="147"/>
    </row>
    <row r="3" spans="1:8" ht="16.5">
      <c r="A3" s="906" t="s">
        <v>108</v>
      </c>
      <c r="B3" s="906"/>
      <c r="C3" s="906"/>
      <c r="D3" s="906"/>
      <c r="E3" s="906"/>
      <c r="F3" s="906"/>
      <c r="G3" s="906"/>
      <c r="H3" s="906"/>
    </row>
    <row r="4" spans="1:8">
      <c r="C4" s="151"/>
      <c r="E4" s="151"/>
      <c r="F4" s="151"/>
      <c r="G4" s="151"/>
    </row>
    <row r="5" spans="1:8">
      <c r="D5" s="907" t="s">
        <v>109</v>
      </c>
      <c r="E5" s="907"/>
      <c r="F5" s="907"/>
      <c r="G5" s="153">
        <f>H16</f>
        <v>0</v>
      </c>
      <c r="H5" s="154" t="s">
        <v>3</v>
      </c>
    </row>
    <row r="6" spans="1:8">
      <c r="D6" s="155"/>
      <c r="E6" s="155"/>
      <c r="F6" s="155"/>
      <c r="G6" s="156"/>
      <c r="H6" s="157"/>
    </row>
    <row r="7" spans="1:8" ht="26.25" customHeight="1">
      <c r="A7" s="908" t="s">
        <v>28</v>
      </c>
      <c r="B7" s="909" t="s">
        <v>99</v>
      </c>
      <c r="C7" s="910" t="s">
        <v>63</v>
      </c>
      <c r="D7" s="909" t="s">
        <v>101</v>
      </c>
      <c r="E7" s="909"/>
      <c r="F7" s="909"/>
      <c r="G7" s="909"/>
      <c r="H7" s="909"/>
    </row>
    <row r="8" spans="1:8" ht="67.5">
      <c r="A8" s="908"/>
      <c r="B8" s="909"/>
      <c r="C8" s="910"/>
      <c r="D8" s="109" t="s">
        <v>91</v>
      </c>
      <c r="E8" s="109" t="s">
        <v>110</v>
      </c>
      <c r="F8" s="109" t="s">
        <v>103</v>
      </c>
      <c r="G8" s="109" t="s">
        <v>104</v>
      </c>
      <c r="H8" s="345" t="s">
        <v>105</v>
      </c>
    </row>
    <row r="9" spans="1:8">
      <c r="A9" s="158">
        <v>1</v>
      </c>
      <c r="B9" s="159">
        <v>2</v>
      </c>
      <c r="C9" s="160">
        <v>3</v>
      </c>
      <c r="D9" s="159">
        <v>4</v>
      </c>
      <c r="E9" s="159">
        <v>5</v>
      </c>
      <c r="F9" s="159">
        <v>6</v>
      </c>
      <c r="G9" s="159">
        <v>7</v>
      </c>
      <c r="H9" s="159">
        <v>8</v>
      </c>
    </row>
    <row r="10" spans="1:8" ht="31.5" customHeight="1">
      <c r="A10" s="158">
        <v>1</v>
      </c>
      <c r="B10" s="159" t="s">
        <v>111</v>
      </c>
      <c r="C10" s="161" t="s">
        <v>77</v>
      </c>
      <c r="D10" s="162"/>
      <c r="E10" s="163"/>
      <c r="F10" s="163"/>
      <c r="G10" s="163"/>
      <c r="H10" s="163"/>
    </row>
    <row r="11" spans="1:8" ht="31.5" customHeight="1">
      <c r="A11" s="158">
        <v>2</v>
      </c>
      <c r="B11" s="823" t="s">
        <v>112</v>
      </c>
      <c r="C11" s="161" t="s">
        <v>79</v>
      </c>
      <c r="D11" s="164"/>
      <c r="E11" s="164"/>
      <c r="F11" s="164"/>
      <c r="G11" s="164"/>
      <c r="H11" s="163"/>
    </row>
    <row r="12" spans="1:8" ht="31.5" customHeight="1">
      <c r="A12" s="158">
        <v>4</v>
      </c>
      <c r="B12" s="823" t="s">
        <v>113</v>
      </c>
      <c r="C12" s="161" t="s">
        <v>56</v>
      </c>
      <c r="D12" s="164"/>
      <c r="E12" s="164"/>
      <c r="F12" s="164"/>
      <c r="G12" s="164"/>
      <c r="H12" s="163"/>
    </row>
    <row r="13" spans="1:8" ht="31.5" customHeight="1">
      <c r="A13" s="158">
        <v>5</v>
      </c>
      <c r="B13" s="159" t="s">
        <v>242</v>
      </c>
      <c r="C13" s="161" t="s">
        <v>233</v>
      </c>
      <c r="D13" s="164"/>
      <c r="E13" s="164"/>
      <c r="F13" s="164"/>
      <c r="G13" s="164"/>
      <c r="H13" s="163"/>
    </row>
    <row r="14" spans="1:8" ht="31.5" customHeight="1">
      <c r="A14" s="158">
        <v>7</v>
      </c>
      <c r="B14" s="159" t="s">
        <v>271</v>
      </c>
      <c r="C14" s="165" t="s">
        <v>73</v>
      </c>
      <c r="D14" s="164"/>
      <c r="E14" s="164"/>
      <c r="F14" s="164"/>
      <c r="G14" s="164"/>
      <c r="H14" s="163"/>
    </row>
    <row r="15" spans="1:8" ht="31.5" customHeight="1">
      <c r="A15" s="158"/>
      <c r="B15" s="159" t="s">
        <v>272</v>
      </c>
      <c r="C15" s="165" t="s">
        <v>273</v>
      </c>
      <c r="D15" s="164"/>
      <c r="E15" s="176"/>
      <c r="F15" s="164"/>
      <c r="G15" s="164"/>
      <c r="H15" s="163"/>
    </row>
    <row r="16" spans="1:8" s="170" customFormat="1" ht="30" customHeight="1">
      <c r="A16" s="166"/>
      <c r="B16" s="167"/>
      <c r="C16" s="168" t="s">
        <v>24</v>
      </c>
      <c r="D16" s="169"/>
      <c r="E16" s="169"/>
      <c r="F16" s="169"/>
      <c r="G16" s="169"/>
      <c r="H16" s="169"/>
    </row>
    <row r="17" spans="1:8" ht="30" customHeight="1">
      <c r="A17" s="903"/>
      <c r="B17" s="903"/>
      <c r="C17" s="903"/>
      <c r="D17" s="903"/>
      <c r="E17" s="903"/>
      <c r="F17" s="903"/>
      <c r="G17" s="903"/>
      <c r="H17" s="903"/>
    </row>
    <row r="20" spans="1:8" s="175" customFormat="1" ht="40.5" customHeight="1">
      <c r="A20" s="171"/>
      <c r="B20" s="172"/>
      <c r="C20" s="173"/>
      <c r="D20" s="904"/>
      <c r="E20" s="904"/>
      <c r="F20" s="904"/>
      <c r="G20" s="174"/>
    </row>
  </sheetData>
  <mergeCells count="10">
    <mergeCell ref="A17:H17"/>
    <mergeCell ref="D20:F20"/>
    <mergeCell ref="A1:G1"/>
    <mergeCell ref="A2:D2"/>
    <mergeCell ref="A3:H3"/>
    <mergeCell ref="D5:F5"/>
    <mergeCell ref="A7:A8"/>
    <mergeCell ref="B7:B8"/>
    <mergeCell ref="C7:C8"/>
    <mergeCell ref="D7:H7"/>
  </mergeCells>
  <pageMargins left="0.5" right="0.5" top="0.5" bottom="0.5" header="0.5" footer="0.25"/>
  <pageSetup scale="96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U179"/>
  <sheetViews>
    <sheetView topLeftCell="B4" zoomScaleNormal="100" zoomScaleSheetLayoutView="100" workbookViewId="0">
      <pane ySplit="3" topLeftCell="A133" activePane="bottomLeft" state="frozen"/>
      <selection activeCell="A7" sqref="A7:M7"/>
      <selection pane="bottomLeft" activeCell="D137" sqref="D137:D139"/>
    </sheetView>
  </sheetViews>
  <sheetFormatPr defaultColWidth="9.140625" defaultRowHeight="13.5"/>
  <cols>
    <col min="1" max="1" width="5.85546875" style="2" customWidth="1"/>
    <col min="2" max="2" width="9" style="7" customWidth="1"/>
    <col min="3" max="3" width="37.42578125" style="6" customWidth="1"/>
    <col min="4" max="4" width="9" style="5" customWidth="1"/>
    <col min="5" max="5" width="7.42578125" style="3" customWidth="1"/>
    <col min="6" max="7" width="9.28515625" style="2" customWidth="1"/>
    <col min="8" max="8" width="10.7109375" style="2" customWidth="1"/>
    <col min="9" max="9" width="8.28515625" style="4" customWidth="1"/>
    <col min="10" max="10" width="9.7109375" style="3" customWidth="1"/>
    <col min="11" max="11" width="8.42578125" style="2" customWidth="1"/>
    <col min="12" max="12" width="9.28515625" style="2" customWidth="1"/>
    <col min="13" max="13" width="14.140625" style="2" customWidth="1"/>
    <col min="14" max="14" width="9.42578125" style="1" customWidth="1"/>
    <col min="15" max="15" width="6.28515625" style="1" customWidth="1"/>
    <col min="16" max="16" width="11.5703125" style="1" bestFit="1" customWidth="1"/>
    <col min="17" max="17" width="9.140625" style="1" customWidth="1"/>
    <col min="18" max="18" width="11.5703125" style="1" customWidth="1"/>
    <col min="19" max="16384" width="9.140625" style="1"/>
  </cols>
  <sheetData>
    <row r="1" spans="1:14" s="103" customFormat="1" ht="28.5" customHeight="1">
      <c r="A1" s="112"/>
      <c r="B1" s="102"/>
      <c r="C1" s="915" t="s">
        <v>76</v>
      </c>
      <c r="D1" s="915"/>
      <c r="E1" s="915"/>
      <c r="F1" s="915"/>
      <c r="G1" s="915"/>
      <c r="H1" s="915"/>
      <c r="I1" s="915"/>
      <c r="J1" s="915"/>
      <c r="K1" s="915"/>
      <c r="L1" s="112"/>
      <c r="M1" s="112"/>
      <c r="N1" s="44"/>
    </row>
    <row r="2" spans="1:14" s="103" customFormat="1" ht="15">
      <c r="A2" s="112"/>
      <c r="B2" s="102"/>
      <c r="C2" s="916" t="s">
        <v>77</v>
      </c>
      <c r="D2" s="916"/>
      <c r="E2" s="916"/>
      <c r="F2" s="916"/>
      <c r="G2" s="916"/>
      <c r="H2" s="916"/>
      <c r="I2" s="916"/>
      <c r="J2" s="916"/>
      <c r="K2" s="104"/>
      <c r="L2" s="112"/>
      <c r="M2" s="112"/>
      <c r="N2" s="44"/>
    </row>
    <row r="3" spans="1:14" s="98" customFormat="1" ht="15" customHeight="1">
      <c r="A3" s="112"/>
      <c r="B3" s="102"/>
      <c r="C3" s="101"/>
      <c r="D3" s="101"/>
      <c r="E3" s="99"/>
      <c r="F3" s="112"/>
      <c r="G3" s="112"/>
      <c r="H3" s="112"/>
      <c r="I3" s="100"/>
      <c r="J3" s="99"/>
      <c r="K3" s="112"/>
      <c r="L3" s="112"/>
      <c r="M3" s="112"/>
      <c r="N3" s="105"/>
    </row>
    <row r="4" spans="1:14" s="95" customFormat="1" ht="31.5" customHeight="1">
      <c r="A4" s="912" t="s">
        <v>20</v>
      </c>
      <c r="B4" s="912" t="s">
        <v>62</v>
      </c>
      <c r="C4" s="912" t="s">
        <v>63</v>
      </c>
      <c r="D4" s="912" t="s">
        <v>64</v>
      </c>
      <c r="E4" s="917" t="s">
        <v>65</v>
      </c>
      <c r="F4" s="918"/>
      <c r="G4" s="912" t="s">
        <v>67</v>
      </c>
      <c r="H4" s="912"/>
      <c r="I4" s="912" t="s">
        <v>68</v>
      </c>
      <c r="J4" s="912"/>
      <c r="K4" s="912" t="s">
        <v>72</v>
      </c>
      <c r="L4" s="912"/>
      <c r="M4" s="913" t="s">
        <v>69</v>
      </c>
      <c r="N4" s="97"/>
    </row>
    <row r="5" spans="1:14" s="95" customFormat="1" ht="42.6" customHeight="1">
      <c r="A5" s="912"/>
      <c r="B5" s="912"/>
      <c r="C5" s="912"/>
      <c r="D5" s="912"/>
      <c r="E5" s="72" t="s">
        <v>66</v>
      </c>
      <c r="F5" s="346" t="s">
        <v>25</v>
      </c>
      <c r="G5" s="72" t="s">
        <v>19</v>
      </c>
      <c r="H5" s="346" t="s">
        <v>0</v>
      </c>
      <c r="I5" s="72" t="s">
        <v>19</v>
      </c>
      <c r="J5" s="348" t="s">
        <v>0</v>
      </c>
      <c r="K5" s="72" t="s">
        <v>19</v>
      </c>
      <c r="L5" s="348" t="s">
        <v>0</v>
      </c>
      <c r="M5" s="914"/>
      <c r="N5" s="97"/>
    </row>
    <row r="6" spans="1:14" s="95" customFormat="1" ht="21" customHeight="1">
      <c r="A6" s="178">
        <v>1</v>
      </c>
      <c r="B6" s="179">
        <v>2</v>
      </c>
      <c r="C6" s="178">
        <v>3</v>
      </c>
      <c r="D6" s="180">
        <v>4</v>
      </c>
      <c r="E6" s="178">
        <v>5</v>
      </c>
      <c r="F6" s="181">
        <v>6</v>
      </c>
      <c r="G6" s="181">
        <v>7</v>
      </c>
      <c r="H6" s="182">
        <v>8</v>
      </c>
      <c r="I6" s="178">
        <v>9</v>
      </c>
      <c r="J6" s="182">
        <v>10</v>
      </c>
      <c r="K6" s="178">
        <v>11</v>
      </c>
      <c r="L6" s="178">
        <v>12</v>
      </c>
      <c r="M6" s="178">
        <v>13</v>
      </c>
      <c r="N6" s="97"/>
    </row>
    <row r="7" spans="1:14" s="285" customFormat="1">
      <c r="A7" s="191"/>
      <c r="B7" s="191"/>
      <c r="C7" s="77"/>
      <c r="D7" s="283"/>
      <c r="E7" s="96"/>
      <c r="F7" s="284"/>
      <c r="G7" s="185"/>
      <c r="H7" s="219"/>
      <c r="I7" s="185"/>
      <c r="J7" s="219"/>
      <c r="K7" s="185"/>
      <c r="L7" s="219"/>
      <c r="M7" s="219"/>
    </row>
    <row r="8" spans="1:14" s="830" customFormat="1" ht="21" customHeight="1">
      <c r="A8" s="824">
        <v>1</v>
      </c>
      <c r="B8" s="824" t="s">
        <v>335</v>
      </c>
      <c r="C8" s="825" t="s">
        <v>312</v>
      </c>
      <c r="D8" s="826" t="s">
        <v>13</v>
      </c>
      <c r="E8" s="824"/>
      <c r="F8" s="824">
        <v>30.7</v>
      </c>
      <c r="G8" s="824"/>
      <c r="H8" s="827"/>
      <c r="I8" s="824"/>
      <c r="J8" s="827"/>
      <c r="K8" s="824"/>
      <c r="L8" s="828"/>
      <c r="M8" s="829"/>
    </row>
    <row r="9" spans="1:14" s="836" customFormat="1" ht="21" customHeight="1">
      <c r="A9" s="831"/>
      <c r="B9" s="831"/>
      <c r="C9" s="832" t="s">
        <v>313</v>
      </c>
      <c r="D9" s="638" t="s">
        <v>15</v>
      </c>
      <c r="E9" s="831">
        <f>(23.8+3*2.84)/100</f>
        <v>0.32319999999999999</v>
      </c>
      <c r="F9" s="831">
        <f>E9*F8</f>
        <v>9.9222399999999986</v>
      </c>
      <c r="G9" s="831"/>
      <c r="H9" s="833"/>
      <c r="I9" s="831"/>
      <c r="J9" s="834"/>
      <c r="K9" s="831"/>
      <c r="L9" s="835"/>
      <c r="M9" s="834"/>
    </row>
    <row r="10" spans="1:14" s="836" customFormat="1" ht="21" customHeight="1">
      <c r="A10" s="831"/>
      <c r="B10" s="831"/>
      <c r="C10" s="832" t="s">
        <v>8</v>
      </c>
      <c r="D10" s="638" t="s">
        <v>3</v>
      </c>
      <c r="E10" s="831">
        <f>(3.92+3*0.78)/100</f>
        <v>6.2600000000000003E-2</v>
      </c>
      <c r="F10" s="831">
        <f>E10*F8</f>
        <v>1.9218200000000001</v>
      </c>
      <c r="G10" s="831"/>
      <c r="H10" s="833"/>
      <c r="I10" s="831"/>
      <c r="J10" s="833"/>
      <c r="K10" s="831"/>
      <c r="L10" s="834"/>
      <c r="M10" s="834"/>
    </row>
    <row r="11" spans="1:14" s="830" customFormat="1" ht="21" customHeight="1">
      <c r="A11" s="824">
        <v>2</v>
      </c>
      <c r="B11" s="824" t="s">
        <v>314</v>
      </c>
      <c r="C11" s="824" t="s">
        <v>315</v>
      </c>
      <c r="D11" s="826" t="s">
        <v>13</v>
      </c>
      <c r="E11" s="824"/>
      <c r="F11" s="824">
        <v>30.7</v>
      </c>
      <c r="G11" s="824"/>
      <c r="H11" s="827"/>
      <c r="I11" s="824"/>
      <c r="J11" s="827"/>
      <c r="K11" s="824"/>
      <c r="L11" s="824"/>
      <c r="M11" s="824"/>
    </row>
    <row r="12" spans="1:14" s="836" customFormat="1" ht="21" customHeight="1">
      <c r="A12" s="831"/>
      <c r="B12" s="831"/>
      <c r="C12" s="832" t="s">
        <v>313</v>
      </c>
      <c r="D12" s="638" t="s">
        <v>15</v>
      </c>
      <c r="E12" s="831">
        <v>0.32300000000000001</v>
      </c>
      <c r="F12" s="831">
        <f>E12*F11</f>
        <v>9.9161000000000001</v>
      </c>
      <c r="G12" s="831"/>
      <c r="H12" s="833"/>
      <c r="I12" s="831"/>
      <c r="J12" s="834"/>
      <c r="K12" s="831"/>
      <c r="L12" s="835"/>
      <c r="M12" s="834"/>
    </row>
    <row r="13" spans="1:14" s="836" customFormat="1" ht="21" customHeight="1">
      <c r="A13" s="831"/>
      <c r="B13" s="831"/>
      <c r="C13" s="832" t="s">
        <v>8</v>
      </c>
      <c r="D13" s="638" t="s">
        <v>3</v>
      </c>
      <c r="E13" s="831">
        <v>2.1499999999999998E-2</v>
      </c>
      <c r="F13" s="831">
        <f>E13*F11</f>
        <v>0.66004999999999991</v>
      </c>
      <c r="G13" s="831"/>
      <c r="H13" s="833"/>
      <c r="I13" s="831"/>
      <c r="J13" s="833"/>
      <c r="K13" s="831"/>
      <c r="L13" s="835"/>
      <c r="M13" s="834"/>
    </row>
    <row r="14" spans="1:14" s="830" customFormat="1" ht="28.9" customHeight="1">
      <c r="A14" s="824">
        <v>3</v>
      </c>
      <c r="B14" s="824" t="s">
        <v>61</v>
      </c>
      <c r="C14" s="868" t="s">
        <v>327</v>
      </c>
      <c r="D14" s="826" t="s">
        <v>13</v>
      </c>
      <c r="E14" s="824"/>
      <c r="F14" s="824">
        <v>51</v>
      </c>
      <c r="G14" s="824"/>
      <c r="H14" s="827"/>
      <c r="I14" s="824"/>
      <c r="J14" s="827"/>
      <c r="K14" s="824"/>
      <c r="L14" s="828"/>
      <c r="M14" s="829"/>
    </row>
    <row r="15" spans="1:14" s="836" customFormat="1" ht="21" customHeight="1">
      <c r="A15" s="831"/>
      <c r="B15" s="831"/>
      <c r="C15" s="832" t="s">
        <v>313</v>
      </c>
      <c r="D15" s="660" t="s">
        <v>275</v>
      </c>
      <c r="E15" s="831">
        <v>1</v>
      </c>
      <c r="F15" s="831">
        <f>E15*F14</f>
        <v>51</v>
      </c>
      <c r="G15" s="831"/>
      <c r="H15" s="833"/>
      <c r="I15" s="831"/>
      <c r="J15" s="834"/>
      <c r="K15" s="831"/>
      <c r="L15" s="835"/>
      <c r="M15" s="834"/>
    </row>
    <row r="16" spans="1:14" s="836" customFormat="1" ht="21" customHeight="1">
      <c r="A16" s="831"/>
      <c r="B16" s="831"/>
      <c r="C16" s="832" t="s">
        <v>8</v>
      </c>
      <c r="D16" s="638" t="s">
        <v>3</v>
      </c>
      <c r="E16" s="831">
        <v>2.1499999999999998E-2</v>
      </c>
      <c r="F16" s="831">
        <f>E16*F14</f>
        <v>1.0964999999999998</v>
      </c>
      <c r="G16" s="831"/>
      <c r="H16" s="833"/>
      <c r="I16" s="831"/>
      <c r="J16" s="833"/>
      <c r="K16" s="831"/>
      <c r="L16" s="835"/>
      <c r="M16" s="834"/>
    </row>
    <row r="17" spans="1:21" s="836" customFormat="1" ht="21" customHeight="1">
      <c r="A17" s="831"/>
      <c r="B17" s="831"/>
      <c r="C17" s="832"/>
      <c r="D17" s="638"/>
      <c r="E17" s="831"/>
      <c r="F17" s="831"/>
      <c r="G17" s="831"/>
      <c r="H17" s="833"/>
      <c r="I17" s="831"/>
      <c r="J17" s="833"/>
      <c r="K17" s="831"/>
      <c r="L17" s="835"/>
      <c r="M17" s="834"/>
    </row>
    <row r="18" spans="1:21" s="576" customFormat="1" ht="67.5">
      <c r="A18" s="600">
        <v>4</v>
      </c>
      <c r="B18" s="476" t="s">
        <v>274</v>
      </c>
      <c r="C18" s="601" t="s">
        <v>119</v>
      </c>
      <c r="D18" s="476" t="s">
        <v>13</v>
      </c>
      <c r="E18" s="602"/>
      <c r="F18" s="603">
        <v>18</v>
      </c>
      <c r="G18" s="603"/>
      <c r="H18" s="604"/>
      <c r="I18" s="603"/>
      <c r="J18" s="604"/>
      <c r="K18" s="603"/>
      <c r="L18" s="604"/>
      <c r="M18" s="604"/>
      <c r="N18" s="593"/>
      <c r="O18" s="594"/>
      <c r="Q18" s="566"/>
      <c r="T18" s="595"/>
      <c r="U18" s="569"/>
    </row>
    <row r="19" spans="1:21" s="652" customFormat="1" ht="15">
      <c r="A19" s="605"/>
      <c r="B19" s="606"/>
      <c r="C19" s="608" t="s">
        <v>6</v>
      </c>
      <c r="D19" s="620" t="s">
        <v>15</v>
      </c>
      <c r="E19" s="621">
        <v>2.52</v>
      </c>
      <c r="F19" s="622">
        <f>E19*F18</f>
        <v>45.36</v>
      </c>
      <c r="G19" s="622"/>
      <c r="H19" s="623"/>
      <c r="I19" s="622"/>
      <c r="J19" s="623"/>
      <c r="K19" s="622"/>
      <c r="L19" s="623"/>
      <c r="M19" s="623"/>
      <c r="N19" s="596"/>
      <c r="O19" s="594"/>
      <c r="Q19" s="653"/>
      <c r="T19" s="654"/>
      <c r="U19" s="655"/>
    </row>
    <row r="20" spans="1:21" s="652" customFormat="1" ht="15">
      <c r="A20" s="619"/>
      <c r="B20" s="606"/>
      <c r="C20" s="627" t="s">
        <v>8</v>
      </c>
      <c r="D20" s="656" t="s">
        <v>3</v>
      </c>
      <c r="E20" s="657">
        <v>9.0999999999999998E-2</v>
      </c>
      <c r="F20" s="658">
        <f>E20*F18</f>
        <v>1.6379999999999999</v>
      </c>
      <c r="G20" s="658"/>
      <c r="H20" s="612"/>
      <c r="I20" s="658"/>
      <c r="J20" s="612"/>
      <c r="K20" s="658"/>
      <c r="L20" s="612"/>
      <c r="M20" s="612"/>
      <c r="N20" s="596"/>
      <c r="O20" s="594"/>
      <c r="Q20" s="653"/>
      <c r="T20" s="659"/>
      <c r="U20" s="655"/>
    </row>
    <row r="21" spans="1:21" s="652" customFormat="1" ht="25.5" customHeight="1">
      <c r="A21" s="462"/>
      <c r="B21" s="613"/>
      <c r="C21" s="614" t="s">
        <v>38</v>
      </c>
      <c r="D21" s="660" t="s">
        <v>275</v>
      </c>
      <c r="E21" s="621">
        <v>4.05</v>
      </c>
      <c r="F21" s="617">
        <f>E21*F18</f>
        <v>72.899999999999991</v>
      </c>
      <c r="G21" s="617"/>
      <c r="H21" s="661"/>
      <c r="I21" s="622"/>
      <c r="J21" s="623"/>
      <c r="K21" s="622"/>
      <c r="L21" s="623"/>
      <c r="M21" s="623"/>
      <c r="N21" s="597"/>
      <c r="O21" s="594"/>
      <c r="Q21" s="653"/>
      <c r="T21" s="654"/>
      <c r="U21" s="655"/>
    </row>
    <row r="22" spans="1:21" s="652" customFormat="1" ht="39">
      <c r="A22" s="619"/>
      <c r="B22" s="618"/>
      <c r="C22" s="608" t="s">
        <v>276</v>
      </c>
      <c r="D22" s="620" t="s">
        <v>10</v>
      </c>
      <c r="E22" s="621">
        <f>2*2</f>
        <v>4</v>
      </c>
      <c r="F22" s="617">
        <f>E22*F18</f>
        <v>72</v>
      </c>
      <c r="G22" s="617"/>
      <c r="H22" s="661"/>
      <c r="I22" s="622"/>
      <c r="J22" s="623"/>
      <c r="K22" s="622"/>
      <c r="L22" s="623"/>
      <c r="M22" s="623"/>
      <c r="N22" s="597"/>
      <c r="O22" s="594"/>
      <c r="Q22" s="653"/>
      <c r="T22" s="473"/>
      <c r="U22" s="655"/>
    </row>
    <row r="23" spans="1:21" s="652" customFormat="1" ht="25.5">
      <c r="A23" s="662"/>
      <c r="B23" s="618"/>
      <c r="C23" s="663" t="s">
        <v>118</v>
      </c>
      <c r="D23" s="620" t="s">
        <v>10</v>
      </c>
      <c r="E23" s="621">
        <f>0.7</f>
        <v>0.7</v>
      </c>
      <c r="F23" s="617">
        <f>E23*F18</f>
        <v>12.6</v>
      </c>
      <c r="G23" s="617"/>
      <c r="H23" s="661"/>
      <c r="I23" s="622"/>
      <c r="J23" s="623"/>
      <c r="K23" s="622"/>
      <c r="L23" s="623"/>
      <c r="M23" s="623"/>
      <c r="N23" s="597"/>
      <c r="O23" s="594"/>
      <c r="Q23" s="653"/>
      <c r="U23" s="655"/>
    </row>
    <row r="24" spans="1:21" s="652" customFormat="1" ht="15">
      <c r="A24" s="619"/>
      <c r="B24" s="618"/>
      <c r="C24" s="614" t="s">
        <v>39</v>
      </c>
      <c r="D24" s="620" t="s">
        <v>17</v>
      </c>
      <c r="E24" s="621">
        <v>1.5</v>
      </c>
      <c r="F24" s="617">
        <f>E24*F18</f>
        <v>27</v>
      </c>
      <c r="G24" s="617"/>
      <c r="H24" s="661"/>
      <c r="I24" s="624"/>
      <c r="J24" s="625"/>
      <c r="K24" s="624"/>
      <c r="L24" s="625"/>
      <c r="M24" s="623"/>
      <c r="N24" s="597"/>
      <c r="O24" s="594"/>
      <c r="Q24" s="653"/>
      <c r="U24" s="655"/>
    </row>
    <row r="25" spans="1:21" s="652" customFormat="1" ht="15">
      <c r="A25" s="662"/>
      <c r="B25" s="618"/>
      <c r="C25" s="614" t="s">
        <v>40</v>
      </c>
      <c r="D25" s="620" t="s">
        <v>17</v>
      </c>
      <c r="E25" s="621">
        <v>14</v>
      </c>
      <c r="F25" s="617">
        <f>E25*F18</f>
        <v>252</v>
      </c>
      <c r="G25" s="611"/>
      <c r="H25" s="661"/>
      <c r="I25" s="624"/>
      <c r="J25" s="625"/>
      <c r="K25" s="624"/>
      <c r="L25" s="625"/>
      <c r="M25" s="623"/>
      <c r="N25" s="597"/>
      <c r="O25" s="594"/>
      <c r="Q25" s="653"/>
      <c r="U25" s="655"/>
    </row>
    <row r="26" spans="1:21" s="652" customFormat="1" ht="15">
      <c r="A26" s="662"/>
      <c r="B26" s="618"/>
      <c r="C26" s="614" t="s">
        <v>41</v>
      </c>
      <c r="D26" s="620" t="s">
        <v>17</v>
      </c>
      <c r="E26" s="621">
        <v>30</v>
      </c>
      <c r="F26" s="617">
        <f>E26*F18</f>
        <v>540</v>
      </c>
      <c r="G26" s="617"/>
      <c r="H26" s="661"/>
      <c r="I26" s="624"/>
      <c r="J26" s="625"/>
      <c r="K26" s="624"/>
      <c r="L26" s="625"/>
      <c r="M26" s="623"/>
      <c r="N26" s="597"/>
      <c r="O26" s="594"/>
      <c r="Q26" s="653"/>
      <c r="U26" s="655"/>
    </row>
    <row r="27" spans="1:21" s="652" customFormat="1" ht="25.5">
      <c r="A27" s="662"/>
      <c r="B27" s="618"/>
      <c r="C27" s="614" t="s">
        <v>277</v>
      </c>
      <c r="D27" s="620" t="s">
        <v>10</v>
      </c>
      <c r="E27" s="621">
        <v>1.2</v>
      </c>
      <c r="F27" s="622">
        <f>E27*F18</f>
        <v>21.599999999999998</v>
      </c>
      <c r="G27" s="617"/>
      <c r="H27" s="623"/>
      <c r="I27" s="624"/>
      <c r="J27" s="625"/>
      <c r="K27" s="624"/>
      <c r="L27" s="625"/>
      <c r="M27" s="623"/>
      <c r="N27" s="597"/>
      <c r="O27" s="594"/>
      <c r="Q27" s="653"/>
      <c r="U27" s="655"/>
    </row>
    <row r="28" spans="1:21" s="652" customFormat="1" ht="15">
      <c r="A28" s="619"/>
      <c r="B28" s="618"/>
      <c r="C28" s="614" t="s">
        <v>278</v>
      </c>
      <c r="D28" s="620" t="s">
        <v>7</v>
      </c>
      <c r="E28" s="621">
        <v>1.5</v>
      </c>
      <c r="F28" s="622">
        <f>E28*F18</f>
        <v>27</v>
      </c>
      <c r="G28" s="617"/>
      <c r="H28" s="623"/>
      <c r="I28" s="624"/>
      <c r="J28" s="625"/>
      <c r="K28" s="624"/>
      <c r="L28" s="625"/>
      <c r="M28" s="623"/>
      <c r="N28" s="597"/>
      <c r="O28" s="594"/>
      <c r="Q28" s="653"/>
      <c r="U28" s="655"/>
    </row>
    <row r="29" spans="1:21" s="652" customFormat="1" ht="15.75">
      <c r="A29" s="619"/>
      <c r="B29" s="606"/>
      <c r="C29" s="614" t="s">
        <v>279</v>
      </c>
      <c r="D29" s="606" t="s">
        <v>12</v>
      </c>
      <c r="E29" s="621">
        <v>1</v>
      </c>
      <c r="F29" s="622">
        <f>E29*F18</f>
        <v>18</v>
      </c>
      <c r="G29" s="628"/>
      <c r="H29" s="623"/>
      <c r="I29" s="624"/>
      <c r="J29" s="625"/>
      <c r="K29" s="624"/>
      <c r="L29" s="625"/>
      <c r="M29" s="623"/>
      <c r="N29" s="597"/>
      <c r="O29" s="594"/>
      <c r="Q29" s="653"/>
      <c r="U29" s="655"/>
    </row>
    <row r="30" spans="1:21" s="654" customFormat="1" ht="15">
      <c r="A30" s="664"/>
      <c r="B30" s="664"/>
      <c r="C30" s="608" t="s">
        <v>4</v>
      </c>
      <c r="D30" s="665" t="s">
        <v>3</v>
      </c>
      <c r="E30" s="666">
        <v>0.16400000000000001</v>
      </c>
      <c r="F30" s="667">
        <f>E30*F18</f>
        <v>2.952</v>
      </c>
      <c r="G30" s="668"/>
      <c r="H30" s="669"/>
      <c r="I30" s="670"/>
      <c r="J30" s="671"/>
      <c r="K30" s="668"/>
      <c r="L30" s="671"/>
      <c r="M30" s="669"/>
      <c r="N30" s="598"/>
      <c r="O30" s="599"/>
      <c r="Q30" s="653"/>
      <c r="T30" s="652"/>
      <c r="U30" s="655"/>
    </row>
    <row r="31" spans="1:21" s="576" customFormat="1" ht="69" customHeight="1">
      <c r="A31" s="631">
        <v>5</v>
      </c>
      <c r="B31" s="632" t="s">
        <v>280</v>
      </c>
      <c r="C31" s="477" t="s">
        <v>281</v>
      </c>
      <c r="D31" s="476" t="s">
        <v>13</v>
      </c>
      <c r="E31" s="633"/>
      <c r="F31" s="634">
        <v>45</v>
      </c>
      <c r="G31" s="635"/>
      <c r="H31" s="636"/>
      <c r="I31" s="635"/>
      <c r="J31" s="636"/>
      <c r="K31" s="635"/>
      <c r="L31" s="636"/>
      <c r="M31" s="636"/>
      <c r="N31" s="596"/>
      <c r="O31" s="594"/>
      <c r="Q31" s="566"/>
      <c r="U31" s="569"/>
    </row>
    <row r="32" spans="1:21" s="576" customFormat="1" ht="15">
      <c r="A32" s="606"/>
      <c r="B32" s="607"/>
      <c r="C32" s="608" t="s">
        <v>6</v>
      </c>
      <c r="D32" s="606" t="s">
        <v>15</v>
      </c>
      <c r="E32" s="609">
        <v>0.98499999999999999</v>
      </c>
      <c r="F32" s="610">
        <f>E32*F31</f>
        <v>44.325000000000003</v>
      </c>
      <c r="G32" s="611"/>
      <c r="H32" s="464"/>
      <c r="I32" s="611"/>
      <c r="J32" s="464"/>
      <c r="K32" s="611"/>
      <c r="L32" s="464"/>
      <c r="M32" s="464"/>
      <c r="N32" s="596"/>
      <c r="O32" s="594"/>
      <c r="Q32" s="566"/>
      <c r="U32" s="569"/>
    </row>
    <row r="33" spans="1:21" s="576" customFormat="1" ht="15">
      <c r="A33" s="606"/>
      <c r="B33" s="607"/>
      <c r="C33" s="608" t="s">
        <v>8</v>
      </c>
      <c r="D33" s="606" t="s">
        <v>3</v>
      </c>
      <c r="E33" s="609">
        <v>3.8999999999999998E-3</v>
      </c>
      <c r="F33" s="610">
        <f>E33*F31</f>
        <v>0.17549999999999999</v>
      </c>
      <c r="G33" s="611"/>
      <c r="H33" s="464"/>
      <c r="I33" s="611"/>
      <c r="J33" s="464"/>
      <c r="K33" s="611"/>
      <c r="L33" s="612"/>
      <c r="M33" s="612"/>
      <c r="N33" s="596"/>
      <c r="O33" s="594"/>
      <c r="Q33" s="566"/>
      <c r="U33" s="569"/>
    </row>
    <row r="34" spans="1:21" s="576" customFormat="1" ht="25.5">
      <c r="A34" s="606"/>
      <c r="B34" s="613"/>
      <c r="C34" s="614" t="s">
        <v>282</v>
      </c>
      <c r="D34" s="606" t="s">
        <v>12</v>
      </c>
      <c r="E34" s="615">
        <v>1.05</v>
      </c>
      <c r="F34" s="616">
        <f>E34*F31</f>
        <v>47.25</v>
      </c>
      <c r="G34" s="617"/>
      <c r="H34" s="464"/>
      <c r="I34" s="611"/>
      <c r="J34" s="464"/>
      <c r="K34" s="611"/>
      <c r="L34" s="464"/>
      <c r="M34" s="464"/>
      <c r="N34" s="596"/>
      <c r="O34" s="594"/>
      <c r="Q34" s="566"/>
      <c r="U34" s="569"/>
    </row>
    <row r="35" spans="1:21" s="576" customFormat="1" ht="27" customHeight="1">
      <c r="A35" s="606"/>
      <c r="B35" s="618"/>
      <c r="C35" s="614" t="s">
        <v>40</v>
      </c>
      <c r="D35" s="606" t="s">
        <v>17</v>
      </c>
      <c r="E35" s="609">
        <v>23</v>
      </c>
      <c r="F35" s="610">
        <f>E35*F31</f>
        <v>1035</v>
      </c>
      <c r="G35" s="611"/>
      <c r="H35" s="464"/>
      <c r="I35" s="611"/>
      <c r="J35" s="464"/>
      <c r="K35" s="611"/>
      <c r="L35" s="464"/>
      <c r="M35" s="464"/>
      <c r="N35" s="596"/>
      <c r="O35" s="594"/>
      <c r="Q35" s="566"/>
      <c r="U35" s="569"/>
    </row>
    <row r="36" spans="1:21" s="576" customFormat="1" ht="25.5">
      <c r="A36" s="619"/>
      <c r="B36" s="618"/>
      <c r="C36" s="614" t="s">
        <v>283</v>
      </c>
      <c r="D36" s="620" t="s">
        <v>7</v>
      </c>
      <c r="E36" s="621">
        <v>0.35</v>
      </c>
      <c r="F36" s="622">
        <f>E36*F31</f>
        <v>15.749999999999998</v>
      </c>
      <c r="G36" s="617"/>
      <c r="H36" s="623"/>
      <c r="I36" s="624"/>
      <c r="J36" s="625"/>
      <c r="K36" s="624"/>
      <c r="L36" s="625"/>
      <c r="M36" s="623"/>
      <c r="N36" s="596"/>
      <c r="O36" s="594"/>
      <c r="Q36" s="566"/>
      <c r="U36" s="569"/>
    </row>
    <row r="37" spans="1:21" s="293" customFormat="1" ht="25.5">
      <c r="A37" s="606"/>
      <c r="B37" s="618"/>
      <c r="C37" s="869" t="s">
        <v>328</v>
      </c>
      <c r="D37" s="839" t="s">
        <v>10</v>
      </c>
      <c r="E37" s="843">
        <v>2.9</v>
      </c>
      <c r="F37" s="844">
        <f>E37*F31</f>
        <v>130.5</v>
      </c>
      <c r="G37" s="464"/>
      <c r="H37" s="464"/>
      <c r="I37" s="606"/>
      <c r="J37" s="606"/>
      <c r="K37" s="606"/>
      <c r="L37" s="606"/>
      <c r="M37" s="464"/>
    </row>
    <row r="38" spans="1:21" s="293" customFormat="1" ht="38.25" customHeight="1">
      <c r="A38" s="870"/>
      <c r="B38" s="618"/>
      <c r="C38" s="869" t="s">
        <v>329</v>
      </c>
      <c r="D38" s="620" t="s">
        <v>10</v>
      </c>
      <c r="E38" s="871">
        <v>1.07</v>
      </c>
      <c r="F38" s="872">
        <f>E38*F31</f>
        <v>48.150000000000006</v>
      </c>
      <c r="G38" s="872"/>
      <c r="H38" s="872"/>
      <c r="I38" s="873"/>
      <c r="J38" s="873"/>
      <c r="K38" s="873"/>
      <c r="L38" s="873"/>
      <c r="M38" s="873"/>
    </row>
    <row r="39" spans="1:21" s="293" customFormat="1">
      <c r="A39" s="606"/>
      <c r="B39" s="618"/>
      <c r="C39" s="645" t="s">
        <v>330</v>
      </c>
      <c r="D39" s="606" t="s">
        <v>17</v>
      </c>
      <c r="E39" s="843">
        <v>0.7</v>
      </c>
      <c r="F39" s="844">
        <f>E39*F31</f>
        <v>31.499999999999996</v>
      </c>
      <c r="G39" s="464"/>
      <c r="H39" s="464"/>
      <c r="I39" s="606"/>
      <c r="J39" s="606"/>
      <c r="K39" s="606"/>
      <c r="L39" s="606"/>
      <c r="M39" s="464"/>
    </row>
    <row r="40" spans="1:21" s="293" customFormat="1" ht="13.5" customHeight="1">
      <c r="A40" s="874"/>
      <c r="B40" s="618"/>
      <c r="C40" s="875" t="s">
        <v>331</v>
      </c>
      <c r="D40" s="620" t="s">
        <v>17</v>
      </c>
      <c r="E40" s="871">
        <v>0.7</v>
      </c>
      <c r="F40" s="872">
        <f>E40*F31</f>
        <v>31.499999999999996</v>
      </c>
      <c r="G40" s="872"/>
      <c r="H40" s="872"/>
      <c r="I40" s="873"/>
      <c r="J40" s="873"/>
      <c r="K40" s="873"/>
      <c r="L40" s="873"/>
      <c r="M40" s="873"/>
    </row>
    <row r="41" spans="1:21" s="293" customFormat="1" ht="13.5" customHeight="1">
      <c r="A41" s="606"/>
      <c r="B41" s="618"/>
      <c r="C41" s="645" t="s">
        <v>332</v>
      </c>
      <c r="D41" s="606" t="s">
        <v>17</v>
      </c>
      <c r="E41" s="839">
        <v>0.7</v>
      </c>
      <c r="F41" s="839">
        <f>E41*F31</f>
        <v>31.499999999999996</v>
      </c>
      <c r="G41" s="872"/>
      <c r="H41" s="464"/>
      <c r="I41" s="606"/>
      <c r="J41" s="606"/>
      <c r="K41" s="606"/>
      <c r="L41" s="464"/>
      <c r="M41" s="464"/>
    </row>
    <row r="42" spans="1:21" s="293" customFormat="1" ht="13.5" customHeight="1">
      <c r="A42" s="606"/>
      <c r="B42" s="618"/>
      <c r="C42" s="645" t="s">
        <v>333</v>
      </c>
      <c r="D42" s="606" t="s">
        <v>17</v>
      </c>
      <c r="E42" s="843">
        <v>0.2</v>
      </c>
      <c r="F42" s="844">
        <f>E42*F31</f>
        <v>9</v>
      </c>
      <c r="G42" s="464"/>
      <c r="H42" s="464"/>
      <c r="I42" s="464"/>
      <c r="J42" s="464"/>
      <c r="K42" s="464"/>
      <c r="L42" s="464"/>
      <c r="M42" s="464"/>
    </row>
    <row r="43" spans="1:21" s="293" customFormat="1" ht="27" customHeight="1">
      <c r="A43" s="606"/>
      <c r="B43" s="618"/>
      <c r="C43" s="645" t="s">
        <v>334</v>
      </c>
      <c r="D43" s="606" t="s">
        <v>17</v>
      </c>
      <c r="E43" s="843">
        <v>1.7</v>
      </c>
      <c r="F43" s="844">
        <f>E43*F31</f>
        <v>76.5</v>
      </c>
      <c r="G43" s="876"/>
      <c r="H43" s="464"/>
      <c r="I43" s="464"/>
      <c r="J43" s="464"/>
      <c r="K43" s="464"/>
      <c r="L43" s="464"/>
      <c r="M43" s="464"/>
    </row>
    <row r="44" spans="1:21" s="293" customFormat="1" ht="25.5">
      <c r="A44" s="606"/>
      <c r="B44" s="618"/>
      <c r="C44" s="875" t="s">
        <v>277</v>
      </c>
      <c r="D44" s="839" t="s">
        <v>10</v>
      </c>
      <c r="E44" s="840">
        <v>1.2</v>
      </c>
      <c r="F44" s="844">
        <f>E44*F31</f>
        <v>54</v>
      </c>
      <c r="G44" s="872"/>
      <c r="H44" s="464"/>
      <c r="I44" s="606"/>
      <c r="J44" s="606"/>
      <c r="K44" s="606"/>
      <c r="L44" s="606"/>
      <c r="M44" s="464"/>
    </row>
    <row r="45" spans="1:21" s="576" customFormat="1" ht="15">
      <c r="A45" s="626"/>
      <c r="B45" s="626"/>
      <c r="C45" s="627" t="s">
        <v>4</v>
      </c>
      <c r="D45" s="606" t="s">
        <v>3</v>
      </c>
      <c r="E45" s="558">
        <v>1.6E-2</v>
      </c>
      <c r="F45" s="628">
        <f>E45*F31</f>
        <v>0.72</v>
      </c>
      <c r="G45" s="611"/>
      <c r="H45" s="464"/>
      <c r="I45" s="629"/>
      <c r="J45" s="630"/>
      <c r="K45" s="629"/>
      <c r="L45" s="630"/>
      <c r="M45" s="464"/>
      <c r="N45" s="596"/>
      <c r="O45" s="594"/>
      <c r="Q45" s="566"/>
      <c r="U45" s="569"/>
    </row>
    <row r="46" spans="1:21" s="285" customFormat="1" ht="27">
      <c r="A46" s="276">
        <v>6</v>
      </c>
      <c r="B46" s="276" t="s">
        <v>143</v>
      </c>
      <c r="C46" s="87" t="s">
        <v>263</v>
      </c>
      <c r="D46" s="220" t="s">
        <v>29</v>
      </c>
      <c r="E46" s="197"/>
      <c r="F46" s="294">
        <v>11</v>
      </c>
      <c r="G46" s="197"/>
      <c r="H46" s="87"/>
      <c r="I46" s="198"/>
      <c r="J46" s="197"/>
      <c r="K46" s="198"/>
      <c r="L46" s="197"/>
      <c r="M46" s="276"/>
      <c r="O46" s="355"/>
    </row>
    <row r="47" spans="1:21" s="286" customFormat="1">
      <c r="A47" s="191"/>
      <c r="B47" s="672"/>
      <c r="C47" s="200" t="s">
        <v>11</v>
      </c>
      <c r="D47" s="191" t="s">
        <v>142</v>
      </c>
      <c r="E47" s="185">
        <f>33.1/100</f>
        <v>0.33100000000000002</v>
      </c>
      <c r="F47" s="185">
        <f>F46*E47</f>
        <v>3.641</v>
      </c>
      <c r="G47" s="191"/>
      <c r="H47" s="191"/>
      <c r="I47" s="185"/>
      <c r="J47" s="219"/>
      <c r="K47" s="191"/>
      <c r="L47" s="191"/>
      <c r="M47" s="219"/>
    </row>
    <row r="48" spans="1:21" s="286" customFormat="1">
      <c r="A48" s="673"/>
      <c r="B48" s="42"/>
      <c r="C48" s="59" t="s">
        <v>8</v>
      </c>
      <c r="D48" s="384" t="s">
        <v>3</v>
      </c>
      <c r="E48" s="651">
        <f>0.03/100</f>
        <v>2.9999999999999997E-4</v>
      </c>
      <c r="F48" s="246">
        <f>E48*F46</f>
        <v>3.2999999999999995E-3</v>
      </c>
      <c r="G48" s="674"/>
      <c r="H48" s="246"/>
      <c r="I48" s="246"/>
      <c r="J48" s="42"/>
      <c r="K48" s="246"/>
      <c r="L48" s="246"/>
      <c r="M48" s="184"/>
    </row>
    <row r="49" spans="1:21" s="286" customFormat="1" ht="15.75">
      <c r="A49" s="191"/>
      <c r="B49" s="288"/>
      <c r="C49" s="200" t="s">
        <v>264</v>
      </c>
      <c r="D49" s="191" t="s">
        <v>42</v>
      </c>
      <c r="E49" s="235">
        <v>1.1200000000000001</v>
      </c>
      <c r="F49" s="291">
        <f>E49*F46</f>
        <v>12.32</v>
      </c>
      <c r="G49" s="185"/>
      <c r="H49" s="675"/>
      <c r="I49" s="191"/>
      <c r="J49" s="191"/>
      <c r="K49" s="191"/>
      <c r="L49" s="191"/>
      <c r="M49" s="675"/>
    </row>
    <row r="50" spans="1:21" s="286" customFormat="1">
      <c r="A50" s="191"/>
      <c r="B50" s="288"/>
      <c r="C50" s="200" t="s">
        <v>265</v>
      </c>
      <c r="D50" s="194" t="s">
        <v>7</v>
      </c>
      <c r="E50" s="235">
        <f>2/100</f>
        <v>0.02</v>
      </c>
      <c r="F50" s="291">
        <f>E50*F46</f>
        <v>0.22</v>
      </c>
      <c r="G50" s="191"/>
      <c r="H50" s="675"/>
      <c r="I50" s="191"/>
      <c r="J50" s="191"/>
      <c r="K50" s="191"/>
      <c r="L50" s="191"/>
      <c r="M50" s="675"/>
    </row>
    <row r="51" spans="1:21" customFormat="1" ht="15">
      <c r="A51" s="296"/>
      <c r="B51" s="296"/>
      <c r="C51" s="297"/>
      <c r="D51" s="296"/>
      <c r="E51" s="298"/>
      <c r="F51" s="299"/>
      <c r="G51" s="299"/>
      <c r="H51" s="80"/>
      <c r="I51" s="296"/>
      <c r="J51" s="296"/>
      <c r="K51" s="296"/>
      <c r="L51" s="296"/>
      <c r="M51" s="300"/>
    </row>
    <row r="52" spans="1:21" s="285" customFormat="1" ht="15.75">
      <c r="A52" s="276">
        <v>7</v>
      </c>
      <c r="B52" s="276" t="s">
        <v>45</v>
      </c>
      <c r="C52" s="87" t="s">
        <v>144</v>
      </c>
      <c r="D52" s="220" t="s">
        <v>29</v>
      </c>
      <c r="E52" s="197"/>
      <c r="F52" s="294">
        <v>240</v>
      </c>
      <c r="G52" s="197"/>
      <c r="H52" s="87"/>
      <c r="I52" s="198"/>
      <c r="J52" s="197"/>
      <c r="K52" s="198"/>
      <c r="L52" s="197"/>
      <c r="M52" s="276"/>
    </row>
    <row r="53" spans="1:21" s="286" customFormat="1">
      <c r="A53" s="191"/>
      <c r="B53" s="672"/>
      <c r="C53" s="200" t="s">
        <v>11</v>
      </c>
      <c r="D53" s="191" t="s">
        <v>142</v>
      </c>
      <c r="E53" s="185">
        <f>65.8/100</f>
        <v>0.65799999999999992</v>
      </c>
      <c r="F53" s="185">
        <f>F52*E53</f>
        <v>157.91999999999999</v>
      </c>
      <c r="G53" s="191"/>
      <c r="H53" s="191"/>
      <c r="I53" s="185"/>
      <c r="J53" s="219"/>
      <c r="K53" s="191"/>
      <c r="L53" s="191"/>
      <c r="M53" s="219"/>
    </row>
    <row r="54" spans="1:21" s="286" customFormat="1">
      <c r="A54" s="673"/>
      <c r="B54" s="42"/>
      <c r="C54" s="59" t="s">
        <v>8</v>
      </c>
      <c r="D54" s="384" t="s">
        <v>3</v>
      </c>
      <c r="E54" s="651">
        <v>0.01</v>
      </c>
      <c r="F54" s="246">
        <f>E54*F52</f>
        <v>2.4</v>
      </c>
      <c r="G54" s="674"/>
      <c r="H54" s="246"/>
      <c r="I54" s="246"/>
      <c r="J54" s="42"/>
      <c r="K54" s="246"/>
      <c r="L54" s="246"/>
      <c r="M54" s="184"/>
    </row>
    <row r="55" spans="1:21" s="286" customFormat="1">
      <c r="A55" s="191"/>
      <c r="B55" s="288"/>
      <c r="C55" s="627" t="s">
        <v>340</v>
      </c>
      <c r="D55" s="384" t="s">
        <v>7</v>
      </c>
      <c r="E55" s="235">
        <v>0.79</v>
      </c>
      <c r="F55" s="291">
        <f>E55*F52</f>
        <v>189.60000000000002</v>
      </c>
      <c r="G55" s="191"/>
      <c r="H55" s="675"/>
      <c r="I55" s="191"/>
      <c r="J55" s="191"/>
      <c r="K55" s="191"/>
      <c r="L55" s="191"/>
      <c r="M55" s="675"/>
      <c r="P55" s="286">
        <f>M55/F52</f>
        <v>0</v>
      </c>
    </row>
    <row r="56" spans="1:21" s="286" customFormat="1">
      <c r="A56" s="199"/>
      <c r="B56" s="191"/>
      <c r="C56" s="86" t="s">
        <v>46</v>
      </c>
      <c r="D56" s="676" t="s">
        <v>7</v>
      </c>
      <c r="E56" s="191">
        <v>0.63</v>
      </c>
      <c r="F56" s="677">
        <f>E56*F52</f>
        <v>151.19999999999999</v>
      </c>
      <c r="G56" s="611"/>
      <c r="H56" s="185"/>
      <c r="I56" s="678"/>
      <c r="J56" s="86"/>
      <c r="K56" s="678"/>
      <c r="L56" s="86"/>
      <c r="M56" s="185"/>
      <c r="P56" s="286">
        <f>M56/F52</f>
        <v>0</v>
      </c>
    </row>
    <row r="57" spans="1:21" s="286" customFormat="1">
      <c r="A57" s="42"/>
      <c r="B57" s="42"/>
      <c r="C57" s="59" t="s">
        <v>4</v>
      </c>
      <c r="D57" s="58" t="s">
        <v>3</v>
      </c>
      <c r="E57" s="673">
        <v>1.6E-2</v>
      </c>
      <c r="F57" s="673">
        <f>E57*F52</f>
        <v>3.84</v>
      </c>
      <c r="G57" s="673"/>
      <c r="H57" s="246"/>
      <c r="I57" s="42"/>
      <c r="J57" s="42"/>
      <c r="K57" s="42"/>
      <c r="L57" s="42"/>
      <c r="M57" s="219"/>
    </row>
    <row r="58" spans="1:21" s="44" customFormat="1" ht="15">
      <c r="A58" s="43"/>
      <c r="B58" s="43"/>
      <c r="C58" s="679"/>
      <c r="D58" s="43"/>
      <c r="E58" s="680"/>
      <c r="F58" s="80"/>
      <c r="G58" s="80"/>
      <c r="H58" s="80"/>
      <c r="I58" s="43"/>
      <c r="J58" s="43"/>
      <c r="K58" s="43"/>
      <c r="L58" s="43"/>
      <c r="M58" s="39"/>
    </row>
    <row r="59" spans="1:21" s="576" customFormat="1" ht="27">
      <c r="A59" s="631">
        <v>8</v>
      </c>
      <c r="B59" s="631" t="s">
        <v>284</v>
      </c>
      <c r="C59" s="477" t="s">
        <v>286</v>
      </c>
      <c r="D59" s="476" t="s">
        <v>13</v>
      </c>
      <c r="E59" s="633"/>
      <c r="F59" s="634">
        <v>80</v>
      </c>
      <c r="G59" s="635"/>
      <c r="H59" s="794"/>
      <c r="I59" s="635"/>
      <c r="J59" s="636"/>
      <c r="K59" s="635"/>
      <c r="L59" s="636"/>
      <c r="M59" s="795"/>
      <c r="N59" s="596"/>
      <c r="O59" s="594"/>
      <c r="Q59" s="566"/>
      <c r="U59" s="569"/>
    </row>
    <row r="60" spans="1:21" s="576" customFormat="1" ht="15">
      <c r="A60" s="606"/>
      <c r="B60" s="606"/>
      <c r="C60" s="608" t="s">
        <v>11</v>
      </c>
      <c r="D60" s="637" t="s">
        <v>15</v>
      </c>
      <c r="E60" s="558">
        <v>0.85599999999999998</v>
      </c>
      <c r="F60" s="611">
        <f>F59*E60</f>
        <v>68.48</v>
      </c>
      <c r="G60" s="611"/>
      <c r="H60" s="464"/>
      <c r="I60" s="611"/>
      <c r="J60" s="464"/>
      <c r="K60" s="611"/>
      <c r="L60" s="464"/>
      <c r="M60" s="464"/>
      <c r="N60" s="596"/>
      <c r="O60" s="594"/>
      <c r="Q60" s="566"/>
      <c r="U60" s="569"/>
    </row>
    <row r="61" spans="1:21" s="576" customFormat="1" ht="15">
      <c r="A61" s="638"/>
      <c r="B61" s="638"/>
      <c r="C61" s="608" t="s">
        <v>8</v>
      </c>
      <c r="D61" s="606" t="s">
        <v>3</v>
      </c>
      <c r="E61" s="558">
        <v>1.2E-2</v>
      </c>
      <c r="F61" s="628">
        <f>E61*F59</f>
        <v>0.96</v>
      </c>
      <c r="G61" s="617"/>
      <c r="H61" s="466"/>
      <c r="I61" s="628"/>
      <c r="J61" s="639"/>
      <c r="K61" s="628"/>
      <c r="L61" s="466"/>
      <c r="M61" s="466"/>
      <c r="N61" s="596"/>
      <c r="O61" s="594"/>
      <c r="Q61" s="566"/>
      <c r="U61" s="569"/>
    </row>
    <row r="62" spans="1:21" s="293" customFormat="1">
      <c r="A62" s="462"/>
      <c r="B62" s="606"/>
      <c r="C62" s="627" t="s">
        <v>340</v>
      </c>
      <c r="D62" s="637" t="s">
        <v>7</v>
      </c>
      <c r="E62" s="606">
        <v>0.92</v>
      </c>
      <c r="F62" s="886">
        <f>E62*F59</f>
        <v>73.600000000000009</v>
      </c>
      <c r="G62" s="606"/>
      <c r="H62" s="466"/>
      <c r="I62" s="851"/>
      <c r="J62" s="851"/>
      <c r="K62" s="851"/>
      <c r="L62" s="851"/>
      <c r="M62" s="801"/>
    </row>
    <row r="63" spans="1:21" s="576" customFormat="1" ht="15">
      <c r="A63" s="462"/>
      <c r="B63" s="606"/>
      <c r="C63" s="627" t="s">
        <v>285</v>
      </c>
      <c r="D63" s="640" t="s">
        <v>7</v>
      </c>
      <c r="E63" s="611">
        <v>0.63</v>
      </c>
      <c r="F63" s="628">
        <f>E63*F59</f>
        <v>50.4</v>
      </c>
      <c r="G63" s="611"/>
      <c r="H63" s="464"/>
      <c r="I63" s="629"/>
      <c r="J63" s="630"/>
      <c r="K63" s="629"/>
      <c r="L63" s="630"/>
      <c r="M63" s="464"/>
      <c r="N63" s="565"/>
      <c r="O63" s="594"/>
      <c r="Q63" s="566"/>
      <c r="U63" s="569"/>
    </row>
    <row r="64" spans="1:21" s="576" customFormat="1" ht="15">
      <c r="A64" s="638"/>
      <c r="B64" s="638"/>
      <c r="C64" s="608" t="s">
        <v>4</v>
      </c>
      <c r="D64" s="641" t="s">
        <v>3</v>
      </c>
      <c r="E64" s="470">
        <v>1.7999999999999999E-2</v>
      </c>
      <c r="F64" s="628">
        <f>E64*F59</f>
        <v>1.44</v>
      </c>
      <c r="G64" s="628"/>
      <c r="H64" s="466"/>
      <c r="I64" s="642"/>
      <c r="J64" s="639"/>
      <c r="K64" s="642"/>
      <c r="L64" s="639"/>
      <c r="M64" s="464"/>
      <c r="N64" s="596"/>
      <c r="O64" s="594"/>
      <c r="Q64" s="566"/>
      <c r="U64" s="569"/>
    </row>
    <row r="65" spans="1:21" s="25" customFormat="1" ht="40.5">
      <c r="A65" s="367">
        <v>9</v>
      </c>
      <c r="B65" s="367" t="s">
        <v>268</v>
      </c>
      <c r="C65" s="69" t="s">
        <v>266</v>
      </c>
      <c r="D65" s="220" t="s">
        <v>5</v>
      </c>
      <c r="E65" s="368"/>
      <c r="F65" s="49">
        <v>0.4</v>
      </c>
      <c r="G65" s="367"/>
      <c r="H65" s="367"/>
      <c r="I65" s="369"/>
      <c r="J65" s="368"/>
      <c r="K65" s="367"/>
      <c r="L65" s="367"/>
      <c r="M65" s="367"/>
    </row>
    <row r="66" spans="1:21" s="685" customFormat="1" ht="15">
      <c r="A66" s="384"/>
      <c r="B66" s="681"/>
      <c r="C66" s="682" t="s">
        <v>6</v>
      </c>
      <c r="D66" s="384" t="s">
        <v>15</v>
      </c>
      <c r="E66" s="683">
        <v>53.8</v>
      </c>
      <c r="F66" s="684">
        <f>E66*F65</f>
        <v>21.52</v>
      </c>
      <c r="G66" s="53"/>
      <c r="H66" s="385"/>
      <c r="I66" s="53"/>
      <c r="J66" s="385"/>
      <c r="K66" s="53"/>
      <c r="L66" s="385"/>
      <c r="M66" s="385"/>
      <c r="N66" s="570"/>
      <c r="O66" s="571"/>
      <c r="Q66" s="653"/>
      <c r="T66" s="686"/>
      <c r="U66" s="655"/>
    </row>
    <row r="67" spans="1:21" s="690" customFormat="1" ht="15">
      <c r="A67" s="384"/>
      <c r="B67" s="681"/>
      <c r="C67" s="682" t="s">
        <v>8</v>
      </c>
      <c r="D67" s="687" t="s">
        <v>3</v>
      </c>
      <c r="E67" s="688">
        <v>18.399999999999999</v>
      </c>
      <c r="F67" s="689">
        <f>E67*F65</f>
        <v>7.3599999999999994</v>
      </c>
      <c r="G67" s="53"/>
      <c r="H67" s="385"/>
      <c r="I67" s="53"/>
      <c r="J67" s="385"/>
      <c r="K67" s="53"/>
      <c r="L67" s="385"/>
      <c r="M67" s="385"/>
      <c r="N67" s="573"/>
      <c r="O67" s="574"/>
      <c r="Q67" s="653"/>
      <c r="T67" s="652"/>
      <c r="U67" s="655"/>
    </row>
    <row r="68" spans="1:21" s="690" customFormat="1" ht="27">
      <c r="A68" s="384"/>
      <c r="B68" s="681"/>
      <c r="C68" s="682" t="s">
        <v>303</v>
      </c>
      <c r="D68" s="687" t="s">
        <v>10</v>
      </c>
      <c r="E68" s="688"/>
      <c r="F68" s="691">
        <f>319*1.05</f>
        <v>334.95</v>
      </c>
      <c r="G68" s="53"/>
      <c r="H68" s="246"/>
      <c r="I68" s="42"/>
      <c r="J68" s="42"/>
      <c r="K68" s="42"/>
      <c r="L68" s="42"/>
      <c r="M68" s="219"/>
      <c r="N68" s="573"/>
      <c r="O68" s="574"/>
      <c r="P68" s="690">
        <v>1.25</v>
      </c>
      <c r="Q68" s="653">
        <f>P68*F68</f>
        <v>418.6875</v>
      </c>
      <c r="T68" s="652"/>
      <c r="U68" s="655"/>
    </row>
    <row r="69" spans="1:21" s="690" customFormat="1" ht="15">
      <c r="A69" s="384"/>
      <c r="B69" s="681"/>
      <c r="C69" s="682" t="s">
        <v>267</v>
      </c>
      <c r="D69" s="687" t="s">
        <v>10</v>
      </c>
      <c r="E69" s="688"/>
      <c r="F69" s="689">
        <v>10</v>
      </c>
      <c r="G69" s="53"/>
      <c r="H69" s="246"/>
      <c r="I69" s="42"/>
      <c r="J69" s="42"/>
      <c r="K69" s="42"/>
      <c r="L69" s="42"/>
      <c r="M69" s="219"/>
      <c r="N69" s="573"/>
      <c r="O69" s="574"/>
      <c r="P69" s="690">
        <v>1.96</v>
      </c>
      <c r="Q69" s="653">
        <f>P69*F69</f>
        <v>19.600000000000001</v>
      </c>
      <c r="T69" s="652"/>
      <c r="U69" s="655"/>
    </row>
    <row r="70" spans="1:21" s="690" customFormat="1" ht="15">
      <c r="A70" s="384"/>
      <c r="B70" s="681"/>
      <c r="C70" s="682" t="s">
        <v>16</v>
      </c>
      <c r="D70" s="687" t="s">
        <v>7</v>
      </c>
      <c r="E70" s="688">
        <v>24.4</v>
      </c>
      <c r="F70" s="689">
        <f>E70*F65</f>
        <v>9.76</v>
      </c>
      <c r="G70" s="53"/>
      <c r="H70" s="246"/>
      <c r="I70" s="42"/>
      <c r="J70" s="42"/>
      <c r="K70" s="42"/>
      <c r="L70" s="42"/>
      <c r="M70" s="219"/>
      <c r="N70" s="573"/>
      <c r="O70" s="574"/>
      <c r="Q70" s="653"/>
      <c r="T70" s="652"/>
      <c r="U70" s="655"/>
    </row>
    <row r="71" spans="1:21" s="286" customFormat="1">
      <c r="A71" s="42"/>
      <c r="B71" s="42"/>
      <c r="C71" s="59" t="s">
        <v>4</v>
      </c>
      <c r="D71" s="58" t="s">
        <v>3</v>
      </c>
      <c r="E71" s="673">
        <v>9.7799999999999994</v>
      </c>
      <c r="F71" s="673">
        <f>E71*F65</f>
        <v>3.9119999999999999</v>
      </c>
      <c r="G71" s="673"/>
      <c r="H71" s="246"/>
      <c r="I71" s="42"/>
      <c r="J71" s="42"/>
      <c r="K71" s="42"/>
      <c r="L71" s="42"/>
      <c r="M71" s="219"/>
    </row>
    <row r="72" spans="1:21" s="68" customFormat="1" ht="27">
      <c r="A72" s="54">
        <v>10</v>
      </c>
      <c r="B72" s="54" t="s">
        <v>43</v>
      </c>
      <c r="C72" s="69" t="s">
        <v>269</v>
      </c>
      <c r="D72" s="54" t="s">
        <v>13</v>
      </c>
      <c r="E72" s="49"/>
      <c r="F72" s="47">
        <v>28.3</v>
      </c>
      <c r="G72" s="62"/>
      <c r="H72" s="62"/>
      <c r="I72" s="62"/>
      <c r="J72" s="62"/>
      <c r="K72" s="62"/>
      <c r="L72" s="62"/>
      <c r="M72" s="62"/>
    </row>
    <row r="73" spans="1:21" s="289" customFormat="1">
      <c r="A73" s="384"/>
      <c r="B73" s="67"/>
      <c r="C73" s="59" t="s">
        <v>6</v>
      </c>
      <c r="D73" s="692" t="s">
        <v>15</v>
      </c>
      <c r="E73" s="58">
        <v>0.38800000000000001</v>
      </c>
      <c r="F73" s="66">
        <f>E73*F72</f>
        <v>10.980400000000001</v>
      </c>
      <c r="G73" s="385"/>
      <c r="H73" s="385"/>
      <c r="I73" s="385"/>
      <c r="J73" s="385"/>
      <c r="K73" s="385"/>
      <c r="L73" s="385"/>
      <c r="M73" s="385"/>
      <c r="P73" s="289">
        <f>M73/F72</f>
        <v>0</v>
      </c>
    </row>
    <row r="74" spans="1:21" s="289" customFormat="1">
      <c r="A74" s="384"/>
      <c r="B74" s="60"/>
      <c r="C74" s="59" t="s">
        <v>8</v>
      </c>
      <c r="D74" s="58" t="s">
        <v>3</v>
      </c>
      <c r="E74" s="57">
        <v>2.9999999999999997E-4</v>
      </c>
      <c r="F74" s="56">
        <f>E74*F72</f>
        <v>8.4899999999999993E-3</v>
      </c>
      <c r="G74" s="385"/>
      <c r="H74" s="385"/>
      <c r="I74" s="385"/>
      <c r="J74" s="385"/>
      <c r="K74" s="385"/>
      <c r="L74" s="385"/>
      <c r="M74" s="385"/>
    </row>
    <row r="75" spans="1:21" s="64" customFormat="1" ht="28.9" customHeight="1">
      <c r="A75" s="384"/>
      <c r="B75" s="384"/>
      <c r="C75" s="693" t="s">
        <v>270</v>
      </c>
      <c r="D75" s="384" t="s">
        <v>7</v>
      </c>
      <c r="E75" s="694">
        <v>0.246</v>
      </c>
      <c r="F75" s="32">
        <f>E75*F72</f>
        <v>6.9618000000000002</v>
      </c>
      <c r="G75" s="385"/>
      <c r="H75" s="385"/>
      <c r="I75" s="385"/>
      <c r="J75" s="385"/>
      <c r="K75" s="385"/>
      <c r="L75" s="385"/>
      <c r="M75" s="385"/>
      <c r="O75" s="592">
        <f>SUM(M75:M77)</f>
        <v>0</v>
      </c>
      <c r="P75" s="64">
        <f>O75/F72</f>
        <v>0</v>
      </c>
    </row>
    <row r="76" spans="1:21" s="64" customFormat="1" ht="15.75">
      <c r="A76" s="384"/>
      <c r="B76" s="384"/>
      <c r="C76" s="695" t="s">
        <v>22</v>
      </c>
      <c r="D76" s="384" t="s">
        <v>7</v>
      </c>
      <c r="E76" s="694">
        <v>2.7E-2</v>
      </c>
      <c r="F76" s="80">
        <f>E76*F72</f>
        <v>0.7641</v>
      </c>
      <c r="G76" s="385"/>
      <c r="H76" s="385"/>
      <c r="I76" s="385"/>
      <c r="J76" s="385"/>
      <c r="K76" s="385"/>
      <c r="L76" s="385"/>
      <c r="M76" s="385"/>
    </row>
    <row r="77" spans="1:21" s="44" customFormat="1" ht="15.75">
      <c r="A77" s="384"/>
      <c r="B77" s="60"/>
      <c r="C77" s="59" t="s">
        <v>4</v>
      </c>
      <c r="D77" s="58" t="s">
        <v>3</v>
      </c>
      <c r="E77" s="57">
        <v>1.9E-3</v>
      </c>
      <c r="F77" s="56">
        <f>E77*F72</f>
        <v>5.3769999999999998E-2</v>
      </c>
      <c r="G77" s="385"/>
      <c r="H77" s="385"/>
      <c r="I77" s="385"/>
      <c r="J77" s="385"/>
      <c r="K77" s="385"/>
      <c r="L77" s="385"/>
      <c r="M77" s="385"/>
      <c r="N77" s="55"/>
      <c r="O77" s="55"/>
      <c r="P77" s="55"/>
      <c r="Q77" s="55"/>
      <c r="R77" s="55"/>
      <c r="S77" s="55"/>
    </row>
    <row r="78" spans="1:21" s="44" customFormat="1" ht="15.75">
      <c r="A78" s="384"/>
      <c r="B78" s="60"/>
      <c r="C78" s="59"/>
      <c r="D78" s="58"/>
      <c r="E78" s="57"/>
      <c r="F78" s="56"/>
      <c r="G78" s="385"/>
      <c r="H78" s="385"/>
      <c r="I78" s="385"/>
      <c r="J78" s="385"/>
      <c r="K78" s="385"/>
      <c r="L78" s="385"/>
      <c r="M78" s="385"/>
      <c r="N78" s="55"/>
      <c r="O78" s="55"/>
      <c r="P78" s="55"/>
      <c r="Q78" s="55"/>
      <c r="R78" s="55"/>
      <c r="S78" s="55"/>
    </row>
    <row r="79" spans="1:21" s="567" customFormat="1" ht="27">
      <c r="A79" s="49">
        <v>11</v>
      </c>
      <c r="B79" s="580" t="s">
        <v>246</v>
      </c>
      <c r="C79" s="581" t="s">
        <v>120</v>
      </c>
      <c r="D79" s="54" t="s">
        <v>13</v>
      </c>
      <c r="E79" s="582"/>
      <c r="F79" s="311">
        <f>16.3*0.3</f>
        <v>4.8899999999999997</v>
      </c>
      <c r="G79" s="311"/>
      <c r="H79" s="62"/>
      <c r="I79" s="90"/>
      <c r="J79" s="62"/>
      <c r="K79" s="90"/>
      <c r="L79" s="62"/>
      <c r="M79" s="62"/>
      <c r="N79" s="565"/>
      <c r="O79" s="911"/>
      <c r="P79" s="911"/>
      <c r="Q79" s="566"/>
      <c r="T79" s="568"/>
      <c r="U79" s="569"/>
    </row>
    <row r="80" spans="1:21" s="685" customFormat="1" ht="15">
      <c r="A80" s="384"/>
      <c r="B80" s="681"/>
      <c r="C80" s="682" t="s">
        <v>6</v>
      </c>
      <c r="D80" s="384" t="s">
        <v>15</v>
      </c>
      <c r="E80" s="683">
        <v>0.41499999999999998</v>
      </c>
      <c r="F80" s="684">
        <f>E80*F79</f>
        <v>2.02935</v>
      </c>
      <c r="G80" s="53"/>
      <c r="H80" s="385"/>
      <c r="I80" s="53"/>
      <c r="J80" s="385"/>
      <c r="K80" s="53"/>
      <c r="L80" s="385"/>
      <c r="M80" s="385"/>
      <c r="N80" s="570"/>
      <c r="O80" s="571"/>
      <c r="Q80" s="653"/>
      <c r="T80" s="686"/>
      <c r="U80" s="655"/>
    </row>
    <row r="81" spans="1:21" s="690" customFormat="1" ht="15">
      <c r="A81" s="384"/>
      <c r="B81" s="681"/>
      <c r="C81" s="682" t="s">
        <v>8</v>
      </c>
      <c r="D81" s="687" t="s">
        <v>3</v>
      </c>
      <c r="E81" s="688">
        <v>4.5999999999999999E-3</v>
      </c>
      <c r="F81" s="689">
        <f>E81*F79</f>
        <v>2.2493999999999997E-2</v>
      </c>
      <c r="G81" s="53"/>
      <c r="H81" s="385"/>
      <c r="I81" s="53"/>
      <c r="J81" s="385"/>
      <c r="K81" s="53"/>
      <c r="L81" s="385"/>
      <c r="M81" s="385"/>
      <c r="N81" s="573"/>
      <c r="O81" s="574"/>
      <c r="Q81" s="653"/>
      <c r="T81" s="652"/>
      <c r="U81" s="655"/>
    </row>
    <row r="82" spans="1:21" s="473" customFormat="1" ht="27">
      <c r="A82" s="694"/>
      <c r="B82" s="384"/>
      <c r="C82" s="682" t="s">
        <v>247</v>
      </c>
      <c r="D82" s="384" t="s">
        <v>2</v>
      </c>
      <c r="E82" s="696">
        <v>1.02</v>
      </c>
      <c r="F82" s="33">
        <f>E82*F79</f>
        <v>4.9878</v>
      </c>
      <c r="G82" s="33"/>
      <c r="H82" s="385"/>
      <c r="I82" s="53"/>
      <c r="J82" s="385"/>
      <c r="K82" s="53"/>
      <c r="L82" s="385"/>
      <c r="M82" s="385"/>
      <c r="N82" s="697"/>
      <c r="O82" s="472"/>
      <c r="Q82" s="653"/>
      <c r="T82" s="652"/>
      <c r="U82" s="655"/>
    </row>
    <row r="83" spans="1:21" ht="15">
      <c r="A83" s="694"/>
      <c r="B83" s="696"/>
      <c r="C83" s="695" t="s">
        <v>4</v>
      </c>
      <c r="D83" s="687" t="s">
        <v>3</v>
      </c>
      <c r="E83" s="696">
        <v>8.0000000000000004E-4</v>
      </c>
      <c r="F83" s="33">
        <f>E83*F79</f>
        <v>3.9119999999999997E-3</v>
      </c>
      <c r="G83" s="33"/>
      <c r="H83" s="385"/>
      <c r="I83" s="53"/>
      <c r="J83" s="385"/>
      <c r="K83" s="53"/>
      <c r="L83" s="385"/>
      <c r="M83" s="385"/>
      <c r="N83" s="577"/>
      <c r="O83" s="578"/>
      <c r="Q83" s="653"/>
      <c r="T83" s="652"/>
      <c r="U83" s="655"/>
    </row>
    <row r="84" spans="1:21" s="61" customFormat="1" ht="15" customHeight="1">
      <c r="A84" s="382"/>
      <c r="B84" s="67"/>
      <c r="C84" s="59"/>
      <c r="D84" s="382"/>
      <c r="E84" s="58"/>
      <c r="F84" s="66"/>
      <c r="G84" s="372"/>
      <c r="H84" s="372"/>
      <c r="I84" s="372"/>
      <c r="J84" s="372"/>
      <c r="K84" s="372"/>
      <c r="L84" s="372"/>
      <c r="M84" s="372"/>
    </row>
    <row r="85" spans="1:21" s="70" customFormat="1">
      <c r="A85" s="75"/>
      <c r="B85" s="74"/>
      <c r="C85" s="77" t="s">
        <v>14</v>
      </c>
      <c r="D85" s="111"/>
      <c r="E85" s="73"/>
      <c r="F85" s="65"/>
      <c r="G85" s="40"/>
      <c r="H85" s="40"/>
      <c r="I85" s="72"/>
      <c r="J85" s="72"/>
      <c r="K85" s="72"/>
      <c r="L85" s="72"/>
      <c r="M85" s="72"/>
      <c r="N85" s="71"/>
      <c r="P85" s="71"/>
    </row>
    <row r="86" spans="1:21" s="285" customFormat="1" ht="15.75">
      <c r="A86" s="276">
        <v>12</v>
      </c>
      <c r="B86" s="343" t="s">
        <v>44</v>
      </c>
      <c r="C86" s="87" t="s">
        <v>74</v>
      </c>
      <c r="D86" s="220" t="s">
        <v>29</v>
      </c>
      <c r="E86" s="197"/>
      <c r="F86" s="290">
        <v>25.2</v>
      </c>
      <c r="G86" s="197"/>
      <c r="H86" s="197"/>
      <c r="I86" s="198"/>
      <c r="J86" s="197"/>
      <c r="K86" s="198"/>
      <c r="L86" s="197"/>
      <c r="M86" s="197"/>
    </row>
    <row r="87" spans="1:21" s="289" customFormat="1" ht="15" customHeight="1">
      <c r="A87" s="384"/>
      <c r="B87" s="67"/>
      <c r="C87" s="59" t="s">
        <v>6</v>
      </c>
      <c r="D87" s="698" t="s">
        <v>122</v>
      </c>
      <c r="E87" s="699">
        <f>765/100</f>
        <v>7.65</v>
      </c>
      <c r="F87" s="699">
        <f>F86*E87</f>
        <v>192.78</v>
      </c>
      <c r="G87" s="699"/>
      <c r="H87" s="699"/>
      <c r="I87" s="699"/>
      <c r="J87" s="385"/>
      <c r="K87" s="385"/>
      <c r="L87" s="385"/>
      <c r="M87" s="385"/>
      <c r="N87" s="286"/>
      <c r="O87" s="309"/>
      <c r="P87" s="110"/>
      <c r="Q87" s="309"/>
    </row>
    <row r="88" spans="1:21" s="286" customFormat="1">
      <c r="A88" s="700"/>
      <c r="B88" s="700"/>
      <c r="C88" s="86" t="s">
        <v>9</v>
      </c>
      <c r="D88" s="191" t="s">
        <v>3</v>
      </c>
      <c r="E88" s="191">
        <v>0.34799999999999998</v>
      </c>
      <c r="F88" s="701">
        <f>E88*F86</f>
        <v>8.7695999999999987</v>
      </c>
      <c r="G88" s="86"/>
      <c r="H88" s="86"/>
      <c r="I88" s="678"/>
      <c r="J88" s="86"/>
      <c r="K88" s="185"/>
      <c r="L88" s="185"/>
      <c r="M88" s="185"/>
    </row>
    <row r="89" spans="1:21" s="286" customFormat="1" ht="63">
      <c r="A89" s="700"/>
      <c r="B89" s="702"/>
      <c r="C89" s="703" t="s">
        <v>250</v>
      </c>
      <c r="D89" s="191" t="s">
        <v>42</v>
      </c>
      <c r="E89" s="191">
        <v>1</v>
      </c>
      <c r="F89" s="704">
        <f>E89*F86</f>
        <v>25.2</v>
      </c>
      <c r="G89" s="191"/>
      <c r="H89" s="678"/>
      <c r="I89" s="678"/>
      <c r="J89" s="86"/>
      <c r="K89" s="678"/>
      <c r="L89" s="86"/>
      <c r="M89" s="185"/>
    </row>
    <row r="90" spans="1:21" s="286" customFormat="1">
      <c r="A90" s="700"/>
      <c r="B90" s="700"/>
      <c r="C90" s="59" t="s">
        <v>4</v>
      </c>
      <c r="D90" s="58" t="s">
        <v>3</v>
      </c>
      <c r="E90" s="191">
        <v>0.65600000000000003</v>
      </c>
      <c r="F90" s="701">
        <f>E90*F86</f>
        <v>16.531200000000002</v>
      </c>
      <c r="G90" s="191"/>
      <c r="H90" s="185"/>
      <c r="I90" s="678"/>
      <c r="J90" s="86"/>
      <c r="K90" s="678"/>
      <c r="L90" s="678"/>
      <c r="M90" s="185"/>
    </row>
    <row r="91" spans="1:21" s="586" customFormat="1" ht="15.75">
      <c r="A91" s="76">
        <v>13</v>
      </c>
      <c r="B91" s="590" t="s">
        <v>251</v>
      </c>
      <c r="C91" s="69" t="s">
        <v>252</v>
      </c>
      <c r="D91" s="54" t="s">
        <v>13</v>
      </c>
      <c r="E91" s="591"/>
      <c r="F91" s="311">
        <f>0.9*2.2</f>
        <v>1.9800000000000002</v>
      </c>
      <c r="G91" s="90"/>
      <c r="H91" s="62"/>
      <c r="I91" s="90"/>
      <c r="J91" s="62"/>
      <c r="K91" s="90"/>
      <c r="L91" s="62"/>
      <c r="M91" s="62"/>
      <c r="N91" s="584"/>
      <c r="O91" s="585"/>
      <c r="Q91" s="566"/>
      <c r="T91" s="576"/>
      <c r="U91" s="569"/>
    </row>
    <row r="92" spans="1:21" s="685" customFormat="1" ht="15">
      <c r="A92" s="384"/>
      <c r="B92" s="384"/>
      <c r="C92" s="682" t="s">
        <v>6</v>
      </c>
      <c r="D92" s="384" t="s">
        <v>15</v>
      </c>
      <c r="E92" s="683">
        <v>1.1100000000000001</v>
      </c>
      <c r="F92" s="684">
        <f>E92*F91</f>
        <v>2.1978000000000004</v>
      </c>
      <c r="G92" s="53"/>
      <c r="H92" s="385"/>
      <c r="I92" s="53"/>
      <c r="J92" s="385"/>
      <c r="K92" s="53"/>
      <c r="L92" s="385"/>
      <c r="M92" s="385"/>
      <c r="N92" s="570"/>
      <c r="O92" s="571"/>
      <c r="Q92" s="653"/>
      <c r="T92" s="652"/>
      <c r="U92" s="655"/>
    </row>
    <row r="93" spans="1:21" s="690" customFormat="1" ht="15">
      <c r="A93" s="384"/>
      <c r="B93" s="681"/>
      <c r="C93" s="682" t="s">
        <v>9</v>
      </c>
      <c r="D93" s="687" t="s">
        <v>3</v>
      </c>
      <c r="E93" s="688">
        <v>0.51600000000000001</v>
      </c>
      <c r="F93" s="689">
        <f>E93*F91</f>
        <v>1.0216800000000001</v>
      </c>
      <c r="G93" s="53"/>
      <c r="H93" s="385"/>
      <c r="I93" s="53"/>
      <c r="J93" s="385"/>
      <c r="K93" s="53"/>
      <c r="L93" s="385"/>
      <c r="M93" s="385"/>
      <c r="N93" s="573"/>
      <c r="O93" s="574"/>
      <c r="Q93" s="653"/>
      <c r="T93" s="652"/>
      <c r="U93" s="655"/>
    </row>
    <row r="94" spans="1:21" s="82" customFormat="1" ht="60">
      <c r="A94" s="81"/>
      <c r="B94" s="708"/>
      <c r="C94" s="709" t="s">
        <v>253</v>
      </c>
      <c r="D94" s="384" t="s">
        <v>12</v>
      </c>
      <c r="E94" s="683">
        <v>1</v>
      </c>
      <c r="F94" s="684">
        <f>E94*F91</f>
        <v>1.9800000000000002</v>
      </c>
      <c r="G94" s="53"/>
      <c r="H94" s="710"/>
      <c r="I94" s="711"/>
      <c r="J94" s="710"/>
      <c r="K94" s="711"/>
      <c r="L94" s="710"/>
      <c r="M94" s="385"/>
      <c r="N94" s="587"/>
      <c r="O94" s="588"/>
      <c r="Q94" s="653"/>
      <c r="U94" s="655"/>
    </row>
    <row r="95" spans="1:21" s="473" customFormat="1" ht="27">
      <c r="A95" s="694"/>
      <c r="B95" s="712"/>
      <c r="C95" s="695" t="s">
        <v>60</v>
      </c>
      <c r="D95" s="694" t="s">
        <v>7</v>
      </c>
      <c r="E95" s="696">
        <v>1.56</v>
      </c>
      <c r="F95" s="33">
        <f>E95*F91</f>
        <v>3.0888000000000004</v>
      </c>
      <c r="G95" s="33"/>
      <c r="H95" s="32"/>
      <c r="I95" s="33"/>
      <c r="J95" s="32"/>
      <c r="K95" s="33"/>
      <c r="L95" s="32"/>
      <c r="M95" s="32"/>
      <c r="N95" s="589"/>
      <c r="O95" s="472"/>
      <c r="Q95" s="653"/>
      <c r="T95" s="713"/>
      <c r="U95" s="655"/>
    </row>
    <row r="96" spans="1:21" s="473" customFormat="1" ht="15">
      <c r="A96" s="694"/>
      <c r="B96" s="681"/>
      <c r="C96" s="695" t="s">
        <v>48</v>
      </c>
      <c r="D96" s="694" t="s">
        <v>7</v>
      </c>
      <c r="E96" s="696">
        <v>0.06</v>
      </c>
      <c r="F96" s="33">
        <f>E96*F91</f>
        <v>0.1188</v>
      </c>
      <c r="G96" s="53"/>
      <c r="H96" s="32"/>
      <c r="I96" s="53"/>
      <c r="J96" s="385"/>
      <c r="K96" s="53"/>
      <c r="L96" s="385"/>
      <c r="M96" s="32"/>
      <c r="N96" s="589"/>
      <c r="O96" s="472"/>
      <c r="Q96" s="653"/>
      <c r="T96" s="685"/>
      <c r="U96" s="655"/>
    </row>
    <row r="97" spans="1:21" s="473" customFormat="1" ht="15">
      <c r="A97" s="694"/>
      <c r="B97" s="384"/>
      <c r="C97" s="695" t="s">
        <v>16</v>
      </c>
      <c r="D97" s="694" t="s">
        <v>7</v>
      </c>
      <c r="E97" s="696">
        <v>4.8000000000000001E-2</v>
      </c>
      <c r="F97" s="33">
        <f>E97*F91</f>
        <v>9.5040000000000013E-2</v>
      </c>
      <c r="G97" s="714"/>
      <c r="H97" s="32"/>
      <c r="I97" s="33"/>
      <c r="J97" s="32"/>
      <c r="K97" s="33"/>
      <c r="L97" s="32"/>
      <c r="M97" s="32"/>
      <c r="N97" s="589"/>
      <c r="O97" s="472"/>
      <c r="Q97" s="653"/>
      <c r="T97" s="685"/>
      <c r="U97" s="655"/>
    </row>
    <row r="98" spans="1:21" ht="15">
      <c r="A98" s="694"/>
      <c r="B98" s="696"/>
      <c r="C98" s="695" t="s">
        <v>4</v>
      </c>
      <c r="D98" s="687" t="s">
        <v>3</v>
      </c>
      <c r="E98" s="696">
        <v>5.3999999999999999E-2</v>
      </c>
      <c r="F98" s="33">
        <f>E98*F91</f>
        <v>0.10692000000000002</v>
      </c>
      <c r="G98" s="33"/>
      <c r="H98" s="385"/>
      <c r="I98" s="53"/>
      <c r="J98" s="385"/>
      <c r="K98" s="53"/>
      <c r="L98" s="385"/>
      <c r="M98" s="385"/>
      <c r="N98" s="577"/>
      <c r="O98" s="578"/>
      <c r="Q98" s="653"/>
      <c r="T98" s="690"/>
      <c r="U98" s="655"/>
    </row>
    <row r="99" spans="1:21" s="78" customFormat="1">
      <c r="A99" s="84"/>
      <c r="B99" s="83"/>
      <c r="C99" s="83"/>
      <c r="D99" s="323"/>
      <c r="E99" s="373"/>
      <c r="F99" s="80"/>
      <c r="G99" s="372"/>
      <c r="H99" s="372"/>
      <c r="I99" s="372"/>
      <c r="J99" s="372"/>
      <c r="K99" s="372"/>
      <c r="L99" s="372"/>
      <c r="M99" s="372"/>
      <c r="N99" s="82"/>
      <c r="O99" s="82"/>
      <c r="P99" s="82"/>
    </row>
    <row r="100" spans="1:21" s="308" customFormat="1" ht="27">
      <c r="A100" s="307">
        <v>14</v>
      </c>
      <c r="B100" s="92" t="s">
        <v>61</v>
      </c>
      <c r="C100" s="63" t="s">
        <v>49</v>
      </c>
      <c r="D100" s="220" t="s">
        <v>29</v>
      </c>
      <c r="E100" s="90"/>
      <c r="F100" s="47">
        <f>0.9*2.2*3</f>
        <v>5.94</v>
      </c>
      <c r="G100" s="47"/>
      <c r="H100" s="47"/>
      <c r="I100" s="47"/>
      <c r="J100" s="47"/>
      <c r="K100" s="47"/>
      <c r="L100" s="47"/>
      <c r="M100" s="47"/>
    </row>
    <row r="101" spans="1:21" s="293" customFormat="1" ht="15.75">
      <c r="A101" s="81"/>
      <c r="B101" s="37"/>
      <c r="C101" s="59" t="s">
        <v>11</v>
      </c>
      <c r="D101" s="384" t="s">
        <v>12</v>
      </c>
      <c r="E101" s="53">
        <v>1</v>
      </c>
      <c r="F101" s="32">
        <f>E101*F100</f>
        <v>5.94</v>
      </c>
      <c r="G101" s="385"/>
      <c r="H101" s="385"/>
      <c r="I101" s="385"/>
      <c r="J101" s="385"/>
      <c r="K101" s="385"/>
      <c r="L101" s="385"/>
      <c r="M101" s="385"/>
    </row>
    <row r="102" spans="1:21" s="293" customFormat="1" ht="15.75">
      <c r="A102" s="306"/>
      <c r="B102" s="37"/>
      <c r="C102" s="715" t="s">
        <v>254</v>
      </c>
      <c r="D102" s="191" t="s">
        <v>42</v>
      </c>
      <c r="E102" s="53">
        <v>1</v>
      </c>
      <c r="F102" s="32">
        <f>E102*F100</f>
        <v>5.94</v>
      </c>
      <c r="G102" s="32"/>
      <c r="H102" s="32"/>
      <c r="I102" s="32"/>
      <c r="J102" s="32"/>
      <c r="K102" s="32"/>
      <c r="L102" s="32"/>
      <c r="M102" s="32"/>
    </row>
    <row r="103" spans="1:21" s="293" customFormat="1">
      <c r="A103" s="306"/>
      <c r="B103" s="37"/>
      <c r="C103" s="59"/>
      <c r="D103" s="339"/>
      <c r="E103" s="53"/>
      <c r="F103" s="32"/>
      <c r="G103" s="32"/>
      <c r="H103" s="32"/>
      <c r="I103" s="32"/>
      <c r="J103" s="32"/>
      <c r="K103" s="32"/>
      <c r="L103" s="32"/>
      <c r="M103" s="32"/>
    </row>
    <row r="104" spans="1:21" s="576" customFormat="1" ht="30.6" customHeight="1">
      <c r="A104" s="631">
        <v>15</v>
      </c>
      <c r="B104" s="483" t="s">
        <v>287</v>
      </c>
      <c r="C104" s="646" t="s">
        <v>289</v>
      </c>
      <c r="D104" s="476" t="s">
        <v>13</v>
      </c>
      <c r="E104" s="633"/>
      <c r="F104" s="634">
        <v>3.84</v>
      </c>
      <c r="G104" s="635"/>
      <c r="H104" s="636"/>
      <c r="I104" s="635"/>
      <c r="J104" s="636"/>
      <c r="K104" s="635"/>
      <c r="L104" s="636"/>
      <c r="M104" s="636"/>
      <c r="N104" s="596"/>
      <c r="O104" s="594"/>
      <c r="Q104" s="566"/>
      <c r="T104" s="575"/>
      <c r="U104" s="569"/>
    </row>
    <row r="105" spans="1:21" s="572" customFormat="1" ht="15">
      <c r="A105" s="606"/>
      <c r="B105" s="647"/>
      <c r="C105" s="608" t="s">
        <v>6</v>
      </c>
      <c r="D105" s="606" t="s">
        <v>15</v>
      </c>
      <c r="E105" s="609">
        <v>2.72</v>
      </c>
      <c r="F105" s="610">
        <f>E105*F104</f>
        <v>10.444800000000001</v>
      </c>
      <c r="G105" s="611"/>
      <c r="H105" s="464"/>
      <c r="I105" s="611"/>
      <c r="J105" s="464"/>
      <c r="K105" s="611"/>
      <c r="L105" s="464"/>
      <c r="M105" s="464"/>
      <c r="N105" s="570"/>
      <c r="O105" s="571"/>
      <c r="Q105" s="566"/>
      <c r="T105" s="474"/>
      <c r="U105" s="569"/>
    </row>
    <row r="106" spans="1:21" s="576" customFormat="1" ht="15">
      <c r="A106" s="626"/>
      <c r="B106" s="626"/>
      <c r="C106" s="627" t="s">
        <v>288</v>
      </c>
      <c r="D106" s="606" t="s">
        <v>26</v>
      </c>
      <c r="E106" s="558">
        <v>0.628</v>
      </c>
      <c r="F106" s="628">
        <f>E106*F104</f>
        <v>2.4115199999999999</v>
      </c>
      <c r="G106" s="629"/>
      <c r="H106" s="630"/>
      <c r="I106" s="629"/>
      <c r="J106" s="630"/>
      <c r="K106" s="611"/>
      <c r="L106" s="464"/>
      <c r="M106" s="464"/>
      <c r="N106" s="596"/>
      <c r="O106" s="594"/>
      <c r="Q106" s="566"/>
      <c r="T106" s="579"/>
      <c r="U106" s="569"/>
    </row>
    <row r="107" spans="1:21" s="576" customFormat="1" ht="15">
      <c r="A107" s="626"/>
      <c r="B107" s="626"/>
      <c r="C107" s="627" t="s">
        <v>9</v>
      </c>
      <c r="D107" s="606" t="s">
        <v>3</v>
      </c>
      <c r="E107" s="558">
        <v>0.34799999999999998</v>
      </c>
      <c r="F107" s="628">
        <f>E107*F104</f>
        <v>1.33632</v>
      </c>
      <c r="G107" s="629"/>
      <c r="H107" s="630"/>
      <c r="I107" s="629"/>
      <c r="J107" s="630"/>
      <c r="K107" s="611"/>
      <c r="L107" s="464"/>
      <c r="M107" s="464"/>
      <c r="N107" s="596"/>
      <c r="O107" s="594"/>
      <c r="Q107" s="566"/>
      <c r="T107" s="568"/>
      <c r="U107" s="569"/>
    </row>
    <row r="108" spans="1:21" s="576" customFormat="1" ht="42.75" customHeight="1">
      <c r="A108" s="626"/>
      <c r="B108" s="648"/>
      <c r="C108" s="627" t="s">
        <v>290</v>
      </c>
      <c r="D108" s="606" t="s">
        <v>17</v>
      </c>
      <c r="E108" s="558"/>
      <c r="F108" s="628">
        <v>1</v>
      </c>
      <c r="G108" s="611"/>
      <c r="H108" s="630"/>
      <c r="I108" s="629"/>
      <c r="J108" s="630"/>
      <c r="K108" s="629"/>
      <c r="L108" s="630"/>
      <c r="M108" s="464"/>
      <c r="N108" s="596"/>
      <c r="O108" s="594"/>
      <c r="Q108" s="566"/>
      <c r="T108" s="568"/>
      <c r="U108" s="569"/>
    </row>
    <row r="109" spans="1:21" s="568" customFormat="1" ht="15">
      <c r="A109" s="605"/>
      <c r="B109" s="649"/>
      <c r="C109" s="627" t="s">
        <v>4</v>
      </c>
      <c r="D109" s="606" t="s">
        <v>3</v>
      </c>
      <c r="E109" s="650">
        <v>0.06</v>
      </c>
      <c r="F109" s="628">
        <f>E109*F104</f>
        <v>0.23039999999999999</v>
      </c>
      <c r="G109" s="628"/>
      <c r="H109" s="464"/>
      <c r="I109" s="611"/>
      <c r="J109" s="464"/>
      <c r="K109" s="611"/>
      <c r="L109" s="464"/>
      <c r="M109" s="464"/>
      <c r="N109" s="587"/>
      <c r="O109" s="588"/>
      <c r="Q109" s="566"/>
      <c r="T109" s="576"/>
      <c r="U109" s="569"/>
    </row>
    <row r="110" spans="1:21" s="838" customFormat="1" ht="27" customHeight="1">
      <c r="A110" s="476">
        <v>16</v>
      </c>
      <c r="B110" s="476" t="s">
        <v>316</v>
      </c>
      <c r="C110" s="476" t="s">
        <v>317</v>
      </c>
      <c r="D110" s="476" t="s">
        <v>13</v>
      </c>
      <c r="E110" s="476"/>
      <c r="F110" s="837">
        <v>30.7</v>
      </c>
      <c r="G110" s="469"/>
      <c r="H110" s="469"/>
      <c r="I110" s="469"/>
      <c r="J110" s="469"/>
      <c r="K110" s="469"/>
      <c r="L110" s="469"/>
      <c r="M110" s="469"/>
    </row>
    <row r="111" spans="1:21" s="841" customFormat="1" ht="15.75">
      <c r="A111" s="606"/>
      <c r="B111" s="606"/>
      <c r="C111" s="645" t="s">
        <v>6</v>
      </c>
      <c r="D111" s="839" t="s">
        <v>12</v>
      </c>
      <c r="E111" s="839">
        <v>1</v>
      </c>
      <c r="F111" s="840">
        <f>E111*F110</f>
        <v>30.7</v>
      </c>
      <c r="G111" s="464"/>
      <c r="H111" s="464"/>
      <c r="I111" s="464"/>
      <c r="J111" s="464"/>
      <c r="K111" s="464"/>
      <c r="L111" s="464"/>
      <c r="M111" s="464"/>
    </row>
    <row r="112" spans="1:21" s="841" customFormat="1" ht="15">
      <c r="A112" s="606"/>
      <c r="B112" s="842"/>
      <c r="C112" s="645" t="s">
        <v>8</v>
      </c>
      <c r="D112" s="839" t="s">
        <v>3</v>
      </c>
      <c r="E112" s="843">
        <f>(0.95+4*0.23)/100</f>
        <v>1.8700000000000001E-2</v>
      </c>
      <c r="F112" s="844">
        <f>E112*F110</f>
        <v>0.57408999999999999</v>
      </c>
      <c r="G112" s="464"/>
      <c r="H112" s="464"/>
      <c r="I112" s="464"/>
      <c r="J112" s="464"/>
      <c r="K112" s="464"/>
      <c r="L112" s="464"/>
      <c r="M112" s="464"/>
    </row>
    <row r="113" spans="1:13" s="841" customFormat="1" ht="15.75">
      <c r="A113" s="606"/>
      <c r="B113" s="845"/>
      <c r="C113" s="846" t="s">
        <v>318</v>
      </c>
      <c r="D113" s="839" t="s">
        <v>319</v>
      </c>
      <c r="E113" s="847">
        <f>(2.04+4*0.51)/100</f>
        <v>4.0800000000000003E-2</v>
      </c>
      <c r="F113" s="464">
        <f>E113*F110</f>
        <v>1.2525600000000001</v>
      </c>
      <c r="G113" s="845"/>
      <c r="H113" s="464"/>
      <c r="I113" s="464"/>
      <c r="J113" s="464"/>
      <c r="K113" s="464"/>
      <c r="L113" s="464"/>
      <c r="M113" s="464"/>
    </row>
    <row r="114" spans="1:13" s="841" customFormat="1" ht="15" customHeight="1">
      <c r="A114" s="606"/>
      <c r="B114" s="606"/>
      <c r="C114" s="645" t="s">
        <v>4</v>
      </c>
      <c r="D114" s="839" t="s">
        <v>3</v>
      </c>
      <c r="E114" s="847">
        <v>6.3600000000000004E-2</v>
      </c>
      <c r="F114" s="464">
        <f>E114*F110</f>
        <v>1.95252</v>
      </c>
      <c r="G114" s="464"/>
      <c r="H114" s="464"/>
      <c r="I114" s="464"/>
      <c r="J114" s="464"/>
      <c r="K114" s="464"/>
      <c r="L114" s="464"/>
      <c r="M114" s="464"/>
    </row>
    <row r="115" spans="1:13" s="293" customFormat="1">
      <c r="A115" s="643"/>
      <c r="B115" s="644"/>
      <c r="C115" s="645"/>
      <c r="D115" s="606"/>
      <c r="E115" s="611"/>
      <c r="F115" s="466"/>
      <c r="G115" s="466"/>
      <c r="H115" s="466"/>
      <c r="I115" s="466"/>
      <c r="J115" s="466"/>
      <c r="K115" s="466"/>
      <c r="L115" s="466"/>
      <c r="M115" s="466"/>
    </row>
    <row r="116" spans="1:13" s="849" customFormat="1" ht="27" customHeight="1">
      <c r="A116" s="476">
        <v>17</v>
      </c>
      <c r="B116" s="848" t="s">
        <v>320</v>
      </c>
      <c r="C116" s="477" t="s">
        <v>321</v>
      </c>
      <c r="D116" s="476" t="s">
        <v>13</v>
      </c>
      <c r="E116" s="476"/>
      <c r="F116" s="480">
        <v>30.7</v>
      </c>
      <c r="G116" s="469"/>
      <c r="H116" s="469"/>
      <c r="I116" s="469"/>
      <c r="J116" s="469"/>
      <c r="K116" s="469"/>
      <c r="L116" s="469"/>
      <c r="M116" s="469"/>
    </row>
    <row r="117" spans="1:13" s="61" customFormat="1" ht="15" customHeight="1">
      <c r="A117" s="606"/>
      <c r="B117" s="606"/>
      <c r="C117" s="645" t="s">
        <v>6</v>
      </c>
      <c r="D117" s="606" t="s">
        <v>2</v>
      </c>
      <c r="E117" s="839">
        <v>1</v>
      </c>
      <c r="F117" s="840">
        <f>E117*F116</f>
        <v>30.7</v>
      </c>
      <c r="G117" s="464"/>
      <c r="H117" s="464"/>
      <c r="I117" s="850"/>
      <c r="J117" s="464"/>
      <c r="K117" s="464"/>
      <c r="L117" s="464"/>
      <c r="M117" s="464"/>
    </row>
    <row r="118" spans="1:13" s="61" customFormat="1" ht="15" customHeight="1">
      <c r="A118" s="606"/>
      <c r="B118" s="842"/>
      <c r="C118" s="645" t="s">
        <v>8</v>
      </c>
      <c r="D118" s="839" t="s">
        <v>3</v>
      </c>
      <c r="E118" s="843">
        <v>4.5199999999999997E-2</v>
      </c>
      <c r="F118" s="844">
        <f>E118*F116</f>
        <v>1.38764</v>
      </c>
      <c r="G118" s="464"/>
      <c r="H118" s="464"/>
      <c r="I118" s="464"/>
      <c r="J118" s="464"/>
      <c r="K118" s="464"/>
      <c r="L118" s="464"/>
      <c r="M118" s="464"/>
    </row>
    <row r="119" spans="1:13" s="293" customFormat="1" ht="26.25">
      <c r="A119" s="638"/>
      <c r="B119" s="638"/>
      <c r="C119" s="645" t="s">
        <v>325</v>
      </c>
      <c r="D119" s="606" t="s">
        <v>2</v>
      </c>
      <c r="E119" s="843">
        <v>1.03</v>
      </c>
      <c r="F119" s="466">
        <f>E119*F116</f>
        <v>31.620999999999999</v>
      </c>
      <c r="G119" s="466"/>
      <c r="H119" s="466"/>
      <c r="I119" s="466"/>
      <c r="J119" s="851"/>
      <c r="K119" s="851"/>
      <c r="L119" s="851"/>
      <c r="M119" s="466"/>
    </row>
    <row r="120" spans="1:13" s="841" customFormat="1" ht="15" customHeight="1">
      <c r="A120" s="462"/>
      <c r="B120" s="638"/>
      <c r="C120" s="852" t="s">
        <v>322</v>
      </c>
      <c r="D120" s="637" t="s">
        <v>7</v>
      </c>
      <c r="E120" s="606">
        <v>6.25</v>
      </c>
      <c r="F120" s="466">
        <f>E120*F116</f>
        <v>191.875</v>
      </c>
      <c r="G120" s="464"/>
      <c r="H120" s="464"/>
      <c r="I120" s="464"/>
      <c r="J120" s="464"/>
      <c r="K120" s="464"/>
      <c r="L120" s="464"/>
      <c r="M120" s="464"/>
    </row>
    <row r="121" spans="1:13" s="841" customFormat="1" ht="15">
      <c r="A121" s="462"/>
      <c r="B121" s="638"/>
      <c r="C121" s="853" t="s">
        <v>323</v>
      </c>
      <c r="D121" s="637" t="s">
        <v>7</v>
      </c>
      <c r="E121" s="606">
        <v>0.2</v>
      </c>
      <c r="F121" s="466">
        <f>E121*F116</f>
        <v>6.1400000000000006</v>
      </c>
      <c r="G121" s="464"/>
      <c r="H121" s="464"/>
      <c r="I121" s="464"/>
      <c r="J121" s="464"/>
      <c r="K121" s="464"/>
      <c r="L121" s="464"/>
      <c r="M121" s="464"/>
    </row>
    <row r="122" spans="1:13" s="293" customFormat="1">
      <c r="A122" s="643"/>
      <c r="B122" s="644"/>
      <c r="C122" s="645"/>
      <c r="D122" s="606"/>
      <c r="E122" s="611"/>
      <c r="F122" s="466"/>
      <c r="G122" s="466"/>
      <c r="H122" s="466"/>
      <c r="I122" s="466"/>
      <c r="J122" s="466"/>
      <c r="K122" s="466"/>
      <c r="L122" s="466"/>
      <c r="M122" s="466"/>
    </row>
    <row r="123" spans="1:13" customFormat="1" ht="15">
      <c r="A123" s="296"/>
      <c r="B123" s="296"/>
      <c r="C123" s="301" t="s">
        <v>47</v>
      </c>
      <c r="D123" s="296"/>
      <c r="E123" s="298"/>
      <c r="F123" s="299"/>
      <c r="G123" s="299"/>
      <c r="H123" s="80"/>
      <c r="I123" s="296"/>
      <c r="J123" s="296"/>
      <c r="K123" s="296"/>
      <c r="L123" s="296"/>
      <c r="M123" s="300"/>
    </row>
    <row r="124" spans="1:13" s="285" customFormat="1">
      <c r="A124" s="191"/>
      <c r="B124" s="288"/>
      <c r="C124" s="200"/>
      <c r="D124" s="194"/>
      <c r="E124" s="235"/>
      <c r="F124" s="303"/>
      <c r="G124" s="191"/>
      <c r="H124" s="246"/>
      <c r="I124" s="42"/>
      <c r="J124" s="42"/>
      <c r="K124" s="42"/>
      <c r="L124" s="88"/>
      <c r="M124" s="295"/>
    </row>
    <row r="125" spans="1:13" s="287" customFormat="1">
      <c r="A125" s="220">
        <v>18</v>
      </c>
      <c r="B125" s="92"/>
      <c r="C125" s="391" t="s">
        <v>291</v>
      </c>
      <c r="D125" s="54" t="s">
        <v>17</v>
      </c>
      <c r="E125" s="91"/>
      <c r="F125" s="305">
        <v>1</v>
      </c>
      <c r="G125" s="220"/>
      <c r="H125" s="203"/>
      <c r="I125" s="220"/>
      <c r="J125" s="220"/>
      <c r="K125" s="220"/>
      <c r="L125" s="203"/>
      <c r="M125" s="203"/>
    </row>
    <row r="126" spans="1:13" s="286" customFormat="1">
      <c r="A126" s="191"/>
      <c r="B126" s="288"/>
      <c r="C126" s="392" t="s">
        <v>141</v>
      </c>
      <c r="D126" s="194" t="s">
        <v>17</v>
      </c>
      <c r="E126" s="235"/>
      <c r="F126" s="291">
        <f>F125</f>
        <v>1</v>
      </c>
      <c r="G126" s="185"/>
      <c r="H126" s="32"/>
      <c r="I126" s="52"/>
      <c r="J126" s="42"/>
      <c r="K126" s="42"/>
      <c r="L126" s="42"/>
      <c r="M126" s="32"/>
    </row>
    <row r="127" spans="1:13" s="285" customFormat="1">
      <c r="A127" s="191"/>
      <c r="B127" s="288"/>
      <c r="C127" s="310"/>
      <c r="D127" s="194"/>
      <c r="E127" s="235"/>
      <c r="F127" s="303"/>
      <c r="G127" s="191"/>
      <c r="H127" s="185"/>
      <c r="I127" s="191"/>
      <c r="J127" s="191"/>
      <c r="K127" s="191"/>
      <c r="L127" s="185"/>
      <c r="M127" s="185"/>
    </row>
    <row r="128" spans="1:13" s="335" customFormat="1" ht="30.75" customHeight="1">
      <c r="A128" s="220">
        <v>19</v>
      </c>
      <c r="B128" s="92" t="s">
        <v>61</v>
      </c>
      <c r="C128" s="302" t="s">
        <v>58</v>
      </c>
      <c r="D128" s="54" t="s">
        <v>17</v>
      </c>
      <c r="E128" s="193"/>
      <c r="F128" s="193">
        <v>27</v>
      </c>
      <c r="G128" s="220"/>
      <c r="H128" s="203"/>
      <c r="I128" s="220"/>
      <c r="J128" s="203"/>
      <c r="K128" s="220"/>
      <c r="L128" s="203"/>
      <c r="M128" s="203"/>
    </row>
    <row r="129" spans="1:21" s="304" customFormat="1" ht="15" customHeight="1">
      <c r="A129" s="191"/>
      <c r="B129" s="288"/>
      <c r="C129" s="200" t="s">
        <v>140</v>
      </c>
      <c r="D129" s="384" t="s">
        <v>17</v>
      </c>
      <c r="E129" s="194"/>
      <c r="F129" s="194">
        <v>27</v>
      </c>
      <c r="G129" s="191"/>
      <c r="H129" s="32"/>
      <c r="I129" s="52"/>
      <c r="J129" s="42"/>
      <c r="K129" s="42"/>
      <c r="L129" s="42"/>
      <c r="M129" s="32"/>
    </row>
    <row r="130" spans="1:21" s="304" customFormat="1" ht="15" customHeight="1">
      <c r="A130" s="855">
        <v>20</v>
      </c>
      <c r="B130" s="92" t="s">
        <v>61</v>
      </c>
      <c r="C130" s="859" t="s">
        <v>324</v>
      </c>
      <c r="D130" s="220" t="s">
        <v>29</v>
      </c>
      <c r="E130" s="860"/>
      <c r="F130" s="860">
        <v>33.799999999999997</v>
      </c>
      <c r="G130" s="855"/>
      <c r="H130" s="856"/>
      <c r="I130" s="857"/>
      <c r="J130" s="858"/>
      <c r="K130" s="858"/>
      <c r="L130" s="858"/>
      <c r="M130" s="856"/>
    </row>
    <row r="131" spans="1:21" s="61" customFormat="1" ht="15" customHeight="1">
      <c r="A131" s="606"/>
      <c r="B131" s="606"/>
      <c r="C131" s="645" t="s">
        <v>6</v>
      </c>
      <c r="D131" s="606" t="s">
        <v>2</v>
      </c>
      <c r="E131" s="839">
        <v>1</v>
      </c>
      <c r="F131" s="840">
        <f>E131*F130</f>
        <v>33.799999999999997</v>
      </c>
      <c r="G131" s="464"/>
      <c r="H131" s="464"/>
      <c r="I131" s="850"/>
      <c r="J131" s="464"/>
      <c r="K131" s="464"/>
      <c r="L131" s="464"/>
      <c r="M131" s="464"/>
    </row>
    <row r="132" spans="1:21" s="286" customFormat="1" ht="15.75">
      <c r="A132" s="540"/>
      <c r="B132" s="887"/>
      <c r="C132" s="705" t="s">
        <v>292</v>
      </c>
      <c r="D132" s="191" t="s">
        <v>42</v>
      </c>
      <c r="E132" s="493"/>
      <c r="F132" s="706">
        <v>33.799999999999997</v>
      </c>
      <c r="G132" s="707"/>
      <c r="H132" s="185"/>
      <c r="I132" s="678"/>
      <c r="J132" s="86"/>
      <c r="K132" s="678"/>
      <c r="L132" s="678"/>
      <c r="M132" s="185"/>
    </row>
    <row r="133" spans="1:21" s="893" customFormat="1" ht="15.75">
      <c r="A133" s="888"/>
      <c r="B133" s="889"/>
      <c r="C133" s="890" t="s">
        <v>341</v>
      </c>
      <c r="D133" s="520" t="s">
        <v>342</v>
      </c>
      <c r="E133" s="520"/>
      <c r="F133" s="891">
        <v>1</v>
      </c>
      <c r="G133" s="526"/>
      <c r="H133" s="526"/>
      <c r="I133" s="892"/>
      <c r="J133" s="533"/>
      <c r="K133" s="892"/>
      <c r="L133" s="892"/>
      <c r="M133" s="238"/>
    </row>
    <row r="134" spans="1:21" s="50" customFormat="1" ht="15">
      <c r="A134" s="854"/>
      <c r="B134" s="606"/>
      <c r="C134" s="846"/>
      <c r="D134" s="344"/>
      <c r="E134" s="111"/>
      <c r="F134" s="53"/>
      <c r="G134" s="111"/>
      <c r="H134" s="32"/>
      <c r="I134" s="52"/>
      <c r="J134" s="42"/>
      <c r="K134" s="42"/>
      <c r="L134" s="42"/>
      <c r="M134" s="32"/>
      <c r="N134" s="51"/>
      <c r="O134" s="51"/>
    </row>
    <row r="135" spans="1:21" s="89" customFormat="1" ht="15.75">
      <c r="A135" s="314"/>
      <c r="B135" s="314"/>
      <c r="C135" s="359" t="s">
        <v>24</v>
      </c>
      <c r="D135" s="314"/>
      <c r="E135" s="360"/>
      <c r="F135" s="315"/>
      <c r="G135" s="315"/>
      <c r="H135" s="315"/>
      <c r="I135" s="314"/>
      <c r="J135" s="315"/>
      <c r="K135" s="314"/>
      <c r="L135" s="315"/>
      <c r="M135" s="366"/>
      <c r="N135" s="68"/>
      <c r="O135" s="361"/>
      <c r="P135" s="362"/>
      <c r="Q135" s="361"/>
      <c r="R135" s="361"/>
      <c r="S135" s="361"/>
      <c r="T135" s="361"/>
      <c r="U135" s="361"/>
    </row>
    <row r="136" spans="1:21" s="361" customFormat="1" ht="15">
      <c r="A136" s="43"/>
      <c r="B136" s="338"/>
      <c r="C136" s="28" t="s">
        <v>75</v>
      </c>
      <c r="D136" s="357"/>
      <c r="E136" s="357"/>
      <c r="F136" s="357"/>
      <c r="G136" s="357"/>
      <c r="H136" s="52"/>
      <c r="I136" s="358"/>
      <c r="J136" s="94"/>
      <c r="K136" s="43"/>
      <c r="L136" s="43"/>
      <c r="M136" s="363">
        <f>SUM(M135:M135)</f>
        <v>0</v>
      </c>
      <c r="N136" s="364"/>
    </row>
    <row r="137" spans="1:21" s="34" customFormat="1" ht="15">
      <c r="A137" s="37"/>
      <c r="B137" s="36"/>
      <c r="C137" s="38" t="s">
        <v>70</v>
      </c>
      <c r="D137" s="340"/>
      <c r="E137" s="33"/>
      <c r="F137" s="32"/>
      <c r="G137" s="32"/>
      <c r="H137" s="32"/>
      <c r="I137" s="32"/>
      <c r="J137" s="33"/>
      <c r="K137" s="32"/>
      <c r="L137" s="32"/>
      <c r="M137" s="32">
        <f>M136*D137</f>
        <v>0</v>
      </c>
      <c r="O137" s="361"/>
      <c r="P137" s="361"/>
      <c r="Q137" s="361"/>
      <c r="R137" s="361"/>
      <c r="S137" s="361"/>
      <c r="T137" s="361"/>
      <c r="U137" s="361"/>
    </row>
    <row r="138" spans="1:21" s="352" customFormat="1" ht="15">
      <c r="A138" s="37"/>
      <c r="B138" s="349"/>
      <c r="C138" s="350" t="s">
        <v>24</v>
      </c>
      <c r="D138" s="351"/>
      <c r="E138" s="27"/>
      <c r="F138" s="26"/>
      <c r="G138" s="26"/>
      <c r="H138" s="26"/>
      <c r="I138" s="26"/>
      <c r="J138" s="27"/>
      <c r="K138" s="26"/>
      <c r="L138" s="26"/>
      <c r="M138" s="26">
        <f>SUM(M136:M137)</f>
        <v>0</v>
      </c>
      <c r="O138" s="365"/>
      <c r="P138" s="365"/>
      <c r="Q138" s="365"/>
      <c r="R138" s="365"/>
      <c r="S138" s="365"/>
      <c r="T138" s="365"/>
      <c r="U138" s="365"/>
    </row>
    <row r="139" spans="1:21" s="34" customFormat="1">
      <c r="A139" s="37"/>
      <c r="B139" s="36"/>
      <c r="C139" s="35" t="s">
        <v>71</v>
      </c>
      <c r="D139" s="340"/>
      <c r="E139" s="33"/>
      <c r="F139" s="32"/>
      <c r="G139" s="32"/>
      <c r="H139" s="32"/>
      <c r="I139" s="32"/>
      <c r="J139" s="33"/>
      <c r="K139" s="32"/>
      <c r="L139" s="32"/>
      <c r="M139" s="32">
        <f>M138*D139</f>
        <v>0</v>
      </c>
    </row>
    <row r="140" spans="1:21" s="25" customFormat="1">
      <c r="A140" s="31"/>
      <c r="B140" s="30"/>
      <c r="C140" s="29" t="s">
        <v>25</v>
      </c>
      <c r="D140" s="28"/>
      <c r="E140" s="27"/>
      <c r="F140" s="26"/>
      <c r="G140" s="26"/>
      <c r="H140" s="26"/>
      <c r="I140" s="26"/>
      <c r="J140" s="27"/>
      <c r="K140" s="26"/>
      <c r="L140" s="26"/>
      <c r="M140" s="26">
        <f>SUM(M138:M139)</f>
        <v>0</v>
      </c>
      <c r="N140" s="108"/>
      <c r="O140" s="108"/>
      <c r="P140" s="342"/>
    </row>
    <row r="141" spans="1:21">
      <c r="B141" s="12"/>
      <c r="D141" s="12"/>
      <c r="G141" s="9"/>
      <c r="H141" s="9"/>
      <c r="I141" s="11"/>
      <c r="J141" s="10"/>
      <c r="K141" s="9"/>
      <c r="L141" s="8"/>
    </row>
    <row r="142" spans="1:21">
      <c r="B142" s="24"/>
      <c r="C142" s="19"/>
      <c r="D142" s="18"/>
      <c r="E142" s="17"/>
      <c r="F142" s="16"/>
      <c r="G142" s="16"/>
      <c r="H142" s="16"/>
      <c r="I142" s="15"/>
      <c r="J142" s="14"/>
      <c r="K142" s="13"/>
      <c r="L142" s="13"/>
      <c r="M142" s="8"/>
    </row>
    <row r="143" spans="1:21" ht="41.25" customHeight="1">
      <c r="B143" s="19"/>
      <c r="C143" s="19"/>
      <c r="D143" s="19"/>
      <c r="E143" s="21"/>
      <c r="F143" s="16"/>
      <c r="G143" s="16"/>
      <c r="H143" s="19"/>
      <c r="I143" s="19"/>
      <c r="J143" s="19"/>
      <c r="K143" s="19"/>
      <c r="L143" s="19"/>
      <c r="N143" s="177"/>
    </row>
    <row r="144" spans="1:21" ht="20.25" customHeight="1">
      <c r="B144" s="22"/>
      <c r="C144" s="18"/>
      <c r="D144" s="19"/>
      <c r="E144" s="21"/>
      <c r="F144" s="16"/>
      <c r="G144" s="16"/>
      <c r="H144" s="19"/>
      <c r="I144" s="23"/>
      <c r="J144" s="20"/>
      <c r="K144" s="18"/>
      <c r="L144" s="18"/>
    </row>
    <row r="171" spans="12:13">
      <c r="L171" s="11"/>
      <c r="M171" s="11"/>
    </row>
    <row r="172" spans="12:13">
      <c r="L172" s="11"/>
      <c r="M172" s="11"/>
    </row>
    <row r="173" spans="12:13">
      <c r="L173" s="11"/>
      <c r="M173" s="11"/>
    </row>
    <row r="174" spans="12:13">
      <c r="L174" s="11"/>
      <c r="M174" s="11"/>
    </row>
    <row r="175" spans="12:13">
      <c r="L175" s="11"/>
      <c r="M175" s="11"/>
    </row>
    <row r="176" spans="12:13">
      <c r="L176" s="11"/>
      <c r="M176" s="11"/>
    </row>
    <row r="177" spans="12:13">
      <c r="L177" s="11"/>
      <c r="M177" s="11"/>
    </row>
    <row r="178" spans="12:13">
      <c r="L178" s="11"/>
      <c r="M178" s="11"/>
    </row>
    <row r="179" spans="12:13">
      <c r="L179" s="11"/>
      <c r="M179" s="11"/>
    </row>
  </sheetData>
  <autoFilter ref="A6:M170"/>
  <mergeCells count="12">
    <mergeCell ref="A4:A5"/>
    <mergeCell ref="B4:B5"/>
    <mergeCell ref="C4:C5"/>
    <mergeCell ref="D4:D5"/>
    <mergeCell ref="E4:F4"/>
    <mergeCell ref="O79:P79"/>
    <mergeCell ref="K4:L4"/>
    <mergeCell ref="M4:M5"/>
    <mergeCell ref="C1:K1"/>
    <mergeCell ref="C2:J2"/>
    <mergeCell ref="G4:H4"/>
    <mergeCell ref="I4:J4"/>
  </mergeCells>
  <pageMargins left="0.5" right="0.5" top="0.5" bottom="0.5" header="0.5" footer="0.25"/>
  <pageSetup scale="87" orientation="landscape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85"/>
  <sheetViews>
    <sheetView zoomScaleNormal="100" zoomScaleSheetLayoutView="100" workbookViewId="0">
      <pane ySplit="1" topLeftCell="A2" activePane="bottomLeft" state="frozen"/>
      <selection activeCell="N1" sqref="N1"/>
      <selection pane="bottomLeft" activeCell="C171" sqref="C171"/>
    </sheetView>
  </sheetViews>
  <sheetFormatPr defaultColWidth="9.140625" defaultRowHeight="15"/>
  <cols>
    <col min="1" max="1" width="3.85546875" style="432" customWidth="1"/>
    <col min="2" max="2" width="10.28515625" style="457" customWidth="1"/>
    <col min="3" max="3" width="41.85546875" style="456" customWidth="1"/>
    <col min="4" max="4" width="7.140625" style="434" customWidth="1"/>
    <col min="5" max="5" width="8" style="457" customWidth="1"/>
    <col min="6" max="6" width="9" style="456" customWidth="1"/>
    <col min="7" max="7" width="8.7109375" style="457" customWidth="1"/>
    <col min="8" max="8" width="10.140625" style="456" customWidth="1"/>
    <col min="9" max="9" width="7.28515625" style="458" customWidth="1"/>
    <col min="10" max="10" width="10" style="456" customWidth="1"/>
    <col min="11" max="11" width="8.7109375" style="458" customWidth="1"/>
    <col min="12" max="12" width="8.28515625" style="456" customWidth="1"/>
    <col min="13" max="13" width="10.7109375" style="456" customWidth="1"/>
    <col min="14" max="14" width="9.140625" style="396" customWidth="1"/>
    <col min="15" max="17" width="9.140625" style="397"/>
    <col min="18" max="23" width="9.140625" style="398"/>
    <col min="24" max="16384" width="9.140625" style="424"/>
  </cols>
  <sheetData>
    <row r="1" spans="1:24">
      <c r="A1" s="393"/>
      <c r="B1" s="394"/>
      <c r="C1" s="394"/>
      <c r="D1" s="394"/>
      <c r="E1" s="394"/>
      <c r="F1" s="394"/>
      <c r="G1" s="394"/>
      <c r="H1" s="394"/>
      <c r="I1" s="395"/>
      <c r="J1" s="394"/>
      <c r="K1" s="395"/>
      <c r="L1" s="394"/>
      <c r="M1" s="394"/>
    </row>
    <row r="2" spans="1:24" ht="16.5">
      <c r="A2" s="922" t="s">
        <v>78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</row>
    <row r="3" spans="1:24" ht="21">
      <c r="A3" s="399"/>
      <c r="B3" s="400"/>
      <c r="C3" s="400"/>
      <c r="D3" s="401"/>
      <c r="E3" s="401"/>
      <c r="F3" s="401"/>
      <c r="G3" s="401"/>
      <c r="H3" s="401"/>
      <c r="I3" s="402"/>
      <c r="J3" s="401"/>
      <c r="K3" s="402"/>
      <c r="L3" s="401"/>
      <c r="M3" s="401"/>
    </row>
    <row r="4" spans="1:24" ht="16.5">
      <c r="A4" s="922" t="s">
        <v>79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</row>
    <row r="5" spans="1:24" ht="21">
      <c r="A5" s="399"/>
      <c r="B5" s="400"/>
      <c r="C5" s="400"/>
      <c r="D5" s="401"/>
      <c r="E5" s="401"/>
      <c r="F5" s="401"/>
      <c r="G5" s="401"/>
      <c r="H5" s="401"/>
      <c r="I5" s="402"/>
      <c r="J5" s="401"/>
      <c r="K5" s="402"/>
      <c r="L5" s="401"/>
      <c r="M5" s="401"/>
    </row>
    <row r="6" spans="1:24" ht="28.5" customHeight="1">
      <c r="A6" s="923" t="s">
        <v>20</v>
      </c>
      <c r="B6" s="923" t="s">
        <v>62</v>
      </c>
      <c r="C6" s="923" t="s">
        <v>63</v>
      </c>
      <c r="D6" s="923" t="s">
        <v>64</v>
      </c>
      <c r="E6" s="924" t="s">
        <v>65</v>
      </c>
      <c r="F6" s="925"/>
      <c r="G6" s="923" t="s">
        <v>67</v>
      </c>
      <c r="H6" s="923"/>
      <c r="I6" s="923" t="s">
        <v>68</v>
      </c>
      <c r="J6" s="923"/>
      <c r="K6" s="923" t="s">
        <v>72</v>
      </c>
      <c r="L6" s="923"/>
      <c r="M6" s="926" t="s">
        <v>69</v>
      </c>
    </row>
    <row r="7" spans="1:24" ht="40.5" customHeight="1">
      <c r="A7" s="923"/>
      <c r="B7" s="923"/>
      <c r="C7" s="923"/>
      <c r="D7" s="923"/>
      <c r="E7" s="403" t="s">
        <v>66</v>
      </c>
      <c r="F7" s="404" t="s">
        <v>25</v>
      </c>
      <c r="G7" s="403" t="s">
        <v>19</v>
      </c>
      <c r="H7" s="404" t="s">
        <v>0</v>
      </c>
      <c r="I7" s="403" t="s">
        <v>19</v>
      </c>
      <c r="J7" s="404" t="s">
        <v>0</v>
      </c>
      <c r="K7" s="403" t="s">
        <v>19</v>
      </c>
      <c r="L7" s="404" t="s">
        <v>0</v>
      </c>
      <c r="M7" s="927"/>
    </row>
    <row r="8" spans="1:24">
      <c r="A8" s="405">
        <v>1</v>
      </c>
      <c r="B8" s="405">
        <v>2</v>
      </c>
      <c r="C8" s="405">
        <v>3</v>
      </c>
      <c r="D8" s="406">
        <v>4</v>
      </c>
      <c r="E8" s="405">
        <v>5</v>
      </c>
      <c r="F8" s="405">
        <v>6</v>
      </c>
      <c r="G8" s="405">
        <v>7</v>
      </c>
      <c r="H8" s="407">
        <v>8</v>
      </c>
      <c r="I8" s="405">
        <v>9</v>
      </c>
      <c r="J8" s="407">
        <v>10</v>
      </c>
      <c r="K8" s="405">
        <v>11</v>
      </c>
      <c r="L8" s="405">
        <v>12</v>
      </c>
      <c r="M8" s="408">
        <v>13</v>
      </c>
    </row>
    <row r="9" spans="1:24" ht="19.5" customHeight="1">
      <c r="A9" s="482">
        <v>1</v>
      </c>
      <c r="B9" s="483" t="s">
        <v>151</v>
      </c>
      <c r="C9" s="484" t="s">
        <v>306</v>
      </c>
      <c r="D9" s="485" t="s">
        <v>10</v>
      </c>
      <c r="E9" s="486"/>
      <c r="F9" s="487">
        <v>500</v>
      </c>
      <c r="G9" s="486"/>
      <c r="H9" s="486"/>
      <c r="I9" s="488"/>
      <c r="J9" s="486"/>
      <c r="K9" s="488"/>
      <c r="L9" s="486"/>
      <c r="M9" s="486"/>
      <c r="N9" s="921"/>
      <c r="O9" s="920"/>
      <c r="P9" s="920"/>
      <c r="Q9" s="920"/>
    </row>
    <row r="10" spans="1:24" s="398" customFormat="1">
      <c r="A10" s="411"/>
      <c r="B10" s="411"/>
      <c r="C10" s="412" t="s">
        <v>6</v>
      </c>
      <c r="D10" s="413" t="s">
        <v>15</v>
      </c>
      <c r="E10" s="728">
        <v>6.2399999999999997E-2</v>
      </c>
      <c r="F10" s="413">
        <f>E10*F9</f>
        <v>31.2</v>
      </c>
      <c r="G10" s="728"/>
      <c r="H10" s="728"/>
      <c r="I10" s="403"/>
      <c r="J10" s="403"/>
      <c r="K10" s="403"/>
      <c r="L10" s="403"/>
      <c r="M10" s="403"/>
      <c r="N10" s="396"/>
      <c r="O10" s="397"/>
      <c r="P10" s="397"/>
      <c r="Q10" s="397"/>
    </row>
    <row r="11" spans="1:24" s="416" customFormat="1">
      <c r="A11" s="411"/>
      <c r="B11" s="728"/>
      <c r="C11" s="412" t="s">
        <v>152</v>
      </c>
      <c r="D11" s="414" t="s">
        <v>26</v>
      </c>
      <c r="E11" s="728">
        <v>5.0000000000000001E-4</v>
      </c>
      <c r="F11" s="413">
        <f>E11*F9</f>
        <v>0.25</v>
      </c>
      <c r="G11" s="728"/>
      <c r="H11" s="728"/>
      <c r="I11" s="403"/>
      <c r="J11" s="403"/>
      <c r="K11" s="403"/>
      <c r="L11" s="415"/>
      <c r="M11" s="403"/>
    </row>
    <row r="12" spans="1:24" s="416" customFormat="1">
      <c r="A12" s="409"/>
      <c r="B12" s="728"/>
      <c r="C12" s="411" t="s">
        <v>153</v>
      </c>
      <c r="D12" s="414" t="s">
        <v>26</v>
      </c>
      <c r="E12" s="417">
        <v>2.5999999999999999E-3</v>
      </c>
      <c r="F12" s="418">
        <f>E12*F9</f>
        <v>1.3</v>
      </c>
      <c r="G12" s="403"/>
      <c r="H12" s="415"/>
      <c r="I12" s="403"/>
      <c r="J12" s="415"/>
      <c r="K12" s="403"/>
      <c r="L12" s="415"/>
      <c r="M12" s="403"/>
    </row>
    <row r="13" spans="1:24" s="398" customFormat="1" ht="30">
      <c r="A13" s="409"/>
      <c r="B13" s="728"/>
      <c r="C13" s="731" t="s">
        <v>191</v>
      </c>
      <c r="D13" s="413" t="s">
        <v>10</v>
      </c>
      <c r="E13" s="417">
        <v>1.03</v>
      </c>
      <c r="F13" s="419">
        <f>E13*F9</f>
        <v>515</v>
      </c>
      <c r="G13" s="403"/>
      <c r="H13" s="415"/>
      <c r="I13" s="403"/>
      <c r="J13" s="415"/>
      <c r="K13" s="403"/>
      <c r="L13" s="415"/>
      <c r="M13" s="415"/>
      <c r="N13" s="396"/>
      <c r="O13" s="397"/>
      <c r="P13" s="397"/>
      <c r="Q13" s="397"/>
    </row>
    <row r="14" spans="1:24" s="398" customFormat="1">
      <c r="A14" s="409"/>
      <c r="B14" s="728"/>
      <c r="C14" s="411" t="s">
        <v>4</v>
      </c>
      <c r="D14" s="413" t="s">
        <v>3</v>
      </c>
      <c r="E14" s="417">
        <v>3.2000000000000002E-3</v>
      </c>
      <c r="F14" s="418">
        <f>E14*F9</f>
        <v>1.6</v>
      </c>
      <c r="G14" s="403"/>
      <c r="H14" s="415"/>
      <c r="I14" s="403"/>
      <c r="J14" s="415"/>
      <c r="K14" s="403"/>
      <c r="L14" s="415"/>
      <c r="M14" s="415"/>
      <c r="N14" s="396"/>
      <c r="O14" s="397"/>
      <c r="P14" s="397"/>
      <c r="Q14" s="397"/>
    </row>
    <row r="15" spans="1:24" s="398" customFormat="1">
      <c r="A15" s="482">
        <v>2</v>
      </c>
      <c r="B15" s="483" t="s">
        <v>154</v>
      </c>
      <c r="C15" s="489" t="s">
        <v>305</v>
      </c>
      <c r="D15" s="486" t="s">
        <v>10</v>
      </c>
      <c r="E15" s="486"/>
      <c r="F15" s="487">
        <v>1120</v>
      </c>
      <c r="G15" s="486"/>
      <c r="H15" s="486"/>
      <c r="I15" s="488"/>
      <c r="J15" s="486"/>
      <c r="K15" s="488"/>
      <c r="L15" s="486"/>
      <c r="M15" s="486"/>
      <c r="N15" s="921"/>
      <c r="O15" s="920"/>
      <c r="P15" s="920"/>
      <c r="Q15" s="920"/>
      <c r="X15" s="424"/>
    </row>
    <row r="16" spans="1:24" s="398" customFormat="1">
      <c r="A16" s="411"/>
      <c r="B16" s="411"/>
      <c r="C16" s="412" t="s">
        <v>6</v>
      </c>
      <c r="D16" s="413" t="s">
        <v>15</v>
      </c>
      <c r="E16" s="728">
        <v>8.6699999999999999E-2</v>
      </c>
      <c r="F16" s="413">
        <f>E16*F15</f>
        <v>97.103999999999999</v>
      </c>
      <c r="G16" s="728"/>
      <c r="H16" s="728"/>
      <c r="I16" s="403"/>
      <c r="J16" s="403"/>
      <c r="K16" s="403"/>
      <c r="L16" s="403"/>
      <c r="M16" s="403"/>
      <c r="N16" s="919"/>
      <c r="O16" s="920"/>
      <c r="P16" s="920"/>
      <c r="Q16" s="920"/>
    </row>
    <row r="17" spans="1:24" s="416" customFormat="1">
      <c r="A17" s="411"/>
      <c r="B17" s="411"/>
      <c r="C17" s="412" t="s">
        <v>152</v>
      </c>
      <c r="D17" s="414" t="s">
        <v>26</v>
      </c>
      <c r="E17" s="728">
        <v>1E-3</v>
      </c>
      <c r="F17" s="413">
        <f>E17*F15</f>
        <v>1.1200000000000001</v>
      </c>
      <c r="G17" s="728"/>
      <c r="H17" s="728"/>
      <c r="I17" s="403"/>
      <c r="J17" s="403"/>
      <c r="K17" s="403"/>
      <c r="L17" s="415"/>
      <c r="M17" s="403"/>
    </row>
    <row r="18" spans="1:24" s="416" customFormat="1">
      <c r="A18" s="409"/>
      <c r="B18" s="728"/>
      <c r="C18" s="411" t="s">
        <v>153</v>
      </c>
      <c r="D18" s="414" t="s">
        <v>26</v>
      </c>
      <c r="E18" s="417">
        <v>4.4000000000000003E-3</v>
      </c>
      <c r="F18" s="418">
        <f>E18*F15</f>
        <v>4.9279999999999999</v>
      </c>
      <c r="G18" s="403"/>
      <c r="H18" s="415"/>
      <c r="I18" s="403"/>
      <c r="J18" s="415"/>
      <c r="K18" s="403"/>
      <c r="L18" s="415"/>
      <c r="M18" s="403"/>
    </row>
    <row r="19" spans="1:24" s="398" customFormat="1" ht="30">
      <c r="A19" s="728"/>
      <c r="B19" s="728"/>
      <c r="C19" s="731" t="s">
        <v>192</v>
      </c>
      <c r="D19" s="413" t="s">
        <v>10</v>
      </c>
      <c r="E19" s="417"/>
      <c r="F19" s="419">
        <f>1.02*900</f>
        <v>918</v>
      </c>
      <c r="G19" s="403"/>
      <c r="H19" s="415"/>
      <c r="I19" s="403"/>
      <c r="J19" s="415"/>
      <c r="K19" s="403"/>
      <c r="L19" s="415"/>
      <c r="M19" s="415"/>
      <c r="N19" s="396"/>
      <c r="O19" s="397"/>
      <c r="P19" s="397"/>
      <c r="Q19" s="397"/>
    </row>
    <row r="20" spans="1:24" s="398" customFormat="1" ht="30">
      <c r="A20" s="409"/>
      <c r="B20" s="728"/>
      <c r="C20" s="731" t="s">
        <v>193</v>
      </c>
      <c r="D20" s="414" t="s">
        <v>10</v>
      </c>
      <c r="E20" s="417"/>
      <c r="F20" s="419">
        <f>1.02*220</f>
        <v>224.4</v>
      </c>
      <c r="G20" s="403"/>
      <c r="H20" s="415"/>
      <c r="I20" s="403"/>
      <c r="J20" s="415"/>
      <c r="K20" s="403"/>
      <c r="L20" s="415"/>
      <c r="M20" s="415"/>
      <c r="N20" s="396"/>
      <c r="O20" s="397"/>
      <c r="P20" s="397"/>
      <c r="Q20" s="397"/>
    </row>
    <row r="21" spans="1:24" s="398" customFormat="1">
      <c r="A21" s="409"/>
      <c r="B21" s="728"/>
      <c r="C21" s="411" t="s">
        <v>4</v>
      </c>
      <c r="D21" s="413" t="s">
        <v>3</v>
      </c>
      <c r="E21" s="417">
        <v>4.3E-3</v>
      </c>
      <c r="F21" s="418">
        <f>E21*F15</f>
        <v>4.8159999999999998</v>
      </c>
      <c r="G21" s="403"/>
      <c r="H21" s="415"/>
      <c r="I21" s="403"/>
      <c r="J21" s="415"/>
      <c r="K21" s="403"/>
      <c r="L21" s="415"/>
      <c r="M21" s="415"/>
      <c r="N21" s="396"/>
      <c r="O21" s="397"/>
      <c r="P21" s="397"/>
      <c r="Q21" s="397"/>
    </row>
    <row r="22" spans="1:24" s="398" customFormat="1" ht="15.75">
      <c r="A22" s="486">
        <v>3</v>
      </c>
      <c r="B22" s="483" t="s">
        <v>155</v>
      </c>
      <c r="C22" s="482" t="s">
        <v>304</v>
      </c>
      <c r="D22" s="490" t="s">
        <v>10</v>
      </c>
      <c r="E22" s="491"/>
      <c r="F22" s="487">
        <v>100</v>
      </c>
      <c r="G22" s="488"/>
      <c r="H22" s="492"/>
      <c r="I22" s="488"/>
      <c r="J22" s="492"/>
      <c r="K22" s="488"/>
      <c r="L22" s="492"/>
      <c r="M22" s="492"/>
      <c r="N22" s="921"/>
      <c r="O22" s="920"/>
      <c r="P22" s="920"/>
      <c r="Q22" s="920"/>
      <c r="X22" s="424"/>
    </row>
    <row r="23" spans="1:24" s="398" customFormat="1">
      <c r="A23" s="411"/>
      <c r="B23" s="411"/>
      <c r="C23" s="412" t="s">
        <v>6</v>
      </c>
      <c r="D23" s="413" t="s">
        <v>15</v>
      </c>
      <c r="E23" s="728">
        <v>0.11700000000000001</v>
      </c>
      <c r="F23" s="732">
        <f>E23*F22</f>
        <v>11.700000000000001</v>
      </c>
      <c r="G23" s="728"/>
      <c r="H23" s="728"/>
      <c r="I23" s="403"/>
      <c r="J23" s="728"/>
      <c r="K23" s="403"/>
      <c r="L23" s="728"/>
      <c r="M23" s="728"/>
      <c r="N23" s="396"/>
      <c r="O23" s="397"/>
      <c r="P23" s="397"/>
      <c r="Q23" s="397"/>
    </row>
    <row r="24" spans="1:24" s="416" customFormat="1">
      <c r="A24" s="411"/>
      <c r="B24" s="411"/>
      <c r="C24" s="412" t="s">
        <v>152</v>
      </c>
      <c r="D24" s="414" t="s">
        <v>26</v>
      </c>
      <c r="E24" s="728">
        <v>2E-3</v>
      </c>
      <c r="F24" s="413">
        <f>E24*F22</f>
        <v>0.2</v>
      </c>
      <c r="G24" s="728"/>
      <c r="H24" s="728"/>
      <c r="I24" s="403"/>
      <c r="J24" s="403"/>
      <c r="K24" s="403"/>
      <c r="L24" s="415"/>
      <c r="M24" s="403"/>
    </row>
    <row r="25" spans="1:24" s="416" customFormat="1">
      <c r="A25" s="409"/>
      <c r="B25" s="728"/>
      <c r="C25" s="411" t="s">
        <v>153</v>
      </c>
      <c r="D25" s="414" t="s">
        <v>26</v>
      </c>
      <c r="E25" s="417">
        <v>5.7000000000000002E-3</v>
      </c>
      <c r="F25" s="418">
        <f>E25*F22</f>
        <v>0.57000000000000006</v>
      </c>
      <c r="G25" s="403"/>
      <c r="H25" s="415"/>
      <c r="I25" s="403"/>
      <c r="J25" s="415"/>
      <c r="K25" s="403"/>
      <c r="L25" s="415"/>
      <c r="M25" s="403"/>
    </row>
    <row r="26" spans="1:24" s="398" customFormat="1" ht="65.25">
      <c r="A26" s="409"/>
      <c r="B26" s="728"/>
      <c r="C26" s="733" t="s">
        <v>156</v>
      </c>
      <c r="D26" s="414" t="s">
        <v>10</v>
      </c>
      <c r="E26" s="417">
        <v>1.02</v>
      </c>
      <c r="F26" s="419">
        <f>E26*F22</f>
        <v>102</v>
      </c>
      <c r="G26" s="403"/>
      <c r="H26" s="415"/>
      <c r="I26" s="403"/>
      <c r="J26" s="415"/>
      <c r="K26" s="403"/>
      <c r="L26" s="415"/>
      <c r="M26" s="415"/>
      <c r="N26" s="396"/>
      <c r="O26" s="397"/>
      <c r="P26" s="397"/>
      <c r="Q26" s="397"/>
    </row>
    <row r="27" spans="1:24" s="398" customFormat="1">
      <c r="A27" s="409"/>
      <c r="B27" s="728"/>
      <c r="C27" s="411" t="s">
        <v>4</v>
      </c>
      <c r="D27" s="413" t="s">
        <v>3</v>
      </c>
      <c r="E27" s="417">
        <v>5.0000000000000001E-3</v>
      </c>
      <c r="F27" s="418">
        <f>E27*F22</f>
        <v>0.5</v>
      </c>
      <c r="G27" s="403"/>
      <c r="H27" s="415"/>
      <c r="I27" s="403"/>
      <c r="J27" s="415"/>
      <c r="K27" s="403"/>
      <c r="L27" s="415"/>
      <c r="M27" s="415"/>
      <c r="N27" s="396"/>
      <c r="O27" s="397"/>
      <c r="P27" s="397"/>
      <c r="Q27" s="397"/>
    </row>
    <row r="28" spans="1:24" customFormat="1" ht="29.25">
      <c r="A28" s="220">
        <v>4</v>
      </c>
      <c r="B28" s="220" t="s">
        <v>194</v>
      </c>
      <c r="C28" s="87" t="s">
        <v>195</v>
      </c>
      <c r="D28" s="266" t="s">
        <v>10</v>
      </c>
      <c r="E28" s="187"/>
      <c r="F28" s="267">
        <v>100</v>
      </c>
      <c r="G28" s="203"/>
      <c r="H28" s="268"/>
      <c r="I28" s="203"/>
      <c r="J28" s="268"/>
      <c r="K28" s="203"/>
      <c r="L28" s="268"/>
      <c r="M28" s="268"/>
    </row>
    <row r="29" spans="1:24" s="44" customFormat="1">
      <c r="A29" s="86"/>
      <c r="B29" s="86"/>
      <c r="C29" s="734" t="s">
        <v>6</v>
      </c>
      <c r="D29" s="735" t="s">
        <v>15</v>
      </c>
      <c r="E29" s="191">
        <v>0.19</v>
      </c>
      <c r="F29" s="736">
        <f>E29*F28</f>
        <v>19</v>
      </c>
      <c r="G29" s="191"/>
      <c r="H29" s="191"/>
      <c r="I29" s="185"/>
      <c r="J29" s="191"/>
      <c r="K29" s="185"/>
      <c r="L29" s="191"/>
      <c r="M29" s="191"/>
    </row>
    <row r="30" spans="1:24" s="44" customFormat="1">
      <c r="A30" s="199"/>
      <c r="B30" s="191"/>
      <c r="C30" s="86" t="s">
        <v>9</v>
      </c>
      <c r="D30" s="737" t="s">
        <v>3</v>
      </c>
      <c r="E30" s="96">
        <v>0.12</v>
      </c>
      <c r="F30" s="738">
        <f>E30*F28</f>
        <v>12</v>
      </c>
      <c r="G30" s="185"/>
      <c r="H30" s="219"/>
      <c r="I30" s="185"/>
      <c r="J30" s="219"/>
      <c r="K30" s="185"/>
      <c r="L30" s="219"/>
      <c r="M30" s="191"/>
    </row>
    <row r="31" spans="1:24" s="44" customFormat="1" ht="31.5">
      <c r="A31" s="199"/>
      <c r="B31" s="191"/>
      <c r="C31" s="731" t="s">
        <v>196</v>
      </c>
      <c r="D31" s="737" t="s">
        <v>10</v>
      </c>
      <c r="E31" s="96">
        <v>1</v>
      </c>
      <c r="F31" s="184">
        <f>E31*F28</f>
        <v>100</v>
      </c>
      <c r="G31" s="185"/>
      <c r="H31" s="219"/>
      <c r="I31" s="185"/>
      <c r="J31" s="219"/>
      <c r="K31" s="185"/>
      <c r="L31" s="219"/>
      <c r="M31" s="219"/>
    </row>
    <row r="32" spans="1:24" s="44" customFormat="1">
      <c r="A32" s="199"/>
      <c r="B32" s="191"/>
      <c r="C32" s="86" t="s">
        <v>4</v>
      </c>
      <c r="D32" s="739" t="s">
        <v>3</v>
      </c>
      <c r="E32" s="96">
        <v>8.9999999999999993E-3</v>
      </c>
      <c r="F32" s="738">
        <f>E32*F28</f>
        <v>0.89999999999999991</v>
      </c>
      <c r="G32" s="185"/>
      <c r="H32" s="219"/>
      <c r="I32" s="185"/>
      <c r="J32" s="219"/>
      <c r="K32" s="185"/>
      <c r="L32" s="219"/>
      <c r="M32" s="219"/>
    </row>
    <row r="33" spans="1:24" customFormat="1" ht="29.25">
      <c r="A33" s="220">
        <v>5</v>
      </c>
      <c r="B33" s="220" t="s">
        <v>197</v>
      </c>
      <c r="C33" s="87" t="s">
        <v>198</v>
      </c>
      <c r="D33" s="266" t="s">
        <v>10</v>
      </c>
      <c r="E33" s="187"/>
      <c r="F33" s="267">
        <v>20</v>
      </c>
      <c r="G33" s="203"/>
      <c r="H33" s="268"/>
      <c r="I33" s="203"/>
      <c r="J33" s="268"/>
      <c r="K33" s="203"/>
      <c r="L33" s="268"/>
      <c r="M33" s="268"/>
    </row>
    <row r="34" spans="1:24" s="44" customFormat="1">
      <c r="A34" s="86"/>
      <c r="B34" s="86"/>
      <c r="C34" s="734" t="s">
        <v>6</v>
      </c>
      <c r="D34" s="735" t="s">
        <v>15</v>
      </c>
      <c r="E34" s="191">
        <v>0.28999999999999998</v>
      </c>
      <c r="F34" s="736">
        <f>E34*F33</f>
        <v>5.8</v>
      </c>
      <c r="G34" s="191"/>
      <c r="H34" s="191"/>
      <c r="I34" s="185"/>
      <c r="J34" s="191"/>
      <c r="K34" s="185"/>
      <c r="L34" s="191"/>
      <c r="M34" s="191"/>
    </row>
    <row r="35" spans="1:24" s="44" customFormat="1">
      <c r="A35" s="199"/>
      <c r="B35" s="191"/>
      <c r="C35" s="86" t="s">
        <v>9</v>
      </c>
      <c r="D35" s="737" t="s">
        <v>3</v>
      </c>
      <c r="E35" s="96">
        <v>0.158</v>
      </c>
      <c r="F35" s="738">
        <f>E35*F33</f>
        <v>3.16</v>
      </c>
      <c r="G35" s="185"/>
      <c r="H35" s="219"/>
      <c r="I35" s="185"/>
      <c r="J35" s="219"/>
      <c r="K35" s="185"/>
      <c r="L35" s="219"/>
      <c r="M35" s="191"/>
    </row>
    <row r="36" spans="1:24" s="44" customFormat="1" ht="30">
      <c r="A36" s="199"/>
      <c r="B36" s="191"/>
      <c r="C36" s="731" t="s">
        <v>199</v>
      </c>
      <c r="D36" s="737" t="s">
        <v>10</v>
      </c>
      <c r="E36" s="96">
        <v>1</v>
      </c>
      <c r="F36" s="184">
        <f>E36*F33</f>
        <v>20</v>
      </c>
      <c r="G36" s="185"/>
      <c r="H36" s="219"/>
      <c r="I36" s="185"/>
      <c r="J36" s="219"/>
      <c r="K36" s="185"/>
      <c r="L36" s="219"/>
      <c r="M36" s="219"/>
    </row>
    <row r="37" spans="1:24" s="44" customFormat="1">
      <c r="A37" s="199"/>
      <c r="B37" s="191"/>
      <c r="C37" s="86" t="s">
        <v>4</v>
      </c>
      <c r="D37" s="739" t="s">
        <v>3</v>
      </c>
      <c r="E37" s="96">
        <v>1.0999999999999999E-2</v>
      </c>
      <c r="F37" s="738">
        <f>E37*F33</f>
        <v>0.21999999999999997</v>
      </c>
      <c r="G37" s="185"/>
      <c r="H37" s="219"/>
      <c r="I37" s="185"/>
      <c r="J37" s="219"/>
      <c r="K37" s="185"/>
      <c r="L37" s="219"/>
      <c r="M37" s="219"/>
    </row>
    <row r="38" spans="1:24" customFormat="1">
      <c r="A38" s="220">
        <v>6</v>
      </c>
      <c r="B38" s="220" t="s">
        <v>145</v>
      </c>
      <c r="C38" s="269" t="s">
        <v>30</v>
      </c>
      <c r="D38" s="270" t="s">
        <v>17</v>
      </c>
      <c r="E38" s="220"/>
      <c r="F38" s="271">
        <v>20</v>
      </c>
      <c r="G38" s="203"/>
      <c r="H38" s="268"/>
      <c r="I38" s="203"/>
      <c r="J38" s="268"/>
      <c r="K38" s="203"/>
      <c r="L38" s="268"/>
      <c r="M38" s="268"/>
    </row>
    <row r="39" spans="1:24" s="44" customFormat="1">
      <c r="A39" s="199"/>
      <c r="B39" s="191"/>
      <c r="C39" s="734" t="s">
        <v>6</v>
      </c>
      <c r="D39" s="735" t="s">
        <v>15</v>
      </c>
      <c r="E39" s="191">
        <f>33/100</f>
        <v>0.33</v>
      </c>
      <c r="F39" s="740">
        <f>E39*F38</f>
        <v>6.6000000000000005</v>
      </c>
      <c r="G39" s="185"/>
      <c r="H39" s="219"/>
      <c r="I39" s="185"/>
      <c r="J39" s="219"/>
      <c r="K39" s="185"/>
      <c r="L39" s="219"/>
      <c r="M39" s="219"/>
    </row>
    <row r="40" spans="1:24" s="44" customFormat="1" ht="15.75">
      <c r="A40" s="199"/>
      <c r="B40" s="191"/>
      <c r="C40" s="731" t="s">
        <v>200</v>
      </c>
      <c r="D40" s="741" t="s">
        <v>17</v>
      </c>
      <c r="E40" s="191"/>
      <c r="F40" s="742">
        <v>12</v>
      </c>
      <c r="G40" s="185"/>
      <c r="H40" s="219"/>
      <c r="I40" s="185"/>
      <c r="J40" s="219"/>
      <c r="K40" s="185"/>
      <c r="L40" s="219"/>
      <c r="M40" s="219"/>
    </row>
    <row r="41" spans="1:24" s="44" customFormat="1" ht="15.75">
      <c r="A41" s="743"/>
      <c r="B41" s="493"/>
      <c r="C41" s="731" t="s">
        <v>201</v>
      </c>
      <c r="D41" s="741" t="s">
        <v>17</v>
      </c>
      <c r="E41" s="493"/>
      <c r="F41" s="613">
        <v>8</v>
      </c>
      <c r="G41" s="707"/>
      <c r="H41" s="219"/>
      <c r="I41" s="185"/>
      <c r="J41" s="219"/>
      <c r="K41" s="185"/>
      <c r="L41" s="219"/>
      <c r="M41" s="219"/>
    </row>
    <row r="42" spans="1:24" s="44" customFormat="1">
      <c r="A42" s="199"/>
      <c r="B42" s="191"/>
      <c r="C42" s="734" t="s">
        <v>4</v>
      </c>
      <c r="D42" s="735" t="s">
        <v>3</v>
      </c>
      <c r="E42" s="191">
        <f>21.1/100</f>
        <v>0.21100000000000002</v>
      </c>
      <c r="F42" s="740">
        <f>E42*F38</f>
        <v>4.2200000000000006</v>
      </c>
      <c r="G42" s="185"/>
      <c r="H42" s="219"/>
      <c r="I42" s="185"/>
      <c r="J42" s="219"/>
      <c r="K42" s="185"/>
      <c r="L42" s="219"/>
      <c r="M42" s="219"/>
    </row>
    <row r="43" spans="1:24" s="398" customFormat="1">
      <c r="A43" s="409"/>
      <c r="B43" s="404"/>
      <c r="C43" s="411"/>
      <c r="D43" s="413"/>
      <c r="E43" s="417"/>
      <c r="F43" s="418"/>
      <c r="G43" s="403"/>
      <c r="H43" s="415"/>
      <c r="I43" s="403"/>
      <c r="J43" s="415"/>
      <c r="K43" s="403"/>
      <c r="L43" s="415"/>
      <c r="M43" s="415"/>
      <c r="N43" s="396"/>
      <c r="O43" s="397"/>
      <c r="P43" s="397"/>
      <c r="Q43" s="397"/>
      <c r="X43" s="424"/>
    </row>
    <row r="44" spans="1:24" s="398" customFormat="1" ht="27">
      <c r="A44" s="486">
        <v>7</v>
      </c>
      <c r="B44" s="468" t="s">
        <v>157</v>
      </c>
      <c r="C44" s="482" t="s">
        <v>204</v>
      </c>
      <c r="D44" s="490" t="s">
        <v>10</v>
      </c>
      <c r="E44" s="496"/>
      <c r="F44" s="497">
        <v>3000</v>
      </c>
      <c r="G44" s="498"/>
      <c r="H44" s="492"/>
      <c r="I44" s="486"/>
      <c r="J44" s="486"/>
      <c r="K44" s="486"/>
      <c r="L44" s="486"/>
      <c r="M44" s="492"/>
      <c r="N44" s="421"/>
      <c r="O44" s="422"/>
      <c r="P44" s="422"/>
      <c r="Q44" s="422"/>
      <c r="X44" s="424"/>
    </row>
    <row r="45" spans="1:24" s="398" customFormat="1">
      <c r="A45" s="409"/>
      <c r="B45" s="728"/>
      <c r="C45" s="412" t="s">
        <v>6</v>
      </c>
      <c r="D45" s="413" t="s">
        <v>15</v>
      </c>
      <c r="E45" s="728">
        <v>0.42499999999999999</v>
      </c>
      <c r="F45" s="744">
        <f>E45*F44</f>
        <v>1275</v>
      </c>
      <c r="G45" s="728"/>
      <c r="H45" s="415"/>
      <c r="I45" s="403"/>
      <c r="J45" s="728"/>
      <c r="K45" s="403"/>
      <c r="L45" s="728"/>
      <c r="M45" s="415"/>
      <c r="N45" s="396"/>
      <c r="O45" s="397"/>
      <c r="P45" s="397"/>
      <c r="Q45" s="397"/>
    </row>
    <row r="46" spans="1:24" s="416" customFormat="1">
      <c r="A46" s="411"/>
      <c r="B46" s="411"/>
      <c r="C46" s="412" t="s">
        <v>152</v>
      </c>
      <c r="D46" s="414" t="s">
        <v>26</v>
      </c>
      <c r="E46" s="728">
        <v>2E-3</v>
      </c>
      <c r="F46" s="413">
        <f>E46*F44</f>
        <v>6</v>
      </c>
      <c r="G46" s="728"/>
      <c r="H46" s="728"/>
      <c r="I46" s="403"/>
      <c r="J46" s="403"/>
      <c r="K46" s="403"/>
      <c r="L46" s="415"/>
      <c r="M46" s="403"/>
    </row>
    <row r="47" spans="1:24" s="416" customFormat="1">
      <c r="A47" s="409"/>
      <c r="B47" s="728"/>
      <c r="C47" s="411" t="s">
        <v>153</v>
      </c>
      <c r="D47" s="414" t="s">
        <v>26</v>
      </c>
      <c r="E47" s="417">
        <v>1.7999999999999999E-2</v>
      </c>
      <c r="F47" s="418">
        <f>E47*F44</f>
        <v>53.999999999999993</v>
      </c>
      <c r="G47" s="403"/>
      <c r="H47" s="415"/>
      <c r="I47" s="403"/>
      <c r="J47" s="415"/>
      <c r="K47" s="403"/>
      <c r="L47" s="415"/>
      <c r="M47" s="403"/>
    </row>
    <row r="48" spans="1:24" s="398" customFormat="1" ht="52.9" customHeight="1">
      <c r="A48" s="420"/>
      <c r="B48" s="728"/>
      <c r="C48" s="745" t="s">
        <v>202</v>
      </c>
      <c r="D48" s="729" t="s">
        <v>10</v>
      </c>
      <c r="E48" s="417">
        <v>1.01</v>
      </c>
      <c r="F48" s="419">
        <f>1.01*1200</f>
        <v>1212</v>
      </c>
      <c r="G48" s="403"/>
      <c r="H48" s="415"/>
      <c r="I48" s="728"/>
      <c r="J48" s="409"/>
      <c r="K48" s="403"/>
      <c r="L48" s="415"/>
      <c r="M48" s="415"/>
      <c r="N48" s="919"/>
      <c r="O48" s="920"/>
      <c r="P48" s="920"/>
      <c r="Q48" s="727"/>
    </row>
    <row r="49" spans="1:24" s="398" customFormat="1" ht="51" customHeight="1">
      <c r="A49" s="420"/>
      <c r="B49" s="728"/>
      <c r="C49" s="745" t="s">
        <v>203</v>
      </c>
      <c r="D49" s="729" t="s">
        <v>10</v>
      </c>
      <c r="E49" s="417"/>
      <c r="F49" s="419">
        <f>1.01*1800</f>
        <v>1818</v>
      </c>
      <c r="G49" s="403"/>
      <c r="H49" s="415"/>
      <c r="I49" s="728"/>
      <c r="J49" s="409"/>
      <c r="K49" s="403"/>
      <c r="L49" s="415"/>
      <c r="M49" s="415"/>
      <c r="N49" s="726"/>
      <c r="O49" s="727"/>
      <c r="P49" s="727"/>
      <c r="Q49" s="727"/>
    </row>
    <row r="50" spans="1:24" s="398" customFormat="1">
      <c r="A50" s="420"/>
      <c r="B50" s="728"/>
      <c r="C50" s="411" t="s">
        <v>4</v>
      </c>
      <c r="D50" s="413" t="s">
        <v>3</v>
      </c>
      <c r="E50" s="417">
        <v>3.2500000000000001E-2</v>
      </c>
      <c r="F50" s="744">
        <f>E50*F44</f>
        <v>97.5</v>
      </c>
      <c r="G50" s="403"/>
      <c r="H50" s="415"/>
      <c r="I50" s="728"/>
      <c r="J50" s="409"/>
      <c r="K50" s="410"/>
      <c r="L50" s="746"/>
      <c r="M50" s="415"/>
      <c r="N50" s="726"/>
      <c r="O50" s="727"/>
      <c r="P50" s="727"/>
      <c r="Q50" s="727"/>
    </row>
    <row r="51" spans="1:24" s="398" customFormat="1" ht="27">
      <c r="A51" s="486">
        <v>8</v>
      </c>
      <c r="B51" s="468" t="s">
        <v>158</v>
      </c>
      <c r="C51" s="482" t="s">
        <v>205</v>
      </c>
      <c r="D51" s="490" t="s">
        <v>10</v>
      </c>
      <c r="E51" s="496"/>
      <c r="F51" s="499">
        <v>400</v>
      </c>
      <c r="G51" s="498"/>
      <c r="H51" s="492"/>
      <c r="I51" s="486"/>
      <c r="J51" s="486"/>
      <c r="K51" s="486"/>
      <c r="L51" s="486"/>
      <c r="M51" s="492"/>
      <c r="N51" s="423"/>
      <c r="O51" s="422"/>
      <c r="P51" s="422"/>
      <c r="Q51" s="422"/>
      <c r="X51" s="424"/>
    </row>
    <row r="52" spans="1:24" s="398" customFormat="1">
      <c r="A52" s="409"/>
      <c r="B52" s="728"/>
      <c r="C52" s="412" t="s">
        <v>6</v>
      </c>
      <c r="D52" s="413" t="s">
        <v>15</v>
      </c>
      <c r="E52" s="728">
        <v>0.42799999999999999</v>
      </c>
      <c r="F52" s="744">
        <f>E52*F51</f>
        <v>171.2</v>
      </c>
      <c r="G52" s="728"/>
      <c r="H52" s="415"/>
      <c r="I52" s="403"/>
      <c r="J52" s="728"/>
      <c r="K52" s="403"/>
      <c r="L52" s="728"/>
      <c r="M52" s="415"/>
      <c r="N52" s="396"/>
      <c r="O52" s="397"/>
      <c r="P52" s="397"/>
      <c r="Q52" s="397"/>
    </row>
    <row r="53" spans="1:24" s="416" customFormat="1">
      <c r="A53" s="411"/>
      <c r="B53" s="411"/>
      <c r="C53" s="412" t="s">
        <v>152</v>
      </c>
      <c r="D53" s="414" t="s">
        <v>26</v>
      </c>
      <c r="E53" s="728">
        <v>3.0000000000000001E-3</v>
      </c>
      <c r="F53" s="413">
        <f>E53*F51</f>
        <v>1.2</v>
      </c>
      <c r="G53" s="728"/>
      <c r="H53" s="728"/>
      <c r="I53" s="403"/>
      <c r="J53" s="403"/>
      <c r="K53" s="403"/>
      <c r="L53" s="415"/>
      <c r="M53" s="403"/>
    </row>
    <row r="54" spans="1:24" s="416" customFormat="1">
      <c r="A54" s="409"/>
      <c r="B54" s="728"/>
      <c r="C54" s="411" t="s">
        <v>153</v>
      </c>
      <c r="D54" s="414" t="s">
        <v>26</v>
      </c>
      <c r="E54" s="417">
        <v>1.7999999999999999E-2</v>
      </c>
      <c r="F54" s="418">
        <f>E54*F51</f>
        <v>7.1999999999999993</v>
      </c>
      <c r="G54" s="403"/>
      <c r="H54" s="415"/>
      <c r="I54" s="403"/>
      <c r="J54" s="415"/>
      <c r="K54" s="403"/>
      <c r="L54" s="415"/>
      <c r="M54" s="403"/>
    </row>
    <row r="55" spans="1:24" s="398" customFormat="1" ht="49.9" customHeight="1">
      <c r="A55" s="420"/>
      <c r="B55" s="728"/>
      <c r="C55" s="745" t="s">
        <v>206</v>
      </c>
      <c r="D55" s="729" t="s">
        <v>10</v>
      </c>
      <c r="E55" s="417"/>
      <c r="F55" s="419">
        <f>1.01*400</f>
        <v>404</v>
      </c>
      <c r="G55" s="403"/>
      <c r="H55" s="415"/>
      <c r="I55" s="728"/>
      <c r="J55" s="409"/>
      <c r="K55" s="403"/>
      <c r="L55" s="415"/>
      <c r="M55" s="415"/>
      <c r="N55" s="921"/>
      <c r="O55" s="920"/>
      <c r="P55" s="920"/>
      <c r="Q55" s="920"/>
    </row>
    <row r="56" spans="1:24" s="398" customFormat="1" ht="46.15" customHeight="1">
      <c r="A56" s="420"/>
      <c r="B56" s="728"/>
      <c r="C56" s="745" t="s">
        <v>207</v>
      </c>
      <c r="D56" s="729" t="s">
        <v>10</v>
      </c>
      <c r="E56" s="417"/>
      <c r="F56" s="419">
        <f>1.01*600</f>
        <v>606</v>
      </c>
      <c r="G56" s="403"/>
      <c r="H56" s="415"/>
      <c r="I56" s="728"/>
      <c r="J56" s="409"/>
      <c r="K56" s="403"/>
      <c r="L56" s="415"/>
      <c r="M56" s="415"/>
      <c r="N56" s="495"/>
      <c r="O56" s="727"/>
      <c r="P56" s="727"/>
      <c r="Q56" s="727"/>
    </row>
    <row r="57" spans="1:24" s="398" customFormat="1">
      <c r="A57" s="420"/>
      <c r="B57" s="728"/>
      <c r="C57" s="411" t="s">
        <v>4</v>
      </c>
      <c r="D57" s="413" t="s">
        <v>3</v>
      </c>
      <c r="E57" s="417">
        <v>2.93E-2</v>
      </c>
      <c r="F57" s="744">
        <f>E57*F51</f>
        <v>11.72</v>
      </c>
      <c r="G57" s="403"/>
      <c r="H57" s="415"/>
      <c r="I57" s="728"/>
      <c r="J57" s="409"/>
      <c r="K57" s="410"/>
      <c r="L57" s="746"/>
      <c r="M57" s="415"/>
      <c r="N57" s="396"/>
      <c r="O57" s="397"/>
      <c r="P57" s="397"/>
      <c r="Q57" s="397"/>
    </row>
    <row r="58" spans="1:24" s="398" customFormat="1" ht="27">
      <c r="A58" s="486">
        <v>9</v>
      </c>
      <c r="B58" s="468" t="s">
        <v>159</v>
      </c>
      <c r="C58" s="482" t="s">
        <v>208</v>
      </c>
      <c r="D58" s="490" t="s">
        <v>10</v>
      </c>
      <c r="E58" s="496"/>
      <c r="F58" s="499">
        <v>260</v>
      </c>
      <c r="G58" s="498"/>
      <c r="H58" s="492"/>
      <c r="I58" s="486"/>
      <c r="J58" s="486"/>
      <c r="K58" s="486"/>
      <c r="L58" s="486"/>
      <c r="M58" s="492"/>
      <c r="N58" s="396"/>
      <c r="O58" s="396"/>
      <c r="P58" s="396"/>
      <c r="Q58" s="396"/>
      <c r="X58" s="424"/>
    </row>
    <row r="59" spans="1:24" s="398" customFormat="1">
      <c r="A59" s="409"/>
      <c r="B59" s="728"/>
      <c r="C59" s="412" t="s">
        <v>6</v>
      </c>
      <c r="D59" s="413" t="s">
        <v>15</v>
      </c>
      <c r="E59" s="728">
        <v>0.48</v>
      </c>
      <c r="F59" s="744">
        <f>E59*F58</f>
        <v>124.8</v>
      </c>
      <c r="G59" s="728"/>
      <c r="H59" s="415"/>
      <c r="I59" s="403"/>
      <c r="J59" s="728"/>
      <c r="K59" s="403"/>
      <c r="L59" s="728"/>
      <c r="M59" s="415"/>
      <c r="N59" s="396"/>
      <c r="O59" s="397"/>
      <c r="P59" s="397"/>
      <c r="Q59" s="397"/>
    </row>
    <row r="60" spans="1:24" s="416" customFormat="1">
      <c r="A60" s="411"/>
      <c r="B60" s="728"/>
      <c r="C60" s="412" t="s">
        <v>152</v>
      </c>
      <c r="D60" s="414" t="s">
        <v>26</v>
      </c>
      <c r="E60" s="728">
        <v>5.0000000000000001E-3</v>
      </c>
      <c r="F60" s="413">
        <f>E60*F58</f>
        <v>1.3</v>
      </c>
      <c r="G60" s="728"/>
      <c r="H60" s="728"/>
      <c r="I60" s="403"/>
      <c r="J60" s="403"/>
      <c r="K60" s="403"/>
      <c r="L60" s="415"/>
      <c r="M60" s="403"/>
    </row>
    <row r="61" spans="1:24" s="416" customFormat="1">
      <c r="A61" s="409"/>
      <c r="B61" s="728"/>
      <c r="C61" s="411" t="s">
        <v>153</v>
      </c>
      <c r="D61" s="414" t="s">
        <v>26</v>
      </c>
      <c r="E61" s="417">
        <v>1.7999999999999999E-2</v>
      </c>
      <c r="F61" s="418">
        <f>E61*F58</f>
        <v>4.68</v>
      </c>
      <c r="G61" s="403"/>
      <c r="H61" s="415"/>
      <c r="I61" s="403"/>
      <c r="J61" s="415"/>
      <c r="K61" s="403"/>
      <c r="L61" s="415"/>
      <c r="M61" s="403"/>
    </row>
    <row r="62" spans="1:24" s="398" customFormat="1" ht="47.25">
      <c r="A62" s="420"/>
      <c r="B62" s="728"/>
      <c r="C62" s="745" t="s">
        <v>209</v>
      </c>
      <c r="D62" s="729" t="s">
        <v>10</v>
      </c>
      <c r="E62" s="747"/>
      <c r="F62" s="419">
        <f>1.01*120</f>
        <v>121.2</v>
      </c>
      <c r="G62" s="403"/>
      <c r="H62" s="415"/>
      <c r="I62" s="728"/>
      <c r="J62" s="409"/>
      <c r="K62" s="403"/>
      <c r="L62" s="415"/>
      <c r="M62" s="415"/>
      <c r="N62" s="921"/>
      <c r="O62" s="920"/>
      <c r="P62" s="920"/>
      <c r="Q62" s="920"/>
    </row>
    <row r="63" spans="1:24" s="398" customFormat="1" ht="47.25">
      <c r="A63" s="420"/>
      <c r="B63" s="728"/>
      <c r="C63" s="745" t="s">
        <v>210</v>
      </c>
      <c r="D63" s="729" t="s">
        <v>10</v>
      </c>
      <c r="E63" s="747"/>
      <c r="F63" s="419">
        <f>1.01*140</f>
        <v>141.4</v>
      </c>
      <c r="G63" s="403"/>
      <c r="H63" s="415"/>
      <c r="I63" s="728"/>
      <c r="J63" s="409"/>
      <c r="K63" s="403"/>
      <c r="L63" s="415"/>
      <c r="M63" s="415"/>
      <c r="N63" s="495"/>
      <c r="O63" s="727"/>
      <c r="P63" s="727"/>
      <c r="Q63" s="727"/>
    </row>
    <row r="64" spans="1:24" s="398" customFormat="1" ht="28.9" customHeight="1">
      <c r="A64" s="420"/>
      <c r="B64" s="728"/>
      <c r="C64" s="411" t="s">
        <v>4</v>
      </c>
      <c r="D64" s="413" t="s">
        <v>3</v>
      </c>
      <c r="E64" s="417">
        <v>2.2700000000000001E-2</v>
      </c>
      <c r="F64" s="744">
        <f>E64*F58</f>
        <v>5.9020000000000001</v>
      </c>
      <c r="G64" s="403"/>
      <c r="H64" s="415"/>
      <c r="I64" s="728"/>
      <c r="J64" s="409"/>
      <c r="K64" s="410"/>
      <c r="L64" s="746"/>
      <c r="M64" s="415"/>
      <c r="N64" s="396"/>
      <c r="O64" s="397"/>
      <c r="P64" s="397"/>
      <c r="Q64" s="397"/>
    </row>
    <row r="65" spans="1:23" ht="21.75" customHeight="1">
      <c r="A65" s="420"/>
      <c r="B65" s="404"/>
      <c r="C65" s="519" t="s">
        <v>232</v>
      </c>
      <c r="D65" s="413"/>
      <c r="E65" s="417"/>
      <c r="F65" s="419"/>
      <c r="G65" s="403"/>
      <c r="H65" s="403"/>
      <c r="I65" s="403"/>
      <c r="J65" s="410"/>
      <c r="K65" s="410"/>
      <c r="L65" s="410"/>
      <c r="M65" s="403"/>
    </row>
    <row r="66" spans="1:23" s="427" customFormat="1" ht="15.75">
      <c r="A66" s="500">
        <v>10</v>
      </c>
      <c r="B66" s="501" t="s">
        <v>160</v>
      </c>
      <c r="C66" s="482" t="s">
        <v>212</v>
      </c>
      <c r="D66" s="490" t="s">
        <v>161</v>
      </c>
      <c r="E66" s="502"/>
      <c r="F66" s="497">
        <v>1</v>
      </c>
      <c r="G66" s="503"/>
      <c r="H66" s="503"/>
      <c r="I66" s="488"/>
      <c r="J66" s="488"/>
      <c r="K66" s="503"/>
      <c r="L66" s="503"/>
      <c r="M66" s="503"/>
      <c r="N66" s="425"/>
      <c r="O66" s="426"/>
      <c r="P66" s="426"/>
      <c r="Q66" s="426"/>
      <c r="R66" s="416"/>
      <c r="S66" s="416"/>
      <c r="T66" s="416"/>
      <c r="U66" s="416"/>
      <c r="V66" s="416"/>
      <c r="W66" s="416"/>
    </row>
    <row r="67" spans="1:23" s="416" customFormat="1">
      <c r="A67" s="409"/>
      <c r="B67" s="728"/>
      <c r="C67" s="412" t="s">
        <v>6</v>
      </c>
      <c r="D67" s="413" t="s">
        <v>15</v>
      </c>
      <c r="E67" s="728">
        <v>7.24</v>
      </c>
      <c r="F67" s="419">
        <f>E67*F66</f>
        <v>7.24</v>
      </c>
      <c r="G67" s="403"/>
      <c r="H67" s="403"/>
      <c r="I67" s="403"/>
      <c r="J67" s="403"/>
      <c r="K67" s="403"/>
      <c r="L67" s="403"/>
      <c r="M67" s="403"/>
      <c r="N67" s="425"/>
      <c r="O67" s="426"/>
      <c r="P67" s="426"/>
      <c r="Q67" s="426"/>
    </row>
    <row r="68" spans="1:23" s="416" customFormat="1" ht="31.5">
      <c r="A68" s="409"/>
      <c r="B68" s="728"/>
      <c r="C68" s="745" t="s">
        <v>211</v>
      </c>
      <c r="D68" s="414" t="s">
        <v>17</v>
      </c>
      <c r="E68" s="728"/>
      <c r="F68" s="748">
        <v>1</v>
      </c>
      <c r="G68" s="403"/>
      <c r="H68" s="749"/>
      <c r="I68" s="403"/>
      <c r="J68" s="403"/>
      <c r="K68" s="403"/>
      <c r="L68" s="403"/>
      <c r="M68" s="749"/>
      <c r="N68" s="425"/>
      <c r="O68" s="426"/>
      <c r="P68" s="426"/>
      <c r="Q68" s="426"/>
    </row>
    <row r="69" spans="1:23" s="416" customFormat="1" ht="15.75">
      <c r="A69" s="409"/>
      <c r="B69" s="728"/>
      <c r="C69" s="411" t="s">
        <v>4</v>
      </c>
      <c r="D69" s="413" t="s">
        <v>3</v>
      </c>
      <c r="E69" s="417">
        <v>3.84</v>
      </c>
      <c r="F69" s="419">
        <f>E69*F66</f>
        <v>3.84</v>
      </c>
      <c r="G69" s="403"/>
      <c r="H69" s="749"/>
      <c r="I69" s="728"/>
      <c r="J69" s="728"/>
      <c r="K69" s="728"/>
      <c r="L69" s="728"/>
      <c r="M69" s="749"/>
      <c r="N69" s="425"/>
      <c r="O69" s="426"/>
      <c r="P69" s="426"/>
      <c r="Q69" s="426"/>
    </row>
    <row r="70" spans="1:23" s="427" customFormat="1" ht="15.75">
      <c r="A70" s="500">
        <v>11</v>
      </c>
      <c r="B70" s="501" t="s">
        <v>31</v>
      </c>
      <c r="C70" s="482" t="s">
        <v>86</v>
      </c>
      <c r="D70" s="490" t="s">
        <v>17</v>
      </c>
      <c r="E70" s="502"/>
      <c r="F70" s="497">
        <v>16</v>
      </c>
      <c r="G70" s="503"/>
      <c r="H70" s="503"/>
      <c r="I70" s="488"/>
      <c r="J70" s="488"/>
      <c r="K70" s="503"/>
      <c r="L70" s="503"/>
      <c r="M70" s="503"/>
      <c r="N70" s="425"/>
      <c r="O70" s="426"/>
      <c r="P70" s="426"/>
      <c r="Q70" s="426"/>
      <c r="R70" s="416"/>
      <c r="S70" s="416"/>
      <c r="T70" s="416"/>
      <c r="U70" s="416"/>
      <c r="V70" s="416"/>
      <c r="W70" s="416"/>
    </row>
    <row r="71" spans="1:23" s="416" customFormat="1">
      <c r="A71" s="409"/>
      <c r="B71" s="728"/>
      <c r="C71" s="412" t="s">
        <v>6</v>
      </c>
      <c r="D71" s="413" t="s">
        <v>15</v>
      </c>
      <c r="E71" s="728">
        <v>0.2</v>
      </c>
      <c r="F71" s="419">
        <f>E71*F70</f>
        <v>3.2</v>
      </c>
      <c r="G71" s="403"/>
      <c r="H71" s="403"/>
      <c r="I71" s="403"/>
      <c r="J71" s="403"/>
      <c r="K71" s="403"/>
      <c r="L71" s="403"/>
      <c r="M71" s="403"/>
      <c r="N71" s="425"/>
      <c r="O71" s="426"/>
      <c r="P71" s="426"/>
      <c r="Q71" s="426"/>
    </row>
    <row r="72" spans="1:23" s="416" customFormat="1" ht="31.5">
      <c r="A72" s="409"/>
      <c r="B72" s="728"/>
      <c r="C72" s="745" t="s">
        <v>213</v>
      </c>
      <c r="D72" s="728" t="s">
        <v>17</v>
      </c>
      <c r="E72" s="430"/>
      <c r="F72" s="419">
        <v>5</v>
      </c>
      <c r="G72" s="749"/>
      <c r="H72" s="749"/>
      <c r="I72" s="749"/>
      <c r="J72" s="431"/>
      <c r="K72" s="431"/>
      <c r="L72" s="431"/>
      <c r="M72" s="749"/>
      <c r="N72" s="425"/>
      <c r="O72" s="426"/>
      <c r="P72" s="426"/>
      <c r="Q72" s="426"/>
    </row>
    <row r="73" spans="1:23" s="416" customFormat="1" ht="31.5">
      <c r="A73" s="429"/>
      <c r="B73" s="750"/>
      <c r="C73" s="745" t="s">
        <v>214</v>
      </c>
      <c r="D73" s="728" t="s">
        <v>17</v>
      </c>
      <c r="E73" s="430"/>
      <c r="F73" s="419">
        <v>11</v>
      </c>
      <c r="G73" s="749"/>
      <c r="H73" s="749"/>
      <c r="I73" s="749"/>
      <c r="J73" s="431"/>
      <c r="K73" s="431"/>
      <c r="L73" s="431"/>
      <c r="M73" s="749"/>
      <c r="N73" s="425"/>
      <c r="O73" s="426"/>
      <c r="P73" s="426"/>
      <c r="Q73" s="426"/>
    </row>
    <row r="74" spans="1:23" s="416" customFormat="1" ht="15.75">
      <c r="A74" s="750"/>
      <c r="B74" s="750"/>
      <c r="C74" s="411" t="s">
        <v>4</v>
      </c>
      <c r="D74" s="413" t="s">
        <v>3</v>
      </c>
      <c r="E74" s="751">
        <v>0.12</v>
      </c>
      <c r="F74" s="419">
        <f>F70*E74</f>
        <v>1.92</v>
      </c>
      <c r="G74" s="749"/>
      <c r="H74" s="749"/>
      <c r="I74" s="749"/>
      <c r="J74" s="749"/>
      <c r="K74" s="749"/>
      <c r="L74" s="749"/>
      <c r="M74" s="749"/>
      <c r="N74" s="425"/>
      <c r="O74" s="426"/>
      <c r="P74" s="426"/>
      <c r="Q74" s="426"/>
    </row>
    <row r="75" spans="1:23" s="427" customFormat="1" ht="30.6" customHeight="1">
      <c r="A75" s="501">
        <v>12</v>
      </c>
      <c r="B75" s="501" t="s">
        <v>32</v>
      </c>
      <c r="C75" s="482" t="s">
        <v>80</v>
      </c>
      <c r="D75" s="490" t="s">
        <v>17</v>
      </c>
      <c r="E75" s="502"/>
      <c r="F75" s="497">
        <v>2</v>
      </c>
      <c r="G75" s="503"/>
      <c r="H75" s="503"/>
      <c r="I75" s="503"/>
      <c r="J75" s="503"/>
      <c r="K75" s="503"/>
      <c r="L75" s="503"/>
      <c r="M75" s="503"/>
      <c r="N75" s="425"/>
      <c r="O75" s="426"/>
      <c r="P75" s="426"/>
      <c r="Q75" s="426"/>
      <c r="R75" s="416"/>
      <c r="S75" s="416"/>
      <c r="T75" s="416"/>
      <c r="U75" s="416"/>
      <c r="V75" s="416"/>
      <c r="W75" s="416"/>
    </row>
    <row r="76" spans="1:23" s="416" customFormat="1">
      <c r="A76" s="409"/>
      <c r="B76" s="728"/>
      <c r="C76" s="412" t="s">
        <v>6</v>
      </c>
      <c r="D76" s="413" t="s">
        <v>15</v>
      </c>
      <c r="E76" s="728">
        <v>1</v>
      </c>
      <c r="F76" s="419">
        <f>E76*F75</f>
        <v>2</v>
      </c>
      <c r="G76" s="403"/>
      <c r="H76" s="403"/>
      <c r="I76" s="403"/>
      <c r="J76" s="403"/>
      <c r="K76" s="403"/>
      <c r="L76" s="403"/>
      <c r="M76" s="403"/>
      <c r="N76" s="425"/>
      <c r="O76" s="426"/>
      <c r="P76" s="426"/>
      <c r="Q76" s="426"/>
    </row>
    <row r="77" spans="1:23" s="398" customFormat="1" ht="31.5">
      <c r="A77" s="420"/>
      <c r="B77" s="728"/>
      <c r="C77" s="745" t="s">
        <v>215</v>
      </c>
      <c r="D77" s="728" t="s">
        <v>17</v>
      </c>
      <c r="E77" s="728"/>
      <c r="F77" s="419">
        <v>1</v>
      </c>
      <c r="G77" s="403"/>
      <c r="H77" s="749"/>
      <c r="I77" s="749"/>
      <c r="J77" s="749"/>
      <c r="K77" s="749"/>
      <c r="L77" s="749"/>
      <c r="M77" s="749"/>
      <c r="N77" s="396"/>
      <c r="O77" s="397"/>
      <c r="P77" s="397"/>
      <c r="Q77" s="397"/>
    </row>
    <row r="78" spans="1:23" s="398" customFormat="1" ht="31.5">
      <c r="A78" s="420"/>
      <c r="B78" s="728"/>
      <c r="C78" s="745" t="s">
        <v>216</v>
      </c>
      <c r="D78" s="728" t="s">
        <v>17</v>
      </c>
      <c r="E78" s="728"/>
      <c r="F78" s="419">
        <v>1</v>
      </c>
      <c r="G78" s="403"/>
      <c r="H78" s="749"/>
      <c r="I78" s="749"/>
      <c r="J78" s="749"/>
      <c r="K78" s="749"/>
      <c r="L78" s="749"/>
      <c r="M78" s="749"/>
      <c r="N78" s="396"/>
      <c r="O78" s="397"/>
      <c r="P78" s="397"/>
      <c r="Q78" s="397"/>
    </row>
    <row r="79" spans="1:23" s="416" customFormat="1" ht="15.75">
      <c r="A79" s="750"/>
      <c r="B79" s="750"/>
      <c r="C79" s="411" t="s">
        <v>4</v>
      </c>
      <c r="D79" s="413" t="s">
        <v>3</v>
      </c>
      <c r="E79" s="751">
        <v>0.36</v>
      </c>
      <c r="F79" s="419">
        <f>E79*F75</f>
        <v>0.72</v>
      </c>
      <c r="G79" s="749"/>
      <c r="H79" s="749"/>
      <c r="I79" s="749"/>
      <c r="J79" s="749"/>
      <c r="K79" s="749"/>
      <c r="L79" s="749"/>
      <c r="M79" s="749"/>
      <c r="N79" s="425"/>
      <c r="O79" s="426"/>
      <c r="P79" s="426"/>
      <c r="Q79" s="426"/>
    </row>
    <row r="80" spans="1:23" s="427" customFormat="1" ht="30.6" customHeight="1">
      <c r="A80" s="501">
        <v>13</v>
      </c>
      <c r="B80" s="501" t="s">
        <v>162</v>
      </c>
      <c r="C80" s="482" t="s">
        <v>163</v>
      </c>
      <c r="D80" s="490" t="s">
        <v>17</v>
      </c>
      <c r="E80" s="502"/>
      <c r="F80" s="497">
        <v>1</v>
      </c>
      <c r="G80" s="503"/>
      <c r="H80" s="503"/>
      <c r="I80" s="503"/>
      <c r="J80" s="503"/>
      <c r="K80" s="503"/>
      <c r="L80" s="503"/>
      <c r="M80" s="503"/>
      <c r="N80" s="425"/>
      <c r="O80" s="426"/>
      <c r="P80" s="426"/>
      <c r="Q80" s="426"/>
      <c r="R80" s="416"/>
      <c r="S80" s="416"/>
      <c r="T80" s="416"/>
      <c r="U80" s="416"/>
      <c r="V80" s="416"/>
      <c r="W80" s="416"/>
    </row>
    <row r="81" spans="1:23" s="416" customFormat="1">
      <c r="A81" s="409"/>
      <c r="B81" s="728"/>
      <c r="C81" s="412" t="s">
        <v>6</v>
      </c>
      <c r="D81" s="413" t="s">
        <v>15</v>
      </c>
      <c r="E81" s="728">
        <v>1</v>
      </c>
      <c r="F81" s="419">
        <f>E81*F80</f>
        <v>1</v>
      </c>
      <c r="G81" s="403"/>
      <c r="H81" s="403"/>
      <c r="I81" s="403"/>
      <c r="J81" s="403"/>
      <c r="K81" s="403"/>
      <c r="L81" s="403"/>
      <c r="M81" s="403"/>
      <c r="N81" s="425"/>
      <c r="O81" s="426"/>
      <c r="P81" s="426"/>
      <c r="Q81" s="426"/>
    </row>
    <row r="82" spans="1:23" s="416" customFormat="1" ht="47.25">
      <c r="A82" s="420"/>
      <c r="B82" s="728"/>
      <c r="C82" s="745" t="s">
        <v>217</v>
      </c>
      <c r="D82" s="728" t="s">
        <v>17</v>
      </c>
      <c r="E82" s="728">
        <v>1</v>
      </c>
      <c r="F82" s="419">
        <f>E82*F80</f>
        <v>1</v>
      </c>
      <c r="G82" s="749"/>
      <c r="H82" s="749"/>
      <c r="I82" s="749"/>
      <c r="J82" s="749"/>
      <c r="K82" s="749"/>
      <c r="L82" s="749"/>
      <c r="M82" s="749"/>
      <c r="N82" s="425"/>
      <c r="O82" s="426"/>
      <c r="P82" s="426"/>
      <c r="Q82" s="426"/>
    </row>
    <row r="83" spans="1:23" s="416" customFormat="1" ht="15.75">
      <c r="A83" s="750"/>
      <c r="B83" s="750"/>
      <c r="C83" s="411" t="s">
        <v>4</v>
      </c>
      <c r="D83" s="413" t="s">
        <v>3</v>
      </c>
      <c r="E83" s="751">
        <v>0.81</v>
      </c>
      <c r="F83" s="419">
        <f>E83*F80</f>
        <v>0.81</v>
      </c>
      <c r="G83" s="749"/>
      <c r="H83" s="749"/>
      <c r="I83" s="749"/>
      <c r="J83" s="749"/>
      <c r="K83" s="749"/>
      <c r="L83" s="749"/>
      <c r="M83" s="749"/>
      <c r="N83" s="425"/>
      <c r="O83" s="426"/>
      <c r="P83" s="426"/>
      <c r="Q83" s="426"/>
    </row>
    <row r="84" spans="1:23" s="292" customFormat="1" ht="30" customHeight="1">
      <c r="A84" s="476">
        <v>14</v>
      </c>
      <c r="B84" s="516" t="s">
        <v>236</v>
      </c>
      <c r="C84" s="477" t="s">
        <v>237</v>
      </c>
      <c r="D84" s="536" t="s">
        <v>17</v>
      </c>
      <c r="E84" s="517"/>
      <c r="F84" s="537">
        <v>1</v>
      </c>
      <c r="G84" s="469"/>
      <c r="H84" s="538"/>
      <c r="I84" s="469"/>
      <c r="J84" s="469"/>
      <c r="K84" s="469"/>
      <c r="L84" s="469"/>
      <c r="M84" s="538"/>
    </row>
    <row r="85" spans="1:23" s="6" customFormat="1" ht="20.100000000000001" customHeight="1">
      <c r="A85" s="462"/>
      <c r="B85" s="606"/>
      <c r="C85" s="752" t="s">
        <v>6</v>
      </c>
      <c r="D85" s="753" t="s">
        <v>15</v>
      </c>
      <c r="E85" s="606">
        <v>0.8</v>
      </c>
      <c r="F85" s="754">
        <f>E85*F84</f>
        <v>0.8</v>
      </c>
      <c r="G85" s="464"/>
      <c r="H85" s="464"/>
      <c r="I85" s="464"/>
      <c r="J85" s="464"/>
      <c r="K85" s="464"/>
      <c r="L85" s="464"/>
      <c r="M85" s="464"/>
    </row>
    <row r="86" spans="1:23" s="79" customFormat="1" ht="20.100000000000001" customHeight="1">
      <c r="A86" s="605"/>
      <c r="B86" s="755"/>
      <c r="C86" s="756" t="s">
        <v>238</v>
      </c>
      <c r="D86" s="757" t="s">
        <v>17</v>
      </c>
      <c r="E86" s="755"/>
      <c r="F86" s="754">
        <v>1</v>
      </c>
      <c r="G86" s="464"/>
      <c r="H86" s="535"/>
      <c r="I86" s="758"/>
      <c r="J86" s="758"/>
      <c r="K86" s="758"/>
      <c r="L86" s="758"/>
      <c r="M86" s="535"/>
    </row>
    <row r="87" spans="1:23" s="64" customFormat="1" ht="20.100000000000001" customHeight="1">
      <c r="A87" s="759"/>
      <c r="B87" s="759"/>
      <c r="C87" s="530" t="s">
        <v>4</v>
      </c>
      <c r="D87" s="760" t="s">
        <v>3</v>
      </c>
      <c r="E87" s="761">
        <v>1.01</v>
      </c>
      <c r="F87" s="754">
        <f>F84*E87</f>
        <v>1.01</v>
      </c>
      <c r="G87" s="535"/>
      <c r="H87" s="535"/>
      <c r="I87" s="535"/>
      <c r="J87" s="535"/>
      <c r="K87" s="535"/>
      <c r="L87" s="535"/>
      <c r="M87" s="535"/>
    </row>
    <row r="88" spans="1:23" customFormat="1" ht="15.75">
      <c r="A88" s="539"/>
      <c r="B88" s="540"/>
      <c r="C88" s="530"/>
      <c r="D88" s="493"/>
      <c r="E88" s="540"/>
      <c r="F88" s="528"/>
      <c r="G88" s="541"/>
      <c r="H88" s="529"/>
      <c r="I88" s="541"/>
      <c r="J88" s="541"/>
      <c r="K88" s="541"/>
      <c r="L88" s="541"/>
      <c r="M88" s="529"/>
    </row>
    <row r="89" spans="1:23" s="427" customFormat="1" ht="15.75">
      <c r="A89" s="486">
        <v>15</v>
      </c>
      <c r="B89" s="516" t="s">
        <v>34</v>
      </c>
      <c r="C89" s="482" t="s">
        <v>88</v>
      </c>
      <c r="D89" s="490" t="s">
        <v>17</v>
      </c>
      <c r="E89" s="517"/>
      <c r="F89" s="518">
        <v>1</v>
      </c>
      <c r="G89" s="488"/>
      <c r="H89" s="503"/>
      <c r="I89" s="488"/>
      <c r="J89" s="488"/>
      <c r="K89" s="488"/>
      <c r="L89" s="488"/>
      <c r="M89" s="503"/>
      <c r="N89" s="425"/>
      <c r="O89" s="426"/>
      <c r="P89" s="426"/>
      <c r="Q89" s="426"/>
      <c r="R89" s="416"/>
      <c r="S89" s="416"/>
      <c r="T89" s="416"/>
      <c r="U89" s="416"/>
      <c r="V89" s="416"/>
      <c r="W89" s="416"/>
    </row>
    <row r="90" spans="1:23" s="416" customFormat="1">
      <c r="A90" s="409"/>
      <c r="B90" s="728"/>
      <c r="C90" s="412" t="s">
        <v>6</v>
      </c>
      <c r="D90" s="413" t="s">
        <v>15</v>
      </c>
      <c r="E90" s="728">
        <v>1</v>
      </c>
      <c r="F90" s="762">
        <f>E90*F89</f>
        <v>1</v>
      </c>
      <c r="G90" s="403"/>
      <c r="H90" s="403"/>
      <c r="I90" s="403"/>
      <c r="J90" s="403"/>
      <c r="K90" s="403"/>
      <c r="L90" s="403"/>
      <c r="M90" s="403"/>
      <c r="N90" s="425"/>
      <c r="O90" s="426"/>
      <c r="P90" s="426"/>
      <c r="Q90" s="426"/>
    </row>
    <row r="91" spans="1:23" s="416" customFormat="1" ht="31.5">
      <c r="A91" s="409"/>
      <c r="B91" s="728"/>
      <c r="C91" s="745" t="s">
        <v>231</v>
      </c>
      <c r="D91" s="728" t="s">
        <v>17</v>
      </c>
      <c r="E91" s="728">
        <v>1</v>
      </c>
      <c r="F91" s="762">
        <f>E91*F89</f>
        <v>1</v>
      </c>
      <c r="G91" s="403"/>
      <c r="H91" s="749"/>
      <c r="I91" s="749"/>
      <c r="J91" s="749"/>
      <c r="K91" s="749"/>
      <c r="L91" s="749"/>
      <c r="M91" s="749"/>
      <c r="N91" s="425"/>
      <c r="O91" s="426"/>
      <c r="P91" s="426"/>
      <c r="Q91" s="426"/>
    </row>
    <row r="92" spans="1:23" s="416" customFormat="1" ht="15.75">
      <c r="A92" s="750"/>
      <c r="B92" s="750"/>
      <c r="C92" s="411" t="s">
        <v>4</v>
      </c>
      <c r="D92" s="413" t="s">
        <v>3</v>
      </c>
      <c r="E92" s="751">
        <v>1.05</v>
      </c>
      <c r="F92" s="419">
        <f>F89*E92</f>
        <v>1.05</v>
      </c>
      <c r="G92" s="749"/>
      <c r="H92" s="749"/>
      <c r="I92" s="749"/>
      <c r="J92" s="749"/>
      <c r="K92" s="749"/>
      <c r="L92" s="749"/>
      <c r="M92" s="749"/>
      <c r="N92" s="425"/>
      <c r="O92" s="426"/>
      <c r="P92" s="426"/>
      <c r="Q92" s="426"/>
    </row>
    <row r="93" spans="1:23" customFormat="1" ht="15.75">
      <c r="A93" s="272">
        <v>16</v>
      </c>
      <c r="B93" s="273" t="s">
        <v>149</v>
      </c>
      <c r="C93" s="87" t="s">
        <v>148</v>
      </c>
      <c r="D93" s="236" t="s">
        <v>17</v>
      </c>
      <c r="E93" s="186"/>
      <c r="F93" s="226">
        <v>1</v>
      </c>
      <c r="G93" s="274"/>
      <c r="H93" s="274"/>
      <c r="I93" s="203"/>
      <c r="J93" s="203"/>
      <c r="K93" s="274"/>
      <c r="L93" s="274"/>
      <c r="M93" s="274"/>
    </row>
    <row r="94" spans="1:23" s="44" customFormat="1">
      <c r="A94" s="199"/>
      <c r="B94" s="191"/>
      <c r="C94" s="734" t="s">
        <v>6</v>
      </c>
      <c r="D94" s="735" t="s">
        <v>15</v>
      </c>
      <c r="E94" s="191">
        <v>4</v>
      </c>
      <c r="F94" s="184">
        <f>E94*F93</f>
        <v>4</v>
      </c>
      <c r="G94" s="185"/>
      <c r="H94" s="185"/>
      <c r="I94" s="185"/>
      <c r="J94" s="185"/>
      <c r="K94" s="185"/>
      <c r="L94" s="185"/>
      <c r="M94" s="185"/>
    </row>
    <row r="95" spans="1:23" s="44" customFormat="1">
      <c r="A95" s="199"/>
      <c r="B95" s="191"/>
      <c r="C95" s="86" t="s">
        <v>8</v>
      </c>
      <c r="D95" s="737" t="s">
        <v>3</v>
      </c>
      <c r="E95" s="96">
        <v>0.28000000000000003</v>
      </c>
      <c r="F95" s="184">
        <f>E95*F93</f>
        <v>0.28000000000000003</v>
      </c>
      <c r="G95" s="185"/>
      <c r="H95" s="185"/>
      <c r="I95" s="185"/>
      <c r="J95" s="185"/>
      <c r="K95" s="185"/>
      <c r="L95" s="185"/>
      <c r="M95" s="185"/>
    </row>
    <row r="96" spans="1:23" s="44" customFormat="1" ht="37.5" customHeight="1">
      <c r="A96" s="191"/>
      <c r="B96" s="183"/>
      <c r="C96" s="745" t="s">
        <v>230</v>
      </c>
      <c r="D96" s="763" t="s">
        <v>17</v>
      </c>
      <c r="E96" s="232"/>
      <c r="F96" s="80">
        <v>1</v>
      </c>
      <c r="G96" s="185"/>
      <c r="H96" s="219"/>
      <c r="I96" s="191"/>
      <c r="J96" s="191"/>
      <c r="K96" s="191"/>
      <c r="L96" s="191"/>
      <c r="M96" s="219"/>
      <c r="O96" s="695"/>
    </row>
    <row r="97" spans="1:23" s="44" customFormat="1" ht="15.75">
      <c r="A97" s="199"/>
      <c r="B97" s="191"/>
      <c r="C97" s="86" t="s">
        <v>4</v>
      </c>
      <c r="D97" s="739" t="s">
        <v>3</v>
      </c>
      <c r="E97" s="96">
        <v>0.28000000000000003</v>
      </c>
      <c r="F97" s="184">
        <f>E97*F93</f>
        <v>0.28000000000000003</v>
      </c>
      <c r="G97" s="185"/>
      <c r="H97" s="764"/>
      <c r="I97" s="191"/>
      <c r="J97" s="191"/>
      <c r="K97" s="191"/>
      <c r="L97" s="191"/>
      <c r="M97" s="764"/>
    </row>
    <row r="98" spans="1:23" s="190" customFormat="1" ht="15.75">
      <c r="A98" s="520">
        <v>17</v>
      </c>
      <c r="B98" s="521" t="s">
        <v>33</v>
      </c>
      <c r="C98" s="522" t="s">
        <v>89</v>
      </c>
      <c r="D98" s="523" t="s">
        <v>17</v>
      </c>
      <c r="E98" s="524"/>
      <c r="F98" s="525">
        <v>4</v>
      </c>
      <c r="G98" s="526"/>
      <c r="H98" s="527"/>
      <c r="I98" s="526"/>
      <c r="J98" s="526"/>
      <c r="K98" s="526"/>
      <c r="L98" s="526"/>
      <c r="M98" s="527"/>
    </row>
    <row r="99" spans="1:23" s="6" customFormat="1" ht="13.5">
      <c r="A99" s="743"/>
      <c r="B99" s="493"/>
      <c r="C99" s="752" t="s">
        <v>6</v>
      </c>
      <c r="D99" s="753" t="s">
        <v>15</v>
      </c>
      <c r="E99" s="493">
        <v>1</v>
      </c>
      <c r="F99" s="528">
        <f>F98*E99</f>
        <v>4</v>
      </c>
      <c r="G99" s="707"/>
      <c r="H99" s="707"/>
      <c r="I99" s="707"/>
      <c r="J99" s="707"/>
      <c r="K99" s="707"/>
      <c r="L99" s="707"/>
      <c r="M99" s="707"/>
    </row>
    <row r="100" spans="1:23" s="51" customFormat="1" ht="47.25">
      <c r="A100" s="743"/>
      <c r="B100" s="493"/>
      <c r="C100" s="745" t="s">
        <v>234</v>
      </c>
      <c r="D100" s="494" t="s">
        <v>17</v>
      </c>
      <c r="E100" s="493"/>
      <c r="F100" s="528">
        <v>2</v>
      </c>
      <c r="G100" s="707"/>
      <c r="H100" s="529"/>
      <c r="I100" s="529"/>
      <c r="J100" s="529"/>
      <c r="K100" s="529"/>
      <c r="L100" s="529"/>
      <c r="M100" s="529"/>
    </row>
    <row r="101" spans="1:23" s="51" customFormat="1" ht="15.75">
      <c r="A101" s="743"/>
      <c r="B101" s="493"/>
      <c r="C101" s="627" t="s">
        <v>138</v>
      </c>
      <c r="D101" s="494" t="s">
        <v>123</v>
      </c>
      <c r="E101" s="493"/>
      <c r="F101" s="528">
        <v>2</v>
      </c>
      <c r="G101" s="529"/>
      <c r="H101" s="529"/>
      <c r="I101" s="529"/>
      <c r="J101" s="529"/>
      <c r="K101" s="529"/>
      <c r="L101" s="529"/>
      <c r="M101" s="529"/>
    </row>
    <row r="102" spans="1:23" s="51" customFormat="1" ht="15.75">
      <c r="A102" s="765"/>
      <c r="B102" s="765"/>
      <c r="C102" s="530" t="s">
        <v>4</v>
      </c>
      <c r="D102" s="760" t="s">
        <v>3</v>
      </c>
      <c r="E102" s="761">
        <v>0.48</v>
      </c>
      <c r="F102" s="528">
        <f>F98*E102</f>
        <v>1.92</v>
      </c>
      <c r="G102" s="529"/>
      <c r="H102" s="529"/>
      <c r="I102" s="529"/>
      <c r="J102" s="529"/>
      <c r="K102" s="529"/>
      <c r="L102" s="529"/>
      <c r="M102" s="529"/>
    </row>
    <row r="103" spans="1:23" customFormat="1" ht="15.75">
      <c r="A103" s="531">
        <v>18</v>
      </c>
      <c r="B103" s="532" t="s">
        <v>146</v>
      </c>
      <c r="C103" s="533" t="s">
        <v>147</v>
      </c>
      <c r="D103" s="523" t="s">
        <v>21</v>
      </c>
      <c r="E103" s="534"/>
      <c r="F103" s="525">
        <f>0.3*2+0.2*3</f>
        <v>1.2000000000000002</v>
      </c>
      <c r="G103" s="527"/>
      <c r="H103" s="527"/>
      <c r="I103" s="526"/>
      <c r="J103" s="526"/>
      <c r="K103" s="527"/>
      <c r="L103" s="527"/>
      <c r="M103" s="527"/>
    </row>
    <row r="104" spans="1:23" s="44" customFormat="1">
      <c r="A104" s="743"/>
      <c r="B104" s="493"/>
      <c r="C104" s="752" t="s">
        <v>6</v>
      </c>
      <c r="D104" s="753" t="s">
        <v>15</v>
      </c>
      <c r="E104" s="493">
        <v>0.71</v>
      </c>
      <c r="F104" s="528">
        <f>E104*F103</f>
        <v>0.85200000000000009</v>
      </c>
      <c r="G104" s="707"/>
      <c r="H104" s="707"/>
      <c r="I104" s="707"/>
      <c r="J104" s="707"/>
      <c r="K104" s="707"/>
      <c r="L104" s="707"/>
      <c r="M104" s="707"/>
    </row>
    <row r="105" spans="1:23" s="44" customFormat="1">
      <c r="A105" s="743"/>
      <c r="B105" s="493"/>
      <c r="C105" s="530" t="s">
        <v>8</v>
      </c>
      <c r="D105" s="766" t="s">
        <v>3</v>
      </c>
      <c r="E105" s="767">
        <f>0.071</f>
        <v>7.0999999999999994E-2</v>
      </c>
      <c r="F105" s="528">
        <f>E105*F103</f>
        <v>8.5200000000000012E-2</v>
      </c>
      <c r="G105" s="707"/>
      <c r="H105" s="707"/>
      <c r="I105" s="707"/>
      <c r="J105" s="707"/>
      <c r="K105" s="707"/>
      <c r="L105" s="707"/>
      <c r="M105" s="707"/>
    </row>
    <row r="106" spans="1:23" s="44" customFormat="1" ht="15.75">
      <c r="A106" s="606"/>
      <c r="B106" s="768"/>
      <c r="C106" s="756" t="s">
        <v>235</v>
      </c>
      <c r="D106" s="494" t="s">
        <v>84</v>
      </c>
      <c r="E106" s="656"/>
      <c r="F106" s="754">
        <v>30</v>
      </c>
      <c r="G106" s="464"/>
      <c r="H106" s="535"/>
      <c r="I106" s="464"/>
      <c r="J106" s="464"/>
      <c r="K106" s="464"/>
      <c r="L106" s="464"/>
      <c r="M106" s="535"/>
    </row>
    <row r="107" spans="1:23" s="44" customFormat="1" ht="15.75">
      <c r="A107" s="743"/>
      <c r="B107" s="493"/>
      <c r="C107" s="530" t="s">
        <v>4</v>
      </c>
      <c r="D107" s="760" t="s">
        <v>3</v>
      </c>
      <c r="E107" s="767">
        <v>0.32200000000000001</v>
      </c>
      <c r="F107" s="528">
        <f>E107*F103</f>
        <v>0.38640000000000008</v>
      </c>
      <c r="G107" s="707"/>
      <c r="H107" s="529"/>
      <c r="I107" s="493"/>
      <c r="J107" s="493"/>
      <c r="K107" s="493"/>
      <c r="L107" s="493"/>
      <c r="M107" s="529"/>
    </row>
    <row r="108" spans="1:23" s="427" customFormat="1" ht="15.75">
      <c r="A108" s="504">
        <v>19</v>
      </c>
      <c r="B108" s="504" t="s">
        <v>164</v>
      </c>
      <c r="C108" s="482" t="s">
        <v>87</v>
      </c>
      <c r="D108" s="512" t="s">
        <v>17</v>
      </c>
      <c r="E108" s="504"/>
      <c r="F108" s="513">
        <v>1</v>
      </c>
      <c r="G108" s="514"/>
      <c r="H108" s="507"/>
      <c r="I108" s="515"/>
      <c r="J108" s="514"/>
      <c r="K108" s="515"/>
      <c r="L108" s="514"/>
      <c r="M108" s="507"/>
      <c r="N108" s="425"/>
      <c r="O108" s="426"/>
      <c r="P108" s="426"/>
      <c r="Q108" s="426"/>
      <c r="R108" s="416"/>
      <c r="S108" s="416"/>
      <c r="T108" s="416"/>
      <c r="U108" s="416"/>
      <c r="V108" s="416"/>
      <c r="W108" s="416"/>
    </row>
    <row r="109" spans="1:23" s="416" customFormat="1" ht="15.75">
      <c r="A109" s="429"/>
      <c r="B109" s="429"/>
      <c r="C109" s="412" t="s">
        <v>6</v>
      </c>
      <c r="D109" s="413" t="s">
        <v>15</v>
      </c>
      <c r="E109" s="728">
        <v>0.3</v>
      </c>
      <c r="F109" s="769">
        <f>E109*F108</f>
        <v>0.3</v>
      </c>
      <c r="G109" s="411"/>
      <c r="H109" s="435"/>
      <c r="I109" s="403"/>
      <c r="J109" s="730"/>
      <c r="K109" s="770"/>
      <c r="L109" s="411"/>
      <c r="M109" s="435"/>
      <c r="N109" s="425"/>
      <c r="O109" s="426"/>
      <c r="P109" s="426"/>
      <c r="Q109" s="426"/>
    </row>
    <row r="110" spans="1:23" s="416" customFormat="1" ht="15.75">
      <c r="A110" s="429"/>
      <c r="B110" s="771"/>
      <c r="C110" s="756" t="s">
        <v>229</v>
      </c>
      <c r="D110" s="772" t="s">
        <v>17</v>
      </c>
      <c r="E110" s="436">
        <v>1</v>
      </c>
      <c r="F110" s="773">
        <f>E110*F108</f>
        <v>1</v>
      </c>
      <c r="G110" s="431"/>
      <c r="H110" s="435"/>
      <c r="I110" s="774"/>
      <c r="J110" s="436"/>
      <c r="K110" s="774"/>
      <c r="L110" s="436"/>
      <c r="M110" s="435"/>
      <c r="N110" s="425"/>
      <c r="O110" s="426"/>
      <c r="P110" s="426"/>
      <c r="Q110" s="426"/>
    </row>
    <row r="111" spans="1:23" s="416" customFormat="1" ht="15.75">
      <c r="A111" s="429"/>
      <c r="B111" s="430"/>
      <c r="C111" s="411" t="s">
        <v>4</v>
      </c>
      <c r="D111" s="413" t="s">
        <v>3</v>
      </c>
      <c r="E111" s="430">
        <v>2.5399999999999999E-2</v>
      </c>
      <c r="F111" s="769">
        <f>E111*F108</f>
        <v>2.5399999999999999E-2</v>
      </c>
      <c r="G111" s="430"/>
      <c r="H111" s="435"/>
      <c r="I111" s="774"/>
      <c r="J111" s="436"/>
      <c r="K111" s="774"/>
      <c r="L111" s="436"/>
      <c r="M111" s="435"/>
      <c r="N111" s="425"/>
      <c r="O111" s="426"/>
      <c r="P111" s="426"/>
      <c r="Q111" s="426"/>
    </row>
    <row r="112" spans="1:23" s="398" customFormat="1" ht="15.75">
      <c r="A112" s="429"/>
      <c r="B112" s="430"/>
      <c r="C112" s="411"/>
      <c r="D112" s="728"/>
      <c r="E112" s="430"/>
      <c r="F112" s="419"/>
      <c r="G112" s="431"/>
      <c r="H112" s="749"/>
      <c r="I112" s="431"/>
      <c r="J112" s="431"/>
      <c r="K112" s="431"/>
      <c r="L112" s="431"/>
      <c r="M112" s="749"/>
      <c r="N112" s="396"/>
      <c r="O112" s="397"/>
      <c r="P112" s="397"/>
      <c r="Q112" s="397"/>
    </row>
    <row r="113" spans="1:17" ht="15.75">
      <c r="A113" s="504">
        <v>20</v>
      </c>
      <c r="B113" s="504" t="s">
        <v>35</v>
      </c>
      <c r="C113" s="486" t="s">
        <v>90</v>
      </c>
      <c r="D113" s="505" t="s">
        <v>17</v>
      </c>
      <c r="E113" s="504"/>
      <c r="F113" s="506">
        <v>23</v>
      </c>
      <c r="G113" s="504"/>
      <c r="H113" s="507"/>
      <c r="I113" s="508"/>
      <c r="J113" s="504"/>
      <c r="K113" s="508"/>
      <c r="L113" s="504"/>
      <c r="M113" s="507"/>
    </row>
    <row r="114" spans="1:17" ht="15.75">
      <c r="A114" s="429"/>
      <c r="B114" s="429"/>
      <c r="C114" s="412" t="s">
        <v>6</v>
      </c>
      <c r="D114" s="413" t="s">
        <v>15</v>
      </c>
      <c r="E114" s="404">
        <v>0.192</v>
      </c>
      <c r="F114" s="437">
        <f>E114*F113</f>
        <v>4.4160000000000004</v>
      </c>
      <c r="G114" s="404"/>
      <c r="H114" s="435"/>
      <c r="I114" s="403"/>
      <c r="J114" s="404"/>
      <c r="K114" s="403"/>
      <c r="L114" s="404"/>
      <c r="M114" s="435"/>
    </row>
    <row r="115" spans="1:17" s="398" customFormat="1" ht="31.5">
      <c r="A115" s="429"/>
      <c r="B115" s="430"/>
      <c r="C115" s="745" t="s">
        <v>218</v>
      </c>
      <c r="D115" s="729" t="s">
        <v>17</v>
      </c>
      <c r="E115" s="430"/>
      <c r="F115" s="748">
        <v>11</v>
      </c>
      <c r="G115" s="775"/>
      <c r="H115" s="435"/>
      <c r="I115" s="431"/>
      <c r="J115" s="430"/>
      <c r="K115" s="431"/>
      <c r="L115" s="430"/>
      <c r="M115" s="435"/>
      <c r="N115" s="396"/>
      <c r="O115" s="397"/>
      <c r="P115" s="397"/>
      <c r="Q115" s="397"/>
    </row>
    <row r="116" spans="1:17" s="398" customFormat="1" ht="31.5">
      <c r="A116" s="429"/>
      <c r="B116" s="430"/>
      <c r="C116" s="745" t="s">
        <v>219</v>
      </c>
      <c r="D116" s="729" t="s">
        <v>17</v>
      </c>
      <c r="E116" s="430"/>
      <c r="F116" s="748">
        <v>12</v>
      </c>
      <c r="G116" s="431"/>
      <c r="H116" s="435"/>
      <c r="I116" s="431"/>
      <c r="J116" s="430"/>
      <c r="K116" s="431"/>
      <c r="L116" s="430"/>
      <c r="M116" s="435"/>
      <c r="N116" s="396"/>
      <c r="O116" s="397"/>
      <c r="P116" s="397"/>
      <c r="Q116" s="397"/>
    </row>
    <row r="117" spans="1:17" s="398" customFormat="1" ht="15.75">
      <c r="A117" s="429"/>
      <c r="B117" s="430"/>
      <c r="C117" s="756" t="s">
        <v>220</v>
      </c>
      <c r="D117" s="729" t="s">
        <v>17</v>
      </c>
      <c r="E117" s="430"/>
      <c r="F117" s="748">
        <v>8</v>
      </c>
      <c r="G117" s="764"/>
      <c r="H117" s="776"/>
      <c r="I117" s="777"/>
      <c r="J117" s="700"/>
      <c r="K117" s="777"/>
      <c r="L117" s="700"/>
      <c r="M117" s="776"/>
      <c r="N117" s="396"/>
      <c r="O117" s="397"/>
      <c r="P117" s="397"/>
      <c r="Q117" s="397"/>
    </row>
    <row r="118" spans="1:17" s="398" customFormat="1" ht="15.75">
      <c r="A118" s="429"/>
      <c r="B118" s="430"/>
      <c r="C118" s="756" t="s">
        <v>221</v>
      </c>
      <c r="D118" s="729" t="s">
        <v>17</v>
      </c>
      <c r="E118" s="430"/>
      <c r="F118" s="748">
        <v>1</v>
      </c>
      <c r="G118" s="431"/>
      <c r="H118" s="435"/>
      <c r="I118" s="431"/>
      <c r="J118" s="430"/>
      <c r="K118" s="431"/>
      <c r="L118" s="430"/>
      <c r="M118" s="435"/>
      <c r="N118" s="396"/>
      <c r="O118" s="397"/>
      <c r="P118" s="397"/>
      <c r="Q118" s="397"/>
    </row>
    <row r="119" spans="1:17" s="398" customFormat="1" ht="15.75">
      <c r="A119" s="429"/>
      <c r="B119" s="430"/>
      <c r="C119" s="411" t="s">
        <v>4</v>
      </c>
      <c r="D119" s="413" t="s">
        <v>3</v>
      </c>
      <c r="E119" s="430">
        <v>2.3400000000000001E-2</v>
      </c>
      <c r="F119" s="773">
        <f>E119*F113</f>
        <v>0.53820000000000001</v>
      </c>
      <c r="G119" s="430"/>
      <c r="H119" s="435"/>
      <c r="I119" s="431"/>
      <c r="J119" s="430"/>
      <c r="K119" s="431"/>
      <c r="L119" s="430"/>
      <c r="M119" s="435"/>
      <c r="N119" s="396"/>
      <c r="O119" s="397"/>
      <c r="P119" s="397"/>
      <c r="Q119" s="397"/>
    </row>
    <row r="120" spans="1:17" ht="15.75">
      <c r="A120" s="504">
        <v>21</v>
      </c>
      <c r="B120" s="504" t="s">
        <v>36</v>
      </c>
      <c r="C120" s="482" t="s">
        <v>81</v>
      </c>
      <c r="D120" s="505" t="s">
        <v>17</v>
      </c>
      <c r="E120" s="504"/>
      <c r="F120" s="506">
        <v>3</v>
      </c>
      <c r="G120" s="504"/>
      <c r="H120" s="507"/>
      <c r="I120" s="508"/>
      <c r="J120" s="504"/>
      <c r="K120" s="508"/>
      <c r="L120" s="504"/>
      <c r="M120" s="507"/>
    </row>
    <row r="121" spans="1:17" s="398" customFormat="1" ht="15.75">
      <c r="A121" s="429"/>
      <c r="B121" s="429"/>
      <c r="C121" s="412" t="s">
        <v>6</v>
      </c>
      <c r="D121" s="413" t="s">
        <v>15</v>
      </c>
      <c r="E121" s="728">
        <v>0.192</v>
      </c>
      <c r="F121" s="437">
        <f>E121*F120</f>
        <v>0.57600000000000007</v>
      </c>
      <c r="G121" s="728"/>
      <c r="H121" s="435"/>
      <c r="I121" s="403"/>
      <c r="J121" s="728"/>
      <c r="K121" s="403"/>
      <c r="L121" s="728"/>
      <c r="M121" s="435"/>
      <c r="N121" s="396"/>
      <c r="O121" s="397"/>
      <c r="P121" s="397"/>
      <c r="Q121" s="397"/>
    </row>
    <row r="122" spans="1:17" s="398" customFormat="1" ht="15.75">
      <c r="A122" s="429"/>
      <c r="B122" s="430"/>
      <c r="C122" s="778" t="s">
        <v>85</v>
      </c>
      <c r="D122" s="772" t="s">
        <v>17</v>
      </c>
      <c r="E122" s="430"/>
      <c r="F122" s="419">
        <v>1</v>
      </c>
      <c r="G122" s="430"/>
      <c r="H122" s="435"/>
      <c r="I122" s="431"/>
      <c r="J122" s="430"/>
      <c r="K122" s="431"/>
      <c r="L122" s="430"/>
      <c r="M122" s="435"/>
      <c r="N122" s="396"/>
      <c r="O122" s="397"/>
      <c r="P122" s="397"/>
      <c r="Q122" s="397"/>
    </row>
    <row r="123" spans="1:17" s="398" customFormat="1" ht="15.75">
      <c r="A123" s="429"/>
      <c r="B123" s="430"/>
      <c r="C123" s="778" t="s">
        <v>117</v>
      </c>
      <c r="D123" s="772" t="s">
        <v>17</v>
      </c>
      <c r="E123" s="430"/>
      <c r="F123" s="419">
        <v>2</v>
      </c>
      <c r="G123" s="431"/>
      <c r="H123" s="435"/>
      <c r="I123" s="431"/>
      <c r="J123" s="430"/>
      <c r="K123" s="431"/>
      <c r="L123" s="430"/>
      <c r="M123" s="435"/>
      <c r="N123" s="396"/>
      <c r="O123" s="397"/>
      <c r="P123" s="397"/>
      <c r="Q123" s="397"/>
    </row>
    <row r="124" spans="1:17" s="79" customFormat="1" ht="20.100000000000001" customHeight="1">
      <c r="A124" s="779"/>
      <c r="B124" s="700"/>
      <c r="C124" s="780" t="s">
        <v>82</v>
      </c>
      <c r="D124" s="781" t="s">
        <v>17</v>
      </c>
      <c r="E124" s="700"/>
      <c r="F124" s="782">
        <v>1</v>
      </c>
      <c r="G124" s="764"/>
      <c r="H124" s="776"/>
      <c r="I124" s="777"/>
      <c r="J124" s="700"/>
      <c r="K124" s="777"/>
      <c r="L124" s="700"/>
      <c r="M124" s="776"/>
    </row>
    <row r="125" spans="1:17" s="64" customFormat="1" ht="20.100000000000001" customHeight="1">
      <c r="A125" s="779"/>
      <c r="B125" s="700"/>
      <c r="C125" s="780" t="s">
        <v>83</v>
      </c>
      <c r="D125" s="781" t="s">
        <v>17</v>
      </c>
      <c r="E125" s="700"/>
      <c r="F125" s="782">
        <v>2</v>
      </c>
      <c r="G125" s="764"/>
      <c r="H125" s="776"/>
      <c r="I125" s="777"/>
      <c r="J125" s="700"/>
      <c r="K125" s="777"/>
      <c r="L125" s="700"/>
      <c r="M125" s="776"/>
    </row>
    <row r="126" spans="1:17" s="398" customFormat="1" ht="15.75">
      <c r="A126" s="429"/>
      <c r="B126" s="430"/>
      <c r="C126" s="411" t="s">
        <v>4</v>
      </c>
      <c r="D126" s="413" t="s">
        <v>3</v>
      </c>
      <c r="E126" s="430">
        <v>2.6599999999999999E-2</v>
      </c>
      <c r="F126" s="437">
        <f>E126*F120</f>
        <v>7.9799999999999996E-2</v>
      </c>
      <c r="G126" s="430"/>
      <c r="H126" s="435"/>
      <c r="I126" s="431"/>
      <c r="J126" s="430"/>
      <c r="K126" s="431"/>
      <c r="L126" s="430"/>
      <c r="M126" s="435"/>
      <c r="N126" s="396"/>
      <c r="O126" s="397"/>
      <c r="P126" s="397"/>
      <c r="Q126" s="397"/>
    </row>
    <row r="127" spans="1:17" ht="15.75">
      <c r="A127" s="429"/>
      <c r="B127" s="430"/>
      <c r="C127" s="411"/>
      <c r="D127" s="413"/>
      <c r="E127" s="430"/>
      <c r="F127" s="437"/>
      <c r="G127" s="430"/>
      <c r="H127" s="435"/>
      <c r="I127" s="431"/>
      <c r="J127" s="430"/>
      <c r="K127" s="431"/>
      <c r="L127" s="430"/>
      <c r="M127" s="435"/>
    </row>
    <row r="128" spans="1:17" ht="15.75">
      <c r="A128" s="504">
        <v>22</v>
      </c>
      <c r="B128" s="486" t="s">
        <v>165</v>
      </c>
      <c r="C128" s="509" t="s">
        <v>166</v>
      </c>
      <c r="D128" s="505" t="s">
        <v>17</v>
      </c>
      <c r="E128" s="504"/>
      <c r="F128" s="510">
        <v>4</v>
      </c>
      <c r="G128" s="504"/>
      <c r="H128" s="507"/>
      <c r="I128" s="508"/>
      <c r="J128" s="504"/>
      <c r="K128" s="508"/>
      <c r="L128" s="504"/>
      <c r="M128" s="507"/>
    </row>
    <row r="129" spans="1:23" s="398" customFormat="1" ht="15.75">
      <c r="A129" s="429"/>
      <c r="B129" s="429"/>
      <c r="C129" s="412" t="s">
        <v>6</v>
      </c>
      <c r="D129" s="413" t="s">
        <v>15</v>
      </c>
      <c r="E129" s="728">
        <v>0.376</v>
      </c>
      <c r="F129" s="437">
        <f>E129*F128</f>
        <v>1.504</v>
      </c>
      <c r="G129" s="728"/>
      <c r="H129" s="435"/>
      <c r="I129" s="403"/>
      <c r="J129" s="728"/>
      <c r="K129" s="403"/>
      <c r="L129" s="728"/>
      <c r="M129" s="435"/>
      <c r="N129" s="396"/>
      <c r="O129" s="397"/>
      <c r="P129" s="397"/>
      <c r="Q129" s="397"/>
    </row>
    <row r="130" spans="1:23" s="416" customFormat="1" ht="31.5">
      <c r="A130" s="429"/>
      <c r="B130" s="771"/>
      <c r="C130" s="783" t="s">
        <v>222</v>
      </c>
      <c r="D130" s="414" t="s">
        <v>17</v>
      </c>
      <c r="E130" s="430">
        <v>1</v>
      </c>
      <c r="F130" s="748">
        <f>E130*F128</f>
        <v>4</v>
      </c>
      <c r="G130" s="749"/>
      <c r="H130" s="435"/>
      <c r="I130" s="431"/>
      <c r="J130" s="430"/>
      <c r="K130" s="431"/>
      <c r="L130" s="430"/>
      <c r="M130" s="435"/>
      <c r="N130" s="425"/>
      <c r="O130" s="426"/>
      <c r="P130" s="426"/>
      <c r="Q130" s="426"/>
    </row>
    <row r="131" spans="1:23" s="398" customFormat="1" ht="15.75">
      <c r="A131" s="429"/>
      <c r="B131" s="430"/>
      <c r="C131" s="411" t="s">
        <v>4</v>
      </c>
      <c r="D131" s="413" t="s">
        <v>3</v>
      </c>
      <c r="E131" s="430">
        <v>6.4100000000000004E-2</v>
      </c>
      <c r="F131" s="437">
        <f>E131*F128</f>
        <v>0.25640000000000002</v>
      </c>
      <c r="G131" s="430"/>
      <c r="H131" s="435"/>
      <c r="I131" s="431"/>
      <c r="J131" s="430"/>
      <c r="K131" s="431"/>
      <c r="L131" s="430"/>
      <c r="M131" s="435"/>
      <c r="N131" s="396"/>
      <c r="O131" s="397"/>
      <c r="P131" s="397"/>
      <c r="Q131" s="397"/>
    </row>
    <row r="132" spans="1:23" ht="27.75" customHeight="1">
      <c r="A132" s="504">
        <v>23</v>
      </c>
      <c r="B132" s="504" t="s">
        <v>35</v>
      </c>
      <c r="C132" s="482" t="s">
        <v>167</v>
      </c>
      <c r="D132" s="505" t="s">
        <v>17</v>
      </c>
      <c r="E132" s="504"/>
      <c r="F132" s="506">
        <v>24</v>
      </c>
      <c r="G132" s="503"/>
      <c r="H132" s="507"/>
      <c r="I132" s="508"/>
      <c r="J132" s="504"/>
      <c r="K132" s="508"/>
      <c r="L132" s="504"/>
      <c r="M132" s="507"/>
    </row>
    <row r="133" spans="1:23" s="398" customFormat="1" ht="15.75" customHeight="1">
      <c r="A133" s="429"/>
      <c r="B133" s="430"/>
      <c r="C133" s="412" t="s">
        <v>6</v>
      </c>
      <c r="D133" s="413" t="s">
        <v>15</v>
      </c>
      <c r="E133" s="728">
        <v>0.192</v>
      </c>
      <c r="F133" s="437">
        <f>E133*F132</f>
        <v>4.6080000000000005</v>
      </c>
      <c r="G133" s="728"/>
      <c r="H133" s="415"/>
      <c r="I133" s="403"/>
      <c r="J133" s="728"/>
      <c r="K133" s="403"/>
      <c r="L133" s="728"/>
      <c r="M133" s="415"/>
      <c r="N133" s="396"/>
      <c r="O133" s="397"/>
      <c r="P133" s="397"/>
      <c r="Q133" s="397"/>
    </row>
    <row r="134" spans="1:23" s="416" customFormat="1" ht="31.5">
      <c r="A134" s="429"/>
      <c r="B134" s="771"/>
      <c r="C134" s="733" t="s">
        <v>168</v>
      </c>
      <c r="D134" s="414" t="s">
        <v>17</v>
      </c>
      <c r="E134" s="430"/>
      <c r="F134" s="419">
        <v>24</v>
      </c>
      <c r="G134" s="784"/>
      <c r="H134" s="435"/>
      <c r="I134" s="431"/>
      <c r="J134" s="430"/>
      <c r="K134" s="431"/>
      <c r="L134" s="430"/>
      <c r="M134" s="435"/>
      <c r="N134" s="425"/>
      <c r="O134" s="425"/>
      <c r="P134" s="426"/>
      <c r="Q134" s="426"/>
    </row>
    <row r="135" spans="1:23" s="398" customFormat="1" ht="15.75">
      <c r="A135" s="429"/>
      <c r="B135" s="430"/>
      <c r="C135" s="411" t="s">
        <v>4</v>
      </c>
      <c r="D135" s="413" t="s">
        <v>3</v>
      </c>
      <c r="E135" s="430">
        <v>2.3400000000000001E-2</v>
      </c>
      <c r="F135" s="437">
        <f>E135*F132</f>
        <v>0.56159999999999999</v>
      </c>
      <c r="G135" s="430"/>
      <c r="H135" s="435"/>
      <c r="I135" s="431"/>
      <c r="J135" s="430"/>
      <c r="K135" s="431"/>
      <c r="L135" s="430"/>
      <c r="M135" s="435"/>
      <c r="N135" s="396"/>
      <c r="O135" s="397"/>
      <c r="P135" s="397"/>
      <c r="Q135" s="397"/>
    </row>
    <row r="136" spans="1:23" ht="15.75">
      <c r="A136" s="429"/>
      <c r="B136" s="430"/>
      <c r="C136" s="411"/>
      <c r="D136" s="413"/>
      <c r="E136" s="430"/>
      <c r="F136" s="437"/>
      <c r="G136" s="430"/>
      <c r="H136" s="435"/>
      <c r="I136" s="431"/>
      <c r="J136" s="430"/>
      <c r="K136" s="431"/>
      <c r="L136" s="430"/>
      <c r="M136" s="435"/>
    </row>
    <row r="137" spans="1:23" s="441" customFormat="1" ht="27">
      <c r="A137" s="504">
        <v>24</v>
      </c>
      <c r="B137" s="504" t="s">
        <v>169</v>
      </c>
      <c r="C137" s="482" t="s">
        <v>170</v>
      </c>
      <c r="D137" s="542" t="s">
        <v>17</v>
      </c>
      <c r="E137" s="504"/>
      <c r="F137" s="543">
        <v>5</v>
      </c>
      <c r="G137" s="504"/>
      <c r="H137" s="507"/>
      <c r="I137" s="508"/>
      <c r="J137" s="504"/>
      <c r="K137" s="508"/>
      <c r="L137" s="504"/>
      <c r="M137" s="507"/>
      <c r="N137" s="438"/>
      <c r="O137" s="439"/>
      <c r="P137" s="439"/>
      <c r="Q137" s="439"/>
      <c r="R137" s="440"/>
      <c r="S137" s="440"/>
      <c r="T137" s="440"/>
      <c r="U137" s="440"/>
      <c r="V137" s="440"/>
      <c r="W137" s="440"/>
    </row>
    <row r="138" spans="1:23" s="398" customFormat="1" ht="15.75" customHeight="1">
      <c r="A138" s="429"/>
      <c r="B138" s="430"/>
      <c r="C138" s="412" t="s">
        <v>6</v>
      </c>
      <c r="D138" s="413" t="s">
        <v>15</v>
      </c>
      <c r="E138" s="728">
        <v>1.65</v>
      </c>
      <c r="F138" s="437">
        <f>E138*F137</f>
        <v>8.25</v>
      </c>
      <c r="G138" s="728"/>
      <c r="H138" s="415"/>
      <c r="I138" s="403"/>
      <c r="J138" s="728"/>
      <c r="K138" s="403"/>
      <c r="L138" s="728"/>
      <c r="M138" s="415"/>
      <c r="N138" s="396"/>
      <c r="O138" s="397"/>
      <c r="P138" s="397"/>
      <c r="Q138" s="397"/>
    </row>
    <row r="139" spans="1:23" s="398" customFormat="1" ht="27">
      <c r="A139" s="429"/>
      <c r="B139" s="430"/>
      <c r="C139" s="412" t="s">
        <v>171</v>
      </c>
      <c r="D139" s="413" t="s">
        <v>121</v>
      </c>
      <c r="E139" s="728">
        <v>0.182</v>
      </c>
      <c r="F139" s="437">
        <f>E139*F137</f>
        <v>0.90999999999999992</v>
      </c>
      <c r="G139" s="728"/>
      <c r="H139" s="415"/>
      <c r="I139" s="403"/>
      <c r="J139" s="728"/>
      <c r="K139" s="403"/>
      <c r="L139" s="415"/>
      <c r="M139" s="403"/>
      <c r="N139" s="396"/>
      <c r="O139" s="397"/>
      <c r="P139" s="397"/>
      <c r="Q139" s="397"/>
    </row>
    <row r="140" spans="1:23" s="443" customFormat="1">
      <c r="A140" s="409"/>
      <c r="B140" s="785"/>
      <c r="C140" s="608" t="s">
        <v>59</v>
      </c>
      <c r="D140" s="641" t="s">
        <v>3</v>
      </c>
      <c r="E140" s="615">
        <v>3.1300000000000001E-2</v>
      </c>
      <c r="F140" s="616">
        <f>E140*F137</f>
        <v>0.1565</v>
      </c>
      <c r="G140" s="786"/>
      <c r="H140" s="403"/>
      <c r="I140" s="786"/>
      <c r="J140" s="403"/>
      <c r="K140" s="786"/>
      <c r="L140" s="403"/>
      <c r="M140" s="403"/>
      <c r="N140" s="442"/>
      <c r="O140" s="442"/>
      <c r="P140" s="442"/>
      <c r="Q140" s="442"/>
      <c r="R140" s="442"/>
      <c r="S140" s="442"/>
      <c r="U140" s="444"/>
    </row>
    <row r="141" spans="1:23" s="398" customFormat="1" ht="30">
      <c r="A141" s="429"/>
      <c r="B141" s="430"/>
      <c r="C141" s="787" t="s">
        <v>240</v>
      </c>
      <c r="D141" s="772" t="s">
        <v>17</v>
      </c>
      <c r="E141" s="430"/>
      <c r="F141" s="788">
        <v>5</v>
      </c>
      <c r="G141" s="431"/>
      <c r="H141" s="435"/>
      <c r="I141" s="431"/>
      <c r="J141" s="430"/>
      <c r="K141" s="431"/>
      <c r="L141" s="430"/>
      <c r="M141" s="435"/>
      <c r="N141" s="396"/>
      <c r="O141" s="397"/>
      <c r="P141" s="397"/>
      <c r="Q141" s="397"/>
    </row>
    <row r="142" spans="1:23" s="398" customFormat="1" ht="15.75">
      <c r="A142" s="429"/>
      <c r="B142" s="430"/>
      <c r="C142" s="411" t="s">
        <v>4</v>
      </c>
      <c r="D142" s="413" t="s">
        <v>3</v>
      </c>
      <c r="E142" s="430">
        <v>1.82</v>
      </c>
      <c r="F142" s="437">
        <f>E142*F137</f>
        <v>9.1</v>
      </c>
      <c r="G142" s="430"/>
      <c r="H142" s="435"/>
      <c r="I142" s="431"/>
      <c r="J142" s="430"/>
      <c r="K142" s="431"/>
      <c r="L142" s="430"/>
      <c r="M142" s="435"/>
      <c r="N142" s="396"/>
      <c r="O142" s="397"/>
      <c r="P142" s="397"/>
      <c r="Q142" s="397"/>
    </row>
    <row r="143" spans="1:23" ht="35.25" customHeight="1">
      <c r="A143" s="504">
        <v>25</v>
      </c>
      <c r="B143" s="486" t="s">
        <v>172</v>
      </c>
      <c r="C143" s="482" t="s">
        <v>173</v>
      </c>
      <c r="D143" s="505" t="s">
        <v>17</v>
      </c>
      <c r="E143" s="486"/>
      <c r="F143" s="487">
        <v>6</v>
      </c>
      <c r="G143" s="504"/>
      <c r="H143" s="507"/>
      <c r="I143" s="508"/>
      <c r="J143" s="504"/>
      <c r="K143" s="508"/>
      <c r="L143" s="504"/>
      <c r="M143" s="507"/>
      <c r="N143" s="919"/>
      <c r="O143" s="920"/>
      <c r="P143" s="920"/>
      <c r="Q143" s="920"/>
    </row>
    <row r="144" spans="1:23" s="398" customFormat="1" ht="15.75" customHeight="1">
      <c r="A144" s="429"/>
      <c r="B144" s="430"/>
      <c r="C144" s="412" t="s">
        <v>6</v>
      </c>
      <c r="D144" s="413" t="s">
        <v>15</v>
      </c>
      <c r="E144" s="728">
        <v>2.0699999999999998</v>
      </c>
      <c r="F144" s="437">
        <f>E144*F143</f>
        <v>12.419999999999998</v>
      </c>
      <c r="G144" s="728"/>
      <c r="H144" s="415"/>
      <c r="I144" s="403"/>
      <c r="J144" s="728"/>
      <c r="K144" s="403"/>
      <c r="L144" s="728"/>
      <c r="M144" s="415"/>
      <c r="N144" s="396"/>
      <c r="O144" s="397"/>
      <c r="P144" s="397"/>
      <c r="Q144" s="397"/>
    </row>
    <row r="145" spans="1:17" s="398" customFormat="1">
      <c r="A145" s="429"/>
      <c r="B145" s="430"/>
      <c r="C145" s="412" t="s">
        <v>152</v>
      </c>
      <c r="D145" s="414" t="s">
        <v>26</v>
      </c>
      <c r="E145" s="728">
        <v>0.03</v>
      </c>
      <c r="F145" s="437">
        <f>E145*F143</f>
        <v>0.18</v>
      </c>
      <c r="G145" s="728"/>
      <c r="H145" s="415"/>
      <c r="I145" s="403"/>
      <c r="J145" s="728"/>
      <c r="K145" s="403"/>
      <c r="L145" s="415"/>
      <c r="M145" s="403"/>
      <c r="N145" s="544"/>
      <c r="O145" s="545"/>
      <c r="P145" s="545"/>
      <c r="Q145" s="545"/>
    </row>
    <row r="146" spans="1:17" s="416" customFormat="1">
      <c r="A146" s="409"/>
      <c r="B146" s="728"/>
      <c r="C146" s="411" t="s">
        <v>153</v>
      </c>
      <c r="D146" s="414" t="s">
        <v>26</v>
      </c>
      <c r="E146" s="417">
        <v>0.3</v>
      </c>
      <c r="F146" s="418">
        <f>E146*F143</f>
        <v>1.7999999999999998</v>
      </c>
      <c r="G146" s="403"/>
      <c r="H146" s="415"/>
      <c r="I146" s="403"/>
      <c r="J146" s="415"/>
      <c r="K146" s="403"/>
      <c r="L146" s="415"/>
      <c r="M146" s="403"/>
    </row>
    <row r="147" spans="1:17" s="398" customFormat="1" ht="30">
      <c r="A147" s="429"/>
      <c r="B147" s="430"/>
      <c r="C147" s="789" t="s">
        <v>239</v>
      </c>
      <c r="D147" s="772" t="s">
        <v>17</v>
      </c>
      <c r="E147" s="728"/>
      <c r="F147" s="790">
        <v>5</v>
      </c>
      <c r="G147" s="403"/>
      <c r="H147" s="435"/>
      <c r="I147" s="431"/>
      <c r="J147" s="430"/>
      <c r="K147" s="431"/>
      <c r="L147" s="430"/>
      <c r="M147" s="435"/>
      <c r="N147" s="396"/>
      <c r="O147" s="397"/>
      <c r="P147" s="397"/>
      <c r="Q147" s="397"/>
    </row>
    <row r="148" spans="1:17" s="398" customFormat="1" ht="30">
      <c r="A148" s="429"/>
      <c r="B148" s="430"/>
      <c r="C148" s="789" t="s">
        <v>241</v>
      </c>
      <c r="D148" s="772" t="s">
        <v>17</v>
      </c>
      <c r="E148" s="728"/>
      <c r="F148" s="790">
        <v>1</v>
      </c>
      <c r="G148" s="403"/>
      <c r="H148" s="435"/>
      <c r="I148" s="431"/>
      <c r="J148" s="430"/>
      <c r="K148" s="431"/>
      <c r="L148" s="430"/>
      <c r="M148" s="435"/>
      <c r="N148" s="396"/>
      <c r="O148" s="397"/>
      <c r="P148" s="397"/>
      <c r="Q148" s="397"/>
    </row>
    <row r="149" spans="1:17" s="398" customFormat="1" ht="15.75">
      <c r="A149" s="429"/>
      <c r="B149" s="430"/>
      <c r="C149" s="411" t="s">
        <v>4</v>
      </c>
      <c r="D149" s="413" t="s">
        <v>3</v>
      </c>
      <c r="E149" s="430">
        <v>0.37</v>
      </c>
      <c r="F149" s="437">
        <f>E149*F143</f>
        <v>2.2199999999999998</v>
      </c>
      <c r="G149" s="430"/>
      <c r="H149" s="435"/>
      <c r="I149" s="431"/>
      <c r="J149" s="430"/>
      <c r="K149" s="431"/>
      <c r="L149" s="430"/>
      <c r="M149" s="435"/>
      <c r="N149" s="396"/>
      <c r="O149" s="397"/>
      <c r="P149" s="397"/>
      <c r="Q149" s="397"/>
    </row>
    <row r="150" spans="1:17" ht="35.25" customHeight="1">
      <c r="A150" s="504">
        <v>26</v>
      </c>
      <c r="B150" s="486" t="s">
        <v>174</v>
      </c>
      <c r="C150" s="482" t="s">
        <v>175</v>
      </c>
      <c r="D150" s="505" t="s">
        <v>17</v>
      </c>
      <c r="E150" s="486"/>
      <c r="F150" s="487">
        <v>11</v>
      </c>
      <c r="G150" s="504"/>
      <c r="H150" s="507"/>
      <c r="I150" s="508"/>
      <c r="J150" s="504"/>
      <c r="K150" s="508"/>
      <c r="L150" s="504"/>
      <c r="M150" s="507"/>
      <c r="N150" s="919"/>
      <c r="O150" s="920"/>
      <c r="P150" s="920"/>
      <c r="Q150" s="920"/>
    </row>
    <row r="151" spans="1:17" s="398" customFormat="1" ht="15.75" customHeight="1">
      <c r="A151" s="429"/>
      <c r="B151" s="430"/>
      <c r="C151" s="412" t="s">
        <v>6</v>
      </c>
      <c r="D151" s="413" t="s">
        <v>15</v>
      </c>
      <c r="E151" s="728">
        <v>0.63</v>
      </c>
      <c r="F151" s="437">
        <f>E151*F150</f>
        <v>6.93</v>
      </c>
      <c r="G151" s="728"/>
      <c r="H151" s="415"/>
      <c r="I151" s="403"/>
      <c r="J151" s="728"/>
      <c r="K151" s="403"/>
      <c r="L151" s="728"/>
      <c r="M151" s="415"/>
      <c r="N151" s="396"/>
      <c r="O151" s="397"/>
      <c r="P151" s="397"/>
      <c r="Q151" s="397"/>
    </row>
    <row r="152" spans="1:17" s="398" customFormat="1" ht="15.75" customHeight="1">
      <c r="A152" s="429"/>
      <c r="B152" s="430"/>
      <c r="C152" s="411" t="s">
        <v>9</v>
      </c>
      <c r="D152" s="414" t="s">
        <v>3</v>
      </c>
      <c r="E152" s="728">
        <v>8.9999999999999993E-3</v>
      </c>
      <c r="F152" s="437">
        <f>E152*F150</f>
        <v>9.8999999999999991E-2</v>
      </c>
      <c r="G152" s="728"/>
      <c r="H152" s="415"/>
      <c r="I152" s="403"/>
      <c r="J152" s="728"/>
      <c r="K152" s="403"/>
      <c r="L152" s="728"/>
      <c r="M152" s="415"/>
      <c r="N152" s="396"/>
      <c r="O152" s="397"/>
      <c r="P152" s="397"/>
      <c r="Q152" s="397"/>
    </row>
    <row r="153" spans="1:17" s="398" customFormat="1" ht="30">
      <c r="A153" s="429"/>
      <c r="B153" s="430"/>
      <c r="C153" s="790" t="s">
        <v>301</v>
      </c>
      <c r="D153" s="772" t="s">
        <v>17</v>
      </c>
      <c r="E153" s="430"/>
      <c r="F153" s="788">
        <v>3</v>
      </c>
      <c r="G153" s="431"/>
      <c r="H153" s="435"/>
      <c r="I153" s="431"/>
      <c r="J153" s="430"/>
      <c r="K153" s="431"/>
      <c r="L153" s="430"/>
      <c r="M153" s="435"/>
      <c r="N153" s="396"/>
      <c r="O153" s="397"/>
      <c r="P153" s="397"/>
      <c r="Q153" s="397"/>
    </row>
    <row r="154" spans="1:17" s="398" customFormat="1" ht="30">
      <c r="A154" s="429"/>
      <c r="B154" s="430"/>
      <c r="C154" s="790" t="s">
        <v>302</v>
      </c>
      <c r="D154" s="772" t="s">
        <v>17</v>
      </c>
      <c r="E154" s="430"/>
      <c r="F154" s="788">
        <v>8</v>
      </c>
      <c r="G154" s="431"/>
      <c r="H154" s="435"/>
      <c r="I154" s="431"/>
      <c r="J154" s="430"/>
      <c r="K154" s="431"/>
      <c r="L154" s="430"/>
      <c r="M154" s="435"/>
      <c r="N154" s="396"/>
      <c r="O154" s="397"/>
      <c r="P154" s="397"/>
      <c r="Q154" s="397"/>
    </row>
    <row r="155" spans="1:17" ht="15.75">
      <c r="A155" s="429"/>
      <c r="B155" s="430"/>
      <c r="C155" s="411" t="s">
        <v>4</v>
      </c>
      <c r="D155" s="413" t="s">
        <v>3</v>
      </c>
      <c r="E155" s="430">
        <v>0.67100000000000004</v>
      </c>
      <c r="F155" s="437">
        <f>E155*F150</f>
        <v>7.3810000000000002</v>
      </c>
      <c r="G155" s="430"/>
      <c r="H155" s="435"/>
      <c r="I155" s="431"/>
      <c r="J155" s="430"/>
      <c r="K155" s="431"/>
      <c r="L155" s="430"/>
      <c r="M155" s="435"/>
    </row>
    <row r="156" spans="1:17" ht="15.75" customHeight="1">
      <c r="A156" s="429"/>
      <c r="B156" s="436"/>
      <c r="C156" s="411"/>
      <c r="D156" s="414"/>
      <c r="E156" s="404"/>
      <c r="F156" s="419"/>
      <c r="G156" s="431"/>
      <c r="H156" s="415"/>
      <c r="I156" s="403"/>
      <c r="J156" s="415"/>
      <c r="K156" s="403"/>
      <c r="L156" s="415"/>
      <c r="M156" s="415"/>
    </row>
    <row r="157" spans="1:17" ht="15.75" customHeight="1">
      <c r="A157" s="429"/>
      <c r="B157" s="436"/>
      <c r="C157" s="511" t="s">
        <v>223</v>
      </c>
      <c r="D157" s="414"/>
      <c r="E157" s="404"/>
      <c r="F157" s="419"/>
      <c r="G157" s="431"/>
      <c r="H157" s="415"/>
      <c r="I157" s="403"/>
      <c r="J157" s="415"/>
      <c r="K157" s="403"/>
      <c r="L157" s="415"/>
      <c r="M157" s="415"/>
    </row>
    <row r="158" spans="1:17" s="398" customFormat="1" ht="15.75" customHeight="1">
      <c r="A158" s="429"/>
      <c r="B158" s="436"/>
      <c r="C158" s="791" t="s">
        <v>228</v>
      </c>
      <c r="D158" s="413" t="s">
        <v>17</v>
      </c>
      <c r="E158" s="728"/>
      <c r="F158" s="419">
        <v>14</v>
      </c>
      <c r="G158" s="431"/>
      <c r="H158" s="219"/>
      <c r="I158" s="238"/>
      <c r="J158" s="792"/>
      <c r="K158" s="238"/>
      <c r="L158" s="792"/>
      <c r="M158" s="219"/>
      <c r="N158" s="396"/>
      <c r="O158" s="397"/>
      <c r="P158" s="397"/>
      <c r="Q158" s="397"/>
    </row>
    <row r="159" spans="1:17" s="398" customFormat="1" ht="32.450000000000003" customHeight="1">
      <c r="A159" s="429"/>
      <c r="B159" s="436"/>
      <c r="C159" s="731" t="s">
        <v>224</v>
      </c>
      <c r="D159" s="413" t="s">
        <v>17</v>
      </c>
      <c r="E159" s="728"/>
      <c r="F159" s="419">
        <v>20</v>
      </c>
      <c r="G159" s="431"/>
      <c r="H159" s="219"/>
      <c r="I159" s="238"/>
      <c r="J159" s="792"/>
      <c r="K159" s="238"/>
      <c r="L159" s="792"/>
      <c r="M159" s="219"/>
      <c r="N159" s="396"/>
      <c r="O159" s="397"/>
      <c r="P159" s="397"/>
      <c r="Q159" s="397"/>
    </row>
    <row r="160" spans="1:17" s="398" customFormat="1" ht="15.75" customHeight="1">
      <c r="A160" s="429"/>
      <c r="B160" s="436"/>
      <c r="C160" s="756" t="s">
        <v>225</v>
      </c>
      <c r="D160" s="413" t="s">
        <v>17</v>
      </c>
      <c r="E160" s="728"/>
      <c r="F160" s="419">
        <v>160</v>
      </c>
      <c r="G160" s="431"/>
      <c r="H160" s="219"/>
      <c r="I160" s="238"/>
      <c r="J160" s="792"/>
      <c r="K160" s="238"/>
      <c r="L160" s="792"/>
      <c r="M160" s="219"/>
      <c r="N160" s="396"/>
      <c r="O160" s="397"/>
      <c r="P160" s="397"/>
      <c r="Q160" s="397"/>
    </row>
    <row r="161" spans="1:24" s="398" customFormat="1" ht="15.75" customHeight="1">
      <c r="A161" s="429"/>
      <c r="B161" s="436"/>
      <c r="C161" s="756" t="s">
        <v>226</v>
      </c>
      <c r="D161" s="413" t="s">
        <v>17</v>
      </c>
      <c r="E161" s="728"/>
      <c r="F161" s="419">
        <v>140</v>
      </c>
      <c r="G161" s="185"/>
      <c r="H161" s="219"/>
      <c r="I161" s="238"/>
      <c r="J161" s="792"/>
      <c r="K161" s="238"/>
      <c r="L161" s="792"/>
      <c r="M161" s="219"/>
      <c r="N161" s="396"/>
      <c r="O161" s="397"/>
      <c r="P161" s="397"/>
      <c r="Q161" s="397"/>
    </row>
    <row r="162" spans="1:24" s="398" customFormat="1" ht="15.75" customHeight="1">
      <c r="A162" s="429"/>
      <c r="B162" s="436"/>
      <c r="C162" s="756" t="s">
        <v>227</v>
      </c>
      <c r="D162" s="413" t="s">
        <v>17</v>
      </c>
      <c r="E162" s="728"/>
      <c r="F162" s="419">
        <v>120</v>
      </c>
      <c r="G162" s="793"/>
      <c r="H162" s="219"/>
      <c r="I162" s="238"/>
      <c r="J162" s="792"/>
      <c r="K162" s="238"/>
      <c r="L162" s="792"/>
      <c r="M162" s="219"/>
      <c r="N162" s="396"/>
      <c r="O162" s="397"/>
      <c r="P162" s="397"/>
      <c r="Q162" s="397"/>
    </row>
    <row r="163" spans="1:24" ht="15.75" customHeight="1" thickBot="1">
      <c r="A163" s="429"/>
      <c r="B163" s="436"/>
      <c r="C163" s="411"/>
      <c r="D163" s="414"/>
      <c r="E163" s="404"/>
      <c r="F163" s="419"/>
      <c r="G163" s="431"/>
      <c r="H163" s="415"/>
      <c r="I163" s="403"/>
      <c r="J163" s="415"/>
      <c r="K163" s="403"/>
      <c r="L163" s="415"/>
      <c r="M163" s="415"/>
    </row>
    <row r="164" spans="1:24" s="445" customFormat="1" ht="15.75" customHeight="1">
      <c r="A164" s="446"/>
      <c r="B164" s="447"/>
      <c r="C164" s="448" t="s">
        <v>24</v>
      </c>
      <c r="D164" s="448"/>
      <c r="E164" s="447"/>
      <c r="F164" s="448"/>
      <c r="G164" s="448"/>
      <c r="H164" s="449"/>
      <c r="I164" s="449"/>
      <c r="J164" s="449"/>
      <c r="K164" s="449"/>
      <c r="L164" s="449"/>
      <c r="M164" s="449"/>
      <c r="N164" s="396"/>
      <c r="O164" s="397"/>
      <c r="P164" s="397"/>
      <c r="Q164" s="397"/>
      <c r="R164" s="398"/>
      <c r="S164" s="398"/>
      <c r="T164" s="398"/>
      <c r="U164" s="398"/>
      <c r="V164" s="398"/>
      <c r="W164" s="398"/>
      <c r="X164" s="424"/>
    </row>
    <row r="165" spans="1:24" s="445" customFormat="1" ht="15.75" customHeight="1">
      <c r="A165" s="450"/>
      <c r="B165" s="404"/>
      <c r="C165" s="428" t="s">
        <v>70</v>
      </c>
      <c r="D165" s="451"/>
      <c r="E165" s="404"/>
      <c r="F165" s="451"/>
      <c r="G165" s="404"/>
      <c r="H165" s="452"/>
      <c r="I165" s="452"/>
      <c r="J165" s="452"/>
      <c r="K165" s="452"/>
      <c r="L165" s="453"/>
      <c r="M165" s="403"/>
      <c r="N165" s="396"/>
      <c r="O165" s="397"/>
      <c r="P165" s="397"/>
      <c r="Q165" s="397"/>
      <c r="R165" s="398"/>
      <c r="S165" s="398"/>
      <c r="T165" s="398"/>
      <c r="U165" s="398"/>
      <c r="V165" s="398"/>
      <c r="W165" s="398"/>
      <c r="X165" s="424"/>
    </row>
    <row r="166" spans="1:24" s="445" customFormat="1" ht="15.75" customHeight="1">
      <c r="A166" s="450"/>
      <c r="B166" s="404"/>
      <c r="C166" s="404" t="s">
        <v>24</v>
      </c>
      <c r="D166" s="409"/>
      <c r="E166" s="404"/>
      <c r="F166" s="409"/>
      <c r="G166" s="409"/>
      <c r="H166" s="454"/>
      <c r="I166" s="454"/>
      <c r="J166" s="454"/>
      <c r="K166" s="454"/>
      <c r="L166" s="455"/>
      <c r="M166" s="410"/>
      <c r="N166" s="396"/>
      <c r="O166" s="397"/>
      <c r="P166" s="397"/>
      <c r="Q166" s="397"/>
      <c r="R166" s="398"/>
      <c r="S166" s="398"/>
      <c r="T166" s="398"/>
      <c r="U166" s="398"/>
      <c r="V166" s="398"/>
      <c r="W166" s="398"/>
      <c r="X166" s="424"/>
    </row>
    <row r="167" spans="1:24" s="445" customFormat="1" ht="15.75" customHeight="1">
      <c r="A167" s="450"/>
      <c r="B167" s="404"/>
      <c r="C167" s="428" t="s">
        <v>71</v>
      </c>
      <c r="D167" s="451"/>
      <c r="E167" s="404"/>
      <c r="F167" s="451"/>
      <c r="G167" s="404"/>
      <c r="H167" s="452"/>
      <c r="I167" s="452"/>
      <c r="J167" s="452"/>
      <c r="K167" s="452"/>
      <c r="L167" s="453"/>
      <c r="M167" s="403"/>
      <c r="N167" s="396"/>
      <c r="O167" s="397"/>
      <c r="P167" s="397"/>
      <c r="Q167" s="397"/>
      <c r="R167" s="398"/>
      <c r="S167" s="398"/>
      <c r="T167" s="398"/>
      <c r="U167" s="398"/>
      <c r="V167" s="398"/>
      <c r="W167" s="398"/>
      <c r="X167" s="424"/>
    </row>
    <row r="168" spans="1:24" ht="15.75" customHeight="1">
      <c r="A168" s="450"/>
      <c r="B168" s="404"/>
      <c r="C168" s="409" t="s">
        <v>25</v>
      </c>
      <c r="D168" s="409"/>
      <c r="E168" s="404"/>
      <c r="F168" s="409"/>
      <c r="G168" s="409"/>
      <c r="H168" s="454"/>
      <c r="I168" s="454"/>
      <c r="J168" s="454"/>
      <c r="K168" s="454"/>
      <c r="L168" s="455"/>
      <c r="M168" s="410"/>
    </row>
    <row r="169" spans="1:24" s="433" customFormat="1" ht="15.75" customHeight="1">
      <c r="A169" s="432"/>
      <c r="B169" s="457"/>
      <c r="C169" s="456"/>
      <c r="D169" s="434"/>
      <c r="E169" s="457"/>
      <c r="F169" s="456"/>
      <c r="G169" s="457"/>
      <c r="H169" s="456"/>
      <c r="I169" s="458"/>
      <c r="J169" s="456"/>
      <c r="K169" s="458"/>
      <c r="L169" s="456"/>
      <c r="M169" s="456"/>
      <c r="N169" s="396"/>
      <c r="O169" s="397"/>
      <c r="P169" s="397"/>
      <c r="Q169" s="397"/>
      <c r="R169" s="398"/>
      <c r="S169" s="398"/>
      <c r="T169" s="398"/>
      <c r="U169" s="398"/>
      <c r="V169" s="398"/>
      <c r="W169" s="398"/>
      <c r="X169" s="424"/>
    </row>
    <row r="170" spans="1:24" s="433" customFormat="1" ht="15.75" customHeight="1">
      <c r="A170" s="432"/>
      <c r="B170" s="457"/>
      <c r="C170" s="456"/>
      <c r="D170" s="434"/>
      <c r="E170" s="457"/>
      <c r="F170" s="456"/>
      <c r="G170" s="457"/>
      <c r="H170" s="456"/>
      <c r="I170" s="458"/>
      <c r="J170" s="456"/>
      <c r="K170" s="458"/>
      <c r="L170" s="456"/>
      <c r="M170" s="456"/>
      <c r="N170" s="396"/>
      <c r="O170" s="397"/>
      <c r="P170" s="397"/>
      <c r="Q170" s="397"/>
      <c r="R170" s="398"/>
      <c r="S170" s="398"/>
      <c r="T170" s="398"/>
      <c r="U170" s="398"/>
      <c r="V170" s="398"/>
      <c r="W170" s="398"/>
      <c r="X170" s="424"/>
    </row>
    <row r="171" spans="1:24" s="433" customFormat="1" ht="15.75" customHeight="1">
      <c r="A171" s="432"/>
      <c r="B171" s="457"/>
      <c r="C171" s="456"/>
      <c r="D171" s="434"/>
      <c r="E171" s="457"/>
      <c r="F171" s="456"/>
      <c r="G171" s="457"/>
      <c r="H171" s="456"/>
      <c r="I171" s="458"/>
      <c r="J171" s="456"/>
      <c r="K171" s="458"/>
      <c r="L171" s="456"/>
      <c r="M171" s="456"/>
      <c r="N171" s="396"/>
      <c r="O171" s="397"/>
      <c r="P171" s="397"/>
      <c r="Q171" s="397"/>
      <c r="R171" s="398"/>
      <c r="S171" s="398"/>
      <c r="T171" s="398"/>
      <c r="U171" s="398"/>
      <c r="V171" s="398"/>
      <c r="W171" s="398"/>
      <c r="X171" s="424"/>
    </row>
    <row r="172" spans="1:24" s="433" customFormat="1" ht="15.75" customHeight="1">
      <c r="A172" s="432"/>
      <c r="B172" s="457"/>
      <c r="C172" s="456"/>
      <c r="D172" s="434"/>
      <c r="E172" s="457"/>
      <c r="F172" s="456"/>
      <c r="G172" s="457"/>
      <c r="H172" s="456"/>
      <c r="I172" s="458"/>
      <c r="J172" s="456"/>
      <c r="K172" s="458"/>
      <c r="L172" s="456"/>
      <c r="M172" s="456"/>
      <c r="N172" s="396"/>
      <c r="O172" s="397"/>
      <c r="P172" s="397"/>
      <c r="Q172" s="397"/>
      <c r="R172" s="398"/>
      <c r="S172" s="398"/>
      <c r="T172" s="398"/>
      <c r="U172" s="398"/>
      <c r="V172" s="398"/>
      <c r="W172" s="398"/>
      <c r="X172" s="424"/>
    </row>
    <row r="173" spans="1:24" s="433" customFormat="1" ht="15.75" customHeight="1">
      <c r="A173" s="432"/>
      <c r="B173" s="457"/>
      <c r="C173" s="456"/>
      <c r="D173" s="434"/>
      <c r="E173" s="457"/>
      <c r="F173" s="456"/>
      <c r="G173" s="457"/>
      <c r="H173" s="456"/>
      <c r="I173" s="458"/>
      <c r="J173" s="456"/>
      <c r="K173" s="458"/>
      <c r="L173" s="456"/>
      <c r="M173" s="456"/>
      <c r="N173" s="396"/>
      <c r="O173" s="397"/>
      <c r="P173" s="397"/>
      <c r="Q173" s="397"/>
      <c r="R173" s="398"/>
      <c r="S173" s="398"/>
      <c r="T173" s="398"/>
      <c r="U173" s="398"/>
      <c r="V173" s="398"/>
      <c r="W173" s="398"/>
      <c r="X173" s="424"/>
    </row>
    <row r="174" spans="1:24" s="433" customFormat="1" ht="15.75" customHeight="1">
      <c r="A174" s="432"/>
      <c r="B174" s="457"/>
      <c r="C174" s="456"/>
      <c r="D174" s="434"/>
      <c r="E174" s="457"/>
      <c r="F174" s="456"/>
      <c r="G174" s="457"/>
      <c r="H174" s="456"/>
      <c r="I174" s="458"/>
      <c r="J174" s="456"/>
      <c r="K174" s="458"/>
      <c r="L174" s="456"/>
      <c r="M174" s="456"/>
      <c r="N174" s="396"/>
      <c r="O174" s="397"/>
      <c r="P174" s="397"/>
      <c r="Q174" s="397"/>
      <c r="R174" s="398"/>
      <c r="S174" s="398"/>
      <c r="T174" s="398"/>
      <c r="U174" s="398"/>
      <c r="V174" s="398"/>
      <c r="W174" s="398"/>
      <c r="X174" s="424"/>
    </row>
    <row r="175" spans="1:24" s="433" customFormat="1" ht="15.75" customHeight="1">
      <c r="A175" s="432"/>
      <c r="B175" s="457"/>
      <c r="C175" s="456"/>
      <c r="D175" s="434"/>
      <c r="E175" s="457"/>
      <c r="F175" s="456"/>
      <c r="G175" s="457"/>
      <c r="H175" s="456"/>
      <c r="I175" s="458"/>
      <c r="J175" s="456"/>
      <c r="K175" s="458"/>
      <c r="L175" s="456"/>
      <c r="M175" s="456"/>
      <c r="N175" s="396"/>
      <c r="O175" s="397"/>
      <c r="P175" s="397"/>
      <c r="Q175" s="397"/>
      <c r="R175" s="398"/>
      <c r="S175" s="398"/>
      <c r="T175" s="398"/>
      <c r="U175" s="398"/>
      <c r="V175" s="398"/>
      <c r="W175" s="398"/>
      <c r="X175" s="424"/>
    </row>
    <row r="176" spans="1:24" s="433" customFormat="1" ht="15.75" customHeight="1">
      <c r="A176" s="432"/>
      <c r="B176" s="457"/>
      <c r="C176" s="456"/>
      <c r="D176" s="434"/>
      <c r="E176" s="457"/>
      <c r="F176" s="456"/>
      <c r="G176" s="457"/>
      <c r="H176" s="456"/>
      <c r="I176" s="458"/>
      <c r="J176" s="456"/>
      <c r="K176" s="458"/>
      <c r="L176" s="456"/>
      <c r="M176" s="456"/>
      <c r="N176" s="396"/>
      <c r="O176" s="397"/>
      <c r="P176" s="397"/>
      <c r="Q176" s="397"/>
      <c r="R176" s="398"/>
      <c r="S176" s="398"/>
      <c r="T176" s="398"/>
      <c r="U176" s="398"/>
      <c r="V176" s="398"/>
      <c r="W176" s="398"/>
      <c r="X176" s="424"/>
    </row>
    <row r="177" spans="1:24" s="433" customFormat="1" ht="15.75" customHeight="1">
      <c r="A177" s="432"/>
      <c r="B177" s="457"/>
      <c r="C177" s="456"/>
      <c r="D177" s="434"/>
      <c r="E177" s="457"/>
      <c r="F177" s="456"/>
      <c r="G177" s="457"/>
      <c r="H177" s="456"/>
      <c r="I177" s="458"/>
      <c r="J177" s="456"/>
      <c r="K177" s="458"/>
      <c r="L177" s="456"/>
      <c r="M177" s="456"/>
      <c r="N177" s="396"/>
      <c r="O177" s="397"/>
      <c r="P177" s="397"/>
      <c r="Q177" s="397"/>
      <c r="R177" s="398"/>
      <c r="S177" s="398"/>
      <c r="T177" s="398"/>
      <c r="U177" s="398"/>
      <c r="V177" s="398"/>
      <c r="W177" s="398"/>
      <c r="X177" s="424"/>
    </row>
    <row r="178" spans="1:24" s="433" customFormat="1" ht="15.75" customHeight="1">
      <c r="A178" s="432"/>
      <c r="B178" s="457"/>
      <c r="C178" s="456"/>
      <c r="D178" s="434"/>
      <c r="E178" s="457"/>
      <c r="F178" s="456"/>
      <c r="G178" s="457"/>
      <c r="H178" s="456"/>
      <c r="I178" s="458"/>
      <c r="J178" s="456"/>
      <c r="K178" s="458"/>
      <c r="L178" s="456"/>
      <c r="M178" s="456"/>
      <c r="N178" s="396"/>
      <c r="O178" s="397"/>
      <c r="P178" s="397"/>
      <c r="Q178" s="397"/>
      <c r="R178" s="398"/>
      <c r="S178" s="398"/>
      <c r="T178" s="398"/>
      <c r="U178" s="398"/>
      <c r="V178" s="398"/>
      <c r="W178" s="398"/>
      <c r="X178" s="424"/>
    </row>
    <row r="179" spans="1:24" ht="15.75" customHeight="1"/>
    <row r="180" spans="1:24" ht="15.75" customHeight="1"/>
    <row r="181" spans="1:24" ht="15.75" customHeight="1"/>
    <row r="182" spans="1:24" ht="15.75" customHeight="1"/>
    <row r="183" spans="1:24" ht="15.75" customHeight="1"/>
    <row r="184" spans="1:24" ht="15.75" customHeight="1"/>
    <row r="185" spans="1:24" ht="15.75" customHeight="1"/>
  </sheetData>
  <autoFilter ref="A8:M181"/>
  <mergeCells count="20">
    <mergeCell ref="A2:M2"/>
    <mergeCell ref="A4:M4"/>
    <mergeCell ref="A6:A7"/>
    <mergeCell ref="B6:B7"/>
    <mergeCell ref="C6:C7"/>
    <mergeCell ref="D6:D7"/>
    <mergeCell ref="E6:F6"/>
    <mergeCell ref="G6:H6"/>
    <mergeCell ref="I6:J6"/>
    <mergeCell ref="K6:L6"/>
    <mergeCell ref="M6:M7"/>
    <mergeCell ref="N150:Q150"/>
    <mergeCell ref="N48:P48"/>
    <mergeCell ref="N55:Q55"/>
    <mergeCell ref="N62:Q62"/>
    <mergeCell ref="N9:Q9"/>
    <mergeCell ref="N15:Q15"/>
    <mergeCell ref="N16:Q16"/>
    <mergeCell ref="N22:Q22"/>
    <mergeCell ref="N143:Q143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431"/>
  <sheetViews>
    <sheetView topLeftCell="A19" zoomScaleNormal="100" zoomScaleSheetLayoutView="100" workbookViewId="0">
      <selection activeCell="D35" sqref="D35:D37"/>
    </sheetView>
  </sheetViews>
  <sheetFormatPr defaultColWidth="9.140625" defaultRowHeight="15"/>
  <cols>
    <col min="1" max="1" width="3.85546875" style="248" customWidth="1"/>
    <col min="2" max="2" width="7.5703125" style="258" customWidth="1"/>
    <col min="3" max="3" width="36.140625" style="259" customWidth="1"/>
    <col min="4" max="4" width="8" style="251" customWidth="1"/>
    <col min="5" max="5" width="7.140625" style="250" customWidth="1"/>
    <col min="6" max="6" width="8.28515625" style="250" customWidth="1"/>
    <col min="7" max="7" width="8.7109375" style="252" customWidth="1"/>
    <col min="8" max="8" width="12.85546875" style="252" customWidth="1"/>
    <col min="9" max="9" width="8.7109375" style="253" customWidth="1"/>
    <col min="10" max="10" width="8.140625" style="250" customWidth="1"/>
    <col min="11" max="11" width="8.140625" style="253" customWidth="1"/>
    <col min="12" max="12" width="8.140625" style="250" customWidth="1"/>
    <col min="13" max="13" width="9.140625" style="250" customWidth="1"/>
  </cols>
  <sheetData>
    <row r="1" spans="1:13" ht="16.5">
      <c r="A1" s="928"/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</row>
    <row r="2" spans="1:13">
      <c r="A2" s="205"/>
      <c r="B2" s="206"/>
      <c r="C2" s="255"/>
      <c r="D2" s="206"/>
      <c r="E2" s="206"/>
      <c r="F2" s="206"/>
      <c r="G2" s="207"/>
      <c r="H2" s="207"/>
      <c r="I2" s="208"/>
      <c r="J2" s="206"/>
      <c r="K2" s="208"/>
      <c r="L2" s="206"/>
      <c r="M2" s="206"/>
    </row>
    <row r="3" spans="1:13" ht="16.5">
      <c r="A3" s="929" t="s">
        <v>116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</row>
    <row r="4" spans="1:13" ht="21">
      <c r="A4" s="209"/>
      <c r="B4" s="210"/>
      <c r="C4" s="210"/>
      <c r="D4" s="211"/>
      <c r="E4" s="211"/>
      <c r="F4" s="211"/>
      <c r="G4" s="212"/>
      <c r="H4" s="212"/>
      <c r="I4" s="213"/>
      <c r="J4" s="211"/>
      <c r="K4" s="213"/>
      <c r="L4" s="211"/>
      <c r="M4" s="211"/>
    </row>
    <row r="5" spans="1:13" ht="16.5">
      <c r="A5" s="929" t="s">
        <v>93</v>
      </c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</row>
    <row r="6" spans="1:13" ht="21">
      <c r="A6" s="209"/>
      <c r="B6" s="210"/>
      <c r="C6" s="210"/>
      <c r="D6" s="211"/>
      <c r="E6" s="211"/>
      <c r="F6" s="211"/>
      <c r="G6" s="212"/>
      <c r="H6" s="212"/>
      <c r="I6" s="213"/>
      <c r="J6" s="211"/>
      <c r="K6" s="213"/>
      <c r="L6" s="211"/>
      <c r="M6" s="211"/>
    </row>
    <row r="7" spans="1:13" ht="33" customHeight="1">
      <c r="A7" s="912" t="s">
        <v>20</v>
      </c>
      <c r="B7" s="912" t="s">
        <v>62</v>
      </c>
      <c r="C7" s="912" t="s">
        <v>63</v>
      </c>
      <c r="D7" s="912" t="s">
        <v>64</v>
      </c>
      <c r="E7" s="917" t="s">
        <v>65</v>
      </c>
      <c r="F7" s="918"/>
      <c r="G7" s="912" t="s">
        <v>67</v>
      </c>
      <c r="H7" s="912"/>
      <c r="I7" s="912" t="s">
        <v>68</v>
      </c>
      <c r="J7" s="912"/>
      <c r="K7" s="912" t="s">
        <v>72</v>
      </c>
      <c r="L7" s="912"/>
      <c r="M7" s="913" t="s">
        <v>69</v>
      </c>
    </row>
    <row r="8" spans="1:13" ht="40.5">
      <c r="A8" s="912"/>
      <c r="B8" s="912"/>
      <c r="C8" s="912"/>
      <c r="D8" s="912"/>
      <c r="E8" s="72" t="s">
        <v>66</v>
      </c>
      <c r="F8" s="346" t="s">
        <v>25</v>
      </c>
      <c r="G8" s="72" t="s">
        <v>19</v>
      </c>
      <c r="H8" s="346" t="s">
        <v>0</v>
      </c>
      <c r="I8" s="72" t="s">
        <v>19</v>
      </c>
      <c r="J8" s="348" t="s">
        <v>0</v>
      </c>
      <c r="K8" s="72" t="s">
        <v>19</v>
      </c>
      <c r="L8" s="348" t="s">
        <v>0</v>
      </c>
      <c r="M8" s="914"/>
    </row>
    <row r="9" spans="1:13">
      <c r="A9" s="260">
        <v>1</v>
      </c>
      <c r="B9" s="260">
        <v>2</v>
      </c>
      <c r="C9" s="324">
        <v>3</v>
      </c>
      <c r="D9" s="261">
        <v>4</v>
      </c>
      <c r="E9" s="260">
        <v>5</v>
      </c>
      <c r="F9" s="262">
        <v>6</v>
      </c>
      <c r="G9" s="262">
        <v>7</v>
      </c>
      <c r="H9" s="263">
        <v>8</v>
      </c>
      <c r="I9" s="260">
        <v>9</v>
      </c>
      <c r="J9" s="263">
        <v>10</v>
      </c>
      <c r="K9" s="260">
        <v>11</v>
      </c>
      <c r="L9" s="260">
        <v>12</v>
      </c>
      <c r="M9" s="260">
        <v>13</v>
      </c>
    </row>
    <row r="10" spans="1:13">
      <c r="A10" s="312"/>
      <c r="B10" s="313"/>
      <c r="C10" s="325"/>
      <c r="D10" s="234"/>
      <c r="E10" s="196"/>
      <c r="F10" s="326"/>
      <c r="G10" s="86"/>
      <c r="H10" s="86"/>
      <c r="I10" s="247"/>
      <c r="J10" s="196"/>
      <c r="K10" s="247"/>
      <c r="L10" s="196"/>
      <c r="M10" s="196"/>
    </row>
    <row r="11" spans="1:13" ht="33" customHeight="1">
      <c r="A11" s="54">
        <v>1</v>
      </c>
      <c r="B11" s="54" t="s">
        <v>50</v>
      </c>
      <c r="C11" s="327" t="s">
        <v>95</v>
      </c>
      <c r="D11" s="328" t="s">
        <v>17</v>
      </c>
      <c r="E11" s="69"/>
      <c r="F11" s="47">
        <v>6</v>
      </c>
      <c r="G11" s="62"/>
      <c r="H11" s="62"/>
      <c r="I11" s="62"/>
      <c r="J11" s="62"/>
      <c r="K11" s="62"/>
      <c r="L11" s="62"/>
      <c r="M11" s="62"/>
    </row>
    <row r="12" spans="1:13" s="44" customFormat="1">
      <c r="A12" s="81"/>
      <c r="B12" s="83"/>
      <c r="C12" s="734" t="s">
        <v>6</v>
      </c>
      <c r="D12" s="735" t="s">
        <v>15</v>
      </c>
      <c r="E12" s="53">
        <v>1</v>
      </c>
      <c r="F12" s="32">
        <f>E12*F11</f>
        <v>6</v>
      </c>
      <c r="G12" s="385"/>
      <c r="H12" s="385"/>
      <c r="I12" s="385"/>
      <c r="J12" s="385"/>
      <c r="K12" s="385"/>
      <c r="L12" s="385"/>
      <c r="M12" s="385"/>
    </row>
    <row r="13" spans="1:13" s="44" customFormat="1" ht="45" customHeight="1">
      <c r="A13" s="199"/>
      <c r="B13" s="191"/>
      <c r="C13" s="798" t="s">
        <v>176</v>
      </c>
      <c r="D13" s="676" t="s">
        <v>17</v>
      </c>
      <c r="E13" s="191">
        <v>1</v>
      </c>
      <c r="F13" s="799">
        <f>E13*F11</f>
        <v>6</v>
      </c>
      <c r="G13" s="185"/>
      <c r="H13" s="185"/>
      <c r="I13" s="185"/>
      <c r="J13" s="191"/>
      <c r="K13" s="185"/>
      <c r="L13" s="191"/>
      <c r="M13" s="185"/>
    </row>
    <row r="14" spans="1:13" s="44" customFormat="1">
      <c r="A14" s="28"/>
      <c r="B14" s="384"/>
      <c r="C14" s="695" t="s">
        <v>4</v>
      </c>
      <c r="D14" s="735" t="s">
        <v>3</v>
      </c>
      <c r="E14" s="53">
        <v>0.05</v>
      </c>
      <c r="F14" s="32">
        <f>E14*F11</f>
        <v>0.30000000000000004</v>
      </c>
      <c r="G14" s="385"/>
      <c r="H14" s="385"/>
      <c r="I14" s="385"/>
      <c r="J14" s="385"/>
      <c r="K14" s="385"/>
      <c r="L14" s="385"/>
      <c r="M14" s="385"/>
    </row>
    <row r="15" spans="1:13" ht="31.5">
      <c r="A15" s="54">
        <v>2</v>
      </c>
      <c r="B15" s="54" t="s">
        <v>51</v>
      </c>
      <c r="C15" s="459" t="s">
        <v>177</v>
      </c>
      <c r="D15" s="328" t="s">
        <v>17</v>
      </c>
      <c r="E15" s="69"/>
      <c r="F15" s="47">
        <v>1</v>
      </c>
      <c r="G15" s="62"/>
      <c r="H15" s="62"/>
      <c r="I15" s="62"/>
      <c r="J15" s="62"/>
      <c r="K15" s="62"/>
      <c r="L15" s="62"/>
      <c r="M15" s="62"/>
    </row>
    <row r="16" spans="1:13" s="44" customFormat="1">
      <c r="A16" s="81"/>
      <c r="B16" s="83"/>
      <c r="C16" s="734" t="s">
        <v>6</v>
      </c>
      <c r="D16" s="735" t="s">
        <v>15</v>
      </c>
      <c r="E16" s="53">
        <v>2</v>
      </c>
      <c r="F16" s="32">
        <f>E16*F15</f>
        <v>2</v>
      </c>
      <c r="G16" s="385"/>
      <c r="H16" s="385"/>
      <c r="I16" s="385"/>
      <c r="J16" s="385"/>
      <c r="K16" s="385"/>
      <c r="L16" s="385"/>
      <c r="M16" s="385"/>
    </row>
    <row r="17" spans="1:13" s="44" customFormat="1" ht="15.75">
      <c r="A17" s="199"/>
      <c r="B17" s="191"/>
      <c r="C17" s="798" t="s">
        <v>177</v>
      </c>
      <c r="D17" s="676" t="s">
        <v>17</v>
      </c>
      <c r="E17" s="191">
        <v>1</v>
      </c>
      <c r="F17" s="799">
        <f>E17*F15</f>
        <v>1</v>
      </c>
      <c r="G17" s="185"/>
      <c r="H17" s="185"/>
      <c r="I17" s="185"/>
      <c r="J17" s="191"/>
      <c r="K17" s="185"/>
      <c r="L17" s="191"/>
      <c r="M17" s="185"/>
    </row>
    <row r="18" spans="1:13" s="44" customFormat="1">
      <c r="A18" s="28"/>
      <c r="B18" s="384"/>
      <c r="C18" s="695" t="s">
        <v>4</v>
      </c>
      <c r="D18" s="735" t="s">
        <v>3</v>
      </c>
      <c r="E18" s="53">
        <v>0.03</v>
      </c>
      <c r="F18" s="32">
        <f>E18*F15</f>
        <v>0.03</v>
      </c>
      <c r="G18" s="385"/>
      <c r="H18" s="385"/>
      <c r="I18" s="385"/>
      <c r="J18" s="385"/>
      <c r="K18" s="385"/>
      <c r="L18" s="385"/>
      <c r="M18" s="385"/>
    </row>
    <row r="19" spans="1:13" ht="31.5">
      <c r="A19" s="54">
        <v>3</v>
      </c>
      <c r="B19" s="54" t="s">
        <v>52</v>
      </c>
      <c r="C19" s="459" t="s">
        <v>178</v>
      </c>
      <c r="D19" s="328" t="s">
        <v>17</v>
      </c>
      <c r="E19" s="69"/>
      <c r="F19" s="47">
        <v>1</v>
      </c>
      <c r="G19" s="62"/>
      <c r="H19" s="62"/>
      <c r="I19" s="62"/>
      <c r="J19" s="62"/>
      <c r="K19" s="62"/>
      <c r="L19" s="62"/>
      <c r="M19" s="62"/>
    </row>
    <row r="20" spans="1:13" s="44" customFormat="1">
      <c r="A20" s="81"/>
      <c r="B20" s="83"/>
      <c r="C20" s="734" t="s">
        <v>6</v>
      </c>
      <c r="D20" s="735" t="s">
        <v>15</v>
      </c>
      <c r="E20" s="53">
        <v>2</v>
      </c>
      <c r="F20" s="32">
        <f>E20*F19</f>
        <v>2</v>
      </c>
      <c r="G20" s="385"/>
      <c r="H20" s="385"/>
      <c r="I20" s="385"/>
      <c r="J20" s="385"/>
      <c r="K20" s="385"/>
      <c r="L20" s="385"/>
      <c r="M20" s="385"/>
    </row>
    <row r="21" spans="1:13" s="44" customFormat="1" ht="15.75">
      <c r="A21" s="199"/>
      <c r="B21" s="191"/>
      <c r="C21" s="798" t="s">
        <v>178</v>
      </c>
      <c r="D21" s="676" t="s">
        <v>17</v>
      </c>
      <c r="E21" s="191">
        <v>1</v>
      </c>
      <c r="F21" s="799">
        <f>E21*F19</f>
        <v>1</v>
      </c>
      <c r="G21" s="185"/>
      <c r="H21" s="185"/>
      <c r="I21" s="185"/>
      <c r="J21" s="191"/>
      <c r="K21" s="185"/>
      <c r="L21" s="191"/>
      <c r="M21" s="185"/>
    </row>
    <row r="22" spans="1:13" s="44" customFormat="1">
      <c r="A22" s="28"/>
      <c r="B22" s="384"/>
      <c r="C22" s="695" t="s">
        <v>4</v>
      </c>
      <c r="D22" s="735" t="s">
        <v>3</v>
      </c>
      <c r="E22" s="53">
        <v>0.14000000000000001</v>
      </c>
      <c r="F22" s="32">
        <f>E22*F19</f>
        <v>0.14000000000000001</v>
      </c>
      <c r="G22" s="385"/>
      <c r="H22" s="385"/>
      <c r="I22" s="385"/>
      <c r="J22" s="385"/>
      <c r="K22" s="385"/>
      <c r="L22" s="385"/>
      <c r="M22" s="385"/>
    </row>
    <row r="23" spans="1:13" s="463" customFormat="1">
      <c r="A23" s="477">
        <v>4</v>
      </c>
      <c r="B23" s="476" t="s">
        <v>151</v>
      </c>
      <c r="C23" s="796" t="s">
        <v>94</v>
      </c>
      <c r="D23" s="796" t="s">
        <v>10</v>
      </c>
      <c r="E23" s="476"/>
      <c r="F23" s="797">
        <v>400</v>
      </c>
      <c r="G23" s="476"/>
      <c r="H23" s="476"/>
      <c r="I23" s="469"/>
      <c r="J23" s="476"/>
      <c r="K23" s="469"/>
      <c r="L23" s="476"/>
      <c r="M23" s="476"/>
    </row>
    <row r="24" spans="1:13" s="465" customFormat="1">
      <c r="A24" s="627"/>
      <c r="B24" s="606"/>
      <c r="C24" s="752" t="s">
        <v>6</v>
      </c>
      <c r="D24" s="753" t="s">
        <v>15</v>
      </c>
      <c r="E24" s="606">
        <v>6.2399999999999997E-2</v>
      </c>
      <c r="F24" s="753">
        <f>E24*F23</f>
        <v>24.959999999999997</v>
      </c>
      <c r="G24" s="606"/>
      <c r="H24" s="606"/>
      <c r="I24" s="464"/>
      <c r="J24" s="464"/>
      <c r="K24" s="464"/>
      <c r="L24" s="464"/>
      <c r="M24" s="464"/>
    </row>
    <row r="25" spans="1:13" s="465" customFormat="1" ht="27">
      <c r="A25" s="627"/>
      <c r="B25" s="606"/>
      <c r="C25" s="752" t="s">
        <v>152</v>
      </c>
      <c r="D25" s="800" t="s">
        <v>26</v>
      </c>
      <c r="E25" s="606">
        <v>5.0000000000000001E-4</v>
      </c>
      <c r="F25" s="753">
        <f>E25*F23</f>
        <v>0.2</v>
      </c>
      <c r="G25" s="606"/>
      <c r="H25" s="606"/>
      <c r="I25" s="464"/>
      <c r="J25" s="464"/>
      <c r="K25" s="464"/>
      <c r="L25" s="801"/>
      <c r="M25" s="464"/>
    </row>
    <row r="26" spans="1:13" s="465" customFormat="1">
      <c r="A26" s="462"/>
      <c r="B26" s="606"/>
      <c r="C26" s="627" t="s">
        <v>153</v>
      </c>
      <c r="D26" s="800" t="s">
        <v>26</v>
      </c>
      <c r="E26" s="638">
        <v>2.5999999999999999E-3</v>
      </c>
      <c r="F26" s="802">
        <f>E26*F23</f>
        <v>1.04</v>
      </c>
      <c r="G26" s="464"/>
      <c r="H26" s="801"/>
      <c r="I26" s="464"/>
      <c r="J26" s="801"/>
      <c r="K26" s="464"/>
      <c r="L26" s="801"/>
      <c r="M26" s="464"/>
    </row>
    <row r="27" spans="1:13" s="465" customFormat="1" ht="28.9" customHeight="1">
      <c r="A27" s="462"/>
      <c r="B27" s="638"/>
      <c r="C27" s="798" t="s">
        <v>180</v>
      </c>
      <c r="D27" s="753" t="s">
        <v>10</v>
      </c>
      <c r="E27" s="638">
        <v>1.03</v>
      </c>
      <c r="F27" s="466">
        <f>E27*F23</f>
        <v>412</v>
      </c>
      <c r="G27" s="464"/>
      <c r="H27" s="801"/>
      <c r="I27" s="464"/>
      <c r="J27" s="801"/>
      <c r="K27" s="464"/>
      <c r="L27" s="801"/>
      <c r="M27" s="801"/>
    </row>
    <row r="28" spans="1:13" s="465" customFormat="1">
      <c r="A28" s="462"/>
      <c r="B28" s="606"/>
      <c r="C28" s="627" t="s">
        <v>4</v>
      </c>
      <c r="D28" s="753" t="s">
        <v>3</v>
      </c>
      <c r="E28" s="638">
        <v>3.2000000000000002E-3</v>
      </c>
      <c r="F28" s="802">
        <f>E28*F23</f>
        <v>1.28</v>
      </c>
      <c r="G28" s="464"/>
      <c r="H28" s="801"/>
      <c r="I28" s="464"/>
      <c r="J28" s="801"/>
      <c r="K28" s="464"/>
      <c r="L28" s="801"/>
      <c r="M28" s="801"/>
    </row>
    <row r="29" spans="1:13" ht="41.25" thickBot="1">
      <c r="A29" s="460">
        <v>5</v>
      </c>
      <c r="B29" s="220" t="s">
        <v>37</v>
      </c>
      <c r="C29" s="461" t="s">
        <v>179</v>
      </c>
      <c r="D29" s="328" t="s">
        <v>17</v>
      </c>
      <c r="E29" s="276"/>
      <c r="F29" s="277">
        <v>1</v>
      </c>
      <c r="G29" s="276"/>
      <c r="H29" s="278"/>
      <c r="I29" s="279"/>
      <c r="J29" s="220"/>
      <c r="K29" s="279"/>
      <c r="L29" s="276"/>
      <c r="M29" s="278"/>
    </row>
    <row r="30" spans="1:13" s="44" customFormat="1">
      <c r="A30" s="779"/>
      <c r="B30" s="700"/>
      <c r="C30" s="734" t="s">
        <v>6</v>
      </c>
      <c r="D30" s="735" t="s">
        <v>15</v>
      </c>
      <c r="E30" s="191">
        <v>0.72</v>
      </c>
      <c r="F30" s="803">
        <f>E30*F29</f>
        <v>0.72</v>
      </c>
      <c r="G30" s="191"/>
      <c r="H30" s="219"/>
      <c r="I30" s="185"/>
      <c r="J30" s="191"/>
      <c r="K30" s="185"/>
      <c r="L30" s="191"/>
      <c r="M30" s="219"/>
    </row>
    <row r="31" spans="1:13" s="44" customFormat="1">
      <c r="A31" s="779"/>
      <c r="B31" s="700"/>
      <c r="C31" s="86" t="s">
        <v>9</v>
      </c>
      <c r="D31" s="737" t="s">
        <v>3</v>
      </c>
      <c r="E31" s="191">
        <v>0.311</v>
      </c>
      <c r="F31" s="803">
        <f>E31*F29</f>
        <v>0.311</v>
      </c>
      <c r="G31" s="191"/>
      <c r="H31" s="219"/>
      <c r="I31" s="185"/>
      <c r="J31" s="191"/>
      <c r="K31" s="185"/>
      <c r="L31" s="191"/>
      <c r="M31" s="219"/>
    </row>
    <row r="32" spans="1:13" s="44" customFormat="1" ht="41.25" thickBot="1">
      <c r="A32" s="199"/>
      <c r="B32" s="191"/>
      <c r="C32" s="804" t="s">
        <v>179</v>
      </c>
      <c r="D32" s="676" t="s">
        <v>17</v>
      </c>
      <c r="E32" s="191">
        <v>1</v>
      </c>
      <c r="F32" s="184">
        <f>E32*F29</f>
        <v>1</v>
      </c>
      <c r="G32" s="233"/>
      <c r="H32" s="764"/>
      <c r="I32" s="185"/>
      <c r="J32" s="185"/>
      <c r="K32" s="185"/>
      <c r="L32" s="185"/>
      <c r="M32" s="185"/>
    </row>
    <row r="33" spans="1:13" s="44" customFormat="1" ht="16.5" thickBot="1">
      <c r="A33" s="199"/>
      <c r="B33" s="191"/>
      <c r="C33" s="86" t="s">
        <v>4</v>
      </c>
      <c r="D33" s="739" t="s">
        <v>3</v>
      </c>
      <c r="E33" s="191">
        <v>0.113</v>
      </c>
      <c r="F33" s="803">
        <f>E33*F29</f>
        <v>0.113</v>
      </c>
      <c r="G33" s="185"/>
      <c r="H33" s="776"/>
      <c r="I33" s="185"/>
      <c r="J33" s="191"/>
      <c r="K33" s="185"/>
      <c r="L33" s="191"/>
      <c r="M33" s="219"/>
    </row>
    <row r="34" spans="1:13">
      <c r="A34" s="264"/>
      <c r="B34" s="280"/>
      <c r="C34" s="281" t="s">
        <v>24</v>
      </c>
      <c r="D34" s="281"/>
      <c r="E34" s="280"/>
      <c r="F34" s="281"/>
      <c r="G34" s="281"/>
      <c r="H34" s="282"/>
      <c r="I34" s="282"/>
      <c r="J34" s="282"/>
      <c r="K34" s="282"/>
      <c r="L34" s="282"/>
      <c r="M34" s="282"/>
    </row>
    <row r="35" spans="1:13">
      <c r="A35" s="239"/>
      <c r="B35" s="313"/>
      <c r="C35" s="346" t="s">
        <v>70</v>
      </c>
      <c r="D35" s="201"/>
      <c r="E35" s="313"/>
      <c r="F35" s="201"/>
      <c r="G35" s="191"/>
      <c r="H35" s="329"/>
      <c r="I35" s="330"/>
      <c r="J35" s="330"/>
      <c r="K35" s="330"/>
      <c r="L35" s="330"/>
      <c r="M35" s="192"/>
    </row>
    <row r="36" spans="1:13">
      <c r="A36" s="239"/>
      <c r="B36" s="313"/>
      <c r="C36" s="191" t="s">
        <v>24</v>
      </c>
      <c r="D36" s="312"/>
      <c r="E36" s="313"/>
      <c r="F36" s="312"/>
      <c r="G36" s="199"/>
      <c r="H36" s="237"/>
      <c r="I36" s="322"/>
      <c r="J36" s="322"/>
      <c r="K36" s="322"/>
      <c r="L36" s="322"/>
      <c r="M36" s="202"/>
    </row>
    <row r="37" spans="1:13">
      <c r="A37" s="239"/>
      <c r="B37" s="313"/>
      <c r="C37" s="191" t="s">
        <v>71</v>
      </c>
      <c r="D37" s="201"/>
      <c r="E37" s="313"/>
      <c r="F37" s="201"/>
      <c r="G37" s="191"/>
      <c r="H37" s="329"/>
      <c r="I37" s="330"/>
      <c r="J37" s="330"/>
      <c r="K37" s="330"/>
      <c r="L37" s="330"/>
      <c r="M37" s="192"/>
    </row>
    <row r="38" spans="1:13" s="46" customFormat="1">
      <c r="A38" s="334"/>
      <c r="B38" s="334"/>
      <c r="C38" s="240" t="s">
        <v>25</v>
      </c>
      <c r="D38" s="240"/>
      <c r="E38" s="240"/>
      <c r="F38" s="240"/>
      <c r="G38" s="336"/>
      <c r="H38" s="336"/>
      <c r="I38" s="337"/>
      <c r="J38" s="240"/>
      <c r="K38" s="337"/>
      <c r="L38" s="240"/>
      <c r="M38" s="202"/>
    </row>
    <row r="39" spans="1:13">
      <c r="A39" s="254"/>
      <c r="B39" s="255"/>
      <c r="C39" s="251"/>
      <c r="E39" s="251"/>
      <c r="F39" s="251"/>
      <c r="G39" s="256"/>
      <c r="H39" s="256"/>
      <c r="I39" s="257"/>
      <c r="J39" s="251"/>
      <c r="K39" s="257"/>
      <c r="L39" s="251"/>
      <c r="M39" s="251"/>
    </row>
    <row r="40" spans="1:13">
      <c r="A40" s="254"/>
      <c r="B40" s="255"/>
      <c r="C40" s="251"/>
      <c r="E40" s="251"/>
      <c r="F40" s="251"/>
      <c r="G40" s="256"/>
      <c r="H40" s="256"/>
      <c r="I40" s="257"/>
      <c r="J40" s="251"/>
      <c r="K40" s="257"/>
      <c r="L40" s="251"/>
      <c r="M40" s="251"/>
    </row>
    <row r="41" spans="1:13">
      <c r="A41" s="254"/>
      <c r="B41" s="255"/>
      <c r="C41" s="251"/>
      <c r="E41" s="251"/>
      <c r="F41" s="251"/>
      <c r="G41" s="256"/>
      <c r="H41" s="256"/>
      <c r="I41" s="257"/>
      <c r="J41" s="251"/>
      <c r="K41" s="257"/>
      <c r="L41" s="251"/>
      <c r="M41" s="251"/>
    </row>
    <row r="42" spans="1:13">
      <c r="A42" s="254"/>
      <c r="B42" s="255"/>
      <c r="C42" s="251"/>
      <c r="E42" s="251"/>
      <c r="F42" s="251"/>
      <c r="G42" s="256"/>
      <c r="H42" s="256"/>
      <c r="I42" s="257"/>
      <c r="J42" s="251"/>
      <c r="K42" s="257"/>
      <c r="L42" s="251"/>
      <c r="M42" s="251"/>
    </row>
    <row r="43" spans="1:13">
      <c r="A43" s="254"/>
      <c r="B43" s="255"/>
      <c r="C43" s="251"/>
      <c r="E43" s="251"/>
      <c r="F43" s="251"/>
      <c r="G43" s="256"/>
      <c r="H43" s="256"/>
      <c r="I43" s="257"/>
      <c r="J43" s="251"/>
      <c r="K43" s="257"/>
      <c r="L43" s="251"/>
      <c r="M43" s="251"/>
    </row>
    <row r="44" spans="1:13">
      <c r="A44" s="254"/>
      <c r="B44" s="255"/>
      <c r="C44" s="251"/>
      <c r="E44" s="251"/>
      <c r="F44" s="251"/>
      <c r="G44" s="256"/>
      <c r="H44" s="256"/>
      <c r="I44" s="257"/>
      <c r="J44" s="251"/>
      <c r="K44" s="257"/>
      <c r="L44" s="251"/>
      <c r="M44" s="251"/>
    </row>
    <row r="45" spans="1:13">
      <c r="A45" s="254"/>
      <c r="B45" s="255"/>
      <c r="C45" s="251"/>
      <c r="E45" s="251"/>
      <c r="F45" s="251"/>
      <c r="G45" s="256"/>
      <c r="H45" s="256"/>
      <c r="I45" s="257"/>
      <c r="J45" s="251"/>
      <c r="K45" s="257"/>
      <c r="L45" s="251"/>
      <c r="M45" s="251"/>
    </row>
    <row r="46" spans="1:13">
      <c r="A46" s="254"/>
      <c r="B46" s="255"/>
      <c r="C46" s="251"/>
      <c r="E46" s="251"/>
      <c r="F46" s="251"/>
      <c r="G46" s="256"/>
      <c r="H46" s="256"/>
      <c r="I46" s="257"/>
      <c r="J46" s="251"/>
      <c r="K46" s="257"/>
      <c r="L46" s="251"/>
      <c r="M46" s="251"/>
    </row>
    <row r="47" spans="1:13">
      <c r="A47" s="254"/>
      <c r="B47" s="255"/>
      <c r="C47" s="251"/>
      <c r="E47" s="251"/>
      <c r="F47" s="251"/>
      <c r="G47" s="256"/>
      <c r="H47" s="256"/>
      <c r="I47" s="257"/>
      <c r="J47" s="251"/>
      <c r="K47" s="257"/>
      <c r="L47" s="251"/>
      <c r="M47" s="251"/>
    </row>
    <row r="48" spans="1:13">
      <c r="A48" s="254"/>
      <c r="B48" s="255"/>
      <c r="C48" s="251"/>
      <c r="E48" s="251"/>
      <c r="F48" s="251"/>
      <c r="G48" s="256"/>
      <c r="H48" s="256"/>
      <c r="I48" s="257"/>
      <c r="J48" s="251"/>
      <c r="K48" s="257"/>
      <c r="L48" s="251"/>
      <c r="M48" s="251"/>
    </row>
    <row r="49" spans="1:13">
      <c r="A49" s="254"/>
      <c r="B49" s="255"/>
      <c r="C49" s="251"/>
      <c r="E49" s="251"/>
      <c r="F49" s="251"/>
      <c r="G49" s="256"/>
      <c r="H49" s="256"/>
      <c r="I49" s="257"/>
      <c r="J49" s="251"/>
      <c r="K49" s="257"/>
      <c r="L49" s="251"/>
      <c r="M49" s="251"/>
    </row>
    <row r="50" spans="1:13">
      <c r="A50" s="254"/>
      <c r="B50" s="255"/>
      <c r="C50" s="251"/>
      <c r="E50" s="251"/>
      <c r="F50" s="251"/>
      <c r="G50" s="256"/>
      <c r="H50" s="256"/>
      <c r="I50" s="257"/>
      <c r="J50" s="251"/>
      <c r="K50" s="257"/>
      <c r="L50" s="251"/>
      <c r="M50" s="251"/>
    </row>
    <row r="51" spans="1:13">
      <c r="A51" s="254"/>
      <c r="B51" s="255"/>
      <c r="C51" s="251"/>
      <c r="E51" s="251"/>
      <c r="F51" s="251"/>
      <c r="G51" s="256"/>
      <c r="H51" s="256"/>
      <c r="I51" s="257"/>
      <c r="J51" s="251"/>
      <c r="K51" s="257"/>
      <c r="L51" s="251"/>
      <c r="M51" s="251"/>
    </row>
    <row r="52" spans="1:13">
      <c r="A52" s="254"/>
      <c r="B52" s="255"/>
      <c r="C52" s="251"/>
      <c r="E52" s="251"/>
      <c r="F52" s="251"/>
      <c r="G52" s="256"/>
      <c r="H52" s="256"/>
      <c r="I52" s="257"/>
      <c r="J52" s="251"/>
      <c r="K52" s="257"/>
      <c r="L52" s="251"/>
      <c r="M52" s="251"/>
    </row>
    <row r="53" spans="1:13">
      <c r="A53" s="254"/>
      <c r="B53" s="255"/>
      <c r="C53" s="251"/>
      <c r="E53" s="251"/>
      <c r="F53" s="251"/>
      <c r="G53" s="256"/>
      <c r="H53" s="256"/>
      <c r="I53" s="257"/>
      <c r="J53" s="251"/>
      <c r="K53" s="257"/>
      <c r="L53" s="251"/>
      <c r="M53" s="251"/>
    </row>
    <row r="54" spans="1:13">
      <c r="A54" s="254"/>
      <c r="B54" s="255"/>
      <c r="C54" s="251"/>
      <c r="E54" s="251"/>
      <c r="F54" s="251"/>
      <c r="G54" s="256"/>
      <c r="H54" s="256"/>
      <c r="I54" s="257"/>
      <c r="J54" s="251"/>
      <c r="K54" s="257"/>
      <c r="L54" s="251"/>
      <c r="M54" s="251"/>
    </row>
    <row r="55" spans="1:13">
      <c r="A55" s="254"/>
      <c r="B55" s="255"/>
      <c r="C55" s="251"/>
      <c r="E55" s="251"/>
      <c r="F55" s="251"/>
      <c r="G55" s="256"/>
      <c r="H55" s="256"/>
      <c r="I55" s="257"/>
      <c r="J55" s="251"/>
      <c r="K55" s="257"/>
      <c r="L55" s="251"/>
      <c r="M55" s="251"/>
    </row>
    <row r="56" spans="1:13" s="44" customFormat="1">
      <c r="A56" s="805"/>
      <c r="B56" s="806"/>
      <c r="C56" s="256"/>
      <c r="D56" s="256"/>
      <c r="E56" s="256"/>
      <c r="F56" s="256"/>
      <c r="G56" s="256"/>
      <c r="H56" s="256"/>
      <c r="I56" s="807"/>
      <c r="J56" s="256"/>
      <c r="K56" s="807"/>
      <c r="L56" s="256"/>
      <c r="M56" s="256"/>
    </row>
    <row r="57" spans="1:13" s="44" customFormat="1">
      <c r="A57" s="805"/>
      <c r="B57" s="806"/>
      <c r="C57" s="256"/>
      <c r="D57" s="256"/>
      <c r="E57" s="256"/>
      <c r="F57" s="256"/>
      <c r="G57" s="256"/>
      <c r="H57" s="256"/>
      <c r="I57" s="807"/>
      <c r="J57" s="256"/>
      <c r="K57" s="807"/>
      <c r="L57" s="256"/>
      <c r="M57" s="256"/>
    </row>
    <row r="58" spans="1:13" s="44" customFormat="1">
      <c r="A58" s="805"/>
      <c r="B58" s="806"/>
      <c r="C58" s="256"/>
      <c r="D58" s="256"/>
      <c r="E58" s="256"/>
      <c r="F58" s="256"/>
      <c r="G58" s="256"/>
      <c r="H58" s="256"/>
      <c r="I58" s="807"/>
      <c r="J58" s="256"/>
      <c r="K58" s="807"/>
      <c r="L58" s="256"/>
      <c r="M58" s="256"/>
    </row>
    <row r="59" spans="1:13" s="44" customFormat="1">
      <c r="A59" s="805"/>
      <c r="B59" s="806"/>
      <c r="C59" s="256"/>
      <c r="D59" s="256"/>
      <c r="E59" s="256"/>
      <c r="F59" s="256"/>
      <c r="G59" s="256"/>
      <c r="H59" s="256"/>
      <c r="I59" s="807"/>
      <c r="J59" s="256"/>
      <c r="K59" s="807"/>
      <c r="L59" s="256"/>
      <c r="M59" s="256"/>
    </row>
    <row r="60" spans="1:13" s="44" customFormat="1">
      <c r="A60" s="805"/>
      <c r="B60" s="806"/>
      <c r="C60" s="256"/>
      <c r="D60" s="256"/>
      <c r="E60" s="256"/>
      <c r="F60" s="256"/>
      <c r="G60" s="256"/>
      <c r="H60" s="256"/>
      <c r="I60" s="807"/>
      <c r="J60" s="256"/>
      <c r="K60" s="807"/>
      <c r="L60" s="256"/>
      <c r="M60" s="256"/>
    </row>
    <row r="61" spans="1:13" s="44" customFormat="1">
      <c r="A61" s="805"/>
      <c r="B61" s="806"/>
      <c r="C61" s="256"/>
      <c r="D61" s="256"/>
      <c r="E61" s="256"/>
      <c r="F61" s="256"/>
      <c r="G61" s="256"/>
      <c r="H61" s="256"/>
      <c r="I61" s="807"/>
      <c r="J61" s="256"/>
      <c r="K61" s="807"/>
      <c r="L61" s="256"/>
      <c r="M61" s="256"/>
    </row>
    <row r="62" spans="1:13" s="44" customFormat="1">
      <c r="A62" s="805"/>
      <c r="B62" s="806"/>
      <c r="C62" s="256"/>
      <c r="D62" s="256"/>
      <c r="E62" s="256"/>
      <c r="F62" s="256"/>
      <c r="G62" s="256"/>
      <c r="H62" s="256"/>
      <c r="I62" s="807"/>
      <c r="J62" s="256"/>
      <c r="K62" s="807"/>
      <c r="L62" s="256"/>
      <c r="M62" s="256"/>
    </row>
    <row r="63" spans="1:13" s="44" customFormat="1">
      <c r="A63" s="805"/>
      <c r="B63" s="806"/>
      <c r="C63" s="256"/>
      <c r="D63" s="256"/>
      <c r="E63" s="256"/>
      <c r="F63" s="256"/>
      <c r="G63" s="256"/>
      <c r="H63" s="256"/>
      <c r="I63" s="807"/>
      <c r="J63" s="256"/>
      <c r="K63" s="807"/>
      <c r="L63" s="256"/>
      <c r="M63" s="256"/>
    </row>
    <row r="64" spans="1:13" s="44" customFormat="1">
      <c r="A64" s="805"/>
      <c r="B64" s="806"/>
      <c r="C64" s="256"/>
      <c r="D64" s="256"/>
      <c r="E64" s="256"/>
      <c r="F64" s="256"/>
      <c r="G64" s="256"/>
      <c r="H64" s="256"/>
      <c r="I64" s="807"/>
      <c r="J64" s="256"/>
      <c r="K64" s="807"/>
      <c r="L64" s="256"/>
      <c r="M64" s="256"/>
    </row>
    <row r="65" spans="1:13" s="44" customFormat="1">
      <c r="A65" s="805"/>
      <c r="B65" s="806"/>
      <c r="C65" s="256"/>
      <c r="D65" s="256"/>
      <c r="E65" s="256"/>
      <c r="F65" s="256"/>
      <c r="G65" s="256"/>
      <c r="H65" s="256"/>
      <c r="I65" s="807"/>
      <c r="J65" s="256"/>
      <c r="K65" s="807"/>
      <c r="L65" s="256"/>
      <c r="M65" s="256"/>
    </row>
    <row r="66" spans="1:13" s="44" customFormat="1">
      <c r="A66" s="805"/>
      <c r="B66" s="806"/>
      <c r="C66" s="256"/>
      <c r="D66" s="256"/>
      <c r="E66" s="256"/>
      <c r="F66" s="256"/>
      <c r="G66" s="256"/>
      <c r="H66" s="256"/>
      <c r="I66" s="807"/>
      <c r="J66" s="256"/>
      <c r="K66" s="807"/>
      <c r="L66" s="256"/>
      <c r="M66" s="256"/>
    </row>
    <row r="67" spans="1:13" s="44" customFormat="1">
      <c r="A67" s="805"/>
      <c r="B67" s="806"/>
      <c r="C67" s="256"/>
      <c r="D67" s="256"/>
      <c r="E67" s="256"/>
      <c r="F67" s="256"/>
      <c r="G67" s="256"/>
      <c r="H67" s="256"/>
      <c r="I67" s="807"/>
      <c r="J67" s="256"/>
      <c r="K67" s="807"/>
      <c r="L67" s="256"/>
      <c r="M67" s="256"/>
    </row>
    <row r="68" spans="1:13" s="44" customFormat="1">
      <c r="A68" s="805"/>
      <c r="B68" s="806"/>
      <c r="C68" s="256"/>
      <c r="D68" s="256"/>
      <c r="E68" s="256"/>
      <c r="F68" s="256"/>
      <c r="G68" s="256"/>
      <c r="H68" s="256"/>
      <c r="I68" s="807"/>
      <c r="J68" s="256"/>
      <c r="K68" s="807"/>
      <c r="L68" s="256"/>
      <c r="M68" s="256"/>
    </row>
    <row r="69" spans="1:13" s="44" customFormat="1">
      <c r="A69" s="805"/>
      <c r="B69" s="806"/>
      <c r="C69" s="256"/>
      <c r="D69" s="256"/>
      <c r="E69" s="256"/>
      <c r="F69" s="256"/>
      <c r="G69" s="256"/>
      <c r="H69" s="256"/>
      <c r="I69" s="807"/>
      <c r="J69" s="256"/>
      <c r="K69" s="807"/>
      <c r="L69" s="256"/>
      <c r="M69" s="256"/>
    </row>
    <row r="70" spans="1:13" s="44" customFormat="1">
      <c r="A70" s="805"/>
      <c r="B70" s="806"/>
      <c r="C70" s="256"/>
      <c r="D70" s="256"/>
      <c r="E70" s="256"/>
      <c r="F70" s="256"/>
      <c r="G70" s="256"/>
      <c r="H70" s="256"/>
      <c r="I70" s="807"/>
      <c r="J70" s="256"/>
      <c r="K70" s="807"/>
      <c r="L70" s="256"/>
      <c r="M70" s="256"/>
    </row>
    <row r="71" spans="1:13" s="44" customFormat="1">
      <c r="A71" s="805"/>
      <c r="B71" s="806"/>
      <c r="C71" s="256"/>
      <c r="D71" s="256"/>
      <c r="E71" s="256"/>
      <c r="F71" s="256"/>
      <c r="G71" s="256"/>
      <c r="H71" s="256"/>
      <c r="I71" s="807"/>
      <c r="J71" s="256"/>
      <c r="K71" s="807"/>
      <c r="L71" s="256"/>
      <c r="M71" s="256"/>
    </row>
    <row r="72" spans="1:13" s="44" customFormat="1">
      <c r="A72" s="805"/>
      <c r="B72" s="806"/>
      <c r="C72" s="256"/>
      <c r="D72" s="256"/>
      <c r="E72" s="256"/>
      <c r="F72" s="256"/>
      <c r="G72" s="256"/>
      <c r="H72" s="256"/>
      <c r="I72" s="807"/>
      <c r="J72" s="256"/>
      <c r="K72" s="807"/>
      <c r="L72" s="256"/>
      <c r="M72" s="256"/>
    </row>
    <row r="73" spans="1:13" s="44" customFormat="1">
      <c r="A73" s="805"/>
      <c r="B73" s="806"/>
      <c r="C73" s="256"/>
      <c r="D73" s="256"/>
      <c r="E73" s="256"/>
      <c r="F73" s="256"/>
      <c r="G73" s="256"/>
      <c r="H73" s="256"/>
      <c r="I73" s="807"/>
      <c r="J73" s="256"/>
      <c r="K73" s="807"/>
      <c r="L73" s="256"/>
      <c r="M73" s="256"/>
    </row>
    <row r="74" spans="1:13" s="44" customFormat="1">
      <c r="A74" s="805"/>
      <c r="B74" s="806"/>
      <c r="C74" s="256"/>
      <c r="D74" s="256"/>
      <c r="E74" s="256"/>
      <c r="F74" s="256"/>
      <c r="G74" s="256"/>
      <c r="H74" s="256"/>
      <c r="I74" s="807"/>
      <c r="J74" s="256"/>
      <c r="K74" s="807"/>
      <c r="L74" s="256"/>
      <c r="M74" s="256"/>
    </row>
    <row r="75" spans="1:13" s="44" customFormat="1">
      <c r="A75" s="805"/>
      <c r="B75" s="806"/>
      <c r="C75" s="256"/>
      <c r="D75" s="256"/>
      <c r="E75" s="256"/>
      <c r="F75" s="256"/>
      <c r="G75" s="256"/>
      <c r="H75" s="256"/>
      <c r="I75" s="807"/>
      <c r="J75" s="256"/>
      <c r="K75" s="807"/>
      <c r="L75" s="256"/>
      <c r="M75" s="256"/>
    </row>
    <row r="76" spans="1:13" s="44" customFormat="1">
      <c r="A76" s="805"/>
      <c r="B76" s="806"/>
      <c r="C76" s="256"/>
      <c r="D76" s="256"/>
      <c r="E76" s="256"/>
      <c r="F76" s="256"/>
      <c r="G76" s="256"/>
      <c r="H76" s="256"/>
      <c r="I76" s="807"/>
      <c r="J76" s="256"/>
      <c r="K76" s="807"/>
      <c r="L76" s="256"/>
      <c r="M76" s="256"/>
    </row>
    <row r="77" spans="1:13" s="44" customFormat="1">
      <c r="A77" s="805"/>
      <c r="B77" s="806"/>
      <c r="C77" s="256"/>
      <c r="D77" s="256"/>
      <c r="E77" s="256"/>
      <c r="F77" s="256"/>
      <c r="G77" s="256"/>
      <c r="H77" s="256"/>
      <c r="I77" s="807"/>
      <c r="J77" s="256"/>
      <c r="K77" s="807"/>
      <c r="L77" s="256"/>
      <c r="M77" s="256"/>
    </row>
    <row r="78" spans="1:13" s="44" customFormat="1">
      <c r="A78" s="805"/>
      <c r="B78" s="806"/>
      <c r="C78" s="256"/>
      <c r="D78" s="256"/>
      <c r="E78" s="256"/>
      <c r="F78" s="256"/>
      <c r="G78" s="256"/>
      <c r="H78" s="256"/>
      <c r="I78" s="807"/>
      <c r="J78" s="256"/>
      <c r="K78" s="807"/>
      <c r="L78" s="256"/>
      <c r="M78" s="256"/>
    </row>
    <row r="79" spans="1:13" s="44" customFormat="1">
      <c r="A79" s="805"/>
      <c r="B79" s="806"/>
      <c r="C79" s="256"/>
      <c r="D79" s="256"/>
      <c r="E79" s="256"/>
      <c r="F79" s="256"/>
      <c r="G79" s="256"/>
      <c r="H79" s="256"/>
      <c r="I79" s="807"/>
      <c r="J79" s="256"/>
      <c r="K79" s="807"/>
      <c r="L79" s="256"/>
      <c r="M79" s="256"/>
    </row>
    <row r="80" spans="1:13" s="44" customFormat="1">
      <c r="A80" s="805"/>
      <c r="B80" s="806"/>
      <c r="C80" s="256"/>
      <c r="D80" s="256"/>
      <c r="E80" s="256"/>
      <c r="F80" s="256"/>
      <c r="G80" s="256"/>
      <c r="H80" s="256"/>
      <c r="I80" s="807"/>
      <c r="J80" s="256"/>
      <c r="K80" s="807"/>
      <c r="L80" s="256"/>
      <c r="M80" s="256"/>
    </row>
    <row r="81" spans="1:13" s="44" customFormat="1">
      <c r="A81" s="805"/>
      <c r="B81" s="806"/>
      <c r="C81" s="256"/>
      <c r="D81" s="256"/>
      <c r="E81" s="256"/>
      <c r="F81" s="256"/>
      <c r="G81" s="256"/>
      <c r="H81" s="256"/>
      <c r="I81" s="807"/>
      <c r="J81" s="256"/>
      <c r="K81" s="807"/>
      <c r="L81" s="256"/>
      <c r="M81" s="256"/>
    </row>
    <row r="82" spans="1:13" s="44" customFormat="1">
      <c r="A82" s="805"/>
      <c r="B82" s="806"/>
      <c r="C82" s="256"/>
      <c r="D82" s="256"/>
      <c r="E82" s="256"/>
      <c r="F82" s="256"/>
      <c r="G82" s="256"/>
      <c r="H82" s="256"/>
      <c r="I82" s="807"/>
      <c r="J82" s="256"/>
      <c r="K82" s="807"/>
      <c r="L82" s="256"/>
      <c r="M82" s="256"/>
    </row>
    <row r="83" spans="1:13" s="44" customFormat="1">
      <c r="A83" s="805"/>
      <c r="B83" s="806"/>
      <c r="C83" s="256"/>
      <c r="D83" s="256"/>
      <c r="E83" s="256"/>
      <c r="F83" s="256"/>
      <c r="G83" s="256"/>
      <c r="H83" s="256"/>
      <c r="I83" s="807"/>
      <c r="J83" s="256"/>
      <c r="K83" s="807"/>
      <c r="L83" s="256"/>
      <c r="M83" s="256"/>
    </row>
    <row r="84" spans="1:13" s="44" customFormat="1">
      <c r="A84" s="805"/>
      <c r="B84" s="806"/>
      <c r="C84" s="256"/>
      <c r="D84" s="256"/>
      <c r="E84" s="256"/>
      <c r="F84" s="256"/>
      <c r="G84" s="256"/>
      <c r="H84" s="256"/>
      <c r="I84" s="807"/>
      <c r="J84" s="256"/>
      <c r="K84" s="807"/>
      <c r="L84" s="256"/>
      <c r="M84" s="256"/>
    </row>
    <row r="85" spans="1:13" s="44" customFormat="1">
      <c r="A85" s="805"/>
      <c r="B85" s="806"/>
      <c r="C85" s="256"/>
      <c r="D85" s="256"/>
      <c r="E85" s="256"/>
      <c r="F85" s="256"/>
      <c r="G85" s="256"/>
      <c r="H85" s="256"/>
      <c r="I85" s="807"/>
      <c r="J85" s="256"/>
      <c r="K85" s="807"/>
      <c r="L85" s="256"/>
      <c r="M85" s="256"/>
    </row>
    <row r="86" spans="1:13" s="44" customFormat="1">
      <c r="A86" s="805"/>
      <c r="B86" s="806"/>
      <c r="C86" s="256"/>
      <c r="D86" s="256"/>
      <c r="E86" s="256"/>
      <c r="F86" s="256"/>
      <c r="G86" s="256"/>
      <c r="H86" s="256"/>
      <c r="I86" s="807"/>
      <c r="J86" s="256"/>
      <c r="K86" s="807"/>
      <c r="L86" s="256"/>
      <c r="M86" s="256"/>
    </row>
    <row r="87" spans="1:13" s="44" customFormat="1">
      <c r="A87" s="805"/>
      <c r="B87" s="806"/>
      <c r="C87" s="256"/>
      <c r="D87" s="256"/>
      <c r="E87" s="256"/>
      <c r="F87" s="256"/>
      <c r="G87" s="256"/>
      <c r="H87" s="256"/>
      <c r="I87" s="807"/>
      <c r="J87" s="256"/>
      <c r="K87" s="807"/>
      <c r="L87" s="256"/>
      <c r="M87" s="256"/>
    </row>
    <row r="88" spans="1:13" s="44" customFormat="1">
      <c r="A88" s="805"/>
      <c r="B88" s="806"/>
      <c r="C88" s="256"/>
      <c r="D88" s="256"/>
      <c r="E88" s="256"/>
      <c r="F88" s="256"/>
      <c r="G88" s="256"/>
      <c r="H88" s="256"/>
      <c r="I88" s="807"/>
      <c r="J88" s="256"/>
      <c r="K88" s="807"/>
      <c r="L88" s="256"/>
      <c r="M88" s="256"/>
    </row>
    <row r="89" spans="1:13" s="44" customFormat="1">
      <c r="A89" s="805"/>
      <c r="B89" s="806"/>
      <c r="C89" s="256"/>
      <c r="D89" s="256"/>
      <c r="E89" s="256"/>
      <c r="F89" s="256"/>
      <c r="G89" s="256"/>
      <c r="H89" s="256"/>
      <c r="I89" s="807"/>
      <c r="J89" s="256"/>
      <c r="K89" s="807"/>
      <c r="L89" s="256"/>
      <c r="M89" s="256"/>
    </row>
    <row r="90" spans="1:13" s="44" customFormat="1">
      <c r="A90" s="805"/>
      <c r="B90" s="806"/>
      <c r="C90" s="256"/>
      <c r="D90" s="256"/>
      <c r="E90" s="256"/>
      <c r="F90" s="256"/>
      <c r="G90" s="256"/>
      <c r="H90" s="256"/>
      <c r="I90" s="807"/>
      <c r="J90" s="256"/>
      <c r="K90" s="807"/>
      <c r="L90" s="256"/>
      <c r="M90" s="256"/>
    </row>
    <row r="91" spans="1:13" s="44" customFormat="1">
      <c r="A91" s="805"/>
      <c r="B91" s="806"/>
      <c r="C91" s="256"/>
      <c r="D91" s="256"/>
      <c r="E91" s="256"/>
      <c r="F91" s="256"/>
      <c r="G91" s="256"/>
      <c r="H91" s="256"/>
      <c r="I91" s="807"/>
      <c r="J91" s="256"/>
      <c r="K91" s="807"/>
      <c r="L91" s="256"/>
      <c r="M91" s="256"/>
    </row>
    <row r="92" spans="1:13" s="44" customFormat="1">
      <c r="A92" s="805"/>
      <c r="B92" s="806"/>
      <c r="C92" s="256"/>
      <c r="D92" s="256"/>
      <c r="E92" s="256"/>
      <c r="F92" s="256"/>
      <c r="G92" s="256"/>
      <c r="H92" s="256"/>
      <c r="I92" s="807"/>
      <c r="J92" s="256"/>
      <c r="K92" s="807"/>
      <c r="L92" s="256"/>
      <c r="M92" s="256"/>
    </row>
    <row r="93" spans="1:13" s="44" customFormat="1">
      <c r="A93" s="805"/>
      <c r="B93" s="806"/>
      <c r="C93" s="256"/>
      <c r="D93" s="256"/>
      <c r="E93" s="256"/>
      <c r="F93" s="256"/>
      <c r="G93" s="256"/>
      <c r="H93" s="256"/>
      <c r="I93" s="807"/>
      <c r="J93" s="256"/>
      <c r="K93" s="807"/>
      <c r="L93" s="256"/>
      <c r="M93" s="256"/>
    </row>
    <row r="94" spans="1:13" s="44" customFormat="1">
      <c r="A94" s="805"/>
      <c r="B94" s="806"/>
      <c r="C94" s="256"/>
      <c r="D94" s="256"/>
      <c r="E94" s="256"/>
      <c r="F94" s="256"/>
      <c r="G94" s="256"/>
      <c r="H94" s="256"/>
      <c r="I94" s="807"/>
      <c r="J94" s="256"/>
      <c r="K94" s="807"/>
      <c r="L94" s="256"/>
      <c r="M94" s="256"/>
    </row>
    <row r="95" spans="1:13" s="44" customFormat="1">
      <c r="A95" s="805"/>
      <c r="B95" s="806"/>
      <c r="C95" s="256"/>
      <c r="D95" s="256"/>
      <c r="E95" s="256"/>
      <c r="F95" s="256"/>
      <c r="G95" s="256"/>
      <c r="H95" s="256"/>
      <c r="I95" s="807"/>
      <c r="J95" s="256"/>
      <c r="K95" s="807"/>
      <c r="L95" s="256"/>
      <c r="M95" s="256"/>
    </row>
    <row r="96" spans="1:13">
      <c r="A96" s="254"/>
      <c r="B96" s="255"/>
      <c r="C96" s="251"/>
      <c r="E96" s="251"/>
      <c r="F96" s="251"/>
      <c r="G96" s="256"/>
      <c r="H96" s="256"/>
      <c r="I96" s="257"/>
      <c r="J96" s="251"/>
      <c r="K96" s="257"/>
      <c r="L96" s="251"/>
      <c r="M96" s="251"/>
    </row>
    <row r="97" spans="1:13">
      <c r="A97" s="254"/>
      <c r="B97" s="255"/>
      <c r="C97" s="251"/>
      <c r="E97" s="251"/>
      <c r="F97" s="251"/>
      <c r="G97" s="256"/>
      <c r="H97" s="256"/>
      <c r="I97" s="257"/>
      <c r="J97" s="251"/>
      <c r="K97" s="257"/>
      <c r="L97" s="251"/>
      <c r="M97" s="251"/>
    </row>
    <row r="98" spans="1:13">
      <c r="A98" s="254"/>
      <c r="B98" s="255"/>
      <c r="C98" s="251"/>
      <c r="E98" s="251"/>
      <c r="F98" s="251"/>
      <c r="G98" s="256"/>
      <c r="H98" s="256"/>
      <c r="I98" s="257"/>
      <c r="J98" s="251"/>
      <c r="K98" s="257"/>
      <c r="L98" s="251"/>
      <c r="M98" s="251"/>
    </row>
    <row r="99" spans="1:13">
      <c r="A99" s="254"/>
      <c r="B99" s="255"/>
      <c r="C99" s="251"/>
      <c r="E99" s="251"/>
      <c r="F99" s="251"/>
      <c r="G99" s="256"/>
      <c r="H99" s="256"/>
      <c r="I99" s="257"/>
      <c r="J99" s="251"/>
      <c r="K99" s="257"/>
      <c r="L99" s="251"/>
      <c r="M99" s="251"/>
    </row>
    <row r="100" spans="1:13">
      <c r="A100" s="254"/>
      <c r="B100" s="255"/>
      <c r="C100" s="251"/>
      <c r="E100" s="251"/>
      <c r="F100" s="251"/>
      <c r="G100" s="256"/>
      <c r="H100" s="256"/>
      <c r="I100" s="257"/>
      <c r="J100" s="251"/>
      <c r="K100" s="257"/>
      <c r="L100" s="251"/>
      <c r="M100" s="251"/>
    </row>
    <row r="101" spans="1:13">
      <c r="A101" s="254"/>
      <c r="B101" s="255"/>
      <c r="C101" s="251"/>
      <c r="E101" s="251"/>
      <c r="F101" s="251"/>
      <c r="G101" s="256"/>
      <c r="H101" s="256"/>
      <c r="I101" s="257"/>
      <c r="J101" s="251"/>
      <c r="K101" s="257"/>
      <c r="L101" s="251"/>
      <c r="M101" s="251"/>
    </row>
    <row r="102" spans="1:13">
      <c r="A102" s="254"/>
      <c r="B102" s="255"/>
      <c r="C102" s="251"/>
      <c r="E102" s="251"/>
      <c r="F102" s="251"/>
      <c r="G102" s="256"/>
      <c r="H102" s="256"/>
      <c r="I102" s="257"/>
      <c r="J102" s="251"/>
      <c r="K102" s="257"/>
      <c r="L102" s="251"/>
      <c r="M102" s="251"/>
    </row>
    <row r="103" spans="1:13">
      <c r="A103" s="254"/>
      <c r="B103" s="255"/>
      <c r="C103" s="251"/>
      <c r="E103" s="251"/>
      <c r="F103" s="251"/>
      <c r="G103" s="256"/>
      <c r="H103" s="256"/>
      <c r="I103" s="257"/>
      <c r="J103" s="251"/>
      <c r="K103" s="257"/>
      <c r="L103" s="251"/>
      <c r="M103" s="251"/>
    </row>
    <row r="104" spans="1:13">
      <c r="A104" s="254"/>
      <c r="B104" s="255"/>
      <c r="C104" s="251"/>
      <c r="E104" s="251"/>
      <c r="F104" s="251"/>
      <c r="G104" s="256"/>
      <c r="H104" s="256"/>
      <c r="I104" s="257"/>
      <c r="J104" s="251"/>
      <c r="K104" s="257"/>
      <c r="L104" s="251"/>
      <c r="M104" s="251"/>
    </row>
    <row r="105" spans="1:13">
      <c r="A105" s="254"/>
      <c r="B105" s="255"/>
      <c r="C105" s="251"/>
      <c r="E105" s="251"/>
      <c r="F105" s="251"/>
      <c r="G105" s="256"/>
      <c r="H105" s="256"/>
      <c r="I105" s="257"/>
      <c r="J105" s="251"/>
      <c r="K105" s="257"/>
      <c r="L105" s="251"/>
      <c r="M105" s="251"/>
    </row>
    <row r="106" spans="1:13">
      <c r="A106" s="254"/>
      <c r="B106" s="255"/>
      <c r="C106" s="251"/>
      <c r="E106" s="251"/>
      <c r="F106" s="251"/>
      <c r="G106" s="256"/>
      <c r="H106" s="256"/>
      <c r="I106" s="257"/>
      <c r="J106" s="251"/>
      <c r="K106" s="257"/>
      <c r="L106" s="251"/>
      <c r="M106" s="251"/>
    </row>
    <row r="107" spans="1:13">
      <c r="A107" s="254"/>
      <c r="B107" s="255"/>
      <c r="C107" s="251"/>
      <c r="E107" s="251"/>
      <c r="F107" s="251"/>
      <c r="G107" s="256"/>
      <c r="H107" s="256"/>
      <c r="I107" s="257"/>
      <c r="J107" s="251"/>
      <c r="K107" s="257"/>
      <c r="L107" s="251"/>
      <c r="M107" s="251"/>
    </row>
    <row r="108" spans="1:13">
      <c r="A108" s="254"/>
      <c r="B108" s="255"/>
      <c r="C108" s="251"/>
      <c r="E108" s="251"/>
      <c r="F108" s="251"/>
      <c r="G108" s="256"/>
      <c r="H108" s="256"/>
      <c r="I108" s="257"/>
      <c r="J108" s="251"/>
      <c r="K108" s="257"/>
      <c r="L108" s="251"/>
      <c r="M108" s="251"/>
    </row>
    <row r="109" spans="1:13">
      <c r="A109" s="254"/>
      <c r="B109" s="255"/>
      <c r="C109" s="251"/>
      <c r="E109" s="251"/>
      <c r="F109" s="251"/>
      <c r="G109" s="256"/>
      <c r="H109" s="256"/>
      <c r="I109" s="257"/>
      <c r="J109" s="251"/>
      <c r="K109" s="257"/>
      <c r="L109" s="251"/>
      <c r="M109" s="251"/>
    </row>
    <row r="110" spans="1:13">
      <c r="A110" s="254"/>
      <c r="B110" s="255"/>
      <c r="C110" s="251"/>
      <c r="E110" s="251"/>
      <c r="F110" s="251"/>
      <c r="G110" s="256"/>
      <c r="H110" s="256"/>
      <c r="I110" s="257"/>
      <c r="J110" s="251"/>
      <c r="K110" s="257"/>
      <c r="L110" s="251"/>
      <c r="M110" s="251"/>
    </row>
    <row r="111" spans="1:13">
      <c r="A111" s="254"/>
      <c r="B111" s="255"/>
      <c r="C111" s="251"/>
      <c r="E111" s="251"/>
      <c r="F111" s="251"/>
      <c r="G111" s="256"/>
      <c r="H111" s="256"/>
      <c r="I111" s="257"/>
      <c r="J111" s="251"/>
      <c r="K111" s="257"/>
      <c r="L111" s="251"/>
      <c r="M111" s="251"/>
    </row>
    <row r="112" spans="1:13">
      <c r="A112" s="254"/>
      <c r="B112" s="255"/>
      <c r="C112" s="251"/>
      <c r="E112" s="251"/>
      <c r="F112" s="251"/>
      <c r="G112" s="256"/>
      <c r="H112" s="256"/>
      <c r="I112" s="257"/>
      <c r="J112" s="251"/>
      <c r="K112" s="257"/>
      <c r="L112" s="251"/>
      <c r="M112" s="251"/>
    </row>
    <row r="113" spans="1:13">
      <c r="A113" s="254"/>
      <c r="B113" s="255"/>
      <c r="C113" s="251"/>
      <c r="E113" s="251"/>
      <c r="F113" s="251"/>
      <c r="G113" s="256"/>
      <c r="H113" s="256"/>
      <c r="I113" s="257"/>
      <c r="J113" s="251"/>
      <c r="K113" s="257"/>
      <c r="L113" s="251"/>
      <c r="M113" s="251"/>
    </row>
    <row r="114" spans="1:13">
      <c r="A114" s="254"/>
      <c r="B114" s="255"/>
      <c r="C114" s="251"/>
      <c r="E114" s="251"/>
      <c r="F114" s="251"/>
      <c r="G114" s="256"/>
      <c r="H114" s="256"/>
      <c r="I114" s="257"/>
      <c r="J114" s="251"/>
      <c r="K114" s="257"/>
      <c r="L114" s="251"/>
      <c r="M114" s="251"/>
    </row>
    <row r="115" spans="1:13">
      <c r="A115" s="254"/>
      <c r="B115" s="255"/>
      <c r="C115" s="251"/>
      <c r="E115" s="251"/>
      <c r="F115" s="251"/>
      <c r="G115" s="256"/>
      <c r="H115" s="256"/>
      <c r="I115" s="257"/>
      <c r="J115" s="251"/>
      <c r="K115" s="257"/>
      <c r="L115" s="251"/>
      <c r="M115" s="251"/>
    </row>
    <row r="116" spans="1:13">
      <c r="A116" s="254"/>
      <c r="B116" s="255"/>
      <c r="C116" s="251"/>
      <c r="E116" s="251"/>
      <c r="F116" s="251"/>
      <c r="G116" s="256"/>
      <c r="H116" s="256"/>
      <c r="I116" s="257"/>
      <c r="J116" s="251"/>
      <c r="K116" s="257"/>
      <c r="L116" s="251"/>
      <c r="M116" s="251"/>
    </row>
    <row r="117" spans="1:13">
      <c r="A117" s="254"/>
      <c r="B117" s="255"/>
      <c r="C117" s="251"/>
      <c r="E117" s="251"/>
      <c r="F117" s="251"/>
      <c r="G117" s="256"/>
      <c r="H117" s="256"/>
      <c r="I117" s="257"/>
      <c r="J117" s="251"/>
      <c r="K117" s="257"/>
      <c r="L117" s="251"/>
      <c r="M117" s="251"/>
    </row>
    <row r="118" spans="1:13">
      <c r="A118" s="254"/>
      <c r="B118" s="255"/>
      <c r="C118" s="251"/>
      <c r="E118" s="251"/>
      <c r="F118" s="251"/>
      <c r="G118" s="256"/>
      <c r="H118" s="256"/>
      <c r="I118" s="257"/>
      <c r="J118" s="251"/>
      <c r="K118" s="257"/>
      <c r="L118" s="251"/>
      <c r="M118" s="251"/>
    </row>
    <row r="119" spans="1:13">
      <c r="A119" s="254"/>
      <c r="B119" s="255"/>
      <c r="C119" s="251"/>
      <c r="E119" s="251"/>
      <c r="F119" s="251"/>
      <c r="G119" s="256"/>
      <c r="H119" s="256"/>
      <c r="I119" s="257"/>
      <c r="J119" s="251"/>
      <c r="K119" s="257"/>
      <c r="L119" s="251"/>
      <c r="M119" s="251"/>
    </row>
    <row r="120" spans="1:13">
      <c r="A120" s="254"/>
      <c r="B120" s="255"/>
      <c r="C120" s="251"/>
      <c r="E120" s="251"/>
      <c r="F120" s="251"/>
      <c r="G120" s="256"/>
      <c r="H120" s="256"/>
      <c r="I120" s="257"/>
      <c r="J120" s="251"/>
      <c r="K120" s="257"/>
      <c r="L120" s="251"/>
      <c r="M120" s="251"/>
    </row>
    <row r="121" spans="1:13">
      <c r="A121" s="254"/>
      <c r="B121" s="255"/>
      <c r="C121" s="251"/>
      <c r="E121" s="251"/>
      <c r="F121" s="251"/>
      <c r="G121" s="256"/>
      <c r="H121" s="256"/>
      <c r="I121" s="257"/>
      <c r="J121" s="251"/>
      <c r="K121" s="257"/>
      <c r="L121" s="251"/>
      <c r="M121" s="251"/>
    </row>
    <row r="122" spans="1:13">
      <c r="A122" s="254"/>
      <c r="B122" s="255"/>
      <c r="C122" s="251"/>
      <c r="E122" s="251"/>
      <c r="F122" s="251"/>
      <c r="G122" s="256"/>
      <c r="H122" s="256"/>
      <c r="I122" s="257"/>
      <c r="J122" s="251"/>
      <c r="K122" s="257"/>
      <c r="L122" s="251"/>
      <c r="M122" s="251"/>
    </row>
    <row r="123" spans="1:13">
      <c r="A123" s="254"/>
      <c r="B123" s="255"/>
      <c r="C123" s="251"/>
      <c r="E123" s="251"/>
      <c r="F123" s="251"/>
      <c r="G123" s="256"/>
      <c r="H123" s="256"/>
      <c r="I123" s="257"/>
      <c r="J123" s="251"/>
      <c r="K123" s="257"/>
      <c r="L123" s="251"/>
      <c r="M123" s="251"/>
    </row>
    <row r="124" spans="1:13">
      <c r="A124" s="254"/>
      <c r="B124" s="255"/>
      <c r="C124" s="251"/>
      <c r="E124" s="251"/>
      <c r="F124" s="251"/>
      <c r="G124" s="256"/>
      <c r="H124" s="256"/>
      <c r="I124" s="257"/>
      <c r="J124" s="251"/>
      <c r="K124" s="257"/>
      <c r="L124" s="251"/>
      <c r="M124" s="251"/>
    </row>
    <row r="125" spans="1:13">
      <c r="A125" s="254"/>
      <c r="B125" s="255"/>
      <c r="C125" s="251"/>
      <c r="E125" s="251"/>
      <c r="F125" s="251"/>
      <c r="G125" s="256"/>
      <c r="H125" s="256"/>
      <c r="I125" s="257"/>
      <c r="J125" s="251"/>
      <c r="K125" s="257"/>
      <c r="L125" s="251"/>
      <c r="M125" s="251"/>
    </row>
    <row r="126" spans="1:13">
      <c r="A126" s="254"/>
      <c r="B126" s="255"/>
      <c r="C126" s="251"/>
      <c r="E126" s="251"/>
      <c r="F126" s="251"/>
      <c r="G126" s="256"/>
      <c r="H126" s="256"/>
      <c r="I126" s="257"/>
      <c r="J126" s="251"/>
      <c r="K126" s="257"/>
      <c r="L126" s="251"/>
      <c r="M126" s="251"/>
    </row>
    <row r="127" spans="1:13">
      <c r="A127" s="254"/>
      <c r="B127" s="255"/>
      <c r="C127" s="251"/>
      <c r="E127" s="251"/>
      <c r="F127" s="251"/>
      <c r="G127" s="256"/>
      <c r="H127" s="256"/>
      <c r="I127" s="257"/>
      <c r="J127" s="251"/>
      <c r="K127" s="257"/>
      <c r="L127" s="251"/>
      <c r="M127" s="251"/>
    </row>
    <row r="128" spans="1:13">
      <c r="A128" s="254"/>
      <c r="B128" s="255"/>
      <c r="C128" s="251"/>
      <c r="E128" s="251"/>
      <c r="F128" s="251"/>
      <c r="G128" s="256"/>
      <c r="H128" s="256"/>
      <c r="I128" s="257"/>
      <c r="J128" s="251"/>
      <c r="K128" s="257"/>
      <c r="L128" s="251"/>
      <c r="M128" s="251"/>
    </row>
    <row r="129" spans="1:13">
      <c r="A129" s="254"/>
      <c r="B129" s="255"/>
      <c r="C129" s="251"/>
      <c r="E129" s="251"/>
      <c r="F129" s="251"/>
      <c r="G129" s="256"/>
      <c r="H129" s="256"/>
      <c r="I129" s="257"/>
      <c r="J129" s="251"/>
      <c r="K129" s="257"/>
      <c r="L129" s="251"/>
      <c r="M129" s="251"/>
    </row>
    <row r="130" spans="1:13">
      <c r="A130" s="254"/>
      <c r="B130" s="255"/>
      <c r="C130" s="251"/>
      <c r="E130" s="251"/>
      <c r="F130" s="251"/>
      <c r="G130" s="256"/>
      <c r="H130" s="256"/>
      <c r="I130" s="257"/>
      <c r="J130" s="251"/>
      <c r="K130" s="257"/>
      <c r="L130" s="251"/>
      <c r="M130" s="251"/>
    </row>
    <row r="131" spans="1:13">
      <c r="A131" s="254"/>
      <c r="B131" s="255"/>
      <c r="C131" s="251"/>
      <c r="E131" s="251"/>
      <c r="F131" s="251"/>
      <c r="G131" s="256"/>
      <c r="H131" s="256"/>
      <c r="I131" s="257"/>
      <c r="J131" s="251"/>
      <c r="K131" s="257"/>
      <c r="L131" s="251"/>
      <c r="M131" s="251"/>
    </row>
    <row r="132" spans="1:13">
      <c r="A132" s="254"/>
      <c r="B132" s="255"/>
      <c r="C132" s="251"/>
      <c r="E132" s="251"/>
      <c r="F132" s="251"/>
      <c r="G132" s="256"/>
      <c r="H132" s="256"/>
      <c r="I132" s="257"/>
      <c r="J132" s="251"/>
      <c r="K132" s="257"/>
      <c r="L132" s="251"/>
      <c r="M132" s="251"/>
    </row>
    <row r="133" spans="1:13">
      <c r="A133" s="254"/>
      <c r="B133" s="255"/>
      <c r="C133" s="251"/>
      <c r="E133" s="251"/>
      <c r="F133" s="251"/>
      <c r="G133" s="256"/>
      <c r="H133" s="256"/>
      <c r="I133" s="257"/>
      <c r="J133" s="251"/>
      <c r="K133" s="257"/>
      <c r="L133" s="251"/>
      <c r="M133" s="251"/>
    </row>
    <row r="134" spans="1:13">
      <c r="A134" s="254"/>
      <c r="B134" s="255"/>
      <c r="C134" s="251"/>
      <c r="E134" s="251"/>
      <c r="F134" s="251"/>
      <c r="G134" s="256"/>
      <c r="H134" s="256"/>
      <c r="I134" s="257"/>
      <c r="J134" s="251"/>
      <c r="K134" s="257"/>
      <c r="L134" s="251"/>
      <c r="M134" s="251"/>
    </row>
    <row r="135" spans="1:13">
      <c r="A135" s="254"/>
      <c r="B135" s="255"/>
      <c r="C135" s="251"/>
      <c r="E135" s="251"/>
      <c r="F135" s="251"/>
      <c r="G135" s="256"/>
      <c r="H135" s="256"/>
      <c r="I135" s="257"/>
      <c r="J135" s="251"/>
      <c r="K135" s="257"/>
      <c r="L135" s="251"/>
      <c r="M135" s="251"/>
    </row>
    <row r="136" spans="1:13">
      <c r="A136" s="254"/>
      <c r="B136" s="255"/>
      <c r="C136" s="251"/>
      <c r="E136" s="251"/>
      <c r="F136" s="251"/>
      <c r="G136" s="256"/>
      <c r="H136" s="256"/>
      <c r="I136" s="257"/>
      <c r="J136" s="251"/>
      <c r="K136" s="257"/>
      <c r="L136" s="251"/>
      <c r="M136" s="251"/>
    </row>
    <row r="137" spans="1:13">
      <c r="A137" s="254"/>
      <c r="B137" s="255"/>
      <c r="C137" s="251"/>
      <c r="E137" s="251"/>
      <c r="F137" s="251"/>
      <c r="G137" s="256"/>
      <c r="H137" s="256"/>
      <c r="I137" s="257"/>
      <c r="J137" s="251"/>
      <c r="K137" s="257"/>
      <c r="L137" s="251"/>
      <c r="M137" s="251"/>
    </row>
    <row r="138" spans="1:13">
      <c r="A138" s="254"/>
      <c r="B138" s="255"/>
      <c r="C138" s="251"/>
      <c r="E138" s="251"/>
      <c r="F138" s="251"/>
      <c r="G138" s="256"/>
      <c r="H138" s="256"/>
      <c r="I138" s="257"/>
      <c r="J138" s="251"/>
      <c r="K138" s="257"/>
      <c r="L138" s="251"/>
      <c r="M138" s="251"/>
    </row>
    <row r="139" spans="1:13">
      <c r="A139" s="254"/>
      <c r="B139" s="255"/>
      <c r="C139" s="251"/>
      <c r="E139" s="251"/>
      <c r="F139" s="251"/>
      <c r="G139" s="256"/>
      <c r="H139" s="256"/>
      <c r="I139" s="257"/>
      <c r="J139" s="251"/>
      <c r="K139" s="257"/>
      <c r="L139" s="251"/>
      <c r="M139" s="251"/>
    </row>
    <row r="140" spans="1:13">
      <c r="A140" s="254"/>
      <c r="B140" s="255"/>
      <c r="C140" s="251"/>
      <c r="E140" s="251"/>
      <c r="F140" s="251"/>
      <c r="G140" s="256"/>
      <c r="H140" s="256"/>
      <c r="I140" s="257"/>
      <c r="J140" s="251"/>
      <c r="K140" s="257"/>
      <c r="L140" s="251"/>
      <c r="M140" s="251"/>
    </row>
    <row r="141" spans="1:13">
      <c r="A141" s="254"/>
      <c r="B141" s="255"/>
      <c r="C141" s="251"/>
      <c r="E141" s="251"/>
      <c r="F141" s="251"/>
      <c r="G141" s="256"/>
      <c r="H141" s="256"/>
      <c r="I141" s="257"/>
      <c r="J141" s="251"/>
      <c r="K141" s="257"/>
      <c r="L141" s="251"/>
      <c r="M141" s="251"/>
    </row>
    <row r="142" spans="1:13">
      <c r="A142" s="254"/>
      <c r="B142" s="255"/>
      <c r="C142" s="251"/>
      <c r="E142" s="251"/>
      <c r="F142" s="251"/>
      <c r="G142" s="256"/>
      <c r="H142" s="256"/>
      <c r="I142" s="257"/>
      <c r="J142" s="251"/>
      <c r="K142" s="257"/>
      <c r="L142" s="251"/>
      <c r="M142" s="251"/>
    </row>
    <row r="143" spans="1:13">
      <c r="A143" s="254"/>
      <c r="B143" s="255"/>
      <c r="C143" s="251"/>
      <c r="E143" s="251"/>
      <c r="F143" s="251"/>
      <c r="G143" s="256"/>
      <c r="H143" s="256"/>
      <c r="I143" s="257"/>
      <c r="J143" s="251"/>
      <c r="K143" s="257"/>
      <c r="L143" s="251"/>
      <c r="M143" s="251"/>
    </row>
    <row r="144" spans="1:13">
      <c r="A144" s="254"/>
      <c r="B144" s="255"/>
      <c r="C144" s="251"/>
      <c r="E144" s="251"/>
      <c r="F144" s="251"/>
      <c r="G144" s="256"/>
      <c r="H144" s="256"/>
      <c r="I144" s="257"/>
      <c r="J144" s="251"/>
      <c r="K144" s="257"/>
      <c r="L144" s="251"/>
      <c r="M144" s="251"/>
    </row>
    <row r="145" spans="1:13">
      <c r="A145" s="254"/>
      <c r="B145" s="255"/>
      <c r="C145" s="251"/>
      <c r="E145" s="251"/>
      <c r="F145" s="251"/>
      <c r="G145" s="256"/>
      <c r="H145" s="256"/>
      <c r="I145" s="257"/>
      <c r="J145" s="251"/>
      <c r="K145" s="257"/>
      <c r="L145" s="251"/>
      <c r="M145" s="251"/>
    </row>
    <row r="146" spans="1:13">
      <c r="A146" s="254"/>
      <c r="B146" s="255"/>
      <c r="C146" s="251"/>
      <c r="E146" s="251"/>
      <c r="F146" s="251"/>
      <c r="G146" s="256"/>
      <c r="H146" s="256"/>
      <c r="I146" s="257"/>
      <c r="J146" s="251"/>
      <c r="K146" s="257"/>
      <c r="L146" s="251"/>
      <c r="M146" s="251"/>
    </row>
    <row r="147" spans="1:13">
      <c r="A147" s="254"/>
      <c r="B147" s="255"/>
      <c r="C147" s="251"/>
      <c r="E147" s="251"/>
      <c r="F147" s="251"/>
      <c r="G147" s="256"/>
      <c r="H147" s="256"/>
      <c r="I147" s="257"/>
      <c r="J147" s="251"/>
      <c r="K147" s="257"/>
      <c r="L147" s="251"/>
      <c r="M147" s="251"/>
    </row>
    <row r="148" spans="1:13">
      <c r="A148" s="254"/>
      <c r="B148" s="255"/>
      <c r="C148" s="251"/>
      <c r="E148" s="251"/>
      <c r="F148" s="251"/>
      <c r="G148" s="256"/>
      <c r="H148" s="256"/>
      <c r="I148" s="257"/>
      <c r="J148" s="251"/>
      <c r="K148" s="257"/>
      <c r="L148" s="251"/>
      <c r="M148" s="251"/>
    </row>
    <row r="149" spans="1:13">
      <c r="A149" s="254"/>
      <c r="B149" s="255"/>
      <c r="C149" s="251"/>
      <c r="E149" s="251"/>
      <c r="F149" s="251"/>
      <c r="G149" s="256"/>
      <c r="H149" s="256"/>
      <c r="I149" s="257"/>
      <c r="J149" s="251"/>
      <c r="K149" s="257"/>
      <c r="L149" s="251"/>
      <c r="M149" s="251"/>
    </row>
    <row r="150" spans="1:13">
      <c r="A150" s="254"/>
      <c r="B150" s="255"/>
      <c r="C150" s="251"/>
      <c r="E150" s="251"/>
      <c r="F150" s="251"/>
      <c r="G150" s="256"/>
      <c r="H150" s="256"/>
      <c r="I150" s="257"/>
      <c r="J150" s="251"/>
      <c r="K150" s="257"/>
      <c r="L150" s="251"/>
      <c r="M150" s="251"/>
    </row>
    <row r="151" spans="1:13">
      <c r="A151" s="254"/>
      <c r="B151" s="255"/>
      <c r="C151" s="251"/>
      <c r="E151" s="251"/>
      <c r="F151" s="251"/>
      <c r="G151" s="256"/>
      <c r="H151" s="256"/>
      <c r="I151" s="257"/>
      <c r="J151" s="251"/>
      <c r="K151" s="257"/>
      <c r="L151" s="251"/>
      <c r="M151" s="251"/>
    </row>
    <row r="152" spans="1:13">
      <c r="A152" s="254"/>
      <c r="B152" s="255"/>
      <c r="C152" s="251"/>
      <c r="E152" s="251"/>
      <c r="F152" s="251"/>
      <c r="G152" s="256"/>
      <c r="H152" s="256"/>
      <c r="I152" s="257"/>
      <c r="J152" s="251"/>
      <c r="K152" s="257"/>
      <c r="L152" s="251"/>
      <c r="M152" s="251"/>
    </row>
    <row r="153" spans="1:13">
      <c r="A153" s="254"/>
      <c r="B153" s="255"/>
      <c r="C153" s="251"/>
      <c r="E153" s="251"/>
      <c r="F153" s="251"/>
      <c r="G153" s="256"/>
      <c r="H153" s="256"/>
      <c r="I153" s="257"/>
      <c r="J153" s="251"/>
      <c r="K153" s="257"/>
      <c r="L153" s="251"/>
      <c r="M153" s="251"/>
    </row>
    <row r="154" spans="1:13">
      <c r="A154" s="254"/>
      <c r="B154" s="255"/>
      <c r="C154" s="251"/>
      <c r="E154" s="251"/>
      <c r="F154" s="251"/>
      <c r="G154" s="256"/>
      <c r="H154" s="256"/>
      <c r="I154" s="257"/>
      <c r="J154" s="251"/>
      <c r="K154" s="257"/>
      <c r="L154" s="251"/>
      <c r="M154" s="251"/>
    </row>
    <row r="155" spans="1:13">
      <c r="A155" s="254"/>
      <c r="B155" s="255"/>
      <c r="C155" s="251"/>
      <c r="E155" s="251"/>
      <c r="F155" s="251"/>
      <c r="G155" s="256"/>
      <c r="H155" s="256"/>
      <c r="I155" s="257"/>
      <c r="J155" s="251"/>
      <c r="K155" s="257"/>
      <c r="L155" s="251"/>
      <c r="M155" s="251"/>
    </row>
    <row r="156" spans="1:13">
      <c r="A156" s="254"/>
      <c r="B156" s="255"/>
      <c r="C156" s="251"/>
      <c r="E156" s="251"/>
      <c r="F156" s="251"/>
      <c r="G156" s="256"/>
      <c r="H156" s="256"/>
      <c r="I156" s="257"/>
      <c r="J156" s="251"/>
      <c r="K156" s="257"/>
      <c r="L156" s="251"/>
      <c r="M156" s="251"/>
    </row>
    <row r="157" spans="1:13">
      <c r="A157" s="254"/>
      <c r="B157" s="255"/>
      <c r="C157" s="251"/>
      <c r="E157" s="251"/>
      <c r="F157" s="251"/>
      <c r="G157" s="256"/>
      <c r="H157" s="256"/>
      <c r="I157" s="257"/>
      <c r="J157" s="251"/>
      <c r="K157" s="257"/>
      <c r="L157" s="251"/>
      <c r="M157" s="251"/>
    </row>
    <row r="158" spans="1:13">
      <c r="A158" s="254"/>
      <c r="B158" s="255"/>
      <c r="C158" s="251"/>
      <c r="E158" s="251"/>
      <c r="F158" s="251"/>
      <c r="G158" s="256"/>
      <c r="H158" s="256"/>
      <c r="I158" s="257"/>
      <c r="J158" s="251"/>
      <c r="K158" s="257"/>
      <c r="L158" s="251"/>
      <c r="M158" s="251"/>
    </row>
    <row r="159" spans="1:13">
      <c r="A159" s="254"/>
      <c r="B159" s="255"/>
      <c r="C159" s="251"/>
      <c r="E159" s="251"/>
      <c r="F159" s="251"/>
      <c r="G159" s="256"/>
      <c r="H159" s="256"/>
      <c r="I159" s="257"/>
      <c r="J159" s="251"/>
      <c r="K159" s="257"/>
      <c r="L159" s="251"/>
      <c r="M159" s="251"/>
    </row>
    <row r="160" spans="1:13">
      <c r="A160" s="254"/>
      <c r="B160" s="255"/>
      <c r="C160" s="251"/>
      <c r="E160" s="251"/>
      <c r="F160" s="251"/>
      <c r="G160" s="256"/>
      <c r="H160" s="256"/>
      <c r="I160" s="257"/>
      <c r="J160" s="251"/>
      <c r="K160" s="257"/>
      <c r="L160" s="251"/>
      <c r="M160" s="251"/>
    </row>
    <row r="161" spans="1:13">
      <c r="A161" s="254"/>
      <c r="B161" s="255"/>
      <c r="C161" s="251"/>
      <c r="E161" s="251"/>
      <c r="F161" s="251"/>
      <c r="G161" s="256"/>
      <c r="H161" s="256"/>
      <c r="I161" s="257"/>
      <c r="J161" s="251"/>
      <c r="K161" s="257"/>
      <c r="L161" s="251"/>
      <c r="M161" s="251"/>
    </row>
    <row r="162" spans="1:13">
      <c r="A162" s="254"/>
      <c r="B162" s="255"/>
      <c r="C162" s="251"/>
      <c r="E162" s="251"/>
      <c r="F162" s="251"/>
      <c r="G162" s="256"/>
      <c r="H162" s="256"/>
      <c r="I162" s="257"/>
      <c r="J162" s="251"/>
      <c r="K162" s="257"/>
      <c r="L162" s="251"/>
      <c r="M162" s="251"/>
    </row>
    <row r="163" spans="1:13">
      <c r="A163" s="254"/>
      <c r="B163" s="255"/>
      <c r="C163" s="251"/>
      <c r="E163" s="251"/>
      <c r="F163" s="251"/>
      <c r="G163" s="256"/>
      <c r="H163" s="256"/>
      <c r="I163" s="257"/>
      <c r="J163" s="251"/>
      <c r="K163" s="257"/>
      <c r="L163" s="251"/>
      <c r="M163" s="251"/>
    </row>
    <row r="164" spans="1:13">
      <c r="A164" s="254"/>
      <c r="B164" s="255"/>
      <c r="C164" s="251"/>
      <c r="E164" s="251"/>
      <c r="F164" s="251"/>
      <c r="G164" s="256"/>
      <c r="H164" s="256"/>
      <c r="I164" s="257"/>
      <c r="J164" s="251"/>
      <c r="K164" s="257"/>
      <c r="L164" s="251"/>
      <c r="M164" s="251"/>
    </row>
    <row r="165" spans="1:13">
      <c r="A165" s="254"/>
      <c r="B165" s="255"/>
      <c r="C165" s="251"/>
      <c r="E165" s="251"/>
      <c r="F165" s="251"/>
      <c r="G165" s="256"/>
      <c r="H165" s="256"/>
      <c r="I165" s="257"/>
      <c r="J165" s="251"/>
      <c r="K165" s="257"/>
      <c r="L165" s="251"/>
      <c r="M165" s="251"/>
    </row>
    <row r="166" spans="1:13">
      <c r="A166" s="254"/>
      <c r="B166" s="255"/>
      <c r="C166" s="251"/>
      <c r="E166" s="251"/>
      <c r="F166" s="251"/>
      <c r="G166" s="256"/>
      <c r="H166" s="256"/>
      <c r="I166" s="257"/>
      <c r="J166" s="251"/>
      <c r="K166" s="257"/>
      <c r="L166" s="251"/>
      <c r="M166" s="251"/>
    </row>
    <row r="167" spans="1:13">
      <c r="A167" s="254"/>
      <c r="B167" s="255"/>
      <c r="C167" s="251"/>
      <c r="E167" s="251"/>
      <c r="F167" s="251"/>
      <c r="G167" s="256"/>
      <c r="H167" s="256"/>
      <c r="I167" s="257"/>
      <c r="J167" s="251"/>
      <c r="K167" s="257"/>
      <c r="L167" s="251"/>
      <c r="M167" s="251"/>
    </row>
    <row r="168" spans="1:13">
      <c r="A168" s="254"/>
      <c r="B168" s="255"/>
      <c r="C168" s="251"/>
      <c r="E168" s="251"/>
      <c r="F168" s="251"/>
      <c r="G168" s="256"/>
      <c r="H168" s="256"/>
      <c r="I168" s="257"/>
      <c r="J168" s="251"/>
      <c r="K168" s="257"/>
      <c r="L168" s="251"/>
      <c r="M168" s="251"/>
    </row>
    <row r="169" spans="1:13">
      <c r="A169" s="254"/>
      <c r="B169" s="255"/>
      <c r="C169" s="251"/>
      <c r="E169" s="251"/>
      <c r="F169" s="251"/>
      <c r="G169" s="256"/>
      <c r="H169" s="256"/>
      <c r="I169" s="257"/>
      <c r="J169" s="251"/>
      <c r="K169" s="257"/>
      <c r="L169" s="251"/>
      <c r="M169" s="251"/>
    </row>
    <row r="170" spans="1:13">
      <c r="A170" s="254"/>
      <c r="B170" s="255"/>
      <c r="C170" s="251"/>
      <c r="E170" s="251"/>
      <c r="F170" s="251"/>
      <c r="G170" s="256"/>
      <c r="H170" s="256"/>
      <c r="I170" s="257"/>
      <c r="J170" s="251"/>
      <c r="K170" s="257"/>
      <c r="L170" s="251"/>
      <c r="M170" s="251"/>
    </row>
    <row r="171" spans="1:13">
      <c r="A171" s="254"/>
      <c r="B171" s="255"/>
      <c r="C171" s="251"/>
      <c r="E171" s="251"/>
      <c r="F171" s="251"/>
      <c r="G171" s="256"/>
      <c r="H171" s="256"/>
      <c r="I171" s="257"/>
      <c r="J171" s="251"/>
      <c r="K171" s="257"/>
      <c r="L171" s="251"/>
      <c r="M171" s="251"/>
    </row>
    <row r="172" spans="1:13">
      <c r="A172" s="254"/>
      <c r="B172" s="255"/>
      <c r="C172" s="251"/>
      <c r="E172" s="251"/>
      <c r="F172" s="251"/>
      <c r="G172" s="256"/>
      <c r="H172" s="256"/>
      <c r="I172" s="257"/>
      <c r="J172" s="251"/>
      <c r="K172" s="257"/>
      <c r="L172" s="251"/>
      <c r="M172" s="251"/>
    </row>
    <row r="173" spans="1:13">
      <c r="A173" s="254"/>
      <c r="B173" s="255"/>
      <c r="C173" s="251"/>
      <c r="E173" s="251"/>
      <c r="F173" s="251"/>
      <c r="G173" s="256"/>
      <c r="H173" s="256"/>
      <c r="I173" s="257"/>
      <c r="J173" s="251"/>
      <c r="K173" s="257"/>
      <c r="L173" s="251"/>
      <c r="M173" s="251"/>
    </row>
    <row r="174" spans="1:13">
      <c r="A174" s="254"/>
      <c r="B174" s="255"/>
      <c r="C174" s="251"/>
      <c r="E174" s="251"/>
      <c r="F174" s="251"/>
      <c r="G174" s="256"/>
      <c r="H174" s="256"/>
      <c r="I174" s="257"/>
      <c r="J174" s="251"/>
      <c r="K174" s="257"/>
      <c r="L174" s="251"/>
      <c r="M174" s="251"/>
    </row>
    <row r="175" spans="1:13">
      <c r="A175" s="254"/>
      <c r="B175" s="255"/>
      <c r="C175" s="251"/>
      <c r="E175" s="251"/>
      <c r="F175" s="251"/>
      <c r="G175" s="256"/>
      <c r="H175" s="256"/>
      <c r="I175" s="257"/>
      <c r="J175" s="251"/>
      <c r="K175" s="257"/>
      <c r="L175" s="251"/>
      <c r="M175" s="251"/>
    </row>
    <row r="176" spans="1:13">
      <c r="A176" s="254"/>
      <c r="B176" s="255"/>
      <c r="C176" s="251"/>
      <c r="E176" s="251"/>
      <c r="F176" s="251"/>
      <c r="G176" s="256"/>
      <c r="H176" s="256"/>
      <c r="I176" s="257"/>
      <c r="J176" s="251"/>
      <c r="K176" s="257"/>
      <c r="L176" s="251"/>
      <c r="M176" s="251"/>
    </row>
    <row r="177" spans="1:13">
      <c r="A177" s="254"/>
      <c r="B177" s="255"/>
      <c r="C177" s="251"/>
      <c r="E177" s="251"/>
      <c r="F177" s="251"/>
      <c r="G177" s="256"/>
      <c r="H177" s="256"/>
      <c r="I177" s="257"/>
      <c r="J177" s="251"/>
      <c r="K177" s="257"/>
      <c r="L177" s="251"/>
      <c r="M177" s="251"/>
    </row>
    <row r="178" spans="1:13">
      <c r="A178" s="254"/>
      <c r="B178" s="255"/>
      <c r="C178" s="251"/>
      <c r="E178" s="251"/>
      <c r="F178" s="251"/>
      <c r="G178" s="256"/>
      <c r="H178" s="256"/>
      <c r="I178" s="257"/>
      <c r="J178" s="251"/>
      <c r="K178" s="257"/>
      <c r="L178" s="251"/>
      <c r="M178" s="251"/>
    </row>
    <row r="179" spans="1:13">
      <c r="A179" s="254"/>
      <c r="B179" s="255"/>
      <c r="C179" s="251"/>
      <c r="E179" s="251"/>
      <c r="F179" s="251"/>
      <c r="G179" s="256"/>
      <c r="H179" s="256"/>
      <c r="I179" s="257"/>
      <c r="J179" s="251"/>
      <c r="K179" s="257"/>
      <c r="L179" s="251"/>
      <c r="M179" s="251"/>
    </row>
    <row r="180" spans="1:13">
      <c r="A180" s="254"/>
      <c r="B180" s="255"/>
      <c r="C180" s="251"/>
      <c r="E180" s="251"/>
      <c r="F180" s="251"/>
      <c r="G180" s="256"/>
      <c r="H180" s="256"/>
      <c r="I180" s="257"/>
      <c r="J180" s="251"/>
      <c r="K180" s="257"/>
      <c r="L180" s="251"/>
      <c r="M180" s="251"/>
    </row>
    <row r="181" spans="1:13">
      <c r="A181" s="254"/>
      <c r="B181" s="255"/>
      <c r="C181" s="251"/>
      <c r="E181" s="251"/>
      <c r="F181" s="251"/>
      <c r="G181" s="256"/>
      <c r="H181" s="256"/>
      <c r="I181" s="257"/>
      <c r="J181" s="251"/>
      <c r="K181" s="257"/>
      <c r="L181" s="251"/>
      <c r="M181" s="251"/>
    </row>
    <row r="182" spans="1:13">
      <c r="A182" s="254"/>
      <c r="B182" s="255"/>
      <c r="C182" s="251"/>
      <c r="E182" s="251"/>
      <c r="F182" s="251"/>
      <c r="G182" s="256"/>
      <c r="H182" s="256"/>
      <c r="I182" s="257"/>
      <c r="J182" s="251"/>
      <c r="K182" s="257"/>
      <c r="L182" s="251"/>
      <c r="M182" s="251"/>
    </row>
    <row r="183" spans="1:13">
      <c r="A183" s="254"/>
      <c r="B183" s="255"/>
      <c r="C183" s="251"/>
      <c r="E183" s="251"/>
      <c r="F183" s="251"/>
      <c r="G183" s="256"/>
      <c r="H183" s="256"/>
      <c r="I183" s="257"/>
      <c r="J183" s="251"/>
      <c r="K183" s="257"/>
      <c r="L183" s="251"/>
      <c r="M183" s="251"/>
    </row>
    <row r="184" spans="1:13">
      <c r="A184" s="254"/>
      <c r="B184" s="255"/>
      <c r="C184" s="251"/>
      <c r="E184" s="251"/>
      <c r="F184" s="251"/>
      <c r="G184" s="256"/>
      <c r="H184" s="256"/>
      <c r="I184" s="257"/>
      <c r="J184" s="251"/>
      <c r="K184" s="257"/>
      <c r="L184" s="251"/>
      <c r="M184" s="251"/>
    </row>
    <row r="185" spans="1:13">
      <c r="A185" s="254"/>
      <c r="B185" s="255"/>
      <c r="C185" s="251"/>
      <c r="E185" s="251"/>
      <c r="F185" s="251"/>
      <c r="G185" s="256"/>
      <c r="H185" s="256"/>
      <c r="I185" s="257"/>
      <c r="J185" s="251"/>
      <c r="K185" s="257"/>
      <c r="L185" s="251"/>
      <c r="M185" s="251"/>
    </row>
    <row r="186" spans="1:13">
      <c r="A186" s="254"/>
      <c r="B186" s="255"/>
      <c r="C186" s="251"/>
      <c r="E186" s="251"/>
      <c r="F186" s="251"/>
      <c r="G186" s="256"/>
      <c r="H186" s="256"/>
      <c r="I186" s="257"/>
      <c r="J186" s="251"/>
      <c r="K186" s="257"/>
      <c r="L186" s="251"/>
      <c r="M186" s="251"/>
    </row>
    <row r="187" spans="1:13">
      <c r="A187" s="254"/>
      <c r="B187" s="255"/>
      <c r="C187" s="251"/>
      <c r="E187" s="251"/>
      <c r="F187" s="251"/>
      <c r="G187" s="256"/>
      <c r="H187" s="256"/>
      <c r="I187" s="257"/>
      <c r="J187" s="251"/>
      <c r="K187" s="257"/>
      <c r="L187" s="251"/>
      <c r="M187" s="251"/>
    </row>
    <row r="188" spans="1:13">
      <c r="A188" s="254"/>
      <c r="B188" s="255"/>
      <c r="C188" s="251"/>
      <c r="E188" s="251"/>
      <c r="F188" s="251"/>
      <c r="G188" s="256"/>
      <c r="H188" s="256"/>
      <c r="I188" s="257"/>
      <c r="J188" s="251"/>
      <c r="K188" s="257"/>
      <c r="L188" s="251"/>
      <c r="M188" s="251"/>
    </row>
    <row r="189" spans="1:13">
      <c r="A189" s="254"/>
      <c r="B189" s="255"/>
      <c r="C189" s="251"/>
      <c r="E189" s="251"/>
      <c r="F189" s="251"/>
      <c r="G189" s="256"/>
      <c r="H189" s="256"/>
      <c r="I189" s="257"/>
      <c r="J189" s="251"/>
      <c r="K189" s="257"/>
      <c r="L189" s="251"/>
      <c r="M189" s="251"/>
    </row>
    <row r="190" spans="1:13">
      <c r="A190" s="254"/>
      <c r="B190" s="255"/>
      <c r="C190" s="251"/>
      <c r="E190" s="251"/>
      <c r="F190" s="251"/>
      <c r="G190" s="256"/>
      <c r="H190" s="256"/>
      <c r="I190" s="257"/>
      <c r="J190" s="251"/>
      <c r="K190" s="257"/>
      <c r="L190" s="251"/>
      <c r="M190" s="251"/>
    </row>
    <row r="191" spans="1:13">
      <c r="A191" s="254"/>
      <c r="B191" s="255"/>
      <c r="C191" s="251"/>
      <c r="E191" s="251"/>
      <c r="F191" s="251"/>
      <c r="G191" s="256"/>
      <c r="H191" s="256"/>
      <c r="I191" s="257"/>
      <c r="J191" s="251"/>
      <c r="K191" s="257"/>
      <c r="L191" s="251"/>
      <c r="M191" s="251"/>
    </row>
    <row r="192" spans="1:13">
      <c r="A192" s="254"/>
      <c r="B192" s="255"/>
      <c r="C192" s="251"/>
      <c r="E192" s="251"/>
      <c r="F192" s="251"/>
      <c r="G192" s="256"/>
      <c r="H192" s="256"/>
      <c r="I192" s="257"/>
      <c r="J192" s="251"/>
      <c r="K192" s="257"/>
      <c r="L192" s="251"/>
      <c r="M192" s="251"/>
    </row>
    <row r="193" spans="1:13">
      <c r="A193" s="254"/>
      <c r="B193" s="255"/>
      <c r="C193" s="251"/>
      <c r="E193" s="251"/>
      <c r="F193" s="251"/>
      <c r="G193" s="256"/>
      <c r="H193" s="256"/>
      <c r="I193" s="257"/>
      <c r="J193" s="251"/>
      <c r="K193" s="257"/>
      <c r="L193" s="251"/>
      <c r="M193" s="251"/>
    </row>
    <row r="194" spans="1:13">
      <c r="A194" s="254"/>
      <c r="B194" s="255"/>
      <c r="C194" s="251"/>
      <c r="E194" s="251"/>
      <c r="F194" s="251"/>
      <c r="G194" s="256"/>
      <c r="H194" s="256"/>
      <c r="I194" s="257"/>
      <c r="J194" s="251"/>
      <c r="K194" s="257"/>
      <c r="L194" s="251"/>
      <c r="M194" s="251"/>
    </row>
    <row r="195" spans="1:13">
      <c r="A195" s="254"/>
      <c r="B195" s="255"/>
      <c r="C195" s="251"/>
      <c r="E195" s="251"/>
      <c r="F195" s="251"/>
      <c r="G195" s="256"/>
      <c r="H195" s="256"/>
      <c r="I195" s="257"/>
      <c r="J195" s="251"/>
      <c r="K195" s="257"/>
      <c r="L195" s="251"/>
      <c r="M195" s="251"/>
    </row>
    <row r="196" spans="1:13">
      <c r="A196" s="254"/>
      <c r="B196" s="255"/>
      <c r="C196" s="251"/>
      <c r="E196" s="251"/>
      <c r="F196" s="251"/>
      <c r="G196" s="256"/>
      <c r="H196" s="256"/>
      <c r="I196" s="257"/>
      <c r="J196" s="251"/>
      <c r="K196" s="257"/>
      <c r="L196" s="251"/>
      <c r="M196" s="251"/>
    </row>
    <row r="197" spans="1:13">
      <c r="A197" s="254"/>
      <c r="B197" s="255"/>
      <c r="C197" s="251"/>
      <c r="E197" s="251"/>
      <c r="F197" s="251"/>
      <c r="G197" s="256"/>
      <c r="H197" s="256"/>
      <c r="I197" s="257"/>
      <c r="J197" s="251"/>
      <c r="K197" s="257"/>
      <c r="L197" s="251"/>
      <c r="M197" s="251"/>
    </row>
    <row r="198" spans="1:13">
      <c r="A198" s="254"/>
      <c r="B198" s="255"/>
      <c r="C198" s="251"/>
      <c r="E198" s="251"/>
      <c r="F198" s="251"/>
      <c r="G198" s="256"/>
      <c r="H198" s="256"/>
      <c r="I198" s="257"/>
      <c r="J198" s="251"/>
      <c r="K198" s="257"/>
      <c r="L198" s="251"/>
      <c r="M198" s="251"/>
    </row>
    <row r="199" spans="1:13">
      <c r="A199" s="254"/>
      <c r="B199" s="255"/>
      <c r="C199" s="251"/>
      <c r="E199" s="251"/>
      <c r="F199" s="251"/>
      <c r="G199" s="256"/>
      <c r="H199" s="256"/>
      <c r="I199" s="257"/>
      <c r="J199" s="251"/>
      <c r="K199" s="257"/>
      <c r="L199" s="251"/>
      <c r="M199" s="251"/>
    </row>
    <row r="200" spans="1:13">
      <c r="A200" s="254"/>
      <c r="B200" s="255"/>
      <c r="C200" s="251"/>
      <c r="E200" s="251"/>
      <c r="F200" s="251"/>
      <c r="G200" s="256"/>
      <c r="H200" s="256"/>
      <c r="I200" s="257"/>
      <c r="J200" s="251"/>
      <c r="K200" s="257"/>
      <c r="L200" s="251"/>
      <c r="M200" s="251"/>
    </row>
    <row r="201" spans="1:13">
      <c r="A201" s="254"/>
      <c r="B201" s="255"/>
      <c r="C201" s="251"/>
      <c r="E201" s="251"/>
      <c r="F201" s="251"/>
      <c r="G201" s="256"/>
      <c r="H201" s="256"/>
      <c r="I201" s="257"/>
      <c r="J201" s="251"/>
      <c r="K201" s="257"/>
      <c r="L201" s="251"/>
      <c r="M201" s="251"/>
    </row>
    <row r="202" spans="1:13">
      <c r="A202" s="254"/>
      <c r="B202" s="255"/>
      <c r="C202" s="251"/>
      <c r="E202" s="251"/>
      <c r="F202" s="251"/>
      <c r="G202" s="256"/>
      <c r="H202" s="256"/>
      <c r="I202" s="257"/>
      <c r="J202" s="251"/>
      <c r="K202" s="257"/>
      <c r="L202" s="251"/>
      <c r="M202" s="251"/>
    </row>
    <row r="203" spans="1:13">
      <c r="A203" s="254"/>
      <c r="B203" s="255"/>
      <c r="C203" s="251"/>
      <c r="E203" s="251"/>
      <c r="F203" s="251"/>
      <c r="G203" s="256"/>
      <c r="H203" s="256"/>
      <c r="I203" s="257"/>
      <c r="J203" s="251"/>
      <c r="K203" s="257"/>
      <c r="L203" s="251"/>
      <c r="M203" s="251"/>
    </row>
    <row r="204" spans="1:13">
      <c r="A204" s="254"/>
      <c r="B204" s="255"/>
      <c r="C204" s="251"/>
      <c r="E204" s="251"/>
      <c r="F204" s="251"/>
      <c r="G204" s="256"/>
      <c r="H204" s="256"/>
      <c r="I204" s="257"/>
      <c r="J204" s="251"/>
      <c r="K204" s="257"/>
      <c r="L204" s="251"/>
      <c r="M204" s="251"/>
    </row>
    <row r="205" spans="1:13">
      <c r="A205" s="254"/>
      <c r="B205" s="255"/>
      <c r="C205" s="251"/>
      <c r="E205" s="251"/>
      <c r="F205" s="251"/>
      <c r="G205" s="256"/>
      <c r="H205" s="256"/>
      <c r="I205" s="257"/>
      <c r="J205" s="251"/>
      <c r="K205" s="257"/>
      <c r="L205" s="251"/>
      <c r="M205" s="251"/>
    </row>
    <row r="206" spans="1:13">
      <c r="A206" s="254"/>
      <c r="B206" s="255"/>
      <c r="C206" s="251"/>
      <c r="E206" s="251"/>
      <c r="F206" s="251"/>
      <c r="G206" s="256"/>
      <c r="H206" s="256"/>
      <c r="I206" s="257"/>
      <c r="J206" s="251"/>
      <c r="K206" s="257"/>
      <c r="L206" s="251"/>
      <c r="M206" s="251"/>
    </row>
    <row r="207" spans="1:13">
      <c r="A207" s="254"/>
      <c r="B207" s="255"/>
      <c r="C207" s="251"/>
      <c r="E207" s="251"/>
      <c r="F207" s="251"/>
      <c r="G207" s="256"/>
      <c r="H207" s="256"/>
      <c r="I207" s="257"/>
      <c r="J207" s="251"/>
      <c r="K207" s="257"/>
      <c r="L207" s="251"/>
      <c r="M207" s="251"/>
    </row>
    <row r="208" spans="1:13">
      <c r="A208" s="254"/>
      <c r="B208" s="255"/>
      <c r="C208" s="251"/>
      <c r="E208" s="251"/>
      <c r="F208" s="251"/>
      <c r="G208" s="256"/>
      <c r="H208" s="256"/>
      <c r="I208" s="257"/>
      <c r="J208" s="251"/>
      <c r="K208" s="257"/>
      <c r="L208" s="251"/>
      <c r="M208" s="251"/>
    </row>
    <row r="209" spans="1:13">
      <c r="A209" s="254"/>
      <c r="B209" s="255"/>
      <c r="C209" s="251"/>
      <c r="E209" s="251"/>
      <c r="F209" s="251"/>
      <c r="G209" s="256"/>
      <c r="H209" s="256"/>
      <c r="I209" s="257"/>
      <c r="J209" s="251"/>
      <c r="K209" s="257"/>
      <c r="L209" s="251"/>
      <c r="M209" s="251"/>
    </row>
    <row r="210" spans="1:13">
      <c r="A210" s="254"/>
      <c r="B210" s="255"/>
      <c r="C210" s="251"/>
      <c r="E210" s="251"/>
      <c r="F210" s="251"/>
      <c r="G210" s="256"/>
      <c r="H210" s="256"/>
      <c r="I210" s="257"/>
      <c r="J210" s="251"/>
      <c r="K210" s="257"/>
      <c r="L210" s="251"/>
      <c r="M210" s="251"/>
    </row>
    <row r="211" spans="1:13">
      <c r="A211" s="254"/>
      <c r="B211" s="255"/>
      <c r="C211" s="251"/>
      <c r="E211" s="251"/>
      <c r="F211" s="251"/>
      <c r="G211" s="256"/>
      <c r="H211" s="256"/>
      <c r="I211" s="257"/>
      <c r="J211" s="251"/>
      <c r="K211" s="257"/>
      <c r="L211" s="251"/>
      <c r="M211" s="251"/>
    </row>
    <row r="212" spans="1:13">
      <c r="A212" s="254"/>
      <c r="B212" s="255"/>
      <c r="C212" s="251"/>
      <c r="E212" s="251"/>
      <c r="F212" s="251"/>
      <c r="G212" s="256"/>
      <c r="H212" s="256"/>
      <c r="I212" s="257"/>
      <c r="J212" s="251"/>
      <c r="K212" s="257"/>
      <c r="L212" s="251"/>
      <c r="M212" s="251"/>
    </row>
    <row r="213" spans="1:13">
      <c r="A213" s="254"/>
      <c r="B213" s="255"/>
      <c r="C213" s="251"/>
      <c r="E213" s="251"/>
      <c r="F213" s="251"/>
      <c r="G213" s="256"/>
      <c r="H213" s="256"/>
      <c r="I213" s="257"/>
      <c r="J213" s="251"/>
      <c r="K213" s="257"/>
      <c r="L213" s="251"/>
      <c r="M213" s="251"/>
    </row>
    <row r="214" spans="1:13">
      <c r="A214" s="254"/>
      <c r="B214" s="255"/>
      <c r="C214" s="251"/>
      <c r="E214" s="251"/>
      <c r="F214" s="251"/>
      <c r="G214" s="256"/>
      <c r="H214" s="256"/>
      <c r="I214" s="257"/>
      <c r="J214" s="251"/>
      <c r="K214" s="257"/>
      <c r="L214" s="251"/>
      <c r="M214" s="251"/>
    </row>
    <row r="215" spans="1:13">
      <c r="A215" s="254"/>
      <c r="B215" s="255"/>
      <c r="C215" s="251"/>
      <c r="E215" s="251"/>
      <c r="F215" s="251"/>
      <c r="G215" s="256"/>
      <c r="H215" s="256"/>
      <c r="I215" s="257"/>
      <c r="J215" s="251"/>
      <c r="K215" s="257"/>
      <c r="L215" s="251"/>
      <c r="M215" s="251"/>
    </row>
    <row r="216" spans="1:13">
      <c r="A216" s="254"/>
      <c r="B216" s="255"/>
      <c r="C216" s="251"/>
      <c r="E216" s="251"/>
      <c r="F216" s="251"/>
      <c r="G216" s="256"/>
      <c r="H216" s="256"/>
      <c r="I216" s="257"/>
      <c r="J216" s="251"/>
      <c r="K216" s="257"/>
      <c r="L216" s="251"/>
      <c r="M216" s="251"/>
    </row>
    <row r="217" spans="1:13">
      <c r="A217" s="254"/>
      <c r="B217" s="255"/>
      <c r="C217" s="251"/>
      <c r="E217" s="251"/>
      <c r="F217" s="251"/>
      <c r="G217" s="256"/>
      <c r="H217" s="256"/>
      <c r="I217" s="257"/>
      <c r="J217" s="251"/>
      <c r="K217" s="257"/>
      <c r="L217" s="251"/>
      <c r="M217" s="251"/>
    </row>
    <row r="218" spans="1:13">
      <c r="A218" s="254"/>
      <c r="B218" s="255"/>
      <c r="C218" s="251"/>
      <c r="E218" s="251"/>
      <c r="F218" s="251"/>
      <c r="G218" s="256"/>
      <c r="H218" s="256"/>
      <c r="I218" s="257"/>
      <c r="J218" s="251"/>
      <c r="K218" s="257"/>
      <c r="L218" s="251"/>
      <c r="M218" s="251"/>
    </row>
    <row r="219" spans="1:13">
      <c r="A219" s="254"/>
      <c r="B219" s="255"/>
      <c r="C219" s="251"/>
      <c r="E219" s="251"/>
      <c r="F219" s="251"/>
      <c r="G219" s="256"/>
      <c r="H219" s="256"/>
      <c r="I219" s="257"/>
      <c r="J219" s="251"/>
      <c r="K219" s="257"/>
      <c r="L219" s="251"/>
      <c r="M219" s="251"/>
    </row>
    <row r="220" spans="1:13">
      <c r="A220" s="254"/>
      <c r="B220" s="255"/>
      <c r="C220" s="251"/>
      <c r="E220" s="251"/>
      <c r="F220" s="251"/>
      <c r="G220" s="256"/>
      <c r="H220" s="256"/>
      <c r="I220" s="257"/>
      <c r="J220" s="251"/>
      <c r="K220" s="257"/>
      <c r="L220" s="251"/>
      <c r="M220" s="251"/>
    </row>
    <row r="221" spans="1:13">
      <c r="A221" s="254"/>
      <c r="B221" s="255"/>
      <c r="C221" s="251"/>
      <c r="E221" s="251"/>
      <c r="F221" s="251"/>
      <c r="G221" s="256"/>
      <c r="H221" s="256"/>
      <c r="I221" s="257"/>
      <c r="J221" s="251"/>
      <c r="K221" s="257"/>
      <c r="L221" s="251"/>
      <c r="M221" s="251"/>
    </row>
    <row r="222" spans="1:13">
      <c r="A222" s="254"/>
      <c r="B222" s="255"/>
      <c r="C222" s="251"/>
      <c r="E222" s="251"/>
      <c r="F222" s="251"/>
      <c r="G222" s="256"/>
      <c r="H222" s="256"/>
      <c r="I222" s="257"/>
      <c r="J222" s="251"/>
      <c r="K222" s="257"/>
      <c r="L222" s="251"/>
      <c r="M222" s="251"/>
    </row>
    <row r="223" spans="1:13">
      <c r="A223" s="254"/>
      <c r="B223" s="255"/>
      <c r="C223" s="251"/>
      <c r="E223" s="251"/>
      <c r="F223" s="251"/>
      <c r="G223" s="256"/>
      <c r="H223" s="256"/>
      <c r="I223" s="257"/>
      <c r="J223" s="251"/>
      <c r="K223" s="257"/>
      <c r="L223" s="251"/>
      <c r="M223" s="251"/>
    </row>
    <row r="224" spans="1:13">
      <c r="A224" s="254"/>
      <c r="B224" s="255"/>
      <c r="C224" s="251"/>
      <c r="E224" s="251"/>
      <c r="F224" s="251"/>
      <c r="G224" s="256"/>
      <c r="H224" s="256"/>
      <c r="I224" s="257"/>
      <c r="J224" s="251"/>
      <c r="K224" s="257"/>
      <c r="L224" s="251"/>
      <c r="M224" s="251"/>
    </row>
    <row r="225" spans="1:13">
      <c r="A225" s="254"/>
      <c r="B225" s="255"/>
      <c r="C225" s="251"/>
      <c r="E225" s="251"/>
      <c r="F225" s="251"/>
      <c r="G225" s="256"/>
      <c r="H225" s="256"/>
      <c r="I225" s="257"/>
      <c r="J225" s="251"/>
      <c r="K225" s="257"/>
      <c r="L225" s="251"/>
      <c r="M225" s="251"/>
    </row>
    <row r="226" spans="1:13">
      <c r="A226" s="254"/>
      <c r="B226" s="255"/>
      <c r="C226" s="251"/>
      <c r="E226" s="251"/>
      <c r="F226" s="251"/>
      <c r="G226" s="256"/>
      <c r="H226" s="256"/>
      <c r="I226" s="257"/>
      <c r="J226" s="251"/>
      <c r="K226" s="257"/>
      <c r="L226" s="251"/>
      <c r="M226" s="251"/>
    </row>
    <row r="227" spans="1:13">
      <c r="A227" s="254"/>
      <c r="B227" s="255"/>
      <c r="C227" s="251"/>
      <c r="E227" s="251"/>
      <c r="F227" s="251"/>
      <c r="G227" s="256"/>
      <c r="H227" s="256"/>
      <c r="I227" s="257"/>
      <c r="J227" s="251"/>
      <c r="K227" s="257"/>
      <c r="L227" s="251"/>
      <c r="M227" s="251"/>
    </row>
    <row r="228" spans="1:13">
      <c r="A228" s="254"/>
      <c r="B228" s="255"/>
      <c r="C228" s="251"/>
      <c r="E228" s="251"/>
      <c r="F228" s="251"/>
      <c r="G228" s="256"/>
      <c r="H228" s="256"/>
      <c r="I228" s="257"/>
      <c r="J228" s="251"/>
      <c r="K228" s="257"/>
      <c r="L228" s="251"/>
      <c r="M228" s="251"/>
    </row>
    <row r="229" spans="1:13">
      <c r="A229" s="254"/>
      <c r="B229" s="255"/>
      <c r="C229" s="251"/>
      <c r="E229" s="251"/>
      <c r="F229" s="251"/>
      <c r="G229" s="256"/>
      <c r="H229" s="256"/>
      <c r="I229" s="257"/>
      <c r="J229" s="251"/>
      <c r="K229" s="257"/>
      <c r="L229" s="251"/>
      <c r="M229" s="251"/>
    </row>
    <row r="230" spans="1:13">
      <c r="A230" s="254"/>
      <c r="B230" s="255"/>
      <c r="C230" s="251"/>
      <c r="E230" s="251"/>
      <c r="F230" s="251"/>
      <c r="G230" s="256"/>
      <c r="H230" s="256"/>
      <c r="I230" s="257"/>
      <c r="J230" s="251"/>
      <c r="K230" s="257"/>
      <c r="L230" s="251"/>
      <c r="M230" s="251"/>
    </row>
    <row r="231" spans="1:13">
      <c r="A231" s="254"/>
      <c r="B231" s="255"/>
      <c r="C231" s="251"/>
      <c r="E231" s="251"/>
      <c r="F231" s="251"/>
      <c r="G231" s="256"/>
      <c r="H231" s="256"/>
      <c r="I231" s="257"/>
      <c r="J231" s="251"/>
      <c r="K231" s="257"/>
      <c r="L231" s="251"/>
      <c r="M231" s="251"/>
    </row>
    <row r="232" spans="1:13">
      <c r="A232" s="254"/>
      <c r="B232" s="255"/>
      <c r="C232" s="251"/>
      <c r="E232" s="251"/>
      <c r="F232" s="251"/>
      <c r="G232" s="256"/>
      <c r="H232" s="256"/>
      <c r="I232" s="257"/>
      <c r="J232" s="251"/>
      <c r="K232" s="257"/>
      <c r="L232" s="251"/>
      <c r="M232" s="251"/>
    </row>
    <row r="233" spans="1:13">
      <c r="A233" s="254"/>
      <c r="B233" s="255"/>
      <c r="C233" s="251"/>
      <c r="E233" s="251"/>
      <c r="F233" s="251"/>
      <c r="G233" s="256"/>
      <c r="H233" s="256"/>
      <c r="I233" s="257"/>
      <c r="J233" s="251"/>
      <c r="K233" s="257"/>
      <c r="L233" s="251"/>
      <c r="M233" s="251"/>
    </row>
    <row r="234" spans="1:13">
      <c r="A234" s="254"/>
      <c r="B234" s="255"/>
      <c r="C234" s="251"/>
      <c r="E234" s="251"/>
      <c r="F234" s="251"/>
      <c r="G234" s="256"/>
      <c r="H234" s="256"/>
      <c r="I234" s="257"/>
      <c r="J234" s="251"/>
      <c r="K234" s="257"/>
      <c r="L234" s="251"/>
      <c r="M234" s="251"/>
    </row>
    <row r="235" spans="1:13">
      <c r="A235" s="254"/>
      <c r="B235" s="255"/>
      <c r="C235" s="251"/>
      <c r="E235" s="251"/>
      <c r="F235" s="251"/>
      <c r="G235" s="256"/>
      <c r="H235" s="256"/>
      <c r="I235" s="257"/>
      <c r="J235" s="251"/>
      <c r="K235" s="257"/>
      <c r="L235" s="251"/>
      <c r="M235" s="251"/>
    </row>
    <row r="236" spans="1:13">
      <c r="A236" s="254"/>
      <c r="B236" s="255"/>
      <c r="C236" s="251"/>
      <c r="E236" s="251"/>
      <c r="F236" s="251"/>
      <c r="G236" s="256"/>
      <c r="H236" s="256"/>
      <c r="I236" s="257"/>
      <c r="J236" s="251"/>
      <c r="K236" s="257"/>
      <c r="L236" s="251"/>
      <c r="M236" s="251"/>
    </row>
    <row r="237" spans="1:13">
      <c r="A237" s="254"/>
      <c r="B237" s="255"/>
      <c r="C237" s="251"/>
      <c r="E237" s="251"/>
      <c r="F237" s="251"/>
      <c r="G237" s="256"/>
      <c r="H237" s="256"/>
      <c r="I237" s="257"/>
      <c r="J237" s="251"/>
      <c r="K237" s="257"/>
      <c r="L237" s="251"/>
      <c r="M237" s="251"/>
    </row>
    <row r="238" spans="1:13">
      <c r="A238" s="254"/>
      <c r="B238" s="255"/>
      <c r="C238" s="251"/>
      <c r="E238" s="251"/>
      <c r="F238" s="251"/>
      <c r="G238" s="256"/>
      <c r="H238" s="256"/>
      <c r="I238" s="257"/>
      <c r="J238" s="251"/>
      <c r="K238" s="257"/>
      <c r="L238" s="251"/>
      <c r="M238" s="251"/>
    </row>
    <row r="239" spans="1:13">
      <c r="A239" s="254"/>
      <c r="B239" s="255"/>
      <c r="C239" s="251"/>
      <c r="E239" s="251"/>
      <c r="F239" s="251"/>
      <c r="G239" s="256"/>
      <c r="H239" s="256"/>
      <c r="I239" s="257"/>
      <c r="J239" s="251"/>
      <c r="K239" s="257"/>
      <c r="L239" s="251"/>
      <c r="M239" s="251"/>
    </row>
    <row r="240" spans="1:13">
      <c r="A240" s="254"/>
      <c r="B240" s="255"/>
      <c r="C240" s="251"/>
      <c r="E240" s="251"/>
      <c r="F240" s="251"/>
      <c r="G240" s="256"/>
      <c r="H240" s="256"/>
      <c r="I240" s="257"/>
      <c r="J240" s="251"/>
      <c r="K240" s="257"/>
      <c r="L240" s="251"/>
      <c r="M240" s="251"/>
    </row>
    <row r="241" spans="1:13">
      <c r="A241" s="254"/>
      <c r="B241" s="255"/>
      <c r="C241" s="251"/>
      <c r="E241" s="251"/>
      <c r="F241" s="251"/>
      <c r="G241" s="256"/>
      <c r="H241" s="256"/>
      <c r="I241" s="257"/>
      <c r="J241" s="251"/>
      <c r="K241" s="257"/>
      <c r="L241" s="251"/>
      <c r="M241" s="251"/>
    </row>
    <row r="242" spans="1:13">
      <c r="A242" s="254"/>
      <c r="B242" s="255"/>
      <c r="C242" s="251"/>
      <c r="E242" s="251"/>
      <c r="F242" s="251"/>
      <c r="G242" s="256"/>
      <c r="H242" s="256"/>
      <c r="I242" s="257"/>
      <c r="J242" s="251"/>
      <c r="K242" s="257"/>
      <c r="L242" s="251"/>
      <c r="M242" s="251"/>
    </row>
    <row r="243" spans="1:13">
      <c r="A243" s="254"/>
      <c r="B243" s="255"/>
      <c r="C243" s="251"/>
      <c r="E243" s="251"/>
      <c r="F243" s="251"/>
      <c r="G243" s="256"/>
      <c r="H243" s="256"/>
      <c r="I243" s="257"/>
      <c r="J243" s="251"/>
      <c r="K243" s="257"/>
      <c r="L243" s="251"/>
      <c r="M243" s="251"/>
    </row>
    <row r="244" spans="1:13">
      <c r="A244" s="254"/>
      <c r="B244" s="255"/>
      <c r="C244" s="251"/>
      <c r="E244" s="251"/>
      <c r="F244" s="251"/>
      <c r="G244" s="256"/>
      <c r="H244" s="256"/>
      <c r="I244" s="257"/>
      <c r="J244" s="251"/>
      <c r="K244" s="257"/>
      <c r="L244" s="251"/>
      <c r="M244" s="251"/>
    </row>
    <row r="245" spans="1:13">
      <c r="A245" s="254"/>
      <c r="B245" s="255"/>
      <c r="C245" s="251"/>
      <c r="E245" s="251"/>
      <c r="F245" s="251"/>
      <c r="G245" s="256"/>
      <c r="H245" s="256"/>
      <c r="I245" s="257"/>
      <c r="J245" s="251"/>
      <c r="K245" s="257"/>
      <c r="L245" s="251"/>
      <c r="M245" s="251"/>
    </row>
    <row r="246" spans="1:13">
      <c r="A246" s="254"/>
      <c r="B246" s="255"/>
      <c r="C246" s="251"/>
      <c r="E246" s="251"/>
      <c r="F246" s="251"/>
      <c r="G246" s="256"/>
      <c r="H246" s="256"/>
      <c r="I246" s="257"/>
      <c r="J246" s="251"/>
      <c r="K246" s="257"/>
      <c r="L246" s="251"/>
      <c r="M246" s="251"/>
    </row>
    <row r="247" spans="1:13">
      <c r="A247" s="254"/>
      <c r="B247" s="255"/>
      <c r="C247" s="251"/>
      <c r="E247" s="251"/>
      <c r="F247" s="251"/>
      <c r="G247" s="256"/>
      <c r="H247" s="256"/>
      <c r="I247" s="257"/>
      <c r="J247" s="251"/>
      <c r="K247" s="257"/>
      <c r="L247" s="251"/>
      <c r="M247" s="251"/>
    </row>
    <row r="248" spans="1:13">
      <c r="A248" s="254"/>
      <c r="B248" s="255"/>
      <c r="C248" s="251"/>
      <c r="E248" s="251"/>
      <c r="F248" s="251"/>
      <c r="G248" s="256"/>
      <c r="H248" s="256"/>
      <c r="I248" s="257"/>
      <c r="J248" s="251"/>
      <c r="K248" s="257"/>
      <c r="L248" s="251"/>
      <c r="M248" s="251"/>
    </row>
    <row r="249" spans="1:13">
      <c r="A249" s="254"/>
      <c r="B249" s="255"/>
      <c r="C249" s="251"/>
      <c r="E249" s="251"/>
      <c r="F249" s="251"/>
      <c r="G249" s="256"/>
      <c r="H249" s="256"/>
      <c r="I249" s="257"/>
      <c r="J249" s="251"/>
      <c r="K249" s="257"/>
      <c r="L249" s="251"/>
      <c r="M249" s="251"/>
    </row>
    <row r="250" spans="1:13">
      <c r="A250" s="254"/>
      <c r="B250" s="255"/>
      <c r="C250" s="251"/>
      <c r="E250" s="251"/>
      <c r="F250" s="251"/>
      <c r="G250" s="256"/>
      <c r="H250" s="256"/>
      <c r="I250" s="257"/>
      <c r="J250" s="251"/>
      <c r="K250" s="257"/>
      <c r="L250" s="251"/>
      <c r="M250" s="251"/>
    </row>
    <row r="251" spans="1:13">
      <c r="A251" s="254"/>
      <c r="B251" s="255"/>
      <c r="C251" s="251"/>
      <c r="E251" s="251"/>
      <c r="F251" s="251"/>
      <c r="G251" s="256"/>
      <c r="H251" s="256"/>
      <c r="I251" s="257"/>
      <c r="J251" s="251"/>
      <c r="K251" s="257"/>
      <c r="L251" s="251"/>
      <c r="M251" s="251"/>
    </row>
    <row r="252" spans="1:13">
      <c r="A252" s="254"/>
      <c r="B252" s="255"/>
      <c r="C252" s="251"/>
      <c r="E252" s="251"/>
      <c r="F252" s="251"/>
      <c r="G252" s="256"/>
      <c r="H252" s="256"/>
      <c r="I252" s="257"/>
      <c r="J252" s="251"/>
      <c r="K252" s="257"/>
      <c r="L252" s="251"/>
      <c r="M252" s="251"/>
    </row>
    <row r="253" spans="1:13">
      <c r="A253" s="254"/>
      <c r="B253" s="255"/>
      <c r="C253" s="251"/>
      <c r="E253" s="251"/>
      <c r="F253" s="251"/>
      <c r="G253" s="256"/>
      <c r="H253" s="256"/>
      <c r="I253" s="257"/>
      <c r="J253" s="251"/>
      <c r="K253" s="257"/>
      <c r="L253" s="251"/>
      <c r="M253" s="251"/>
    </row>
    <row r="254" spans="1:13">
      <c r="A254" s="254"/>
      <c r="B254" s="255"/>
      <c r="C254" s="251"/>
      <c r="E254" s="251"/>
      <c r="F254" s="251"/>
      <c r="G254" s="256"/>
      <c r="H254" s="256"/>
      <c r="I254" s="257"/>
      <c r="J254" s="251"/>
      <c r="K254" s="257"/>
      <c r="L254" s="251"/>
      <c r="M254" s="251"/>
    </row>
    <row r="255" spans="1:13">
      <c r="A255" s="254"/>
      <c r="B255" s="255"/>
      <c r="C255" s="251"/>
      <c r="E255" s="251"/>
      <c r="F255" s="251"/>
      <c r="G255" s="256"/>
      <c r="H255" s="256"/>
      <c r="I255" s="257"/>
      <c r="J255" s="251"/>
      <c r="K255" s="257"/>
      <c r="L255" s="251"/>
      <c r="M255" s="251"/>
    </row>
    <row r="256" spans="1:13">
      <c r="A256" s="254"/>
      <c r="B256" s="255"/>
      <c r="C256" s="251"/>
      <c r="E256" s="251"/>
      <c r="F256" s="251"/>
      <c r="G256" s="256"/>
      <c r="H256" s="256"/>
      <c r="I256" s="257"/>
      <c r="J256" s="251"/>
      <c r="K256" s="257"/>
      <c r="L256" s="251"/>
      <c r="M256" s="251"/>
    </row>
    <row r="257" spans="1:13">
      <c r="A257" s="254"/>
      <c r="B257" s="255"/>
      <c r="C257" s="251"/>
      <c r="E257" s="251"/>
      <c r="F257" s="251"/>
      <c r="G257" s="256"/>
      <c r="H257" s="256"/>
      <c r="I257" s="257"/>
      <c r="J257" s="251"/>
      <c r="K257" s="257"/>
      <c r="L257" s="251"/>
      <c r="M257" s="251"/>
    </row>
    <row r="258" spans="1:13">
      <c r="A258" s="254"/>
      <c r="B258" s="255"/>
      <c r="C258" s="251"/>
      <c r="E258" s="251"/>
      <c r="F258" s="251"/>
      <c r="G258" s="256"/>
      <c r="H258" s="256"/>
      <c r="I258" s="257"/>
      <c r="J258" s="251"/>
      <c r="K258" s="257"/>
      <c r="L258" s="251"/>
      <c r="M258" s="251"/>
    </row>
    <row r="259" spans="1:13">
      <c r="A259" s="254"/>
      <c r="B259" s="255"/>
      <c r="C259" s="251"/>
      <c r="E259" s="251"/>
      <c r="F259" s="251"/>
      <c r="G259" s="256"/>
      <c r="H259" s="256"/>
      <c r="I259" s="257"/>
      <c r="J259" s="251"/>
      <c r="K259" s="257"/>
      <c r="L259" s="251"/>
      <c r="M259" s="251"/>
    </row>
    <row r="260" spans="1:13">
      <c r="A260" s="254"/>
      <c r="B260" s="255"/>
      <c r="C260" s="251"/>
      <c r="E260" s="251"/>
      <c r="F260" s="251"/>
      <c r="G260" s="256"/>
      <c r="H260" s="256"/>
      <c r="I260" s="257"/>
      <c r="J260" s="251"/>
      <c r="K260" s="257"/>
      <c r="L260" s="251"/>
      <c r="M260" s="251"/>
    </row>
    <row r="261" spans="1:13">
      <c r="A261" s="254"/>
      <c r="B261" s="255"/>
      <c r="C261" s="251"/>
      <c r="E261" s="251"/>
      <c r="F261" s="251"/>
      <c r="G261" s="256"/>
      <c r="H261" s="256"/>
      <c r="I261" s="257"/>
      <c r="J261" s="251"/>
      <c r="K261" s="257"/>
      <c r="L261" s="251"/>
      <c r="M261" s="251"/>
    </row>
    <row r="262" spans="1:13">
      <c r="A262" s="254"/>
      <c r="B262" s="255"/>
      <c r="C262" s="251"/>
      <c r="E262" s="251"/>
      <c r="F262" s="251"/>
      <c r="G262" s="256"/>
      <c r="H262" s="256"/>
      <c r="I262" s="257"/>
      <c r="J262" s="251"/>
      <c r="K262" s="257"/>
      <c r="L262" s="251"/>
      <c r="M262" s="251"/>
    </row>
    <row r="263" spans="1:13">
      <c r="A263" s="254"/>
      <c r="B263" s="255"/>
      <c r="C263" s="251"/>
      <c r="E263" s="251"/>
      <c r="F263" s="251"/>
      <c r="G263" s="256"/>
      <c r="H263" s="256"/>
      <c r="I263" s="257"/>
      <c r="J263" s="251"/>
      <c r="K263" s="257"/>
      <c r="L263" s="251"/>
      <c r="M263" s="251"/>
    </row>
    <row r="264" spans="1:13">
      <c r="A264" s="254"/>
      <c r="B264" s="255"/>
      <c r="C264" s="251"/>
      <c r="E264" s="251"/>
      <c r="F264" s="251"/>
      <c r="G264" s="256"/>
      <c r="H264" s="256"/>
      <c r="I264" s="257"/>
      <c r="J264" s="251"/>
      <c r="K264" s="257"/>
      <c r="L264" s="251"/>
      <c r="M264" s="251"/>
    </row>
    <row r="265" spans="1:13">
      <c r="A265" s="254"/>
      <c r="B265" s="255"/>
      <c r="C265" s="251"/>
      <c r="E265" s="251"/>
      <c r="F265" s="251"/>
      <c r="G265" s="256"/>
      <c r="H265" s="256"/>
      <c r="I265" s="257"/>
      <c r="J265" s="251"/>
      <c r="K265" s="257"/>
      <c r="L265" s="251"/>
      <c r="M265" s="251"/>
    </row>
    <row r="266" spans="1:13">
      <c r="A266" s="254"/>
      <c r="B266" s="255"/>
      <c r="C266" s="251"/>
      <c r="E266" s="251"/>
      <c r="F266" s="251"/>
      <c r="G266" s="256"/>
      <c r="H266" s="256"/>
      <c r="I266" s="257"/>
      <c r="J266" s="251"/>
      <c r="K266" s="257"/>
      <c r="L266" s="251"/>
      <c r="M266" s="251"/>
    </row>
    <row r="267" spans="1:13">
      <c r="A267" s="254"/>
      <c r="B267" s="255"/>
      <c r="C267" s="251"/>
      <c r="E267" s="251"/>
      <c r="F267" s="251"/>
      <c r="G267" s="256"/>
      <c r="H267" s="256"/>
      <c r="I267" s="257"/>
      <c r="J267" s="251"/>
      <c r="K267" s="257"/>
      <c r="L267" s="251"/>
      <c r="M267" s="251"/>
    </row>
    <row r="268" spans="1:13">
      <c r="A268" s="254"/>
      <c r="B268" s="255"/>
      <c r="C268" s="251"/>
      <c r="E268" s="251"/>
      <c r="F268" s="251"/>
      <c r="G268" s="256"/>
      <c r="H268" s="256"/>
      <c r="I268" s="257"/>
      <c r="J268" s="251"/>
      <c r="K268" s="257"/>
      <c r="L268" s="251"/>
      <c r="M268" s="251"/>
    </row>
    <row r="269" spans="1:13">
      <c r="A269" s="254"/>
      <c r="B269" s="255"/>
      <c r="C269" s="251"/>
      <c r="E269" s="251"/>
      <c r="F269" s="251"/>
      <c r="G269" s="256"/>
      <c r="H269" s="256"/>
      <c r="I269" s="257"/>
      <c r="J269" s="251"/>
      <c r="K269" s="257"/>
      <c r="L269" s="251"/>
      <c r="M269" s="251"/>
    </row>
    <row r="270" spans="1:13">
      <c r="A270" s="254"/>
      <c r="B270" s="255"/>
      <c r="C270" s="251"/>
      <c r="E270" s="251"/>
      <c r="F270" s="251"/>
      <c r="G270" s="256"/>
      <c r="H270" s="256"/>
      <c r="I270" s="257"/>
      <c r="J270" s="251"/>
      <c r="K270" s="257"/>
      <c r="L270" s="251"/>
      <c r="M270" s="251"/>
    </row>
    <row r="271" spans="1:13">
      <c r="A271" s="254"/>
      <c r="B271" s="255"/>
      <c r="C271" s="251"/>
      <c r="E271" s="251"/>
      <c r="F271" s="251"/>
      <c r="G271" s="256"/>
      <c r="H271" s="256"/>
      <c r="I271" s="257"/>
      <c r="J271" s="251"/>
      <c r="K271" s="257"/>
      <c r="L271" s="251"/>
      <c r="M271" s="251"/>
    </row>
    <row r="272" spans="1:13">
      <c r="A272" s="254"/>
      <c r="B272" s="255"/>
      <c r="C272" s="251"/>
      <c r="E272" s="251"/>
      <c r="F272" s="251"/>
      <c r="G272" s="256"/>
      <c r="H272" s="256"/>
      <c r="I272" s="257"/>
      <c r="J272" s="251"/>
      <c r="K272" s="257"/>
      <c r="L272" s="251"/>
      <c r="M272" s="251"/>
    </row>
    <row r="273" spans="1:13">
      <c r="A273" s="254"/>
      <c r="B273" s="255"/>
      <c r="C273" s="251"/>
      <c r="E273" s="251"/>
      <c r="F273" s="251"/>
      <c r="G273" s="256"/>
      <c r="H273" s="256"/>
      <c r="I273" s="257"/>
      <c r="J273" s="251"/>
      <c r="K273" s="257"/>
      <c r="L273" s="251"/>
      <c r="M273" s="251"/>
    </row>
    <row r="274" spans="1:13">
      <c r="A274" s="254"/>
      <c r="B274" s="255"/>
      <c r="C274" s="251"/>
      <c r="E274" s="251"/>
      <c r="F274" s="251"/>
      <c r="G274" s="256"/>
      <c r="H274" s="256"/>
      <c r="I274" s="257"/>
      <c r="J274" s="251"/>
      <c r="K274" s="257"/>
      <c r="L274" s="251"/>
      <c r="M274" s="251"/>
    </row>
    <row r="275" spans="1:13">
      <c r="A275" s="254"/>
      <c r="B275" s="255"/>
      <c r="C275" s="251"/>
      <c r="E275" s="251"/>
      <c r="F275" s="251"/>
      <c r="G275" s="256"/>
      <c r="H275" s="256"/>
      <c r="I275" s="257"/>
      <c r="J275" s="251"/>
      <c r="K275" s="257"/>
      <c r="L275" s="251"/>
      <c r="M275" s="251"/>
    </row>
    <row r="276" spans="1:13">
      <c r="A276" s="254"/>
      <c r="B276" s="255"/>
      <c r="C276" s="251"/>
      <c r="E276" s="251"/>
      <c r="F276" s="251"/>
      <c r="G276" s="256"/>
      <c r="H276" s="256"/>
      <c r="I276" s="257"/>
      <c r="J276" s="251"/>
      <c r="K276" s="257"/>
      <c r="L276" s="251"/>
      <c r="M276" s="251"/>
    </row>
    <row r="277" spans="1:13">
      <c r="A277" s="254"/>
      <c r="B277" s="255"/>
      <c r="C277" s="251"/>
      <c r="E277" s="251"/>
      <c r="F277" s="251"/>
      <c r="G277" s="256"/>
      <c r="H277" s="256"/>
      <c r="I277" s="257"/>
      <c r="J277" s="251"/>
      <c r="K277" s="257"/>
      <c r="L277" s="251"/>
      <c r="M277" s="251"/>
    </row>
    <row r="278" spans="1:13">
      <c r="A278" s="254"/>
      <c r="B278" s="255"/>
      <c r="C278" s="251"/>
      <c r="E278" s="251"/>
      <c r="F278" s="251"/>
      <c r="G278" s="256"/>
      <c r="H278" s="256"/>
      <c r="I278" s="257"/>
      <c r="J278" s="251"/>
      <c r="K278" s="257"/>
      <c r="L278" s="251"/>
      <c r="M278" s="251"/>
    </row>
    <row r="279" spans="1:13">
      <c r="A279" s="254"/>
      <c r="B279" s="255"/>
      <c r="C279" s="251"/>
      <c r="E279" s="251"/>
      <c r="F279" s="251"/>
      <c r="G279" s="256"/>
      <c r="H279" s="256"/>
      <c r="I279" s="257"/>
      <c r="J279" s="251"/>
      <c r="K279" s="257"/>
      <c r="L279" s="251"/>
      <c r="M279" s="251"/>
    </row>
    <row r="280" spans="1:13">
      <c r="A280" s="254"/>
      <c r="B280" s="255"/>
      <c r="C280" s="251"/>
      <c r="E280" s="251"/>
      <c r="F280" s="251"/>
      <c r="G280" s="256"/>
      <c r="H280" s="256"/>
      <c r="I280" s="257"/>
      <c r="J280" s="251"/>
      <c r="K280" s="257"/>
      <c r="L280" s="251"/>
      <c r="M280" s="251"/>
    </row>
    <row r="281" spans="1:13">
      <c r="A281" s="254"/>
      <c r="B281" s="255"/>
      <c r="C281" s="251"/>
      <c r="E281" s="251"/>
      <c r="F281" s="251"/>
      <c r="G281" s="256"/>
      <c r="H281" s="256"/>
      <c r="I281" s="257"/>
      <c r="J281" s="251"/>
      <c r="K281" s="257"/>
      <c r="L281" s="251"/>
      <c r="M281" s="251"/>
    </row>
    <row r="282" spans="1:13">
      <c r="A282" s="254"/>
      <c r="B282" s="255"/>
      <c r="C282" s="251"/>
      <c r="E282" s="251"/>
      <c r="F282" s="251"/>
      <c r="G282" s="256"/>
      <c r="H282" s="256"/>
      <c r="I282" s="257"/>
      <c r="J282" s="251"/>
      <c r="K282" s="257"/>
      <c r="L282" s="251"/>
      <c r="M282" s="251"/>
    </row>
    <row r="283" spans="1:13">
      <c r="A283" s="254"/>
      <c r="B283" s="255"/>
      <c r="C283" s="251"/>
      <c r="E283" s="251"/>
      <c r="F283" s="251"/>
      <c r="G283" s="256"/>
      <c r="H283" s="256"/>
      <c r="I283" s="257"/>
      <c r="J283" s="251"/>
      <c r="K283" s="257"/>
      <c r="L283" s="251"/>
      <c r="M283" s="251"/>
    </row>
    <row r="284" spans="1:13">
      <c r="A284" s="254"/>
      <c r="B284" s="255"/>
      <c r="C284" s="251"/>
      <c r="E284" s="251"/>
      <c r="F284" s="251"/>
      <c r="G284" s="256"/>
      <c r="H284" s="256"/>
      <c r="I284" s="257"/>
      <c r="J284" s="251"/>
      <c r="K284" s="257"/>
      <c r="L284" s="251"/>
      <c r="M284" s="251"/>
    </row>
    <row r="285" spans="1:13">
      <c r="A285" s="254"/>
      <c r="B285" s="255"/>
      <c r="C285" s="251"/>
      <c r="E285" s="251"/>
      <c r="F285" s="251"/>
      <c r="G285" s="256"/>
      <c r="H285" s="256"/>
      <c r="I285" s="257"/>
      <c r="J285" s="251"/>
      <c r="K285" s="257"/>
      <c r="L285" s="251"/>
      <c r="M285" s="251"/>
    </row>
    <row r="286" spans="1:13">
      <c r="A286" s="254"/>
      <c r="B286" s="255"/>
      <c r="C286" s="251"/>
      <c r="E286" s="251"/>
      <c r="F286" s="251"/>
      <c r="G286" s="256"/>
      <c r="H286" s="256"/>
      <c r="I286" s="257"/>
      <c r="J286" s="251"/>
      <c r="K286" s="257"/>
      <c r="L286" s="251"/>
      <c r="M286" s="251"/>
    </row>
    <row r="287" spans="1:13">
      <c r="A287" s="254"/>
      <c r="B287" s="255"/>
      <c r="C287" s="251"/>
      <c r="E287" s="251"/>
      <c r="F287" s="251"/>
      <c r="G287" s="256"/>
      <c r="H287" s="256"/>
      <c r="I287" s="257"/>
      <c r="J287" s="251"/>
      <c r="K287" s="257"/>
      <c r="L287" s="251"/>
      <c r="M287" s="251"/>
    </row>
    <row r="288" spans="1:13">
      <c r="A288" s="254"/>
      <c r="B288" s="255"/>
      <c r="C288" s="251"/>
      <c r="E288" s="251"/>
      <c r="F288" s="251"/>
      <c r="G288" s="256"/>
      <c r="H288" s="256"/>
      <c r="I288" s="257"/>
      <c r="J288" s="251"/>
      <c r="K288" s="257"/>
      <c r="L288" s="251"/>
      <c r="M288" s="251"/>
    </row>
    <row r="289" spans="1:13">
      <c r="A289" s="254"/>
      <c r="B289" s="255"/>
      <c r="C289" s="251"/>
      <c r="E289" s="251"/>
      <c r="F289" s="251"/>
      <c r="G289" s="256"/>
      <c r="H289" s="256"/>
      <c r="I289" s="257"/>
      <c r="J289" s="251"/>
      <c r="K289" s="257"/>
      <c r="L289" s="251"/>
      <c r="M289" s="251"/>
    </row>
    <row r="290" spans="1:13">
      <c r="A290" s="254"/>
      <c r="B290" s="255"/>
      <c r="C290" s="251"/>
      <c r="E290" s="251"/>
      <c r="F290" s="251"/>
      <c r="G290" s="256"/>
      <c r="H290" s="256"/>
      <c r="I290" s="257"/>
      <c r="J290" s="251"/>
      <c r="K290" s="257"/>
      <c r="L290" s="251"/>
      <c r="M290" s="251"/>
    </row>
    <row r="291" spans="1:13">
      <c r="A291" s="254"/>
      <c r="B291" s="255"/>
      <c r="C291" s="251"/>
      <c r="E291" s="251"/>
      <c r="F291" s="251"/>
      <c r="G291" s="256"/>
      <c r="H291" s="256"/>
      <c r="I291" s="257"/>
      <c r="J291" s="251"/>
      <c r="K291" s="257"/>
      <c r="L291" s="251"/>
      <c r="M291" s="251"/>
    </row>
    <row r="292" spans="1:13">
      <c r="A292" s="254"/>
      <c r="B292" s="255"/>
      <c r="C292" s="251"/>
      <c r="E292" s="251"/>
      <c r="F292" s="251"/>
      <c r="G292" s="256"/>
      <c r="H292" s="256"/>
      <c r="I292" s="257"/>
      <c r="J292" s="251"/>
      <c r="K292" s="257"/>
      <c r="L292" s="251"/>
      <c r="M292" s="251"/>
    </row>
    <row r="293" spans="1:13">
      <c r="A293" s="254"/>
      <c r="B293" s="255"/>
      <c r="C293" s="251"/>
      <c r="E293" s="251"/>
      <c r="F293" s="251"/>
      <c r="G293" s="256"/>
      <c r="H293" s="256"/>
      <c r="I293" s="257"/>
      <c r="J293" s="251"/>
      <c r="K293" s="257"/>
      <c r="L293" s="251"/>
      <c r="M293" s="251"/>
    </row>
    <row r="294" spans="1:13">
      <c r="A294" s="254"/>
      <c r="B294" s="255"/>
      <c r="C294" s="251"/>
      <c r="E294" s="251"/>
      <c r="F294" s="251"/>
      <c r="G294" s="256"/>
      <c r="H294" s="256"/>
      <c r="I294" s="257"/>
      <c r="J294" s="251"/>
      <c r="K294" s="257"/>
      <c r="L294" s="251"/>
      <c r="M294" s="251"/>
    </row>
    <row r="295" spans="1:13">
      <c r="A295" s="254"/>
      <c r="B295" s="255"/>
      <c r="C295" s="251"/>
      <c r="E295" s="251"/>
      <c r="F295" s="251"/>
      <c r="G295" s="256"/>
      <c r="H295" s="256"/>
      <c r="I295" s="257"/>
      <c r="J295" s="251"/>
      <c r="K295" s="257"/>
      <c r="L295" s="251"/>
      <c r="M295" s="251"/>
    </row>
    <row r="296" spans="1:13">
      <c r="A296" s="254"/>
      <c r="B296" s="255"/>
      <c r="C296" s="251"/>
      <c r="E296" s="251"/>
      <c r="F296" s="251"/>
      <c r="G296" s="256"/>
      <c r="H296" s="256"/>
      <c r="I296" s="257"/>
      <c r="J296" s="251"/>
      <c r="K296" s="257"/>
      <c r="L296" s="251"/>
      <c r="M296" s="251"/>
    </row>
    <row r="297" spans="1:13">
      <c r="A297" s="254"/>
      <c r="B297" s="255"/>
      <c r="C297" s="251"/>
      <c r="E297" s="251"/>
      <c r="F297" s="251"/>
      <c r="G297" s="256"/>
      <c r="H297" s="256"/>
      <c r="I297" s="257"/>
      <c r="J297" s="251"/>
      <c r="K297" s="257"/>
      <c r="L297" s="251"/>
      <c r="M297" s="251"/>
    </row>
    <row r="298" spans="1:13">
      <c r="A298" s="254"/>
      <c r="B298" s="255"/>
      <c r="C298" s="251"/>
      <c r="E298" s="251"/>
      <c r="F298" s="251"/>
      <c r="G298" s="256"/>
      <c r="H298" s="256"/>
      <c r="I298" s="257"/>
      <c r="J298" s="251"/>
      <c r="K298" s="257"/>
      <c r="L298" s="251"/>
      <c r="M298" s="251"/>
    </row>
    <row r="299" spans="1:13">
      <c r="A299" s="254"/>
      <c r="B299" s="255"/>
      <c r="C299" s="251"/>
      <c r="E299" s="251"/>
      <c r="F299" s="251"/>
      <c r="G299" s="256"/>
      <c r="H299" s="256"/>
      <c r="I299" s="257"/>
      <c r="J299" s="251"/>
      <c r="K299" s="257"/>
      <c r="L299" s="251"/>
      <c r="M299" s="251"/>
    </row>
    <row r="300" spans="1:13">
      <c r="A300" s="254"/>
      <c r="B300" s="255"/>
      <c r="C300" s="251"/>
      <c r="E300" s="251"/>
      <c r="F300" s="251"/>
      <c r="G300" s="256"/>
      <c r="H300" s="256"/>
      <c r="I300" s="257"/>
      <c r="J300" s="251"/>
      <c r="K300" s="257"/>
      <c r="L300" s="251"/>
      <c r="M300" s="251"/>
    </row>
    <row r="301" spans="1:13">
      <c r="A301" s="254"/>
      <c r="B301" s="255"/>
      <c r="C301" s="251"/>
      <c r="E301" s="251"/>
      <c r="F301" s="251"/>
      <c r="G301" s="256"/>
      <c r="H301" s="256"/>
      <c r="I301" s="257"/>
      <c r="J301" s="251"/>
      <c r="K301" s="257"/>
      <c r="L301" s="251"/>
      <c r="M301" s="251"/>
    </row>
    <row r="302" spans="1:13">
      <c r="A302" s="254"/>
      <c r="B302" s="255"/>
      <c r="C302" s="251"/>
      <c r="E302" s="251"/>
      <c r="F302" s="251"/>
      <c r="G302" s="256"/>
      <c r="H302" s="256"/>
      <c r="I302" s="257"/>
      <c r="J302" s="251"/>
      <c r="K302" s="257"/>
      <c r="L302" s="251"/>
      <c r="M302" s="251"/>
    </row>
    <row r="303" spans="1:13">
      <c r="A303" s="254"/>
      <c r="B303" s="255"/>
      <c r="C303" s="251"/>
      <c r="E303" s="251"/>
      <c r="F303" s="251"/>
      <c r="G303" s="256"/>
      <c r="H303" s="256"/>
      <c r="I303" s="257"/>
      <c r="J303" s="251"/>
      <c r="K303" s="257"/>
      <c r="L303" s="251"/>
      <c r="M303" s="251"/>
    </row>
    <row r="304" spans="1:13">
      <c r="A304" s="254"/>
      <c r="B304" s="255"/>
      <c r="C304" s="251"/>
      <c r="E304" s="251"/>
      <c r="F304" s="251"/>
      <c r="G304" s="256"/>
      <c r="H304" s="256"/>
      <c r="I304" s="257"/>
      <c r="J304" s="251"/>
      <c r="K304" s="257"/>
      <c r="L304" s="251"/>
      <c r="M304" s="251"/>
    </row>
    <row r="305" spans="1:13">
      <c r="A305" s="254"/>
      <c r="B305" s="255"/>
      <c r="C305" s="251"/>
      <c r="E305" s="251"/>
      <c r="F305" s="251"/>
      <c r="G305" s="256"/>
      <c r="H305" s="256"/>
      <c r="I305" s="257"/>
      <c r="J305" s="251"/>
      <c r="K305" s="257"/>
      <c r="L305" s="251"/>
      <c r="M305" s="251"/>
    </row>
    <row r="306" spans="1:13">
      <c r="A306" s="254"/>
      <c r="B306" s="255"/>
      <c r="C306" s="251"/>
      <c r="E306" s="251"/>
      <c r="F306" s="251"/>
      <c r="G306" s="256"/>
      <c r="H306" s="256"/>
      <c r="I306" s="257"/>
      <c r="J306" s="251"/>
      <c r="K306" s="257"/>
      <c r="L306" s="251"/>
      <c r="M306" s="251"/>
    </row>
    <row r="307" spans="1:13">
      <c r="A307" s="254"/>
      <c r="B307" s="255"/>
      <c r="C307" s="251"/>
      <c r="E307" s="251"/>
      <c r="F307" s="251"/>
      <c r="G307" s="256"/>
      <c r="H307" s="256"/>
      <c r="I307" s="257"/>
      <c r="J307" s="251"/>
      <c r="K307" s="257"/>
      <c r="L307" s="251"/>
      <c r="M307" s="251"/>
    </row>
    <row r="308" spans="1:13">
      <c r="A308" s="254"/>
      <c r="B308" s="255"/>
      <c r="C308" s="251"/>
      <c r="E308" s="251"/>
      <c r="F308" s="251"/>
      <c r="G308" s="256"/>
      <c r="H308" s="256"/>
      <c r="I308" s="257"/>
      <c r="J308" s="251"/>
      <c r="K308" s="257"/>
      <c r="L308" s="251"/>
      <c r="M308" s="251"/>
    </row>
    <row r="309" spans="1:13">
      <c r="A309" s="254"/>
      <c r="B309" s="255"/>
      <c r="C309" s="251"/>
      <c r="E309" s="251"/>
      <c r="F309" s="251"/>
      <c r="G309" s="256"/>
      <c r="H309" s="256"/>
      <c r="I309" s="257"/>
      <c r="J309" s="251"/>
      <c r="K309" s="257"/>
      <c r="L309" s="251"/>
      <c r="M309" s="251"/>
    </row>
    <row r="310" spans="1:13">
      <c r="A310" s="254"/>
      <c r="B310" s="255"/>
      <c r="C310" s="251"/>
      <c r="E310" s="251"/>
      <c r="F310" s="251"/>
      <c r="G310" s="256"/>
      <c r="H310" s="256"/>
      <c r="I310" s="257"/>
      <c r="J310" s="251"/>
      <c r="K310" s="257"/>
      <c r="L310" s="251"/>
      <c r="M310" s="251"/>
    </row>
    <row r="311" spans="1:13">
      <c r="A311" s="254"/>
      <c r="B311" s="255"/>
      <c r="C311" s="251"/>
      <c r="E311" s="251"/>
      <c r="F311" s="251"/>
      <c r="G311" s="256"/>
      <c r="H311" s="256"/>
      <c r="I311" s="257"/>
      <c r="J311" s="251"/>
      <c r="K311" s="257"/>
      <c r="L311" s="251"/>
      <c r="M311" s="251"/>
    </row>
    <row r="312" spans="1:13">
      <c r="A312" s="254"/>
      <c r="B312" s="255"/>
      <c r="C312" s="251"/>
      <c r="E312" s="251"/>
      <c r="F312" s="251"/>
      <c r="G312" s="256"/>
      <c r="H312" s="256"/>
      <c r="I312" s="257"/>
      <c r="J312" s="251"/>
      <c r="K312" s="257"/>
      <c r="L312" s="251"/>
      <c r="M312" s="251"/>
    </row>
    <row r="313" spans="1:13">
      <c r="A313" s="254"/>
      <c r="B313" s="255"/>
      <c r="C313" s="251"/>
      <c r="E313" s="251"/>
      <c r="F313" s="251"/>
      <c r="G313" s="256"/>
      <c r="H313" s="256"/>
      <c r="I313" s="257"/>
      <c r="J313" s="251"/>
      <c r="K313" s="257"/>
      <c r="L313" s="251"/>
      <c r="M313" s="251"/>
    </row>
    <row r="314" spans="1:13">
      <c r="A314" s="254"/>
      <c r="B314" s="255"/>
      <c r="C314" s="251"/>
      <c r="E314" s="251"/>
      <c r="F314" s="251"/>
      <c r="G314" s="256"/>
      <c r="H314" s="256"/>
      <c r="I314" s="257"/>
      <c r="J314" s="251"/>
      <c r="K314" s="257"/>
      <c r="L314" s="251"/>
      <c r="M314" s="251"/>
    </row>
    <row r="315" spans="1:13">
      <c r="A315" s="254"/>
      <c r="B315" s="255"/>
      <c r="C315" s="251"/>
      <c r="E315" s="251"/>
      <c r="F315" s="251"/>
      <c r="G315" s="256"/>
      <c r="H315" s="256"/>
      <c r="I315" s="257"/>
      <c r="J315" s="251"/>
      <c r="K315" s="257"/>
      <c r="L315" s="251"/>
      <c r="M315" s="251"/>
    </row>
    <row r="316" spans="1:13">
      <c r="A316" s="254"/>
      <c r="B316" s="255"/>
      <c r="C316" s="251"/>
      <c r="E316" s="251"/>
      <c r="F316" s="251"/>
      <c r="G316" s="256"/>
      <c r="H316" s="256"/>
      <c r="I316" s="257"/>
      <c r="J316" s="251"/>
      <c r="K316" s="257"/>
      <c r="L316" s="251"/>
      <c r="M316" s="251"/>
    </row>
    <row r="317" spans="1:13">
      <c r="A317" s="254"/>
      <c r="B317" s="255"/>
      <c r="C317" s="251"/>
      <c r="E317" s="251"/>
      <c r="F317" s="251"/>
      <c r="G317" s="256"/>
      <c r="H317" s="256"/>
      <c r="I317" s="257"/>
      <c r="J317" s="251"/>
      <c r="K317" s="257"/>
      <c r="L317" s="251"/>
      <c r="M317" s="251"/>
    </row>
    <row r="318" spans="1:13">
      <c r="A318" s="254"/>
      <c r="B318" s="255"/>
      <c r="C318" s="251"/>
      <c r="E318" s="251"/>
      <c r="F318" s="251"/>
      <c r="G318" s="256"/>
      <c r="H318" s="256"/>
      <c r="I318" s="257"/>
      <c r="J318" s="251"/>
      <c r="K318" s="257"/>
      <c r="L318" s="251"/>
      <c r="M318" s="251"/>
    </row>
    <row r="319" spans="1:13">
      <c r="A319" s="254"/>
      <c r="B319" s="255"/>
      <c r="C319" s="251"/>
      <c r="E319" s="251"/>
      <c r="F319" s="251"/>
      <c r="G319" s="256"/>
      <c r="H319" s="256"/>
      <c r="I319" s="257"/>
      <c r="J319" s="251"/>
      <c r="K319" s="257"/>
      <c r="L319" s="251"/>
      <c r="M319" s="251"/>
    </row>
    <row r="320" spans="1:13">
      <c r="A320" s="254"/>
      <c r="B320" s="255"/>
      <c r="C320" s="251"/>
      <c r="E320" s="251"/>
      <c r="F320" s="251"/>
      <c r="G320" s="256"/>
      <c r="H320" s="256"/>
      <c r="I320" s="257"/>
      <c r="J320" s="251"/>
      <c r="K320" s="257"/>
      <c r="L320" s="251"/>
      <c r="M320" s="251"/>
    </row>
    <row r="321" spans="1:13">
      <c r="A321" s="254"/>
      <c r="B321" s="255"/>
      <c r="C321" s="251"/>
      <c r="E321" s="251"/>
      <c r="F321" s="251"/>
      <c r="G321" s="256"/>
      <c r="H321" s="256"/>
      <c r="I321" s="257"/>
      <c r="J321" s="251"/>
      <c r="K321" s="257"/>
      <c r="L321" s="251"/>
      <c r="M321" s="251"/>
    </row>
    <row r="322" spans="1:13">
      <c r="A322" s="254"/>
      <c r="B322" s="255"/>
      <c r="C322" s="251"/>
      <c r="E322" s="251"/>
      <c r="F322" s="251"/>
      <c r="G322" s="256"/>
      <c r="H322" s="256"/>
      <c r="I322" s="257"/>
      <c r="J322" s="251"/>
      <c r="K322" s="257"/>
      <c r="L322" s="251"/>
      <c r="M322" s="251"/>
    </row>
    <row r="323" spans="1:13">
      <c r="A323" s="254"/>
      <c r="B323" s="255"/>
      <c r="C323" s="251"/>
      <c r="E323" s="251"/>
      <c r="F323" s="251"/>
      <c r="G323" s="256"/>
      <c r="H323" s="256"/>
      <c r="I323" s="257"/>
      <c r="J323" s="251"/>
      <c r="K323" s="257"/>
      <c r="L323" s="251"/>
      <c r="M323" s="251"/>
    </row>
    <row r="324" spans="1:13">
      <c r="A324" s="254"/>
      <c r="B324" s="255"/>
      <c r="C324" s="251"/>
      <c r="E324" s="251"/>
      <c r="F324" s="251"/>
      <c r="G324" s="256"/>
      <c r="H324" s="256"/>
      <c r="I324" s="257"/>
      <c r="J324" s="251"/>
      <c r="K324" s="257"/>
      <c r="L324" s="251"/>
      <c r="M324" s="251"/>
    </row>
    <row r="325" spans="1:13">
      <c r="A325" s="254"/>
      <c r="B325" s="255"/>
      <c r="C325" s="251"/>
      <c r="E325" s="251"/>
      <c r="F325" s="251"/>
      <c r="G325" s="256"/>
      <c r="H325" s="256"/>
      <c r="I325" s="257"/>
      <c r="J325" s="251"/>
      <c r="K325" s="257"/>
      <c r="L325" s="251"/>
      <c r="M325" s="251"/>
    </row>
    <row r="326" spans="1:13">
      <c r="A326" s="254"/>
      <c r="B326" s="255"/>
      <c r="C326" s="251"/>
      <c r="E326" s="251"/>
      <c r="F326" s="251"/>
      <c r="G326" s="256"/>
      <c r="H326" s="256"/>
      <c r="I326" s="257"/>
      <c r="J326" s="251"/>
      <c r="K326" s="257"/>
      <c r="L326" s="251"/>
      <c r="M326" s="251"/>
    </row>
    <row r="327" spans="1:13">
      <c r="A327" s="254"/>
      <c r="B327" s="255"/>
      <c r="C327" s="251"/>
      <c r="E327" s="251"/>
      <c r="F327" s="251"/>
      <c r="G327" s="256"/>
      <c r="H327" s="256"/>
      <c r="I327" s="257"/>
      <c r="J327" s="251"/>
      <c r="K327" s="257"/>
      <c r="L327" s="251"/>
      <c r="M327" s="251"/>
    </row>
    <row r="328" spans="1:13">
      <c r="A328" s="254"/>
      <c r="B328" s="255"/>
      <c r="C328" s="251"/>
      <c r="E328" s="251"/>
      <c r="F328" s="251"/>
      <c r="G328" s="256"/>
      <c r="H328" s="256"/>
      <c r="I328" s="257"/>
      <c r="J328" s="251"/>
      <c r="K328" s="257"/>
      <c r="L328" s="251"/>
      <c r="M328" s="251"/>
    </row>
    <row r="329" spans="1:13">
      <c r="A329" s="254"/>
      <c r="B329" s="255"/>
      <c r="C329" s="251"/>
      <c r="E329" s="251"/>
      <c r="F329" s="251"/>
      <c r="G329" s="256"/>
      <c r="H329" s="256"/>
      <c r="I329" s="257"/>
      <c r="J329" s="251"/>
      <c r="K329" s="257"/>
      <c r="L329" s="251"/>
      <c r="M329" s="251"/>
    </row>
    <row r="330" spans="1:13">
      <c r="A330" s="254"/>
      <c r="B330" s="255"/>
      <c r="C330" s="251"/>
      <c r="E330" s="251"/>
      <c r="F330" s="251"/>
      <c r="G330" s="256"/>
      <c r="H330" s="256"/>
      <c r="I330" s="257"/>
      <c r="J330" s="251"/>
      <c r="K330" s="257"/>
      <c r="L330" s="251"/>
      <c r="M330" s="251"/>
    </row>
    <row r="331" spans="1:13">
      <c r="A331" s="254"/>
      <c r="B331" s="255"/>
      <c r="C331" s="251"/>
      <c r="E331" s="251"/>
      <c r="F331" s="251"/>
      <c r="G331" s="256"/>
      <c r="H331" s="256"/>
      <c r="I331" s="257"/>
      <c r="J331" s="251"/>
      <c r="K331" s="257"/>
      <c r="L331" s="251"/>
      <c r="M331" s="251"/>
    </row>
    <row r="332" spans="1:13">
      <c r="A332" s="254"/>
      <c r="B332" s="255"/>
      <c r="C332" s="251"/>
      <c r="E332" s="251"/>
      <c r="F332" s="251"/>
      <c r="G332" s="256"/>
      <c r="H332" s="256"/>
      <c r="I332" s="257"/>
      <c r="J332" s="251"/>
      <c r="K332" s="257"/>
      <c r="L332" s="251"/>
      <c r="M332" s="251"/>
    </row>
    <row r="333" spans="1:13">
      <c r="A333" s="254"/>
      <c r="B333" s="255"/>
      <c r="C333" s="251"/>
      <c r="E333" s="251"/>
      <c r="F333" s="251"/>
      <c r="G333" s="256"/>
      <c r="H333" s="256"/>
      <c r="I333" s="257"/>
      <c r="J333" s="251"/>
      <c r="K333" s="257"/>
      <c r="L333" s="251"/>
      <c r="M333" s="251"/>
    </row>
    <row r="334" spans="1:13">
      <c r="A334" s="254"/>
      <c r="B334" s="255"/>
      <c r="C334" s="251"/>
      <c r="E334" s="251"/>
      <c r="F334" s="251"/>
      <c r="G334" s="256"/>
      <c r="H334" s="256"/>
      <c r="I334" s="257"/>
      <c r="J334" s="251"/>
      <c r="K334" s="257"/>
      <c r="L334" s="251"/>
      <c r="M334" s="251"/>
    </row>
    <row r="335" spans="1:13">
      <c r="A335" s="254"/>
      <c r="B335" s="255"/>
      <c r="C335" s="251"/>
      <c r="E335" s="251"/>
      <c r="F335" s="251"/>
      <c r="G335" s="256"/>
      <c r="H335" s="256"/>
      <c r="I335" s="257"/>
      <c r="J335" s="251"/>
      <c r="K335" s="257"/>
      <c r="L335" s="251"/>
      <c r="M335" s="251"/>
    </row>
    <row r="336" spans="1:13">
      <c r="A336" s="254"/>
      <c r="B336" s="255"/>
      <c r="C336" s="251"/>
      <c r="E336" s="251"/>
      <c r="F336" s="251"/>
      <c r="G336" s="256"/>
      <c r="H336" s="256"/>
      <c r="I336" s="257"/>
      <c r="J336" s="251"/>
      <c r="K336" s="257"/>
      <c r="L336" s="251"/>
      <c r="M336" s="251"/>
    </row>
    <row r="337" spans="1:13">
      <c r="A337" s="254"/>
      <c r="B337" s="255"/>
      <c r="C337" s="251"/>
      <c r="E337" s="251"/>
      <c r="F337" s="251"/>
      <c r="G337" s="256"/>
      <c r="H337" s="256"/>
      <c r="I337" s="257"/>
      <c r="J337" s="251"/>
      <c r="K337" s="257"/>
      <c r="L337" s="251"/>
      <c r="M337" s="251"/>
    </row>
    <row r="338" spans="1:13">
      <c r="A338" s="254"/>
      <c r="B338" s="255"/>
      <c r="C338" s="251"/>
      <c r="E338" s="251"/>
      <c r="F338" s="251"/>
      <c r="G338" s="256"/>
      <c r="H338" s="256"/>
      <c r="I338" s="257"/>
      <c r="J338" s="251"/>
      <c r="K338" s="257"/>
      <c r="L338" s="251"/>
      <c r="M338" s="251"/>
    </row>
    <row r="339" spans="1:13">
      <c r="A339" s="254"/>
      <c r="B339" s="255"/>
      <c r="C339" s="251"/>
      <c r="E339" s="251"/>
      <c r="F339" s="251"/>
      <c r="G339" s="256"/>
      <c r="H339" s="256"/>
      <c r="I339" s="257"/>
      <c r="J339" s="251"/>
      <c r="K339" s="257"/>
      <c r="L339" s="251"/>
      <c r="M339" s="251"/>
    </row>
    <row r="340" spans="1:13">
      <c r="A340" s="254"/>
      <c r="B340" s="255"/>
      <c r="C340" s="251"/>
      <c r="E340" s="251"/>
      <c r="F340" s="251"/>
      <c r="G340" s="256"/>
      <c r="H340" s="256"/>
      <c r="I340" s="257"/>
      <c r="J340" s="251"/>
      <c r="K340" s="257"/>
      <c r="L340" s="251"/>
      <c r="M340" s="251"/>
    </row>
    <row r="341" spans="1:13">
      <c r="A341" s="254"/>
      <c r="B341" s="255"/>
      <c r="C341" s="251"/>
      <c r="E341" s="251"/>
      <c r="F341" s="251"/>
      <c r="G341" s="256"/>
      <c r="H341" s="256"/>
      <c r="I341" s="257"/>
      <c r="J341" s="251"/>
      <c r="K341" s="257"/>
      <c r="L341" s="251"/>
      <c r="M341" s="251"/>
    </row>
    <row r="342" spans="1:13">
      <c r="A342" s="254"/>
      <c r="B342" s="255"/>
      <c r="C342" s="251"/>
      <c r="E342" s="251"/>
      <c r="F342" s="251"/>
      <c r="G342" s="256"/>
      <c r="H342" s="256"/>
      <c r="I342" s="257"/>
      <c r="J342" s="251"/>
      <c r="K342" s="257"/>
      <c r="L342" s="251"/>
      <c r="M342" s="251"/>
    </row>
    <row r="343" spans="1:13">
      <c r="A343" s="254"/>
      <c r="B343" s="255"/>
      <c r="C343" s="251"/>
      <c r="E343" s="251"/>
      <c r="F343" s="251"/>
      <c r="G343" s="256"/>
      <c r="H343" s="256"/>
      <c r="I343" s="257"/>
      <c r="J343" s="251"/>
      <c r="K343" s="257"/>
      <c r="L343" s="251"/>
      <c r="M343" s="251"/>
    </row>
    <row r="344" spans="1:13">
      <c r="A344" s="254"/>
      <c r="B344" s="255"/>
      <c r="C344" s="251"/>
      <c r="E344" s="251"/>
      <c r="F344" s="251"/>
      <c r="G344" s="256"/>
      <c r="H344" s="256"/>
      <c r="I344" s="257"/>
      <c r="J344" s="251"/>
      <c r="K344" s="257"/>
      <c r="L344" s="251"/>
      <c r="M344" s="251"/>
    </row>
    <row r="345" spans="1:13">
      <c r="A345" s="254"/>
      <c r="B345" s="255"/>
      <c r="C345" s="251"/>
      <c r="E345" s="251"/>
      <c r="F345" s="251"/>
      <c r="G345" s="256"/>
      <c r="H345" s="256"/>
      <c r="I345" s="257"/>
      <c r="J345" s="251"/>
      <c r="K345" s="257"/>
      <c r="L345" s="251"/>
      <c r="M345" s="251"/>
    </row>
    <row r="346" spans="1:13">
      <c r="A346" s="254"/>
      <c r="B346" s="255"/>
      <c r="C346" s="251"/>
      <c r="E346" s="251"/>
      <c r="F346" s="251"/>
      <c r="G346" s="256"/>
      <c r="H346" s="256"/>
      <c r="I346" s="257"/>
      <c r="J346" s="251"/>
      <c r="K346" s="257"/>
      <c r="L346" s="251"/>
      <c r="M346" s="251"/>
    </row>
    <row r="347" spans="1:13">
      <c r="A347" s="254"/>
      <c r="B347" s="255"/>
      <c r="C347" s="251"/>
      <c r="E347" s="251"/>
      <c r="F347" s="251"/>
      <c r="G347" s="256"/>
      <c r="H347" s="256"/>
      <c r="I347" s="257"/>
      <c r="J347" s="251"/>
      <c r="K347" s="257"/>
      <c r="L347" s="251"/>
      <c r="M347" s="251"/>
    </row>
    <row r="348" spans="1:13">
      <c r="A348" s="254"/>
      <c r="B348" s="255"/>
      <c r="C348" s="251"/>
      <c r="E348" s="251"/>
      <c r="F348" s="251"/>
      <c r="G348" s="256"/>
      <c r="H348" s="256"/>
      <c r="I348" s="257"/>
      <c r="J348" s="251"/>
      <c r="K348" s="257"/>
      <c r="L348" s="251"/>
      <c r="M348" s="251"/>
    </row>
    <row r="349" spans="1:13">
      <c r="A349" s="254"/>
      <c r="B349" s="255"/>
      <c r="C349" s="251"/>
      <c r="E349" s="251"/>
      <c r="F349" s="251"/>
      <c r="G349" s="256"/>
      <c r="H349" s="256"/>
      <c r="I349" s="257"/>
      <c r="J349" s="251"/>
      <c r="K349" s="257"/>
      <c r="L349" s="251"/>
      <c r="M349" s="251"/>
    </row>
    <row r="350" spans="1:13">
      <c r="A350" s="254"/>
      <c r="B350" s="255"/>
      <c r="C350" s="251"/>
      <c r="E350" s="251"/>
      <c r="F350" s="251"/>
      <c r="G350" s="256"/>
      <c r="H350" s="256"/>
      <c r="I350" s="257"/>
      <c r="J350" s="251"/>
      <c r="K350" s="257"/>
      <c r="L350" s="251"/>
      <c r="M350" s="251"/>
    </row>
    <row r="351" spans="1:13">
      <c r="A351" s="254"/>
      <c r="B351" s="255"/>
      <c r="C351" s="251"/>
      <c r="E351" s="251"/>
      <c r="F351" s="251"/>
      <c r="G351" s="256"/>
      <c r="H351" s="256"/>
      <c r="I351" s="257"/>
      <c r="J351" s="251"/>
      <c r="K351" s="257"/>
      <c r="L351" s="251"/>
      <c r="M351" s="251"/>
    </row>
    <row r="352" spans="1:13">
      <c r="A352" s="254"/>
      <c r="B352" s="255"/>
      <c r="C352" s="251"/>
      <c r="E352" s="251"/>
      <c r="F352" s="251"/>
      <c r="G352" s="256"/>
      <c r="H352" s="256"/>
      <c r="I352" s="257"/>
      <c r="J352" s="251"/>
      <c r="K352" s="257"/>
      <c r="L352" s="251"/>
      <c r="M352" s="251"/>
    </row>
    <row r="353" spans="1:13">
      <c r="A353" s="254"/>
      <c r="B353" s="255"/>
      <c r="C353" s="251"/>
      <c r="E353" s="251"/>
      <c r="F353" s="251"/>
      <c r="G353" s="256"/>
      <c r="H353" s="256"/>
      <c r="I353" s="257"/>
      <c r="J353" s="251"/>
      <c r="K353" s="257"/>
      <c r="L353" s="251"/>
      <c r="M353" s="251"/>
    </row>
    <row r="354" spans="1:13">
      <c r="A354" s="254"/>
      <c r="B354" s="255"/>
      <c r="C354" s="251"/>
      <c r="E354" s="251"/>
      <c r="F354" s="251"/>
      <c r="G354" s="256"/>
      <c r="H354" s="256"/>
      <c r="I354" s="257"/>
      <c r="J354" s="251"/>
      <c r="K354" s="257"/>
      <c r="L354" s="251"/>
      <c r="M354" s="251"/>
    </row>
    <row r="355" spans="1:13">
      <c r="A355" s="254"/>
      <c r="B355" s="255"/>
      <c r="C355" s="251"/>
      <c r="E355" s="251"/>
      <c r="F355" s="251"/>
      <c r="G355" s="256"/>
      <c r="H355" s="256"/>
      <c r="I355" s="257"/>
      <c r="J355" s="251"/>
      <c r="K355" s="257"/>
      <c r="L355" s="251"/>
      <c r="M355" s="251"/>
    </row>
    <row r="356" spans="1:13">
      <c r="A356" s="254"/>
      <c r="B356" s="255"/>
      <c r="C356" s="251"/>
      <c r="E356" s="251"/>
      <c r="F356" s="251"/>
      <c r="G356" s="256"/>
      <c r="H356" s="256"/>
      <c r="I356" s="257"/>
      <c r="J356" s="251"/>
      <c r="K356" s="257"/>
      <c r="L356" s="251"/>
      <c r="M356" s="251"/>
    </row>
    <row r="357" spans="1:13">
      <c r="A357" s="254"/>
      <c r="B357" s="255"/>
      <c r="C357" s="251"/>
      <c r="E357" s="251"/>
      <c r="F357" s="251"/>
      <c r="G357" s="256"/>
      <c r="H357" s="256"/>
      <c r="I357" s="257"/>
      <c r="J357" s="251"/>
      <c r="K357" s="257"/>
      <c r="L357" s="251"/>
      <c r="M357" s="251"/>
    </row>
    <row r="358" spans="1:13">
      <c r="A358" s="254"/>
      <c r="B358" s="255"/>
      <c r="C358" s="251"/>
      <c r="E358" s="251"/>
      <c r="F358" s="251"/>
      <c r="G358" s="256"/>
      <c r="H358" s="256"/>
      <c r="I358" s="257"/>
      <c r="J358" s="251"/>
      <c r="K358" s="257"/>
      <c r="L358" s="251"/>
      <c r="M358" s="251"/>
    </row>
    <row r="359" spans="1:13">
      <c r="A359" s="254"/>
      <c r="B359" s="255"/>
      <c r="C359" s="251"/>
      <c r="E359" s="251"/>
      <c r="F359" s="251"/>
      <c r="G359" s="256"/>
      <c r="H359" s="256"/>
      <c r="I359" s="257"/>
      <c r="J359" s="251"/>
      <c r="K359" s="257"/>
      <c r="L359" s="251"/>
      <c r="M359" s="251"/>
    </row>
    <row r="360" spans="1:13">
      <c r="A360" s="254"/>
      <c r="B360" s="255"/>
      <c r="C360" s="251"/>
      <c r="E360" s="251"/>
      <c r="F360" s="251"/>
      <c r="G360" s="256"/>
      <c r="H360" s="256"/>
      <c r="I360" s="257"/>
      <c r="J360" s="251"/>
      <c r="K360" s="257"/>
      <c r="L360" s="251"/>
      <c r="M360" s="251"/>
    </row>
    <row r="361" spans="1:13">
      <c r="A361" s="254"/>
      <c r="B361" s="255"/>
      <c r="C361" s="251"/>
      <c r="E361" s="251"/>
      <c r="F361" s="251"/>
      <c r="G361" s="256"/>
      <c r="H361" s="256"/>
      <c r="I361" s="257"/>
      <c r="J361" s="251"/>
      <c r="K361" s="257"/>
      <c r="L361" s="251"/>
      <c r="M361" s="251"/>
    </row>
    <row r="362" spans="1:13">
      <c r="A362" s="254"/>
      <c r="B362" s="255"/>
      <c r="C362" s="251"/>
      <c r="E362" s="251"/>
      <c r="F362" s="251"/>
      <c r="G362" s="256"/>
      <c r="H362" s="256"/>
      <c r="I362" s="257"/>
      <c r="J362" s="251"/>
      <c r="K362" s="257"/>
      <c r="L362" s="251"/>
      <c r="M362" s="251"/>
    </row>
    <row r="363" spans="1:13">
      <c r="A363" s="254"/>
      <c r="B363" s="255"/>
      <c r="C363" s="251"/>
      <c r="E363" s="251"/>
      <c r="F363" s="251"/>
      <c r="G363" s="256"/>
      <c r="H363" s="256"/>
      <c r="I363" s="257"/>
      <c r="J363" s="251"/>
      <c r="K363" s="257"/>
      <c r="L363" s="251"/>
      <c r="M363" s="251"/>
    </row>
    <row r="364" spans="1:13">
      <c r="A364" s="254"/>
      <c r="B364" s="255"/>
      <c r="C364" s="251"/>
      <c r="E364" s="251"/>
      <c r="F364" s="251"/>
      <c r="G364" s="256"/>
      <c r="H364" s="256"/>
      <c r="I364" s="257"/>
      <c r="J364" s="251"/>
      <c r="K364" s="257"/>
      <c r="L364" s="251"/>
      <c r="M364" s="251"/>
    </row>
    <row r="365" spans="1:13">
      <c r="A365" s="254"/>
      <c r="B365" s="255"/>
      <c r="C365" s="251"/>
      <c r="E365" s="251"/>
      <c r="F365" s="251"/>
      <c r="G365" s="256"/>
      <c r="H365" s="256"/>
      <c r="I365" s="257"/>
      <c r="J365" s="251"/>
      <c r="K365" s="257"/>
      <c r="L365" s="251"/>
      <c r="M365" s="251"/>
    </row>
    <row r="366" spans="1:13">
      <c r="A366" s="254"/>
      <c r="B366" s="255"/>
      <c r="C366" s="251"/>
      <c r="E366" s="251"/>
      <c r="F366" s="251"/>
      <c r="G366" s="256"/>
      <c r="H366" s="256"/>
      <c r="I366" s="257"/>
      <c r="J366" s="251"/>
      <c r="K366" s="257"/>
      <c r="L366" s="251"/>
      <c r="M366" s="251"/>
    </row>
    <row r="367" spans="1:13">
      <c r="A367" s="254"/>
      <c r="B367" s="255"/>
      <c r="C367" s="251"/>
      <c r="E367" s="251"/>
      <c r="F367" s="251"/>
      <c r="G367" s="256"/>
      <c r="H367" s="256"/>
      <c r="I367" s="257"/>
      <c r="J367" s="251"/>
      <c r="K367" s="257"/>
      <c r="L367" s="251"/>
      <c r="M367" s="251"/>
    </row>
    <row r="368" spans="1:13">
      <c r="A368" s="254"/>
      <c r="B368" s="255"/>
      <c r="C368" s="251"/>
      <c r="E368" s="251"/>
      <c r="F368" s="251"/>
      <c r="G368" s="256"/>
      <c r="H368" s="256"/>
      <c r="I368" s="257"/>
      <c r="J368" s="251"/>
      <c r="K368" s="257"/>
      <c r="L368" s="251"/>
      <c r="M368" s="251"/>
    </row>
    <row r="369" spans="1:13">
      <c r="A369" s="254"/>
      <c r="B369" s="255"/>
      <c r="C369" s="251"/>
      <c r="E369" s="251"/>
      <c r="F369" s="251"/>
      <c r="G369" s="256"/>
      <c r="H369" s="256"/>
      <c r="I369" s="257"/>
      <c r="J369" s="251"/>
      <c r="K369" s="257"/>
      <c r="L369" s="251"/>
      <c r="M369" s="251"/>
    </row>
    <row r="370" spans="1:13">
      <c r="A370" s="254"/>
      <c r="B370" s="255"/>
      <c r="C370" s="251"/>
      <c r="E370" s="251"/>
      <c r="F370" s="251"/>
      <c r="G370" s="256"/>
      <c r="H370" s="256"/>
      <c r="I370" s="257"/>
      <c r="J370" s="251"/>
      <c r="K370" s="257"/>
      <c r="L370" s="251"/>
      <c r="M370" s="251"/>
    </row>
    <row r="371" spans="1:13">
      <c r="A371" s="254"/>
      <c r="B371" s="255"/>
      <c r="C371" s="251"/>
      <c r="E371" s="251"/>
      <c r="F371" s="251"/>
      <c r="G371" s="256"/>
      <c r="H371" s="256"/>
      <c r="I371" s="257"/>
      <c r="J371" s="251"/>
      <c r="K371" s="257"/>
      <c r="L371" s="251"/>
      <c r="M371" s="251"/>
    </row>
    <row r="372" spans="1:13">
      <c r="A372" s="254"/>
      <c r="B372" s="255"/>
      <c r="C372" s="251"/>
      <c r="E372" s="251"/>
      <c r="F372" s="251"/>
      <c r="G372" s="256"/>
      <c r="H372" s="256"/>
      <c r="I372" s="257"/>
      <c r="J372" s="251"/>
      <c r="K372" s="257"/>
      <c r="L372" s="251"/>
      <c r="M372" s="251"/>
    </row>
    <row r="373" spans="1:13">
      <c r="A373" s="254"/>
      <c r="B373" s="255"/>
      <c r="C373" s="251"/>
      <c r="E373" s="251"/>
      <c r="F373" s="251"/>
      <c r="G373" s="256"/>
      <c r="H373" s="256"/>
      <c r="I373" s="257"/>
      <c r="J373" s="251"/>
      <c r="K373" s="257"/>
      <c r="L373" s="251"/>
      <c r="M373" s="251"/>
    </row>
    <row r="374" spans="1:13">
      <c r="A374" s="254"/>
      <c r="B374" s="255"/>
      <c r="C374" s="251"/>
      <c r="E374" s="251"/>
      <c r="F374" s="251"/>
      <c r="G374" s="256"/>
      <c r="H374" s="256"/>
      <c r="I374" s="257"/>
      <c r="J374" s="251"/>
      <c r="K374" s="257"/>
      <c r="L374" s="251"/>
      <c r="M374" s="251"/>
    </row>
    <row r="375" spans="1:13">
      <c r="A375" s="254"/>
      <c r="B375" s="255"/>
      <c r="C375" s="251"/>
      <c r="E375" s="251"/>
      <c r="F375" s="251"/>
      <c r="G375" s="256"/>
      <c r="H375" s="256"/>
      <c r="I375" s="257"/>
      <c r="J375" s="251"/>
      <c r="K375" s="257"/>
      <c r="L375" s="251"/>
      <c r="M375" s="251"/>
    </row>
    <row r="376" spans="1:13">
      <c r="A376" s="254"/>
      <c r="B376" s="255"/>
      <c r="C376" s="251"/>
      <c r="E376" s="251"/>
      <c r="F376" s="251"/>
      <c r="G376" s="256"/>
      <c r="H376" s="256"/>
      <c r="I376" s="257"/>
      <c r="J376" s="251"/>
      <c r="K376" s="257"/>
      <c r="L376" s="251"/>
      <c r="M376" s="251"/>
    </row>
    <row r="377" spans="1:13">
      <c r="A377" s="254"/>
      <c r="B377" s="255"/>
      <c r="C377" s="251"/>
      <c r="E377" s="251"/>
      <c r="F377" s="251"/>
      <c r="G377" s="256"/>
      <c r="H377" s="256"/>
      <c r="I377" s="257"/>
      <c r="J377" s="251"/>
      <c r="K377" s="257"/>
      <c r="L377" s="251"/>
      <c r="M377" s="251"/>
    </row>
    <row r="378" spans="1:13">
      <c r="A378" s="254"/>
      <c r="B378" s="255"/>
      <c r="C378" s="251"/>
      <c r="E378" s="251"/>
      <c r="F378" s="251"/>
      <c r="G378" s="256"/>
      <c r="H378" s="256"/>
      <c r="I378" s="257"/>
      <c r="J378" s="251"/>
      <c r="K378" s="257"/>
      <c r="L378" s="251"/>
      <c r="M378" s="251"/>
    </row>
    <row r="379" spans="1:13">
      <c r="A379" s="254"/>
      <c r="B379" s="255"/>
      <c r="C379" s="251"/>
      <c r="E379" s="251"/>
      <c r="F379" s="251"/>
      <c r="G379" s="256"/>
      <c r="H379" s="256"/>
      <c r="I379" s="257"/>
      <c r="J379" s="251"/>
      <c r="K379" s="257"/>
      <c r="L379" s="251"/>
      <c r="M379" s="251"/>
    </row>
    <row r="380" spans="1:13">
      <c r="A380" s="254"/>
      <c r="B380" s="255"/>
      <c r="C380" s="251"/>
      <c r="E380" s="251"/>
      <c r="F380" s="251"/>
      <c r="G380" s="256"/>
      <c r="H380" s="256"/>
      <c r="I380" s="257"/>
      <c r="J380" s="251"/>
      <c r="K380" s="257"/>
      <c r="L380" s="251"/>
      <c r="M380" s="251"/>
    </row>
    <row r="381" spans="1:13">
      <c r="A381" s="254"/>
      <c r="B381" s="255"/>
      <c r="C381" s="251"/>
      <c r="E381" s="251"/>
      <c r="F381" s="251"/>
      <c r="G381" s="256"/>
      <c r="H381" s="256"/>
      <c r="I381" s="257"/>
      <c r="J381" s="251"/>
      <c r="K381" s="257"/>
      <c r="L381" s="251"/>
      <c r="M381" s="251"/>
    </row>
    <row r="382" spans="1:13">
      <c r="A382" s="254"/>
      <c r="B382" s="255"/>
      <c r="C382" s="251"/>
      <c r="E382" s="251"/>
      <c r="F382" s="251"/>
      <c r="G382" s="256"/>
      <c r="H382" s="256"/>
      <c r="I382" s="257"/>
      <c r="J382" s="251"/>
      <c r="K382" s="257"/>
      <c r="L382" s="251"/>
      <c r="M382" s="251"/>
    </row>
    <row r="383" spans="1:13">
      <c r="A383" s="254"/>
      <c r="B383" s="255"/>
      <c r="C383" s="251"/>
      <c r="E383" s="251"/>
      <c r="F383" s="251"/>
      <c r="G383" s="256"/>
      <c r="H383" s="256"/>
      <c r="I383" s="257"/>
      <c r="J383" s="251"/>
      <c r="K383" s="257"/>
      <c r="L383" s="251"/>
      <c r="M383" s="251"/>
    </row>
    <row r="384" spans="1:13">
      <c r="A384" s="254"/>
      <c r="B384" s="255"/>
      <c r="C384" s="251"/>
      <c r="E384" s="251"/>
      <c r="F384" s="251"/>
      <c r="G384" s="256"/>
      <c r="H384" s="256"/>
      <c r="I384" s="257"/>
      <c r="J384" s="251"/>
      <c r="K384" s="257"/>
      <c r="L384" s="251"/>
      <c r="M384" s="251"/>
    </row>
    <row r="385" spans="1:13">
      <c r="A385" s="254"/>
      <c r="B385" s="255"/>
      <c r="C385" s="251"/>
      <c r="E385" s="251"/>
      <c r="F385" s="251"/>
      <c r="G385" s="256"/>
      <c r="H385" s="256"/>
      <c r="I385" s="257"/>
      <c r="J385" s="251"/>
      <c r="K385" s="257"/>
      <c r="L385" s="251"/>
      <c r="M385" s="251"/>
    </row>
    <row r="386" spans="1:13">
      <c r="A386" s="254"/>
      <c r="B386" s="255"/>
      <c r="C386" s="251"/>
      <c r="E386" s="251"/>
      <c r="F386" s="251"/>
      <c r="G386" s="256"/>
      <c r="H386" s="256"/>
      <c r="I386" s="257"/>
      <c r="J386" s="251"/>
      <c r="K386" s="257"/>
      <c r="L386" s="251"/>
      <c r="M386" s="251"/>
    </row>
    <row r="387" spans="1:13">
      <c r="A387" s="254"/>
      <c r="B387" s="255"/>
      <c r="C387" s="251"/>
      <c r="E387" s="251"/>
      <c r="F387" s="251"/>
      <c r="G387" s="256"/>
      <c r="H387" s="256"/>
      <c r="I387" s="257"/>
      <c r="J387" s="251"/>
      <c r="K387" s="257"/>
      <c r="L387" s="251"/>
      <c r="M387" s="251"/>
    </row>
    <row r="388" spans="1:13">
      <c r="A388" s="254"/>
      <c r="B388" s="255"/>
      <c r="C388" s="251"/>
      <c r="E388" s="251"/>
      <c r="F388" s="251"/>
      <c r="G388" s="256"/>
      <c r="H388" s="256"/>
      <c r="I388" s="257"/>
      <c r="J388" s="251"/>
      <c r="K388" s="257"/>
      <c r="L388" s="251"/>
      <c r="M388" s="251"/>
    </row>
    <row r="389" spans="1:13">
      <c r="A389" s="254"/>
      <c r="B389" s="255"/>
      <c r="C389" s="251"/>
      <c r="E389" s="251"/>
      <c r="F389" s="251"/>
      <c r="G389" s="256"/>
      <c r="H389" s="256"/>
      <c r="I389" s="257"/>
      <c r="J389" s="251"/>
      <c r="K389" s="257"/>
      <c r="L389" s="251"/>
      <c r="M389" s="251"/>
    </row>
    <row r="390" spans="1:13">
      <c r="A390" s="254"/>
      <c r="B390" s="255"/>
      <c r="C390" s="251"/>
      <c r="E390" s="251"/>
      <c r="F390" s="251"/>
      <c r="G390" s="256"/>
      <c r="H390" s="256"/>
      <c r="I390" s="257"/>
      <c r="J390" s="251"/>
      <c r="K390" s="257"/>
      <c r="L390" s="251"/>
      <c r="M390" s="251"/>
    </row>
    <row r="391" spans="1:13">
      <c r="A391" s="254"/>
      <c r="B391" s="255"/>
      <c r="C391" s="251"/>
      <c r="E391" s="251"/>
      <c r="F391" s="251"/>
      <c r="G391" s="256"/>
      <c r="H391" s="256"/>
      <c r="I391" s="257"/>
      <c r="J391" s="251"/>
      <c r="K391" s="257"/>
      <c r="L391" s="251"/>
      <c r="M391" s="251"/>
    </row>
    <row r="392" spans="1:13">
      <c r="A392" s="254"/>
      <c r="B392" s="255"/>
      <c r="C392" s="251"/>
      <c r="E392" s="251"/>
      <c r="F392" s="251"/>
      <c r="G392" s="256"/>
      <c r="H392" s="256"/>
      <c r="I392" s="257"/>
      <c r="J392" s="251"/>
      <c r="K392" s="257"/>
      <c r="L392" s="251"/>
      <c r="M392" s="251"/>
    </row>
    <row r="393" spans="1:13">
      <c r="A393" s="254"/>
      <c r="B393" s="255"/>
      <c r="C393" s="251"/>
      <c r="E393" s="251"/>
      <c r="F393" s="251"/>
      <c r="G393" s="256"/>
      <c r="H393" s="256"/>
      <c r="I393" s="257"/>
      <c r="J393" s="251"/>
      <c r="K393" s="257"/>
      <c r="L393" s="251"/>
      <c r="M393" s="251"/>
    </row>
    <row r="394" spans="1:13">
      <c r="A394" s="254"/>
      <c r="B394" s="255"/>
      <c r="C394" s="251"/>
      <c r="E394" s="251"/>
      <c r="F394" s="251"/>
      <c r="G394" s="256"/>
      <c r="H394" s="256"/>
      <c r="I394" s="257"/>
      <c r="J394" s="251"/>
      <c r="K394" s="257"/>
      <c r="L394" s="251"/>
      <c r="M394" s="251"/>
    </row>
    <row r="395" spans="1:13">
      <c r="A395" s="254"/>
      <c r="B395" s="255"/>
      <c r="C395" s="251"/>
      <c r="E395" s="251"/>
      <c r="F395" s="251"/>
      <c r="G395" s="256"/>
      <c r="H395" s="256"/>
      <c r="I395" s="257"/>
      <c r="J395" s="251"/>
      <c r="K395" s="257"/>
      <c r="L395" s="251"/>
      <c r="M395" s="251"/>
    </row>
    <row r="396" spans="1:13">
      <c r="A396" s="254"/>
      <c r="B396" s="255"/>
      <c r="C396" s="251"/>
      <c r="E396" s="251"/>
      <c r="F396" s="251"/>
      <c r="G396" s="256"/>
      <c r="H396" s="256"/>
      <c r="I396" s="257"/>
      <c r="J396" s="251"/>
      <c r="K396" s="257"/>
      <c r="L396" s="251"/>
      <c r="M396" s="251"/>
    </row>
    <row r="397" spans="1:13">
      <c r="A397" s="254"/>
      <c r="B397" s="255"/>
      <c r="C397" s="251"/>
      <c r="E397" s="251"/>
      <c r="F397" s="251"/>
      <c r="G397" s="256"/>
      <c r="H397" s="256"/>
      <c r="I397" s="257"/>
      <c r="J397" s="251"/>
      <c r="K397" s="257"/>
      <c r="L397" s="251"/>
      <c r="M397" s="251"/>
    </row>
    <row r="398" spans="1:13">
      <c r="A398" s="254"/>
      <c r="B398" s="255"/>
      <c r="C398" s="251"/>
      <c r="E398" s="251"/>
      <c r="F398" s="251"/>
      <c r="G398" s="256"/>
      <c r="H398" s="256"/>
      <c r="I398" s="257"/>
      <c r="J398" s="251"/>
      <c r="K398" s="257"/>
      <c r="L398" s="251"/>
      <c r="M398" s="251"/>
    </row>
    <row r="399" spans="1:13">
      <c r="A399" s="254"/>
      <c r="B399" s="255"/>
      <c r="C399" s="251"/>
      <c r="E399" s="251"/>
      <c r="F399" s="251"/>
      <c r="G399" s="256"/>
      <c r="H399" s="256"/>
      <c r="I399" s="257"/>
      <c r="J399" s="251"/>
      <c r="K399" s="257"/>
      <c r="L399" s="251"/>
      <c r="M399" s="251"/>
    </row>
    <row r="400" spans="1:13">
      <c r="A400" s="254"/>
      <c r="B400" s="255"/>
      <c r="C400" s="251"/>
      <c r="E400" s="251"/>
      <c r="F400" s="251"/>
      <c r="G400" s="256"/>
      <c r="H400" s="256"/>
      <c r="I400" s="257"/>
      <c r="J400" s="251"/>
      <c r="K400" s="257"/>
      <c r="L400" s="251"/>
      <c r="M400" s="251"/>
    </row>
    <row r="401" spans="1:13">
      <c r="A401" s="254"/>
      <c r="B401" s="255"/>
      <c r="C401" s="251"/>
      <c r="E401" s="251"/>
      <c r="F401" s="251"/>
      <c r="G401" s="256"/>
      <c r="H401" s="256"/>
      <c r="I401" s="257"/>
      <c r="J401" s="251"/>
      <c r="K401" s="257"/>
      <c r="L401" s="251"/>
      <c r="M401" s="251"/>
    </row>
    <row r="402" spans="1:13">
      <c r="A402" s="254"/>
      <c r="B402" s="255"/>
      <c r="C402" s="251"/>
      <c r="E402" s="251"/>
      <c r="F402" s="251"/>
      <c r="G402" s="256"/>
      <c r="H402" s="256"/>
      <c r="I402" s="257"/>
      <c r="J402" s="251"/>
      <c r="K402" s="257"/>
      <c r="L402" s="251"/>
      <c r="M402" s="251"/>
    </row>
    <row r="403" spans="1:13">
      <c r="A403" s="254"/>
      <c r="B403" s="255"/>
      <c r="C403" s="251"/>
      <c r="E403" s="251"/>
      <c r="F403" s="251"/>
      <c r="G403" s="256"/>
      <c r="H403" s="256"/>
      <c r="I403" s="257"/>
      <c r="J403" s="251"/>
      <c r="K403" s="257"/>
      <c r="L403" s="251"/>
      <c r="M403" s="251"/>
    </row>
    <row r="404" spans="1:13">
      <c r="A404" s="254"/>
      <c r="B404" s="255"/>
      <c r="C404" s="251"/>
      <c r="E404" s="251"/>
      <c r="F404" s="251"/>
      <c r="G404" s="256"/>
      <c r="H404" s="256"/>
      <c r="I404" s="257"/>
      <c r="J404" s="251"/>
      <c r="K404" s="257"/>
      <c r="L404" s="251"/>
      <c r="M404" s="251"/>
    </row>
    <row r="405" spans="1:13">
      <c r="A405" s="254"/>
      <c r="B405" s="255"/>
      <c r="C405" s="251"/>
      <c r="E405" s="251"/>
      <c r="F405" s="251"/>
      <c r="G405" s="256"/>
      <c r="H405" s="256"/>
      <c r="I405" s="257"/>
      <c r="J405" s="251"/>
      <c r="K405" s="257"/>
      <c r="L405" s="251"/>
      <c r="M405" s="251"/>
    </row>
    <row r="406" spans="1:13">
      <c r="A406" s="254"/>
      <c r="B406" s="255"/>
      <c r="C406" s="251"/>
      <c r="E406" s="251"/>
      <c r="F406" s="251"/>
      <c r="G406" s="256"/>
      <c r="H406" s="256"/>
      <c r="I406" s="257"/>
      <c r="J406" s="251"/>
      <c r="K406" s="257"/>
      <c r="L406" s="251"/>
      <c r="M406" s="251"/>
    </row>
    <row r="407" spans="1:13">
      <c r="A407" s="254"/>
      <c r="B407" s="255"/>
      <c r="C407" s="251"/>
      <c r="E407" s="251"/>
      <c r="F407" s="251"/>
      <c r="G407" s="256"/>
      <c r="H407" s="256"/>
      <c r="I407" s="257"/>
      <c r="J407" s="251"/>
      <c r="K407" s="257"/>
      <c r="L407" s="251"/>
      <c r="M407" s="251"/>
    </row>
    <row r="408" spans="1:13">
      <c r="A408" s="254"/>
      <c r="B408" s="255"/>
      <c r="C408" s="251"/>
      <c r="E408" s="251"/>
      <c r="F408" s="251"/>
      <c r="G408" s="256"/>
      <c r="H408" s="256"/>
      <c r="I408" s="257"/>
      <c r="J408" s="251"/>
      <c r="K408" s="257"/>
      <c r="L408" s="251"/>
      <c r="M408" s="251"/>
    </row>
    <row r="409" spans="1:13">
      <c r="A409" s="254"/>
      <c r="B409" s="255"/>
      <c r="C409" s="251"/>
      <c r="E409" s="251"/>
      <c r="F409" s="251"/>
      <c r="G409" s="256"/>
      <c r="H409" s="256"/>
      <c r="I409" s="257"/>
      <c r="J409" s="251"/>
      <c r="K409" s="257"/>
      <c r="L409" s="251"/>
      <c r="M409" s="251"/>
    </row>
    <row r="410" spans="1:13">
      <c r="A410" s="254"/>
      <c r="B410" s="255"/>
      <c r="C410" s="251"/>
      <c r="E410" s="251"/>
      <c r="F410" s="251"/>
      <c r="G410" s="256"/>
      <c r="H410" s="256"/>
      <c r="I410" s="257"/>
      <c r="J410" s="251"/>
      <c r="K410" s="257"/>
      <c r="L410" s="251"/>
      <c r="M410" s="251"/>
    </row>
    <row r="411" spans="1:13">
      <c r="A411" s="254"/>
      <c r="B411" s="255"/>
      <c r="C411" s="251"/>
      <c r="E411" s="251"/>
      <c r="F411" s="251"/>
      <c r="G411" s="256"/>
      <c r="H411" s="256"/>
      <c r="I411" s="257"/>
      <c r="J411" s="251"/>
      <c r="K411" s="257"/>
      <c r="L411" s="251"/>
      <c r="M411" s="251"/>
    </row>
    <row r="412" spans="1:13">
      <c r="A412" s="254"/>
      <c r="B412" s="255"/>
      <c r="C412" s="251"/>
      <c r="E412" s="251"/>
      <c r="F412" s="251"/>
      <c r="G412" s="256"/>
      <c r="H412" s="256"/>
      <c r="I412" s="257"/>
      <c r="J412" s="251"/>
      <c r="K412" s="257"/>
      <c r="L412" s="251"/>
      <c r="M412" s="251"/>
    </row>
    <row r="413" spans="1:13">
      <c r="A413" s="254"/>
      <c r="B413" s="255"/>
      <c r="C413" s="251"/>
      <c r="E413" s="251"/>
      <c r="F413" s="251"/>
      <c r="G413" s="256"/>
      <c r="H413" s="256"/>
      <c r="I413" s="257"/>
      <c r="J413" s="251"/>
      <c r="K413" s="257"/>
      <c r="L413" s="251"/>
      <c r="M413" s="251"/>
    </row>
    <row r="414" spans="1:13">
      <c r="A414" s="254"/>
      <c r="B414" s="255"/>
      <c r="C414" s="251"/>
      <c r="E414" s="251"/>
      <c r="F414" s="251"/>
      <c r="G414" s="256"/>
      <c r="H414" s="256"/>
      <c r="I414" s="257"/>
      <c r="J414" s="251"/>
      <c r="K414" s="257"/>
      <c r="L414" s="251"/>
      <c r="M414" s="251"/>
    </row>
    <row r="415" spans="1:13">
      <c r="A415" s="254"/>
      <c r="B415" s="255"/>
      <c r="C415" s="251"/>
      <c r="E415" s="251"/>
      <c r="F415" s="251"/>
      <c r="G415" s="256"/>
      <c r="H415" s="256"/>
      <c r="I415" s="257"/>
      <c r="J415" s="251"/>
      <c r="K415" s="257"/>
      <c r="L415" s="251"/>
      <c r="M415" s="251"/>
    </row>
    <row r="416" spans="1:13">
      <c r="A416" s="254"/>
      <c r="B416" s="255"/>
      <c r="C416" s="251"/>
      <c r="E416" s="251"/>
      <c r="F416" s="251"/>
      <c r="G416" s="256"/>
      <c r="H416" s="256"/>
      <c r="I416" s="257"/>
      <c r="J416" s="251"/>
      <c r="K416" s="257"/>
      <c r="L416" s="251"/>
      <c r="M416" s="251"/>
    </row>
    <row r="417" spans="1:13">
      <c r="A417" s="254"/>
      <c r="B417" s="255"/>
      <c r="C417" s="251"/>
      <c r="E417" s="251"/>
      <c r="F417" s="251"/>
      <c r="G417" s="256"/>
      <c r="H417" s="256"/>
      <c r="I417" s="257"/>
      <c r="J417" s="251"/>
      <c r="K417" s="257"/>
      <c r="L417" s="251"/>
      <c r="M417" s="251"/>
    </row>
    <row r="418" spans="1:13">
      <c r="A418" s="254"/>
      <c r="B418" s="255"/>
      <c r="C418" s="251"/>
      <c r="E418" s="251"/>
      <c r="F418" s="251"/>
      <c r="G418" s="256"/>
      <c r="H418" s="256"/>
      <c r="I418" s="257"/>
      <c r="J418" s="251"/>
      <c r="K418" s="257"/>
      <c r="L418" s="251"/>
      <c r="M418" s="251"/>
    </row>
    <row r="419" spans="1:13">
      <c r="A419" s="254"/>
      <c r="B419" s="255"/>
      <c r="C419" s="251"/>
      <c r="E419" s="251"/>
      <c r="F419" s="251"/>
      <c r="G419" s="256"/>
      <c r="H419" s="256"/>
      <c r="I419" s="257"/>
      <c r="J419" s="251"/>
      <c r="K419" s="257"/>
      <c r="L419" s="251"/>
      <c r="M419" s="251"/>
    </row>
    <row r="420" spans="1:13">
      <c r="A420" s="254"/>
      <c r="B420" s="255"/>
      <c r="C420" s="251"/>
      <c r="E420" s="251"/>
      <c r="F420" s="251"/>
      <c r="G420" s="256"/>
      <c r="H420" s="256"/>
      <c r="I420" s="257"/>
      <c r="J420" s="251"/>
      <c r="K420" s="257"/>
      <c r="L420" s="251"/>
      <c r="M420" s="251"/>
    </row>
    <row r="421" spans="1:13">
      <c r="A421" s="254"/>
      <c r="B421" s="255"/>
      <c r="C421" s="251"/>
      <c r="E421" s="251"/>
      <c r="F421" s="251"/>
      <c r="G421" s="256"/>
      <c r="H421" s="256"/>
      <c r="I421" s="257"/>
      <c r="J421" s="251"/>
      <c r="K421" s="257"/>
      <c r="L421" s="251"/>
      <c r="M421" s="251"/>
    </row>
    <row r="422" spans="1:13">
      <c r="A422" s="254"/>
      <c r="B422" s="255"/>
      <c r="C422" s="251"/>
      <c r="E422" s="251"/>
      <c r="F422" s="251"/>
      <c r="G422" s="256"/>
      <c r="H422" s="256"/>
      <c r="I422" s="257"/>
      <c r="J422" s="251"/>
      <c r="K422" s="257"/>
      <c r="L422" s="251"/>
      <c r="M422" s="251"/>
    </row>
    <row r="423" spans="1:13">
      <c r="A423" s="254"/>
      <c r="B423" s="255"/>
      <c r="C423" s="251"/>
      <c r="E423" s="251"/>
      <c r="F423" s="251"/>
      <c r="G423" s="256"/>
      <c r="H423" s="256"/>
      <c r="I423" s="257"/>
      <c r="J423" s="251"/>
      <c r="K423" s="257"/>
      <c r="L423" s="251"/>
      <c r="M423" s="251"/>
    </row>
    <row r="424" spans="1:13">
      <c r="A424" s="254"/>
      <c r="B424" s="255"/>
      <c r="C424" s="251"/>
      <c r="E424" s="251"/>
      <c r="F424" s="251"/>
      <c r="G424" s="256"/>
      <c r="H424" s="256"/>
      <c r="I424" s="257"/>
      <c r="J424" s="251"/>
      <c r="K424" s="257"/>
      <c r="L424" s="251"/>
      <c r="M424" s="251"/>
    </row>
    <row r="425" spans="1:13">
      <c r="A425" s="254"/>
      <c r="B425" s="255"/>
      <c r="C425" s="251"/>
      <c r="E425" s="251"/>
      <c r="F425" s="251"/>
      <c r="G425" s="256"/>
      <c r="H425" s="256"/>
      <c r="I425" s="257"/>
      <c r="J425" s="251"/>
      <c r="K425" s="257"/>
      <c r="L425" s="251"/>
      <c r="M425" s="251"/>
    </row>
    <row r="426" spans="1:13">
      <c r="A426" s="254"/>
      <c r="B426" s="255"/>
      <c r="C426" s="251"/>
      <c r="E426" s="251"/>
      <c r="F426" s="251"/>
      <c r="G426" s="256"/>
      <c r="H426" s="256"/>
      <c r="I426" s="257"/>
      <c r="J426" s="251"/>
      <c r="K426" s="257"/>
      <c r="L426" s="251"/>
      <c r="M426" s="251"/>
    </row>
    <row r="427" spans="1:13">
      <c r="A427" s="254"/>
      <c r="B427" s="255"/>
      <c r="C427" s="251"/>
      <c r="E427" s="251"/>
      <c r="F427" s="251"/>
      <c r="G427" s="256"/>
      <c r="H427" s="256"/>
      <c r="I427" s="257"/>
      <c r="J427" s="251"/>
      <c r="K427" s="257"/>
      <c r="L427" s="251"/>
      <c r="M427" s="251"/>
    </row>
    <row r="428" spans="1:13">
      <c r="A428" s="254"/>
      <c r="B428" s="255"/>
      <c r="C428" s="251"/>
      <c r="E428" s="251"/>
      <c r="F428" s="251"/>
      <c r="G428" s="256"/>
      <c r="H428" s="256"/>
      <c r="I428" s="257"/>
      <c r="J428" s="251"/>
      <c r="K428" s="257"/>
      <c r="L428" s="251"/>
      <c r="M428" s="251"/>
    </row>
    <row r="429" spans="1:13">
      <c r="A429" s="254"/>
      <c r="B429" s="255"/>
      <c r="C429" s="251"/>
      <c r="E429" s="251"/>
      <c r="F429" s="251"/>
      <c r="G429" s="256"/>
      <c r="H429" s="256"/>
      <c r="I429" s="257"/>
      <c r="J429" s="251"/>
      <c r="K429" s="257"/>
      <c r="L429" s="251"/>
      <c r="M429" s="251"/>
    </row>
    <row r="430" spans="1:13">
      <c r="A430" s="254"/>
      <c r="B430" s="255"/>
      <c r="C430" s="251"/>
      <c r="E430" s="251"/>
      <c r="F430" s="251"/>
      <c r="G430" s="256"/>
      <c r="H430" s="256"/>
      <c r="I430" s="257"/>
      <c r="J430" s="251"/>
      <c r="K430" s="257"/>
      <c r="L430" s="251"/>
      <c r="M430" s="251"/>
    </row>
    <row r="431" spans="1:13">
      <c r="A431" s="254"/>
      <c r="B431" s="255"/>
      <c r="C431" s="251"/>
      <c r="E431" s="251"/>
      <c r="F431" s="251"/>
      <c r="G431" s="256"/>
      <c r="H431" s="256"/>
      <c r="I431" s="257"/>
      <c r="J431" s="251"/>
      <c r="K431" s="257"/>
      <c r="L431" s="251"/>
      <c r="M431" s="251"/>
    </row>
  </sheetData>
  <autoFilter ref="A10:M55"/>
  <mergeCells count="12">
    <mergeCell ref="K7:L7"/>
    <mergeCell ref="M7:M8"/>
    <mergeCell ref="A1:M1"/>
    <mergeCell ref="A3:M3"/>
    <mergeCell ref="A5:M5"/>
    <mergeCell ref="A7:A8"/>
    <mergeCell ref="B7:B8"/>
    <mergeCell ref="C7:C8"/>
    <mergeCell ref="D7:D8"/>
    <mergeCell ref="E7:F7"/>
    <mergeCell ref="G7:H7"/>
    <mergeCell ref="I7:J7"/>
  </mergeCells>
  <pageMargins left="0.5" right="0.5" top="0.5" bottom="0.5" header="0.5" footer="0.25"/>
  <pageSetup scale="94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Q437"/>
  <sheetViews>
    <sheetView topLeftCell="A19" zoomScaleNormal="100" zoomScaleSheetLayoutView="100" workbookViewId="0">
      <selection activeCell="D38" sqref="D38:D40"/>
    </sheetView>
  </sheetViews>
  <sheetFormatPr defaultColWidth="9.140625" defaultRowHeight="15"/>
  <cols>
    <col min="1" max="1" width="3.85546875" style="248" customWidth="1"/>
    <col min="2" max="2" width="8.28515625" style="258" customWidth="1"/>
    <col min="3" max="3" width="43.7109375" style="259" customWidth="1"/>
    <col min="4" max="4" width="8" style="251" customWidth="1"/>
    <col min="5" max="5" width="8.42578125" style="250" customWidth="1"/>
    <col min="6" max="6" width="9.28515625" style="250" customWidth="1"/>
    <col min="7" max="8" width="8.7109375" style="252" customWidth="1"/>
    <col min="9" max="9" width="7.85546875" style="253" customWidth="1"/>
    <col min="10" max="10" width="8.7109375" style="250" customWidth="1"/>
    <col min="11" max="11" width="8.7109375" style="253" customWidth="1"/>
    <col min="12" max="12" width="9.5703125" style="250" customWidth="1"/>
    <col min="13" max="13" width="9" style="249" customWidth="1"/>
  </cols>
  <sheetData>
    <row r="1" spans="1:13">
      <c r="A1" s="205"/>
      <c r="B1" s="206"/>
      <c r="C1" s="206"/>
      <c r="D1" s="206"/>
      <c r="E1" s="206"/>
      <c r="F1" s="206"/>
      <c r="G1" s="207"/>
      <c r="H1" s="207"/>
      <c r="I1" s="208"/>
      <c r="J1" s="206"/>
      <c r="K1" s="208"/>
      <c r="L1" s="206"/>
      <c r="M1" s="206"/>
    </row>
    <row r="2" spans="1:13" ht="16.5">
      <c r="A2" s="929" t="s">
        <v>92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</row>
    <row r="3" spans="1:13" ht="21">
      <c r="A3" s="209"/>
      <c r="B3" s="210"/>
      <c r="C3" s="210"/>
      <c r="D3" s="211"/>
      <c r="E3" s="211"/>
      <c r="F3" s="211"/>
      <c r="G3" s="212"/>
      <c r="H3" s="212"/>
      <c r="I3" s="213"/>
      <c r="J3" s="211"/>
      <c r="K3" s="213"/>
      <c r="L3" s="211"/>
      <c r="M3" s="211"/>
    </row>
    <row r="4" spans="1:13" ht="16.5">
      <c r="A4" s="929" t="s">
        <v>55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</row>
    <row r="5" spans="1:13" ht="21">
      <c r="A5" s="209"/>
      <c r="B5" s="210"/>
      <c r="C5" s="210"/>
      <c r="D5" s="211"/>
      <c r="E5" s="211"/>
      <c r="F5" s="211"/>
      <c r="G5" s="212"/>
      <c r="H5" s="212"/>
      <c r="I5" s="213"/>
      <c r="J5" s="211"/>
      <c r="K5" s="213"/>
      <c r="L5" s="211"/>
      <c r="M5" s="211"/>
    </row>
    <row r="6" spans="1:13" ht="27" customHeight="1">
      <c r="A6" s="912" t="s">
        <v>20</v>
      </c>
      <c r="B6" s="912" t="s">
        <v>62</v>
      </c>
      <c r="C6" s="912" t="s">
        <v>63</v>
      </c>
      <c r="D6" s="912" t="s">
        <v>64</v>
      </c>
      <c r="E6" s="917" t="s">
        <v>65</v>
      </c>
      <c r="F6" s="918"/>
      <c r="G6" s="912" t="s">
        <v>67</v>
      </c>
      <c r="H6" s="912"/>
      <c r="I6" s="912" t="s">
        <v>68</v>
      </c>
      <c r="J6" s="912"/>
      <c r="K6" s="912" t="s">
        <v>72</v>
      </c>
      <c r="L6" s="912"/>
      <c r="M6" s="913" t="s">
        <v>69</v>
      </c>
    </row>
    <row r="7" spans="1:13" ht="46.5" customHeight="1">
      <c r="A7" s="912"/>
      <c r="B7" s="912"/>
      <c r="C7" s="912"/>
      <c r="D7" s="912"/>
      <c r="E7" s="72" t="s">
        <v>66</v>
      </c>
      <c r="F7" s="346" t="s">
        <v>25</v>
      </c>
      <c r="G7" s="72" t="s">
        <v>19</v>
      </c>
      <c r="H7" s="346" t="s">
        <v>0</v>
      </c>
      <c r="I7" s="72" t="s">
        <v>19</v>
      </c>
      <c r="J7" s="348" t="s">
        <v>0</v>
      </c>
      <c r="K7" s="72" t="s">
        <v>19</v>
      </c>
      <c r="L7" s="348" t="s">
        <v>0</v>
      </c>
      <c r="M7" s="914"/>
    </row>
    <row r="8" spans="1:13">
      <c r="A8" s="260">
        <v>1</v>
      </c>
      <c r="B8" s="260">
        <v>2</v>
      </c>
      <c r="C8" s="260">
        <v>3</v>
      </c>
      <c r="D8" s="261">
        <v>4</v>
      </c>
      <c r="E8" s="260">
        <v>5</v>
      </c>
      <c r="F8" s="262">
        <v>6</v>
      </c>
      <c r="G8" s="262">
        <v>7</v>
      </c>
      <c r="H8" s="263">
        <v>8</v>
      </c>
      <c r="I8" s="260">
        <v>9</v>
      </c>
      <c r="J8" s="263">
        <v>10</v>
      </c>
      <c r="K8" s="260">
        <v>11</v>
      </c>
      <c r="L8" s="260">
        <v>12</v>
      </c>
      <c r="M8" s="265">
        <v>13</v>
      </c>
    </row>
    <row r="9" spans="1:13" ht="15.75">
      <c r="A9" s="54">
        <v>1</v>
      </c>
      <c r="B9" s="54" t="s">
        <v>53</v>
      </c>
      <c r="C9" s="333" t="s">
        <v>96</v>
      </c>
      <c r="D9" s="328" t="s">
        <v>10</v>
      </c>
      <c r="E9" s="69"/>
      <c r="F9" s="47">
        <v>1080</v>
      </c>
      <c r="G9" s="62"/>
      <c r="H9" s="62"/>
      <c r="I9" s="62"/>
      <c r="J9" s="62"/>
      <c r="K9" s="62"/>
      <c r="L9" s="62"/>
      <c r="M9" s="62"/>
    </row>
    <row r="10" spans="1:13" s="44" customFormat="1">
      <c r="A10" s="81"/>
      <c r="B10" s="83"/>
      <c r="C10" s="734" t="s">
        <v>6</v>
      </c>
      <c r="D10" s="735" t="s">
        <v>15</v>
      </c>
      <c r="E10" s="53">
        <v>0.13</v>
      </c>
      <c r="F10" s="32">
        <f>E10*F9</f>
        <v>140.4</v>
      </c>
      <c r="G10" s="385"/>
      <c r="H10" s="385"/>
      <c r="I10" s="385"/>
      <c r="J10" s="385"/>
      <c r="K10" s="385"/>
      <c r="L10" s="385"/>
      <c r="M10" s="385"/>
    </row>
    <row r="11" spans="1:13" s="44" customFormat="1" ht="15.75">
      <c r="A11" s="191"/>
      <c r="B11" s="191"/>
      <c r="C11" s="808" t="s">
        <v>97</v>
      </c>
      <c r="D11" s="676" t="s">
        <v>10</v>
      </c>
      <c r="E11" s="86">
        <v>1.03</v>
      </c>
      <c r="F11" s="809">
        <f>E11*F9</f>
        <v>1112.4000000000001</v>
      </c>
      <c r="G11" s="777"/>
      <c r="H11" s="185"/>
      <c r="I11" s="185"/>
      <c r="J11" s="185"/>
      <c r="K11" s="185"/>
      <c r="L11" s="185"/>
      <c r="M11" s="185"/>
    </row>
    <row r="12" spans="1:13" s="44" customFormat="1">
      <c r="A12" s="28"/>
      <c r="B12" s="384"/>
      <c r="C12" s="695" t="s">
        <v>4</v>
      </c>
      <c r="D12" s="735" t="s">
        <v>3</v>
      </c>
      <c r="E12" s="53">
        <v>4.1000000000000003E-3</v>
      </c>
      <c r="F12" s="32">
        <f>E12*F9</f>
        <v>4.4279999999999999</v>
      </c>
      <c r="G12" s="385"/>
      <c r="H12" s="385"/>
      <c r="I12" s="385"/>
      <c r="J12" s="385"/>
      <c r="K12" s="385"/>
      <c r="L12" s="385"/>
      <c r="M12" s="385"/>
    </row>
    <row r="13" spans="1:13">
      <c r="A13" s="275">
        <v>2</v>
      </c>
      <c r="B13" s="85" t="s">
        <v>54</v>
      </c>
      <c r="C13" s="69" t="s">
        <v>182</v>
      </c>
      <c r="D13" s="328" t="s">
        <v>17</v>
      </c>
      <c r="E13" s="69"/>
      <c r="F13" s="47">
        <v>2</v>
      </c>
      <c r="G13" s="62"/>
      <c r="H13" s="62"/>
      <c r="I13" s="62"/>
      <c r="J13" s="62"/>
      <c r="K13" s="62"/>
      <c r="L13" s="62"/>
      <c r="M13" s="62"/>
    </row>
    <row r="14" spans="1:13" s="44" customFormat="1">
      <c r="A14" s="81"/>
      <c r="B14" s="83"/>
      <c r="C14" s="734" t="s">
        <v>6</v>
      </c>
      <c r="D14" s="735" t="s">
        <v>15</v>
      </c>
      <c r="E14" s="53">
        <v>2</v>
      </c>
      <c r="F14" s="32">
        <f>E14*F13</f>
        <v>4</v>
      </c>
      <c r="G14" s="385"/>
      <c r="H14" s="385"/>
      <c r="I14" s="385"/>
      <c r="J14" s="385"/>
      <c r="K14" s="385"/>
      <c r="L14" s="385"/>
      <c r="M14" s="385"/>
    </row>
    <row r="15" spans="1:13" s="44" customFormat="1">
      <c r="A15" s="81"/>
      <c r="B15" s="83"/>
      <c r="C15" s="86" t="s">
        <v>9</v>
      </c>
      <c r="D15" s="735" t="s">
        <v>3</v>
      </c>
      <c r="E15" s="53">
        <v>1.6999999999999999E-3</v>
      </c>
      <c r="F15" s="33">
        <f>E15*F13</f>
        <v>3.3999999999999998E-3</v>
      </c>
      <c r="G15" s="385"/>
      <c r="H15" s="385"/>
      <c r="I15" s="385"/>
      <c r="J15" s="385"/>
      <c r="K15" s="385"/>
      <c r="L15" s="385"/>
      <c r="M15" s="385"/>
    </row>
    <row r="16" spans="1:13" s="44" customFormat="1">
      <c r="A16" s="28"/>
      <c r="B16" s="384"/>
      <c r="C16" s="29" t="s">
        <v>182</v>
      </c>
      <c r="D16" s="676" t="s">
        <v>17</v>
      </c>
      <c r="E16" s="53">
        <v>1</v>
      </c>
      <c r="F16" s="32">
        <f>E16*F13</f>
        <v>2</v>
      </c>
      <c r="G16" s="385"/>
      <c r="H16" s="777"/>
      <c r="I16" s="777"/>
      <c r="J16" s="777"/>
      <c r="K16" s="777"/>
      <c r="L16" s="777"/>
      <c r="M16" s="777"/>
    </row>
    <row r="17" spans="1:17" s="44" customFormat="1">
      <c r="A17" s="28"/>
      <c r="B17" s="384"/>
      <c r="C17" s="695" t="s">
        <v>4</v>
      </c>
      <c r="D17" s="735" t="s">
        <v>3</v>
      </c>
      <c r="E17" s="53">
        <v>0.02</v>
      </c>
      <c r="F17" s="32">
        <f>E17*F13</f>
        <v>0.04</v>
      </c>
      <c r="G17" s="385"/>
      <c r="H17" s="385"/>
      <c r="I17" s="385"/>
      <c r="J17" s="385"/>
      <c r="K17" s="385"/>
      <c r="L17" s="385"/>
      <c r="M17" s="385"/>
    </row>
    <row r="18" spans="1:17" ht="15.75">
      <c r="A18" s="54">
        <v>3</v>
      </c>
      <c r="B18" s="85" t="s">
        <v>35</v>
      </c>
      <c r="C18" s="481" t="s">
        <v>190</v>
      </c>
      <c r="D18" s="328" t="s">
        <v>123</v>
      </c>
      <c r="E18" s="69"/>
      <c r="F18" s="47">
        <v>16</v>
      </c>
      <c r="G18" s="62"/>
      <c r="H18" s="62"/>
      <c r="I18" s="62"/>
      <c r="J18" s="62"/>
      <c r="K18" s="62"/>
      <c r="L18" s="62"/>
      <c r="M18" s="62"/>
    </row>
    <row r="19" spans="1:17" s="44" customFormat="1">
      <c r="A19" s="81"/>
      <c r="B19" s="83"/>
      <c r="C19" s="41" t="s">
        <v>124</v>
      </c>
      <c r="D19" s="810" t="s">
        <v>18</v>
      </c>
      <c r="E19" s="53">
        <v>0.376</v>
      </c>
      <c r="F19" s="32">
        <f>E19*F18</f>
        <v>6.016</v>
      </c>
      <c r="G19" s="385"/>
      <c r="H19" s="385"/>
      <c r="I19" s="385"/>
      <c r="J19" s="385"/>
      <c r="K19" s="385"/>
      <c r="L19" s="385"/>
      <c r="M19" s="385"/>
    </row>
    <row r="20" spans="1:17" s="44" customFormat="1" ht="15.75">
      <c r="A20" s="191"/>
      <c r="B20" s="191"/>
      <c r="C20" s="756" t="s">
        <v>190</v>
      </c>
      <c r="D20" s="676" t="s">
        <v>123</v>
      </c>
      <c r="E20" s="191">
        <v>1</v>
      </c>
      <c r="F20" s="809">
        <f>E20*F18</f>
        <v>16</v>
      </c>
      <c r="G20" s="784"/>
      <c r="H20" s="185"/>
      <c r="I20" s="185"/>
      <c r="J20" s="185"/>
      <c r="K20" s="185"/>
      <c r="L20" s="185"/>
      <c r="M20" s="185"/>
    </row>
    <row r="21" spans="1:17" s="44" customFormat="1">
      <c r="A21" s="28"/>
      <c r="B21" s="384"/>
      <c r="C21" s="695" t="s">
        <v>4</v>
      </c>
      <c r="D21" s="735" t="s">
        <v>3</v>
      </c>
      <c r="E21" s="53">
        <v>6.4100000000000004E-2</v>
      </c>
      <c r="F21" s="32">
        <f>E21*F18</f>
        <v>1.0256000000000001</v>
      </c>
      <c r="G21" s="385"/>
      <c r="H21" s="385"/>
      <c r="I21" s="385"/>
      <c r="J21" s="385"/>
      <c r="K21" s="385"/>
      <c r="L21" s="385"/>
      <c r="M21" s="385"/>
    </row>
    <row r="22" spans="1:17" ht="31.5">
      <c r="A22" s="54">
        <v>4</v>
      </c>
      <c r="B22" s="85" t="s">
        <v>35</v>
      </c>
      <c r="C22" s="459" t="s">
        <v>181</v>
      </c>
      <c r="D22" s="328" t="s">
        <v>17</v>
      </c>
      <c r="E22" s="69"/>
      <c r="F22" s="47">
        <v>5</v>
      </c>
      <c r="G22" s="62"/>
      <c r="H22" s="62"/>
      <c r="I22" s="62"/>
      <c r="J22" s="62"/>
      <c r="K22" s="62"/>
      <c r="L22" s="62"/>
      <c r="M22" s="62"/>
    </row>
    <row r="23" spans="1:17" s="44" customFormat="1">
      <c r="A23" s="81"/>
      <c r="B23" s="83"/>
      <c r="C23" s="734" t="s">
        <v>6</v>
      </c>
      <c r="D23" s="735" t="s">
        <v>15</v>
      </c>
      <c r="E23" s="53">
        <v>0.192</v>
      </c>
      <c r="F23" s="32">
        <f>E23*F22</f>
        <v>0.96</v>
      </c>
      <c r="G23" s="385"/>
      <c r="H23" s="385"/>
      <c r="I23" s="385"/>
      <c r="J23" s="385"/>
      <c r="K23" s="385"/>
      <c r="L23" s="385"/>
      <c r="M23" s="385"/>
    </row>
    <row r="24" spans="1:17" s="44" customFormat="1" ht="15.75">
      <c r="A24" s="191"/>
      <c r="B24" s="191"/>
      <c r="C24" s="798" t="s">
        <v>181</v>
      </c>
      <c r="D24" s="676" t="s">
        <v>17</v>
      </c>
      <c r="E24" s="191">
        <v>1</v>
      </c>
      <c r="F24" s="809">
        <f>E24*F22</f>
        <v>5</v>
      </c>
      <c r="G24" s="185"/>
      <c r="H24" s="185"/>
      <c r="I24" s="185"/>
      <c r="J24" s="185"/>
      <c r="K24" s="185"/>
      <c r="L24" s="185"/>
      <c r="M24" s="185"/>
    </row>
    <row r="25" spans="1:17" s="44" customFormat="1">
      <c r="A25" s="28"/>
      <c r="B25" s="384"/>
      <c r="C25" s="695" t="s">
        <v>4</v>
      </c>
      <c r="D25" s="735" t="s">
        <v>3</v>
      </c>
      <c r="E25" s="53">
        <v>2.3400000000000001E-2</v>
      </c>
      <c r="F25" s="32">
        <f>E25*F22</f>
        <v>0.11700000000000001</v>
      </c>
      <c r="G25" s="385"/>
      <c r="H25" s="385"/>
      <c r="I25" s="385"/>
      <c r="J25" s="385"/>
      <c r="K25" s="385"/>
      <c r="L25" s="385"/>
      <c r="M25" s="385"/>
    </row>
    <row r="26" spans="1:17" s="475" customFormat="1">
      <c r="A26" s="476">
        <v>5</v>
      </c>
      <c r="B26" s="476" t="s">
        <v>185</v>
      </c>
      <c r="C26" s="477" t="s">
        <v>186</v>
      </c>
      <c r="D26" s="478" t="s">
        <v>17</v>
      </c>
      <c r="E26" s="479"/>
      <c r="F26" s="480">
        <v>40</v>
      </c>
      <c r="G26" s="469"/>
      <c r="H26" s="469"/>
      <c r="I26" s="469"/>
      <c r="J26" s="469"/>
      <c r="K26" s="469"/>
      <c r="L26" s="469"/>
      <c r="M26" s="469"/>
    </row>
    <row r="27" spans="1:17" s="44" customFormat="1">
      <c r="A27" s="605"/>
      <c r="B27" s="626"/>
      <c r="C27" s="752" t="s">
        <v>6</v>
      </c>
      <c r="D27" s="753" t="s">
        <v>15</v>
      </c>
      <c r="E27" s="611">
        <v>0.3</v>
      </c>
      <c r="F27" s="466">
        <f>E27*F26</f>
        <v>12</v>
      </c>
      <c r="G27" s="464"/>
      <c r="H27" s="464"/>
      <c r="I27" s="464"/>
      <c r="J27" s="464"/>
      <c r="K27" s="464"/>
      <c r="L27" s="464"/>
      <c r="M27" s="464"/>
    </row>
    <row r="28" spans="1:17" s="465" customFormat="1" ht="15.75">
      <c r="A28" s="811"/>
      <c r="B28" s="606"/>
      <c r="C28" s="798" t="s">
        <v>187</v>
      </c>
      <c r="D28" s="812" t="s">
        <v>17</v>
      </c>
      <c r="E28" s="626">
        <v>1</v>
      </c>
      <c r="F28" s="813">
        <v>13</v>
      </c>
      <c r="G28" s="464"/>
      <c r="H28" s="814"/>
      <c r="I28" s="814"/>
      <c r="J28" s="814"/>
      <c r="K28" s="814"/>
      <c r="L28" s="814"/>
      <c r="M28" s="464"/>
    </row>
    <row r="29" spans="1:17" s="465" customFormat="1" ht="15.75">
      <c r="A29" s="811"/>
      <c r="B29" s="606"/>
      <c r="C29" s="798" t="s">
        <v>188</v>
      </c>
      <c r="D29" s="812" t="s">
        <v>17</v>
      </c>
      <c r="E29" s="626">
        <v>1</v>
      </c>
      <c r="F29" s="813">
        <v>27</v>
      </c>
      <c r="G29" s="464"/>
      <c r="H29" s="814"/>
      <c r="I29" s="814"/>
      <c r="J29" s="814"/>
      <c r="K29" s="814"/>
      <c r="L29" s="814"/>
      <c r="M29" s="464"/>
    </row>
    <row r="30" spans="1:17" s="465" customFormat="1">
      <c r="A30" s="462"/>
      <c r="B30" s="606"/>
      <c r="C30" s="627" t="s">
        <v>4</v>
      </c>
      <c r="D30" s="753" t="s">
        <v>3</v>
      </c>
      <c r="E30" s="611">
        <v>1.7999999999999999E-2</v>
      </c>
      <c r="F30" s="466">
        <f>E30*F26</f>
        <v>0.72</v>
      </c>
      <c r="G30" s="464"/>
      <c r="H30" s="464"/>
      <c r="I30" s="464"/>
      <c r="J30" s="464"/>
      <c r="K30" s="464"/>
      <c r="L30" s="464"/>
      <c r="M30" s="464"/>
    </row>
    <row r="31" spans="1:17" ht="47.25">
      <c r="A31" s="76">
        <v>6</v>
      </c>
      <c r="B31" s="468" t="s">
        <v>157</v>
      </c>
      <c r="C31" s="467" t="s">
        <v>184</v>
      </c>
      <c r="D31" s="328" t="s">
        <v>10</v>
      </c>
      <c r="E31" s="275"/>
      <c r="F31" s="331">
        <v>1000</v>
      </c>
      <c r="G31" s="62"/>
      <c r="H31" s="62"/>
      <c r="I31" s="62"/>
      <c r="J31" s="204"/>
      <c r="K31" s="204"/>
      <c r="L31" s="204"/>
      <c r="M31" s="204"/>
    </row>
    <row r="32" spans="1:17" s="473" customFormat="1">
      <c r="A32" s="462"/>
      <c r="B32" s="606"/>
      <c r="C32" s="752" t="s">
        <v>6</v>
      </c>
      <c r="D32" s="753" t="s">
        <v>15</v>
      </c>
      <c r="E32" s="606">
        <v>0.42499999999999999</v>
      </c>
      <c r="F32" s="470">
        <f>E32*F31</f>
        <v>425</v>
      </c>
      <c r="G32" s="606"/>
      <c r="H32" s="801"/>
      <c r="I32" s="464"/>
      <c r="J32" s="606"/>
      <c r="K32" s="464"/>
      <c r="L32" s="606"/>
      <c r="M32" s="801"/>
      <c r="N32" s="471"/>
      <c r="O32" s="472"/>
      <c r="P32" s="472"/>
      <c r="Q32" s="472"/>
    </row>
    <row r="33" spans="1:13" s="465" customFormat="1">
      <c r="A33" s="627"/>
      <c r="B33" s="627"/>
      <c r="C33" s="752" t="s">
        <v>152</v>
      </c>
      <c r="D33" s="800" t="s">
        <v>26</v>
      </c>
      <c r="E33" s="606">
        <v>2E-3</v>
      </c>
      <c r="F33" s="753">
        <f>E33*F31</f>
        <v>2</v>
      </c>
      <c r="G33" s="606"/>
      <c r="H33" s="606"/>
      <c r="I33" s="464"/>
      <c r="J33" s="464"/>
      <c r="K33" s="464"/>
      <c r="L33" s="801"/>
      <c r="M33" s="464"/>
    </row>
    <row r="34" spans="1:13" s="465" customFormat="1">
      <c r="A34" s="462"/>
      <c r="B34" s="606"/>
      <c r="C34" s="627" t="s">
        <v>153</v>
      </c>
      <c r="D34" s="800" t="s">
        <v>26</v>
      </c>
      <c r="E34" s="638">
        <v>1.7999999999999999E-2</v>
      </c>
      <c r="F34" s="802">
        <f>E34*F31</f>
        <v>18</v>
      </c>
      <c r="G34" s="464"/>
      <c r="H34" s="801"/>
      <c r="I34" s="464"/>
      <c r="J34" s="801"/>
      <c r="K34" s="464"/>
      <c r="L34" s="801"/>
      <c r="M34" s="464"/>
    </row>
    <row r="35" spans="1:13" s="44" customFormat="1" ht="46.5">
      <c r="A35" s="815"/>
      <c r="B35" s="231"/>
      <c r="C35" s="745" t="s">
        <v>183</v>
      </c>
      <c r="D35" s="692" t="s">
        <v>10</v>
      </c>
      <c r="E35" s="816">
        <v>1.01</v>
      </c>
      <c r="F35" s="817">
        <f>E35*F31</f>
        <v>1010</v>
      </c>
      <c r="G35" s="818"/>
      <c r="H35" s="819"/>
      <c r="I35" s="777"/>
      <c r="J35" s="819"/>
      <c r="K35" s="819"/>
      <c r="L35" s="819"/>
      <c r="M35" s="819"/>
    </row>
    <row r="36" spans="1:13" s="44" customFormat="1" ht="15.75" thickBot="1">
      <c r="A36" s="28"/>
      <c r="B36" s="384"/>
      <c r="C36" s="695" t="s">
        <v>4</v>
      </c>
      <c r="D36" s="735" t="s">
        <v>3</v>
      </c>
      <c r="E36" s="53">
        <v>1.15E-2</v>
      </c>
      <c r="F36" s="32">
        <f>E36*F31</f>
        <v>11.5</v>
      </c>
      <c r="G36" s="385"/>
      <c r="H36" s="385"/>
      <c r="I36" s="385"/>
      <c r="J36" s="385"/>
      <c r="K36" s="385"/>
      <c r="L36" s="385"/>
      <c r="M36" s="385"/>
    </row>
    <row r="37" spans="1:13">
      <c r="A37" s="318"/>
      <c r="B37" s="319"/>
      <c r="C37" s="320" t="s">
        <v>24</v>
      </c>
      <c r="D37" s="320"/>
      <c r="E37" s="319"/>
      <c r="F37" s="321"/>
      <c r="G37" s="332"/>
      <c r="H37" s="332"/>
      <c r="I37" s="332"/>
      <c r="J37" s="332"/>
      <c r="K37" s="332"/>
      <c r="L37" s="332"/>
      <c r="M37" s="332"/>
    </row>
    <row r="38" spans="1:13">
      <c r="A38" s="188"/>
      <c r="B38" s="370"/>
      <c r="C38" s="373" t="s">
        <v>128</v>
      </c>
      <c r="D38" s="316"/>
      <c r="E38" s="370"/>
      <c r="F38" s="371"/>
      <c r="G38" s="372"/>
      <c r="H38" s="372"/>
      <c r="I38" s="371"/>
      <c r="J38" s="371"/>
      <c r="K38" s="371"/>
      <c r="L38" s="371"/>
      <c r="M38" s="371"/>
    </row>
    <row r="39" spans="1:13">
      <c r="A39" s="188"/>
      <c r="B39" s="370"/>
      <c r="C39" s="373" t="s">
        <v>1</v>
      </c>
      <c r="D39" s="317"/>
      <c r="E39" s="370"/>
      <c r="F39" s="189"/>
      <c r="G39" s="106"/>
      <c r="H39" s="106"/>
      <c r="I39" s="189"/>
      <c r="J39" s="189"/>
      <c r="K39" s="189"/>
      <c r="L39" s="189"/>
      <c r="M39" s="189"/>
    </row>
    <row r="40" spans="1:13">
      <c r="A40" s="188"/>
      <c r="B40" s="370"/>
      <c r="C40" s="373" t="s">
        <v>189</v>
      </c>
      <c r="D40" s="316"/>
      <c r="E40" s="370"/>
      <c r="F40" s="371"/>
      <c r="G40" s="372"/>
      <c r="H40" s="372"/>
      <c r="I40" s="371"/>
      <c r="J40" s="371"/>
      <c r="K40" s="371"/>
      <c r="L40" s="371"/>
      <c r="M40" s="371"/>
    </row>
    <row r="41" spans="1:13">
      <c r="A41" s="188"/>
      <c r="B41" s="370"/>
      <c r="C41" s="28" t="s">
        <v>1</v>
      </c>
      <c r="D41" s="341"/>
      <c r="E41" s="370"/>
      <c r="F41" s="189"/>
      <c r="G41" s="106"/>
      <c r="H41" s="106"/>
      <c r="I41" s="189"/>
      <c r="J41" s="189"/>
      <c r="K41" s="189"/>
      <c r="L41" s="189"/>
      <c r="M41" s="189"/>
    </row>
    <row r="42" spans="1:13">
      <c r="A42" s="254"/>
      <c r="B42" s="255"/>
      <c r="C42" s="251"/>
      <c r="E42" s="251"/>
      <c r="F42" s="251"/>
      <c r="G42" s="256"/>
      <c r="H42" s="256"/>
      <c r="I42" s="257"/>
      <c r="J42" s="251"/>
      <c r="K42" s="257"/>
      <c r="L42" s="251"/>
      <c r="M42" s="255"/>
    </row>
    <row r="43" spans="1:13">
      <c r="A43" s="254"/>
      <c r="B43" s="255"/>
      <c r="C43" s="251"/>
      <c r="E43" s="251"/>
      <c r="F43" s="251"/>
      <c r="G43" s="256"/>
      <c r="H43" s="256"/>
      <c r="I43" s="257"/>
      <c r="J43" s="251"/>
      <c r="K43" s="257"/>
      <c r="L43" s="251"/>
      <c r="M43" s="255"/>
    </row>
    <row r="44" spans="1:13">
      <c r="A44" s="254"/>
      <c r="B44" s="255"/>
      <c r="C44" s="251"/>
      <c r="E44" s="251"/>
      <c r="F44" s="251"/>
      <c r="G44" s="256"/>
      <c r="H44" s="256"/>
      <c r="I44" s="257"/>
      <c r="J44" s="251"/>
      <c r="K44" s="257"/>
      <c r="L44" s="251"/>
      <c r="M44" s="255"/>
    </row>
    <row r="45" spans="1:13">
      <c r="A45" s="254"/>
      <c r="B45" s="255"/>
      <c r="C45" s="251"/>
      <c r="E45" s="251"/>
      <c r="F45" s="251"/>
      <c r="G45" s="256"/>
      <c r="H45" s="256"/>
      <c r="I45" s="257"/>
      <c r="J45" s="251"/>
      <c r="K45" s="257"/>
      <c r="L45" s="251"/>
      <c r="M45" s="255"/>
    </row>
    <row r="46" spans="1:13">
      <c r="A46" s="254"/>
      <c r="B46" s="255"/>
      <c r="C46" s="251"/>
      <c r="E46" s="251"/>
      <c r="F46" s="251"/>
      <c r="G46" s="256"/>
      <c r="H46" s="256"/>
      <c r="I46" s="257"/>
      <c r="J46" s="251"/>
      <c r="K46" s="257"/>
      <c r="L46" s="251"/>
      <c r="M46" s="255"/>
    </row>
    <row r="47" spans="1:13">
      <c r="A47" s="254"/>
      <c r="B47" s="255"/>
      <c r="C47" s="251"/>
      <c r="E47" s="251"/>
      <c r="F47" s="251"/>
      <c r="G47" s="256"/>
      <c r="H47" s="256"/>
      <c r="I47" s="257"/>
      <c r="J47" s="251"/>
      <c r="K47" s="257"/>
      <c r="L47" s="251"/>
      <c r="M47" s="255"/>
    </row>
    <row r="48" spans="1:13">
      <c r="A48" s="254"/>
      <c r="B48" s="255"/>
      <c r="C48" s="251"/>
      <c r="E48" s="251"/>
      <c r="F48" s="251"/>
      <c r="G48" s="256"/>
      <c r="H48" s="256"/>
      <c r="I48" s="257"/>
      <c r="J48" s="251"/>
      <c r="K48" s="257"/>
      <c r="L48" s="251"/>
      <c r="M48" s="255"/>
    </row>
    <row r="49" spans="1:13">
      <c r="A49" s="254"/>
      <c r="B49" s="255"/>
      <c r="C49" s="251"/>
      <c r="E49" s="251"/>
      <c r="F49" s="251"/>
      <c r="G49" s="256"/>
      <c r="H49" s="256"/>
      <c r="I49" s="257"/>
      <c r="J49" s="251"/>
      <c r="K49" s="257"/>
      <c r="L49" s="251"/>
      <c r="M49" s="255"/>
    </row>
    <row r="50" spans="1:13">
      <c r="A50" s="254"/>
      <c r="B50" s="255"/>
      <c r="C50" s="251"/>
      <c r="E50" s="251"/>
      <c r="F50" s="251"/>
      <c r="G50" s="256"/>
      <c r="H50" s="256"/>
      <c r="I50" s="257"/>
      <c r="J50" s="251"/>
      <c r="K50" s="257"/>
      <c r="L50" s="251"/>
      <c r="M50" s="255"/>
    </row>
    <row r="51" spans="1:13">
      <c r="A51" s="254"/>
      <c r="B51" s="255"/>
      <c r="C51" s="251"/>
      <c r="E51" s="251"/>
      <c r="F51" s="251"/>
      <c r="G51" s="256"/>
      <c r="H51" s="256"/>
      <c r="I51" s="257"/>
      <c r="J51" s="251"/>
      <c r="K51" s="257"/>
      <c r="L51" s="251"/>
      <c r="M51" s="255"/>
    </row>
    <row r="52" spans="1:13" s="44" customFormat="1">
      <c r="A52" s="805"/>
      <c r="B52" s="806"/>
      <c r="C52" s="256"/>
      <c r="D52" s="256"/>
      <c r="E52" s="256"/>
      <c r="F52" s="256"/>
      <c r="G52" s="256"/>
      <c r="H52" s="256"/>
      <c r="I52" s="807"/>
      <c r="J52" s="256"/>
      <c r="K52" s="807"/>
      <c r="L52" s="256"/>
      <c r="M52" s="806"/>
    </row>
    <row r="53" spans="1:13" s="44" customFormat="1">
      <c r="A53" s="805"/>
      <c r="B53" s="806"/>
      <c r="C53" s="256"/>
      <c r="D53" s="256"/>
      <c r="E53" s="256"/>
      <c r="F53" s="256"/>
      <c r="G53" s="256"/>
      <c r="H53" s="256"/>
      <c r="I53" s="807"/>
      <c r="J53" s="256"/>
      <c r="K53" s="807"/>
      <c r="L53" s="256"/>
      <c r="M53" s="806"/>
    </row>
    <row r="54" spans="1:13" s="44" customFormat="1">
      <c r="A54" s="805"/>
      <c r="B54" s="806"/>
      <c r="C54" s="256"/>
      <c r="D54" s="256"/>
      <c r="E54" s="256"/>
      <c r="F54" s="256"/>
      <c r="G54" s="256"/>
      <c r="H54" s="256"/>
      <c r="I54" s="807"/>
      <c r="J54" s="256"/>
      <c r="K54" s="807"/>
      <c r="L54" s="256"/>
      <c r="M54" s="806"/>
    </row>
    <row r="55" spans="1:13" s="44" customFormat="1">
      <c r="A55" s="805"/>
      <c r="B55" s="806"/>
      <c r="C55" s="256"/>
      <c r="D55" s="256"/>
      <c r="E55" s="256"/>
      <c r="F55" s="256"/>
      <c r="G55" s="256"/>
      <c r="H55" s="256"/>
      <c r="I55" s="807"/>
      <c r="J55" s="256"/>
      <c r="K55" s="807"/>
      <c r="L55" s="256"/>
      <c r="M55" s="806"/>
    </row>
    <row r="56" spans="1:13" s="44" customFormat="1">
      <c r="A56" s="805"/>
      <c r="B56" s="806"/>
      <c r="C56" s="256"/>
      <c r="D56" s="256"/>
      <c r="E56" s="256"/>
      <c r="F56" s="256"/>
      <c r="G56" s="256"/>
      <c r="H56" s="256"/>
      <c r="I56" s="807"/>
      <c r="J56" s="256"/>
      <c r="K56" s="807"/>
      <c r="L56" s="256"/>
      <c r="M56" s="806"/>
    </row>
    <row r="57" spans="1:13" s="44" customFormat="1">
      <c r="A57" s="805"/>
      <c r="B57" s="806"/>
      <c r="C57" s="256"/>
      <c r="D57" s="256"/>
      <c r="E57" s="256"/>
      <c r="F57" s="256"/>
      <c r="G57" s="256"/>
      <c r="H57" s="256"/>
      <c r="I57" s="807"/>
      <c r="J57" s="256"/>
      <c r="K57" s="807"/>
      <c r="L57" s="256"/>
      <c r="M57" s="806"/>
    </row>
    <row r="58" spans="1:13" s="44" customFormat="1">
      <c r="A58" s="805"/>
      <c r="B58" s="806"/>
      <c r="C58" s="256"/>
      <c r="D58" s="256"/>
      <c r="E58" s="256"/>
      <c r="F58" s="256"/>
      <c r="G58" s="256"/>
      <c r="H58" s="256"/>
      <c r="I58" s="807"/>
      <c r="J58" s="256"/>
      <c r="K58" s="807"/>
      <c r="L58" s="256"/>
      <c r="M58" s="806"/>
    </row>
    <row r="59" spans="1:13" s="44" customFormat="1">
      <c r="A59" s="805"/>
      <c r="B59" s="806"/>
      <c r="C59" s="256"/>
      <c r="D59" s="256"/>
      <c r="E59" s="256"/>
      <c r="F59" s="256"/>
      <c r="G59" s="256"/>
      <c r="H59" s="256"/>
      <c r="I59" s="807"/>
      <c r="J59" s="256"/>
      <c r="K59" s="807"/>
      <c r="L59" s="256"/>
      <c r="M59" s="806"/>
    </row>
    <row r="60" spans="1:13">
      <c r="A60" s="254"/>
      <c r="B60" s="255"/>
      <c r="C60" s="251"/>
      <c r="E60" s="251"/>
      <c r="F60" s="251"/>
      <c r="G60" s="256"/>
      <c r="H60" s="256"/>
      <c r="I60" s="257"/>
      <c r="J60" s="251"/>
      <c r="K60" s="257"/>
      <c r="L60" s="251"/>
      <c r="M60" s="255"/>
    </row>
    <row r="61" spans="1:13">
      <c r="A61" s="254"/>
      <c r="B61" s="255"/>
      <c r="C61" s="251"/>
      <c r="E61" s="251"/>
      <c r="F61" s="251"/>
      <c r="G61" s="256"/>
      <c r="H61" s="256"/>
      <c r="I61" s="257"/>
      <c r="J61" s="251"/>
      <c r="K61" s="257"/>
      <c r="L61" s="251"/>
      <c r="M61" s="255"/>
    </row>
    <row r="62" spans="1:13">
      <c r="A62" s="254"/>
      <c r="B62" s="255"/>
      <c r="C62" s="251"/>
      <c r="E62" s="251"/>
      <c r="F62" s="251"/>
      <c r="G62" s="256"/>
      <c r="H62" s="256"/>
      <c r="I62" s="257"/>
      <c r="J62" s="251"/>
      <c r="K62" s="257"/>
      <c r="L62" s="251"/>
      <c r="M62" s="255"/>
    </row>
    <row r="63" spans="1:13">
      <c r="A63" s="254"/>
      <c r="B63" s="255"/>
      <c r="C63" s="251"/>
      <c r="E63" s="251"/>
      <c r="F63" s="251"/>
      <c r="G63" s="256"/>
      <c r="H63" s="256"/>
      <c r="I63" s="257"/>
      <c r="J63" s="251"/>
      <c r="K63" s="257"/>
      <c r="L63" s="251"/>
      <c r="M63" s="255"/>
    </row>
    <row r="64" spans="1:13">
      <c r="A64" s="254"/>
      <c r="B64" s="255"/>
      <c r="C64" s="251"/>
      <c r="E64" s="251"/>
      <c r="F64" s="251"/>
      <c r="G64" s="256"/>
      <c r="H64" s="256"/>
      <c r="I64" s="257"/>
      <c r="J64" s="251"/>
      <c r="K64" s="257"/>
      <c r="L64" s="251"/>
      <c r="M64" s="255"/>
    </row>
    <row r="65" spans="1:13">
      <c r="A65" s="254"/>
      <c r="B65" s="255"/>
      <c r="C65" s="251"/>
      <c r="E65" s="251"/>
      <c r="F65" s="251"/>
      <c r="G65" s="256"/>
      <c r="H65" s="256"/>
      <c r="I65" s="257"/>
      <c r="J65" s="251"/>
      <c r="K65" s="257"/>
      <c r="L65" s="251"/>
      <c r="M65" s="255"/>
    </row>
    <row r="66" spans="1:13">
      <c r="A66" s="254"/>
      <c r="B66" s="255"/>
      <c r="C66" s="251"/>
      <c r="E66" s="251"/>
      <c r="F66" s="251"/>
      <c r="G66" s="256"/>
      <c r="H66" s="256"/>
      <c r="I66" s="257"/>
      <c r="J66" s="251"/>
      <c r="K66" s="257"/>
      <c r="L66" s="251"/>
      <c r="M66" s="255"/>
    </row>
    <row r="67" spans="1:13">
      <c r="A67" s="254"/>
      <c r="B67" s="255"/>
      <c r="C67" s="251"/>
      <c r="E67" s="251"/>
      <c r="F67" s="251"/>
      <c r="G67" s="256"/>
      <c r="H67" s="256"/>
      <c r="I67" s="257"/>
      <c r="J67" s="251"/>
      <c r="K67" s="257"/>
      <c r="L67" s="251"/>
      <c r="M67" s="255"/>
    </row>
    <row r="68" spans="1:13">
      <c r="A68" s="254"/>
      <c r="B68" s="255"/>
      <c r="C68" s="251"/>
      <c r="E68" s="251"/>
      <c r="F68" s="251"/>
      <c r="G68" s="256"/>
      <c r="H68" s="256"/>
      <c r="I68" s="257"/>
      <c r="J68" s="251"/>
      <c r="K68" s="257"/>
      <c r="L68" s="251"/>
      <c r="M68" s="255"/>
    </row>
    <row r="69" spans="1:13">
      <c r="A69" s="254"/>
      <c r="B69" s="255"/>
      <c r="C69" s="251"/>
      <c r="E69" s="251"/>
      <c r="F69" s="251"/>
      <c r="G69" s="256"/>
      <c r="H69" s="256"/>
      <c r="I69" s="257"/>
      <c r="J69" s="251"/>
      <c r="K69" s="257"/>
      <c r="L69" s="251"/>
      <c r="M69" s="255"/>
    </row>
    <row r="70" spans="1:13">
      <c r="A70" s="254"/>
      <c r="B70" s="255"/>
      <c r="C70" s="251"/>
      <c r="E70" s="251"/>
      <c r="F70" s="251"/>
      <c r="G70" s="256"/>
      <c r="H70" s="256"/>
      <c r="I70" s="257"/>
      <c r="J70" s="251"/>
      <c r="K70" s="257"/>
      <c r="L70" s="251"/>
      <c r="M70" s="255"/>
    </row>
    <row r="71" spans="1:13">
      <c r="A71" s="254"/>
      <c r="B71" s="255"/>
      <c r="C71" s="251"/>
      <c r="E71" s="251"/>
      <c r="F71" s="251"/>
      <c r="G71" s="256"/>
      <c r="H71" s="256"/>
      <c r="I71" s="257"/>
      <c r="J71" s="251"/>
      <c r="K71" s="257"/>
      <c r="L71" s="251"/>
      <c r="M71" s="255"/>
    </row>
    <row r="72" spans="1:13">
      <c r="A72" s="254"/>
      <c r="B72" s="255"/>
      <c r="C72" s="251"/>
      <c r="E72" s="251"/>
      <c r="F72" s="251"/>
      <c r="G72" s="256"/>
      <c r="H72" s="256"/>
      <c r="I72" s="257"/>
      <c r="J72" s="251"/>
      <c r="K72" s="257"/>
      <c r="L72" s="251"/>
      <c r="M72" s="255"/>
    </row>
    <row r="73" spans="1:13">
      <c r="A73" s="254"/>
      <c r="B73" s="255"/>
      <c r="C73" s="251"/>
      <c r="E73" s="251"/>
      <c r="F73" s="251"/>
      <c r="G73" s="256"/>
      <c r="H73" s="256"/>
      <c r="I73" s="257"/>
      <c r="J73" s="251"/>
      <c r="K73" s="257"/>
      <c r="L73" s="251"/>
      <c r="M73" s="255"/>
    </row>
    <row r="74" spans="1:13">
      <c r="A74" s="254"/>
      <c r="B74" s="255"/>
      <c r="C74" s="251"/>
      <c r="E74" s="251"/>
      <c r="F74" s="251"/>
      <c r="G74" s="256"/>
      <c r="H74" s="256"/>
      <c r="I74" s="257"/>
      <c r="J74" s="251"/>
      <c r="K74" s="257"/>
      <c r="L74" s="251"/>
      <c r="M74" s="255"/>
    </row>
    <row r="75" spans="1:13">
      <c r="A75" s="254"/>
      <c r="B75" s="255"/>
      <c r="C75" s="251"/>
      <c r="E75" s="251"/>
      <c r="F75" s="251"/>
      <c r="G75" s="256"/>
      <c r="H75" s="256"/>
      <c r="I75" s="257"/>
      <c r="J75" s="251"/>
      <c r="K75" s="257"/>
      <c r="L75" s="251"/>
      <c r="M75" s="255"/>
    </row>
    <row r="76" spans="1:13">
      <c r="A76" s="254"/>
      <c r="B76" s="255"/>
      <c r="C76" s="251"/>
      <c r="E76" s="251"/>
      <c r="F76" s="251"/>
      <c r="G76" s="256"/>
      <c r="H76" s="256"/>
      <c r="I76" s="257"/>
      <c r="J76" s="251"/>
      <c r="K76" s="257"/>
      <c r="L76" s="251"/>
      <c r="M76" s="255"/>
    </row>
    <row r="77" spans="1:13">
      <c r="A77" s="254"/>
      <c r="B77" s="255"/>
      <c r="C77" s="251"/>
      <c r="E77" s="251"/>
      <c r="F77" s="251"/>
      <c r="G77" s="256"/>
      <c r="H77" s="256"/>
      <c r="I77" s="257"/>
      <c r="J77" s="251"/>
      <c r="K77" s="257"/>
      <c r="L77" s="251"/>
      <c r="M77" s="255"/>
    </row>
    <row r="78" spans="1:13">
      <c r="A78" s="254"/>
      <c r="B78" s="255"/>
      <c r="C78" s="251"/>
      <c r="E78" s="251"/>
      <c r="F78" s="251"/>
      <c r="G78" s="256"/>
      <c r="H78" s="256"/>
      <c r="I78" s="257"/>
      <c r="J78" s="251"/>
      <c r="K78" s="257"/>
      <c r="L78" s="251"/>
      <c r="M78" s="255"/>
    </row>
    <row r="79" spans="1:13">
      <c r="A79" s="254"/>
      <c r="B79" s="255"/>
      <c r="C79" s="251"/>
      <c r="E79" s="251"/>
      <c r="F79" s="251"/>
      <c r="G79" s="256"/>
      <c r="H79" s="256"/>
      <c r="I79" s="257"/>
      <c r="J79" s="251"/>
      <c r="K79" s="257"/>
      <c r="L79" s="251"/>
      <c r="M79" s="255"/>
    </row>
    <row r="80" spans="1:13">
      <c r="A80" s="254"/>
      <c r="B80" s="255"/>
      <c r="C80" s="251"/>
      <c r="E80" s="251"/>
      <c r="F80" s="251"/>
      <c r="G80" s="256"/>
      <c r="H80" s="256"/>
      <c r="I80" s="257"/>
      <c r="J80" s="251"/>
      <c r="K80" s="257"/>
      <c r="L80" s="251"/>
      <c r="M80" s="255"/>
    </row>
    <row r="81" spans="1:13">
      <c r="A81" s="254"/>
      <c r="B81" s="255"/>
      <c r="C81" s="251"/>
      <c r="E81" s="251"/>
      <c r="F81" s="251"/>
      <c r="G81" s="256"/>
      <c r="H81" s="256"/>
      <c r="I81" s="257"/>
      <c r="J81" s="251"/>
      <c r="K81" s="257"/>
      <c r="L81" s="251"/>
      <c r="M81" s="255"/>
    </row>
    <row r="82" spans="1:13">
      <c r="A82" s="254"/>
      <c r="B82" s="255"/>
      <c r="C82" s="251"/>
      <c r="E82" s="251"/>
      <c r="F82" s="251"/>
      <c r="G82" s="256"/>
      <c r="H82" s="256"/>
      <c r="I82" s="257"/>
      <c r="J82" s="251"/>
      <c r="K82" s="257"/>
      <c r="L82" s="251"/>
      <c r="M82" s="255"/>
    </row>
    <row r="83" spans="1:13">
      <c r="A83" s="254"/>
      <c r="B83" s="255"/>
      <c r="C83" s="251"/>
      <c r="E83" s="251"/>
      <c r="F83" s="251"/>
      <c r="G83" s="256"/>
      <c r="H83" s="256"/>
      <c r="I83" s="257"/>
      <c r="J83" s="251"/>
      <c r="K83" s="257"/>
      <c r="L83" s="251"/>
      <c r="M83" s="255"/>
    </row>
    <row r="84" spans="1:13">
      <c r="A84" s="254"/>
      <c r="B84" s="255"/>
      <c r="C84" s="251"/>
      <c r="E84" s="251"/>
      <c r="F84" s="251"/>
      <c r="G84" s="256"/>
      <c r="H84" s="256"/>
      <c r="I84" s="257"/>
      <c r="J84" s="251"/>
      <c r="K84" s="257"/>
      <c r="L84" s="251"/>
      <c r="M84" s="255"/>
    </row>
    <row r="85" spans="1:13">
      <c r="A85" s="254"/>
      <c r="B85" s="255"/>
      <c r="C85" s="251"/>
      <c r="E85" s="251"/>
      <c r="F85" s="251"/>
      <c r="G85" s="256"/>
      <c r="H85" s="256"/>
      <c r="I85" s="257"/>
      <c r="J85" s="251"/>
      <c r="K85" s="257"/>
      <c r="L85" s="251"/>
      <c r="M85" s="255"/>
    </row>
    <row r="86" spans="1:13">
      <c r="A86" s="254"/>
      <c r="B86" s="255"/>
      <c r="C86" s="251"/>
      <c r="E86" s="251"/>
      <c r="F86" s="251"/>
      <c r="G86" s="256"/>
      <c r="H86" s="256"/>
      <c r="I86" s="257"/>
      <c r="J86" s="251"/>
      <c r="K86" s="257"/>
      <c r="L86" s="251"/>
      <c r="M86" s="255"/>
    </row>
    <row r="87" spans="1:13">
      <c r="A87" s="254"/>
      <c r="B87" s="255"/>
      <c r="C87" s="251"/>
      <c r="E87" s="251"/>
      <c r="F87" s="251"/>
      <c r="G87" s="256"/>
      <c r="H87" s="256"/>
      <c r="I87" s="257"/>
      <c r="J87" s="251"/>
      <c r="K87" s="257"/>
      <c r="L87" s="251"/>
      <c r="M87" s="255"/>
    </row>
    <row r="88" spans="1:13">
      <c r="A88" s="254"/>
      <c r="B88" s="255"/>
      <c r="C88" s="251"/>
      <c r="E88" s="251"/>
      <c r="F88" s="251"/>
      <c r="G88" s="256"/>
      <c r="H88" s="256"/>
      <c r="I88" s="257"/>
      <c r="J88" s="251"/>
      <c r="K88" s="257"/>
      <c r="L88" s="251"/>
      <c r="M88" s="255"/>
    </row>
    <row r="89" spans="1:13">
      <c r="A89" s="254"/>
      <c r="B89" s="255"/>
      <c r="C89" s="251"/>
      <c r="E89" s="251"/>
      <c r="F89" s="251"/>
      <c r="G89" s="256"/>
      <c r="H89" s="256"/>
      <c r="I89" s="257"/>
      <c r="J89" s="251"/>
      <c r="K89" s="257"/>
      <c r="L89" s="251"/>
      <c r="M89" s="255"/>
    </row>
    <row r="90" spans="1:13">
      <c r="A90" s="254"/>
      <c r="B90" s="255"/>
      <c r="C90" s="251"/>
      <c r="E90" s="251"/>
      <c r="F90" s="251"/>
      <c r="G90" s="256"/>
      <c r="H90" s="256"/>
      <c r="I90" s="257"/>
      <c r="J90" s="251"/>
      <c r="K90" s="257"/>
      <c r="L90" s="251"/>
      <c r="M90" s="255"/>
    </row>
    <row r="91" spans="1:13">
      <c r="A91" s="254"/>
      <c r="B91" s="255"/>
      <c r="C91" s="251"/>
      <c r="E91" s="251"/>
      <c r="F91" s="251"/>
      <c r="G91" s="256"/>
      <c r="H91" s="256"/>
      <c r="I91" s="257"/>
      <c r="J91" s="251"/>
      <c r="K91" s="257"/>
      <c r="L91" s="251"/>
      <c r="M91" s="255"/>
    </row>
    <row r="92" spans="1:13">
      <c r="A92" s="254"/>
      <c r="B92" s="255"/>
      <c r="C92" s="251"/>
      <c r="E92" s="251"/>
      <c r="F92" s="251"/>
      <c r="G92" s="256"/>
      <c r="H92" s="256"/>
      <c r="I92" s="257"/>
      <c r="J92" s="251"/>
      <c r="K92" s="257"/>
      <c r="L92" s="251"/>
      <c r="M92" s="255"/>
    </row>
    <row r="93" spans="1:13">
      <c r="A93" s="254"/>
      <c r="B93" s="255"/>
      <c r="C93" s="251"/>
      <c r="E93" s="251"/>
      <c r="F93" s="251"/>
      <c r="G93" s="256"/>
      <c r="H93" s="256"/>
      <c r="I93" s="257"/>
      <c r="J93" s="251"/>
      <c r="K93" s="257"/>
      <c r="L93" s="251"/>
      <c r="M93" s="255"/>
    </row>
    <row r="94" spans="1:13">
      <c r="A94" s="254"/>
      <c r="B94" s="255"/>
      <c r="C94" s="251"/>
      <c r="E94" s="251"/>
      <c r="F94" s="251"/>
      <c r="G94" s="256"/>
      <c r="H94" s="256"/>
      <c r="I94" s="257"/>
      <c r="J94" s="251"/>
      <c r="K94" s="257"/>
      <c r="L94" s="251"/>
      <c r="M94" s="255"/>
    </row>
    <row r="95" spans="1:13">
      <c r="A95" s="254"/>
      <c r="B95" s="255"/>
      <c r="C95" s="251"/>
      <c r="E95" s="251"/>
      <c r="F95" s="251"/>
      <c r="G95" s="256"/>
      <c r="H95" s="256"/>
      <c r="I95" s="257"/>
      <c r="J95" s="251"/>
      <c r="K95" s="257"/>
      <c r="L95" s="251"/>
      <c r="M95" s="255"/>
    </row>
    <row r="96" spans="1:13">
      <c r="A96" s="254"/>
      <c r="B96" s="255"/>
      <c r="C96" s="251"/>
      <c r="E96" s="251"/>
      <c r="F96" s="251"/>
      <c r="G96" s="256"/>
      <c r="H96" s="256"/>
      <c r="I96" s="257"/>
      <c r="J96" s="251"/>
      <c r="K96" s="257"/>
      <c r="L96" s="251"/>
      <c r="M96" s="255"/>
    </row>
    <row r="97" spans="1:13">
      <c r="A97" s="254"/>
      <c r="B97" s="255"/>
      <c r="C97" s="251"/>
      <c r="E97" s="251"/>
      <c r="F97" s="251"/>
      <c r="G97" s="256"/>
      <c r="H97" s="256"/>
      <c r="I97" s="257"/>
      <c r="J97" s="251"/>
      <c r="K97" s="257"/>
      <c r="L97" s="251"/>
      <c r="M97" s="255"/>
    </row>
    <row r="98" spans="1:13">
      <c r="A98" s="254"/>
      <c r="B98" s="255"/>
      <c r="C98" s="251"/>
      <c r="E98" s="251"/>
      <c r="F98" s="251"/>
      <c r="G98" s="256"/>
      <c r="H98" s="256"/>
      <c r="I98" s="257"/>
      <c r="J98" s="251"/>
      <c r="K98" s="257"/>
      <c r="L98" s="251"/>
      <c r="M98" s="255"/>
    </row>
    <row r="99" spans="1:13">
      <c r="A99" s="254"/>
      <c r="B99" s="255"/>
      <c r="C99" s="251"/>
      <c r="E99" s="251"/>
      <c r="F99" s="251"/>
      <c r="G99" s="256"/>
      <c r="H99" s="256"/>
      <c r="I99" s="257"/>
      <c r="J99" s="251"/>
      <c r="K99" s="257"/>
      <c r="L99" s="251"/>
      <c r="M99" s="255"/>
    </row>
    <row r="100" spans="1:13">
      <c r="A100" s="254"/>
      <c r="B100" s="255"/>
      <c r="C100" s="251"/>
      <c r="E100" s="251"/>
      <c r="F100" s="251"/>
      <c r="G100" s="256"/>
      <c r="H100" s="256"/>
      <c r="I100" s="257"/>
      <c r="J100" s="251"/>
      <c r="K100" s="257"/>
      <c r="L100" s="251"/>
      <c r="M100" s="255"/>
    </row>
    <row r="101" spans="1:13">
      <c r="A101" s="254"/>
      <c r="B101" s="255"/>
      <c r="C101" s="251"/>
      <c r="E101" s="251"/>
      <c r="F101" s="251"/>
      <c r="G101" s="256"/>
      <c r="H101" s="256"/>
      <c r="I101" s="257"/>
      <c r="J101" s="251"/>
      <c r="K101" s="257"/>
      <c r="L101" s="251"/>
      <c r="M101" s="255"/>
    </row>
    <row r="102" spans="1:13">
      <c r="A102" s="254"/>
      <c r="B102" s="255"/>
      <c r="C102" s="251"/>
      <c r="E102" s="251"/>
      <c r="F102" s="251"/>
      <c r="G102" s="256"/>
      <c r="H102" s="256"/>
      <c r="I102" s="257"/>
      <c r="J102" s="251"/>
      <c r="K102" s="257"/>
      <c r="L102" s="251"/>
      <c r="M102" s="255"/>
    </row>
    <row r="103" spans="1:13">
      <c r="A103" s="254"/>
      <c r="B103" s="255"/>
      <c r="C103" s="251"/>
      <c r="E103" s="251"/>
      <c r="F103" s="251"/>
      <c r="G103" s="256"/>
      <c r="H103" s="256"/>
      <c r="I103" s="257"/>
      <c r="J103" s="251"/>
      <c r="K103" s="257"/>
      <c r="L103" s="251"/>
      <c r="M103" s="255"/>
    </row>
    <row r="104" spans="1:13">
      <c r="A104" s="254"/>
      <c r="B104" s="255"/>
      <c r="C104" s="251"/>
      <c r="E104" s="251"/>
      <c r="F104" s="251"/>
      <c r="G104" s="256"/>
      <c r="H104" s="256"/>
      <c r="I104" s="257"/>
      <c r="J104" s="251"/>
      <c r="K104" s="257"/>
      <c r="L104" s="251"/>
      <c r="M104" s="255"/>
    </row>
    <row r="105" spans="1:13">
      <c r="A105" s="254"/>
      <c r="B105" s="255"/>
      <c r="C105" s="251"/>
      <c r="E105" s="251"/>
      <c r="F105" s="251"/>
      <c r="G105" s="256"/>
      <c r="H105" s="256"/>
      <c r="I105" s="257"/>
      <c r="J105" s="251"/>
      <c r="K105" s="257"/>
      <c r="L105" s="251"/>
      <c r="M105" s="255"/>
    </row>
    <row r="106" spans="1:13">
      <c r="A106" s="254"/>
      <c r="B106" s="255"/>
      <c r="C106" s="251"/>
      <c r="E106" s="251"/>
      <c r="F106" s="251"/>
      <c r="G106" s="256"/>
      <c r="H106" s="256"/>
      <c r="I106" s="257"/>
      <c r="J106" s="251"/>
      <c r="K106" s="257"/>
      <c r="L106" s="251"/>
      <c r="M106" s="255"/>
    </row>
    <row r="107" spans="1:13">
      <c r="A107" s="254"/>
      <c r="B107" s="255"/>
      <c r="C107" s="251"/>
      <c r="E107" s="251"/>
      <c r="F107" s="251"/>
      <c r="G107" s="256"/>
      <c r="H107" s="256"/>
      <c r="I107" s="257"/>
      <c r="J107" s="251"/>
      <c r="K107" s="257"/>
      <c r="L107" s="251"/>
      <c r="M107" s="255"/>
    </row>
    <row r="108" spans="1:13">
      <c r="A108" s="254"/>
      <c r="B108" s="255"/>
      <c r="C108" s="251"/>
      <c r="E108" s="251"/>
      <c r="F108" s="251"/>
      <c r="G108" s="256"/>
      <c r="H108" s="256"/>
      <c r="I108" s="257"/>
      <c r="J108" s="251"/>
      <c r="K108" s="257"/>
      <c r="L108" s="251"/>
      <c r="M108" s="255"/>
    </row>
    <row r="109" spans="1:13">
      <c r="A109" s="254"/>
      <c r="B109" s="255"/>
      <c r="C109" s="251"/>
      <c r="E109" s="251"/>
      <c r="F109" s="251"/>
      <c r="G109" s="256"/>
      <c r="H109" s="256"/>
      <c r="I109" s="257"/>
      <c r="J109" s="251"/>
      <c r="K109" s="257"/>
      <c r="L109" s="251"/>
      <c r="M109" s="255"/>
    </row>
    <row r="110" spans="1:13">
      <c r="A110" s="254"/>
      <c r="B110" s="255"/>
      <c r="C110" s="251"/>
      <c r="E110" s="251"/>
      <c r="F110" s="251"/>
      <c r="G110" s="256"/>
      <c r="H110" s="256"/>
      <c r="I110" s="257"/>
      <c r="J110" s="251"/>
      <c r="K110" s="257"/>
      <c r="L110" s="251"/>
      <c r="M110" s="255"/>
    </row>
    <row r="111" spans="1:13">
      <c r="A111" s="254"/>
      <c r="B111" s="255"/>
      <c r="C111" s="251"/>
      <c r="E111" s="251"/>
      <c r="F111" s="251"/>
      <c r="G111" s="256"/>
      <c r="H111" s="256"/>
      <c r="I111" s="257"/>
      <c r="J111" s="251"/>
      <c r="K111" s="257"/>
      <c r="L111" s="251"/>
      <c r="M111" s="255"/>
    </row>
    <row r="112" spans="1:13">
      <c r="A112" s="254"/>
      <c r="B112" s="255"/>
      <c r="C112" s="251"/>
      <c r="E112" s="251"/>
      <c r="F112" s="251"/>
      <c r="G112" s="256"/>
      <c r="H112" s="256"/>
      <c r="I112" s="257"/>
      <c r="J112" s="251"/>
      <c r="K112" s="257"/>
      <c r="L112" s="251"/>
      <c r="M112" s="255"/>
    </row>
    <row r="113" spans="1:13">
      <c r="A113" s="254"/>
      <c r="B113" s="255"/>
      <c r="C113" s="251"/>
      <c r="E113" s="251"/>
      <c r="F113" s="251"/>
      <c r="G113" s="256"/>
      <c r="H113" s="256"/>
      <c r="I113" s="257"/>
      <c r="J113" s="251"/>
      <c r="K113" s="257"/>
      <c r="L113" s="251"/>
      <c r="M113" s="255"/>
    </row>
    <row r="114" spans="1:13">
      <c r="A114" s="254"/>
      <c r="B114" s="255"/>
      <c r="C114" s="251"/>
      <c r="E114" s="251"/>
      <c r="F114" s="251"/>
      <c r="G114" s="256"/>
      <c r="H114" s="256"/>
      <c r="I114" s="257"/>
      <c r="J114" s="251"/>
      <c r="K114" s="257"/>
      <c r="L114" s="251"/>
      <c r="M114" s="255"/>
    </row>
    <row r="115" spans="1:13">
      <c r="A115" s="254"/>
      <c r="B115" s="255"/>
      <c r="C115" s="251"/>
      <c r="E115" s="251"/>
      <c r="F115" s="251"/>
      <c r="G115" s="256"/>
      <c r="H115" s="256"/>
      <c r="I115" s="257"/>
      <c r="J115" s="251"/>
      <c r="K115" s="257"/>
      <c r="L115" s="251"/>
      <c r="M115" s="255"/>
    </row>
    <row r="116" spans="1:13">
      <c r="A116" s="254"/>
      <c r="B116" s="255"/>
      <c r="C116" s="251"/>
      <c r="E116" s="251"/>
      <c r="F116" s="251"/>
      <c r="G116" s="256"/>
      <c r="H116" s="256"/>
      <c r="I116" s="257"/>
      <c r="J116" s="251"/>
      <c r="K116" s="257"/>
      <c r="L116" s="251"/>
      <c r="M116" s="255"/>
    </row>
    <row r="117" spans="1:13">
      <c r="A117" s="254"/>
      <c r="B117" s="255"/>
      <c r="C117" s="251"/>
      <c r="E117" s="251"/>
      <c r="F117" s="251"/>
      <c r="G117" s="256"/>
      <c r="H117" s="256"/>
      <c r="I117" s="257"/>
      <c r="J117" s="251"/>
      <c r="K117" s="257"/>
      <c r="L117" s="251"/>
      <c r="M117" s="255"/>
    </row>
    <row r="118" spans="1:13">
      <c r="A118" s="254"/>
      <c r="B118" s="255"/>
      <c r="C118" s="251"/>
      <c r="E118" s="251"/>
      <c r="F118" s="251"/>
      <c r="G118" s="256"/>
      <c r="H118" s="256"/>
      <c r="I118" s="257"/>
      <c r="J118" s="251"/>
      <c r="K118" s="257"/>
      <c r="L118" s="251"/>
      <c r="M118" s="255"/>
    </row>
    <row r="119" spans="1:13">
      <c r="A119" s="254"/>
      <c r="B119" s="255"/>
      <c r="C119" s="251"/>
      <c r="E119" s="251"/>
      <c r="F119" s="251"/>
      <c r="G119" s="256"/>
      <c r="H119" s="256"/>
      <c r="I119" s="257"/>
      <c r="J119" s="251"/>
      <c r="K119" s="257"/>
      <c r="L119" s="251"/>
      <c r="M119" s="255"/>
    </row>
    <row r="120" spans="1:13">
      <c r="A120" s="254"/>
      <c r="B120" s="255"/>
      <c r="C120" s="251"/>
      <c r="E120" s="251"/>
      <c r="F120" s="251"/>
      <c r="G120" s="256"/>
      <c r="H120" s="256"/>
      <c r="I120" s="257"/>
      <c r="J120" s="251"/>
      <c r="K120" s="257"/>
      <c r="L120" s="251"/>
      <c r="M120" s="255"/>
    </row>
    <row r="121" spans="1:13">
      <c r="A121" s="254"/>
      <c r="B121" s="255"/>
      <c r="C121" s="251"/>
      <c r="E121" s="251"/>
      <c r="F121" s="251"/>
      <c r="G121" s="256"/>
      <c r="H121" s="256"/>
      <c r="I121" s="257"/>
      <c r="J121" s="251"/>
      <c r="K121" s="257"/>
      <c r="L121" s="251"/>
      <c r="M121" s="255"/>
    </row>
    <row r="122" spans="1:13">
      <c r="A122" s="254"/>
      <c r="B122" s="255"/>
      <c r="C122" s="251"/>
      <c r="E122" s="251"/>
      <c r="F122" s="251"/>
      <c r="G122" s="256"/>
      <c r="H122" s="256"/>
      <c r="I122" s="257"/>
      <c r="J122" s="251"/>
      <c r="K122" s="257"/>
      <c r="L122" s="251"/>
      <c r="M122" s="255"/>
    </row>
    <row r="123" spans="1:13">
      <c r="A123" s="254"/>
      <c r="B123" s="255"/>
      <c r="C123" s="251"/>
      <c r="E123" s="251"/>
      <c r="F123" s="251"/>
      <c r="G123" s="256"/>
      <c r="H123" s="256"/>
      <c r="I123" s="257"/>
      <c r="J123" s="251"/>
      <c r="K123" s="257"/>
      <c r="L123" s="251"/>
      <c r="M123" s="255"/>
    </row>
    <row r="124" spans="1:13">
      <c r="A124" s="254"/>
      <c r="B124" s="255"/>
      <c r="C124" s="251"/>
      <c r="E124" s="251"/>
      <c r="F124" s="251"/>
      <c r="G124" s="256"/>
      <c r="H124" s="256"/>
      <c r="I124" s="257"/>
      <c r="J124" s="251"/>
      <c r="K124" s="257"/>
      <c r="L124" s="251"/>
      <c r="M124" s="255"/>
    </row>
    <row r="125" spans="1:13">
      <c r="A125" s="254"/>
      <c r="B125" s="255"/>
      <c r="C125" s="251"/>
      <c r="E125" s="251"/>
      <c r="F125" s="251"/>
      <c r="G125" s="256"/>
      <c r="H125" s="256"/>
      <c r="I125" s="257"/>
      <c r="J125" s="251"/>
      <c r="K125" s="257"/>
      <c r="L125" s="251"/>
      <c r="M125" s="255"/>
    </row>
    <row r="126" spans="1:13">
      <c r="A126" s="254"/>
      <c r="B126" s="255"/>
      <c r="C126" s="251"/>
      <c r="E126" s="251"/>
      <c r="F126" s="251"/>
      <c r="G126" s="256"/>
      <c r="H126" s="256"/>
      <c r="I126" s="257"/>
      <c r="J126" s="251"/>
      <c r="K126" s="257"/>
      <c r="L126" s="251"/>
      <c r="M126" s="255"/>
    </row>
    <row r="127" spans="1:13">
      <c r="A127" s="254"/>
      <c r="B127" s="255"/>
      <c r="C127" s="251"/>
      <c r="E127" s="251"/>
      <c r="F127" s="251"/>
      <c r="G127" s="256"/>
      <c r="H127" s="256"/>
      <c r="I127" s="257"/>
      <c r="J127" s="251"/>
      <c r="K127" s="257"/>
      <c r="L127" s="251"/>
      <c r="M127" s="255"/>
    </row>
    <row r="128" spans="1:13">
      <c r="A128" s="254"/>
      <c r="B128" s="255"/>
      <c r="C128" s="251"/>
      <c r="E128" s="251"/>
      <c r="F128" s="251"/>
      <c r="G128" s="256"/>
      <c r="H128" s="256"/>
      <c r="I128" s="257"/>
      <c r="J128" s="251"/>
      <c r="K128" s="257"/>
      <c r="L128" s="251"/>
      <c r="M128" s="255"/>
    </row>
    <row r="129" spans="1:13">
      <c r="A129" s="254"/>
      <c r="B129" s="255"/>
      <c r="C129" s="251"/>
      <c r="E129" s="251"/>
      <c r="F129" s="251"/>
      <c r="G129" s="256"/>
      <c r="H129" s="256"/>
      <c r="I129" s="257"/>
      <c r="J129" s="251"/>
      <c r="K129" s="257"/>
      <c r="L129" s="251"/>
      <c r="M129" s="255"/>
    </row>
    <row r="130" spans="1:13">
      <c r="A130" s="254"/>
      <c r="B130" s="255"/>
      <c r="C130" s="251"/>
      <c r="E130" s="251"/>
      <c r="F130" s="251"/>
      <c r="G130" s="256"/>
      <c r="H130" s="256"/>
      <c r="I130" s="257"/>
      <c r="J130" s="251"/>
      <c r="K130" s="257"/>
      <c r="L130" s="251"/>
      <c r="M130" s="255"/>
    </row>
    <row r="131" spans="1:13">
      <c r="A131" s="254"/>
      <c r="B131" s="255"/>
      <c r="C131" s="251"/>
      <c r="E131" s="251"/>
      <c r="F131" s="251"/>
      <c r="G131" s="256"/>
      <c r="H131" s="256"/>
      <c r="I131" s="257"/>
      <c r="J131" s="251"/>
      <c r="K131" s="257"/>
      <c r="L131" s="251"/>
      <c r="M131" s="255"/>
    </row>
    <row r="132" spans="1:13">
      <c r="A132" s="254"/>
      <c r="B132" s="255"/>
      <c r="C132" s="251"/>
      <c r="E132" s="251"/>
      <c r="F132" s="251"/>
      <c r="G132" s="256"/>
      <c r="H132" s="256"/>
      <c r="I132" s="257"/>
      <c r="J132" s="251"/>
      <c r="K132" s="257"/>
      <c r="L132" s="251"/>
      <c r="M132" s="255"/>
    </row>
    <row r="133" spans="1:13">
      <c r="A133" s="254"/>
      <c r="B133" s="255"/>
      <c r="C133" s="251"/>
      <c r="E133" s="251"/>
      <c r="F133" s="251"/>
      <c r="G133" s="256"/>
      <c r="H133" s="256"/>
      <c r="I133" s="257"/>
      <c r="J133" s="251"/>
      <c r="K133" s="257"/>
      <c r="L133" s="251"/>
      <c r="M133" s="255"/>
    </row>
    <row r="134" spans="1:13">
      <c r="A134" s="254"/>
      <c r="B134" s="255"/>
      <c r="C134" s="251"/>
      <c r="E134" s="251"/>
      <c r="F134" s="251"/>
      <c r="G134" s="256"/>
      <c r="H134" s="256"/>
      <c r="I134" s="257"/>
      <c r="J134" s="251"/>
      <c r="K134" s="257"/>
      <c r="L134" s="251"/>
      <c r="M134" s="255"/>
    </row>
    <row r="135" spans="1:13">
      <c r="A135" s="254"/>
      <c r="B135" s="255"/>
      <c r="C135" s="251"/>
      <c r="E135" s="251"/>
      <c r="F135" s="251"/>
      <c r="G135" s="256"/>
      <c r="H135" s="256"/>
      <c r="I135" s="257"/>
      <c r="J135" s="251"/>
      <c r="K135" s="257"/>
      <c r="L135" s="251"/>
      <c r="M135" s="255"/>
    </row>
    <row r="136" spans="1:13">
      <c r="A136" s="254"/>
      <c r="B136" s="255"/>
      <c r="C136" s="251"/>
      <c r="E136" s="251"/>
      <c r="F136" s="251"/>
      <c r="G136" s="256"/>
      <c r="H136" s="256"/>
      <c r="I136" s="257"/>
      <c r="J136" s="251"/>
      <c r="K136" s="257"/>
      <c r="L136" s="251"/>
      <c r="M136" s="255"/>
    </row>
    <row r="137" spans="1:13">
      <c r="A137" s="254"/>
      <c r="B137" s="255"/>
      <c r="C137" s="251"/>
      <c r="E137" s="251"/>
      <c r="F137" s="251"/>
      <c r="G137" s="256"/>
      <c r="H137" s="256"/>
      <c r="I137" s="257"/>
      <c r="J137" s="251"/>
      <c r="K137" s="257"/>
      <c r="L137" s="251"/>
      <c r="M137" s="255"/>
    </row>
    <row r="138" spans="1:13">
      <c r="A138" s="254"/>
      <c r="B138" s="255"/>
      <c r="C138" s="251"/>
      <c r="E138" s="251"/>
      <c r="F138" s="251"/>
      <c r="G138" s="256"/>
      <c r="H138" s="256"/>
      <c r="I138" s="257"/>
      <c r="J138" s="251"/>
      <c r="K138" s="257"/>
      <c r="L138" s="251"/>
      <c r="M138" s="255"/>
    </row>
    <row r="139" spans="1:13">
      <c r="A139" s="254"/>
      <c r="B139" s="255"/>
      <c r="C139" s="251"/>
      <c r="E139" s="251"/>
      <c r="F139" s="251"/>
      <c r="G139" s="256"/>
      <c r="H139" s="256"/>
      <c r="I139" s="257"/>
      <c r="J139" s="251"/>
      <c r="K139" s="257"/>
      <c r="L139" s="251"/>
      <c r="M139" s="255"/>
    </row>
    <row r="140" spans="1:13">
      <c r="A140" s="254"/>
      <c r="B140" s="255"/>
      <c r="C140" s="251"/>
      <c r="E140" s="251"/>
      <c r="F140" s="251"/>
      <c r="G140" s="256"/>
      <c r="H140" s="256"/>
      <c r="I140" s="257"/>
      <c r="J140" s="251"/>
      <c r="K140" s="257"/>
      <c r="L140" s="251"/>
      <c r="M140" s="255"/>
    </row>
    <row r="141" spans="1:13">
      <c r="A141" s="254"/>
      <c r="B141" s="255"/>
      <c r="C141" s="251"/>
      <c r="E141" s="251"/>
      <c r="F141" s="251"/>
      <c r="G141" s="256"/>
      <c r="H141" s="256"/>
      <c r="I141" s="257"/>
      <c r="J141" s="251"/>
      <c r="K141" s="257"/>
      <c r="L141" s="251"/>
      <c r="M141" s="255"/>
    </row>
    <row r="142" spans="1:13">
      <c r="A142" s="254"/>
      <c r="B142" s="255"/>
      <c r="C142" s="251"/>
      <c r="E142" s="251"/>
      <c r="F142" s="251"/>
      <c r="G142" s="256"/>
      <c r="H142" s="256"/>
      <c r="I142" s="257"/>
      <c r="J142" s="251"/>
      <c r="K142" s="257"/>
      <c r="L142" s="251"/>
      <c r="M142" s="255"/>
    </row>
    <row r="143" spans="1:13">
      <c r="A143" s="254"/>
      <c r="B143" s="255"/>
      <c r="C143" s="251"/>
      <c r="E143" s="251"/>
      <c r="F143" s="251"/>
      <c r="G143" s="256"/>
      <c r="H143" s="256"/>
      <c r="I143" s="257"/>
      <c r="J143" s="251"/>
      <c r="K143" s="257"/>
      <c r="L143" s="251"/>
      <c r="M143" s="255"/>
    </row>
    <row r="144" spans="1:13">
      <c r="A144" s="254"/>
      <c r="B144" s="255"/>
      <c r="C144" s="251"/>
      <c r="E144" s="251"/>
      <c r="F144" s="251"/>
      <c r="G144" s="256"/>
      <c r="H144" s="256"/>
      <c r="I144" s="257"/>
      <c r="J144" s="251"/>
      <c r="K144" s="257"/>
      <c r="L144" s="251"/>
      <c r="M144" s="255"/>
    </row>
    <row r="145" spans="1:13">
      <c r="A145" s="254"/>
      <c r="B145" s="255"/>
      <c r="C145" s="251"/>
      <c r="E145" s="251"/>
      <c r="F145" s="251"/>
      <c r="G145" s="256"/>
      <c r="H145" s="256"/>
      <c r="I145" s="257"/>
      <c r="J145" s="251"/>
      <c r="K145" s="257"/>
      <c r="L145" s="251"/>
      <c r="M145" s="255"/>
    </row>
    <row r="146" spans="1:13">
      <c r="A146" s="254"/>
      <c r="B146" s="255"/>
      <c r="C146" s="251"/>
      <c r="E146" s="251"/>
      <c r="F146" s="251"/>
      <c r="G146" s="256"/>
      <c r="H146" s="256"/>
      <c r="I146" s="257"/>
      <c r="J146" s="251"/>
      <c r="K146" s="257"/>
      <c r="L146" s="251"/>
      <c r="M146" s="255"/>
    </row>
    <row r="147" spans="1:13">
      <c r="A147" s="254"/>
      <c r="B147" s="255"/>
      <c r="C147" s="251"/>
      <c r="E147" s="251"/>
      <c r="F147" s="251"/>
      <c r="G147" s="256"/>
      <c r="H147" s="256"/>
      <c r="I147" s="257"/>
      <c r="J147" s="251"/>
      <c r="K147" s="257"/>
      <c r="L147" s="251"/>
      <c r="M147" s="255"/>
    </row>
    <row r="148" spans="1:13">
      <c r="A148" s="254"/>
      <c r="B148" s="255"/>
      <c r="C148" s="251"/>
      <c r="E148" s="251"/>
      <c r="F148" s="251"/>
      <c r="G148" s="256"/>
      <c r="H148" s="256"/>
      <c r="I148" s="257"/>
      <c r="J148" s="251"/>
      <c r="K148" s="257"/>
      <c r="L148" s="251"/>
      <c r="M148" s="255"/>
    </row>
    <row r="149" spans="1:13">
      <c r="A149" s="254"/>
      <c r="B149" s="255"/>
      <c r="C149" s="251"/>
      <c r="E149" s="251"/>
      <c r="F149" s="251"/>
      <c r="G149" s="256"/>
      <c r="H149" s="256"/>
      <c r="I149" s="257"/>
      <c r="J149" s="251"/>
      <c r="K149" s="257"/>
      <c r="L149" s="251"/>
      <c r="M149" s="255"/>
    </row>
    <row r="150" spans="1:13">
      <c r="A150" s="254"/>
      <c r="B150" s="255"/>
      <c r="C150" s="251"/>
      <c r="E150" s="251"/>
      <c r="F150" s="251"/>
      <c r="G150" s="256"/>
      <c r="H150" s="256"/>
      <c r="I150" s="257"/>
      <c r="J150" s="251"/>
      <c r="K150" s="257"/>
      <c r="L150" s="251"/>
      <c r="M150" s="255"/>
    </row>
    <row r="151" spans="1:13">
      <c r="A151" s="254"/>
      <c r="B151" s="255"/>
      <c r="C151" s="251"/>
      <c r="E151" s="251"/>
      <c r="F151" s="251"/>
      <c r="G151" s="256"/>
      <c r="H151" s="256"/>
      <c r="I151" s="257"/>
      <c r="J151" s="251"/>
      <c r="K151" s="257"/>
      <c r="L151" s="251"/>
      <c r="M151" s="255"/>
    </row>
    <row r="152" spans="1:13">
      <c r="A152" s="254"/>
      <c r="B152" s="255"/>
      <c r="C152" s="251"/>
      <c r="E152" s="251"/>
      <c r="F152" s="251"/>
      <c r="G152" s="256"/>
      <c r="H152" s="256"/>
      <c r="I152" s="257"/>
      <c r="J152" s="251"/>
      <c r="K152" s="257"/>
      <c r="L152" s="251"/>
      <c r="M152" s="255"/>
    </row>
    <row r="153" spans="1:13">
      <c r="A153" s="254"/>
      <c r="B153" s="255"/>
      <c r="C153" s="251"/>
      <c r="E153" s="251"/>
      <c r="F153" s="251"/>
      <c r="G153" s="256"/>
      <c r="H153" s="256"/>
      <c r="I153" s="257"/>
      <c r="J153" s="251"/>
      <c r="K153" s="257"/>
      <c r="L153" s="251"/>
      <c r="M153" s="255"/>
    </row>
    <row r="154" spans="1:13">
      <c r="A154" s="254"/>
      <c r="B154" s="255"/>
      <c r="C154" s="251"/>
      <c r="E154" s="251"/>
      <c r="F154" s="251"/>
      <c r="G154" s="256"/>
      <c r="H154" s="256"/>
      <c r="I154" s="257"/>
      <c r="J154" s="251"/>
      <c r="K154" s="257"/>
      <c r="L154" s="251"/>
      <c r="M154" s="255"/>
    </row>
    <row r="155" spans="1:13">
      <c r="A155" s="254"/>
      <c r="B155" s="255"/>
      <c r="C155" s="251"/>
      <c r="E155" s="251"/>
      <c r="F155" s="251"/>
      <c r="G155" s="256"/>
      <c r="H155" s="256"/>
      <c r="I155" s="257"/>
      <c r="J155" s="251"/>
      <c r="K155" s="257"/>
      <c r="L155" s="251"/>
      <c r="M155" s="255"/>
    </row>
    <row r="156" spans="1:13">
      <c r="A156" s="254"/>
      <c r="B156" s="255"/>
      <c r="C156" s="251"/>
      <c r="E156" s="251"/>
      <c r="F156" s="251"/>
      <c r="G156" s="256"/>
      <c r="H156" s="256"/>
      <c r="I156" s="257"/>
      <c r="J156" s="251"/>
      <c r="K156" s="257"/>
      <c r="L156" s="251"/>
      <c r="M156" s="255"/>
    </row>
    <row r="157" spans="1:13">
      <c r="A157" s="254"/>
      <c r="B157" s="255"/>
      <c r="C157" s="251"/>
      <c r="E157" s="251"/>
      <c r="F157" s="251"/>
      <c r="G157" s="256"/>
      <c r="H157" s="256"/>
      <c r="I157" s="257"/>
      <c r="J157" s="251"/>
      <c r="K157" s="257"/>
      <c r="L157" s="251"/>
      <c r="M157" s="255"/>
    </row>
    <row r="158" spans="1:13">
      <c r="A158" s="254"/>
      <c r="B158" s="255"/>
      <c r="C158" s="251"/>
      <c r="E158" s="251"/>
      <c r="F158" s="251"/>
      <c r="G158" s="256"/>
      <c r="H158" s="256"/>
      <c r="I158" s="257"/>
      <c r="J158" s="251"/>
      <c r="K158" s="257"/>
      <c r="L158" s="251"/>
      <c r="M158" s="255"/>
    </row>
    <row r="159" spans="1:13">
      <c r="A159" s="254"/>
      <c r="B159" s="255"/>
      <c r="C159" s="251"/>
      <c r="E159" s="251"/>
      <c r="F159" s="251"/>
      <c r="G159" s="256"/>
      <c r="H159" s="256"/>
      <c r="I159" s="257"/>
      <c r="J159" s="251"/>
      <c r="K159" s="257"/>
      <c r="L159" s="251"/>
      <c r="M159" s="255"/>
    </row>
    <row r="160" spans="1:13">
      <c r="A160" s="254"/>
      <c r="B160" s="255"/>
      <c r="C160" s="251"/>
      <c r="E160" s="251"/>
      <c r="F160" s="251"/>
      <c r="G160" s="256"/>
      <c r="H160" s="256"/>
      <c r="I160" s="257"/>
      <c r="J160" s="251"/>
      <c r="K160" s="257"/>
      <c r="L160" s="251"/>
      <c r="M160" s="255"/>
    </row>
    <row r="161" spans="1:13">
      <c r="A161" s="254"/>
      <c r="B161" s="255"/>
      <c r="C161" s="251"/>
      <c r="E161" s="251"/>
      <c r="F161" s="251"/>
      <c r="G161" s="256"/>
      <c r="H161" s="256"/>
      <c r="I161" s="257"/>
      <c r="J161" s="251"/>
      <c r="K161" s="257"/>
      <c r="L161" s="251"/>
      <c r="M161" s="255"/>
    </row>
    <row r="162" spans="1:13">
      <c r="A162" s="254"/>
      <c r="B162" s="255"/>
      <c r="C162" s="251"/>
      <c r="E162" s="251"/>
      <c r="F162" s="251"/>
      <c r="G162" s="256"/>
      <c r="H162" s="256"/>
      <c r="I162" s="257"/>
      <c r="J162" s="251"/>
      <c r="K162" s="257"/>
      <c r="L162" s="251"/>
      <c r="M162" s="255"/>
    </row>
    <row r="163" spans="1:13">
      <c r="A163" s="254"/>
      <c r="B163" s="255"/>
      <c r="C163" s="251"/>
      <c r="E163" s="251"/>
      <c r="F163" s="251"/>
      <c r="G163" s="256"/>
      <c r="H163" s="256"/>
      <c r="I163" s="257"/>
      <c r="J163" s="251"/>
      <c r="K163" s="257"/>
      <c r="L163" s="251"/>
      <c r="M163" s="255"/>
    </row>
    <row r="164" spans="1:13">
      <c r="A164" s="254"/>
      <c r="B164" s="255"/>
      <c r="C164" s="251"/>
      <c r="E164" s="251"/>
      <c r="F164" s="251"/>
      <c r="G164" s="256"/>
      <c r="H164" s="256"/>
      <c r="I164" s="257"/>
      <c r="J164" s="251"/>
      <c r="K164" s="257"/>
      <c r="L164" s="251"/>
      <c r="M164" s="255"/>
    </row>
    <row r="165" spans="1:13">
      <c r="A165" s="254"/>
      <c r="B165" s="255"/>
      <c r="C165" s="251"/>
      <c r="E165" s="251"/>
      <c r="F165" s="251"/>
      <c r="G165" s="256"/>
      <c r="H165" s="256"/>
      <c r="I165" s="257"/>
      <c r="J165" s="251"/>
      <c r="K165" s="257"/>
      <c r="L165" s="251"/>
      <c r="M165" s="255"/>
    </row>
    <row r="166" spans="1:13">
      <c r="A166" s="254"/>
      <c r="B166" s="255"/>
      <c r="C166" s="251"/>
      <c r="E166" s="251"/>
      <c r="F166" s="251"/>
      <c r="G166" s="256"/>
      <c r="H166" s="256"/>
      <c r="I166" s="257"/>
      <c r="J166" s="251"/>
      <c r="K166" s="257"/>
      <c r="L166" s="251"/>
      <c r="M166" s="255"/>
    </row>
    <row r="167" spans="1:13">
      <c r="A167" s="254"/>
      <c r="B167" s="255"/>
      <c r="C167" s="251"/>
      <c r="E167" s="251"/>
      <c r="F167" s="251"/>
      <c r="G167" s="256"/>
      <c r="H167" s="256"/>
      <c r="I167" s="257"/>
      <c r="J167" s="251"/>
      <c r="K167" s="257"/>
      <c r="L167" s="251"/>
      <c r="M167" s="255"/>
    </row>
    <row r="168" spans="1:13">
      <c r="A168" s="254"/>
      <c r="B168" s="255"/>
      <c r="C168" s="251"/>
      <c r="E168" s="251"/>
      <c r="F168" s="251"/>
      <c r="G168" s="256"/>
      <c r="H168" s="256"/>
      <c r="I168" s="257"/>
      <c r="J168" s="251"/>
      <c r="K168" s="257"/>
      <c r="L168" s="251"/>
      <c r="M168" s="255"/>
    </row>
    <row r="169" spans="1:13">
      <c r="A169" s="254"/>
      <c r="B169" s="255"/>
      <c r="C169" s="251"/>
      <c r="E169" s="251"/>
      <c r="F169" s="251"/>
      <c r="G169" s="256"/>
      <c r="H169" s="256"/>
      <c r="I169" s="257"/>
      <c r="J169" s="251"/>
      <c r="K169" s="257"/>
      <c r="L169" s="251"/>
      <c r="M169" s="255"/>
    </row>
    <row r="170" spans="1:13">
      <c r="A170" s="254"/>
      <c r="B170" s="255"/>
      <c r="C170" s="251"/>
      <c r="E170" s="251"/>
      <c r="F170" s="251"/>
      <c r="G170" s="256"/>
      <c r="H170" s="256"/>
      <c r="I170" s="257"/>
      <c r="J170" s="251"/>
      <c r="K170" s="257"/>
      <c r="L170" s="251"/>
      <c r="M170" s="255"/>
    </row>
    <row r="171" spans="1:13">
      <c r="A171" s="254"/>
      <c r="B171" s="255"/>
      <c r="C171" s="251"/>
      <c r="E171" s="251"/>
      <c r="F171" s="251"/>
      <c r="G171" s="256"/>
      <c r="H171" s="256"/>
      <c r="I171" s="257"/>
      <c r="J171" s="251"/>
      <c r="K171" s="257"/>
      <c r="L171" s="251"/>
      <c r="M171" s="255"/>
    </row>
    <row r="172" spans="1:13">
      <c r="A172" s="254"/>
      <c r="B172" s="255"/>
      <c r="C172" s="251"/>
      <c r="E172" s="251"/>
      <c r="F172" s="251"/>
      <c r="G172" s="256"/>
      <c r="H172" s="256"/>
      <c r="I172" s="257"/>
      <c r="J172" s="251"/>
      <c r="K172" s="257"/>
      <c r="L172" s="251"/>
      <c r="M172" s="255"/>
    </row>
    <row r="173" spans="1:13">
      <c r="A173" s="254"/>
      <c r="B173" s="255"/>
      <c r="C173" s="251"/>
      <c r="E173" s="251"/>
      <c r="F173" s="251"/>
      <c r="G173" s="256"/>
      <c r="H173" s="256"/>
      <c r="I173" s="257"/>
      <c r="J173" s="251"/>
      <c r="K173" s="257"/>
      <c r="L173" s="251"/>
      <c r="M173" s="255"/>
    </row>
    <row r="174" spans="1:13">
      <c r="A174" s="254"/>
      <c r="B174" s="255"/>
      <c r="C174" s="251"/>
      <c r="E174" s="251"/>
      <c r="F174" s="251"/>
      <c r="G174" s="256"/>
      <c r="H174" s="256"/>
      <c r="I174" s="257"/>
      <c r="J174" s="251"/>
      <c r="K174" s="257"/>
      <c r="L174" s="251"/>
      <c r="M174" s="255"/>
    </row>
    <row r="175" spans="1:13">
      <c r="A175" s="254"/>
      <c r="B175" s="255"/>
      <c r="C175" s="251"/>
      <c r="E175" s="251"/>
      <c r="F175" s="251"/>
      <c r="G175" s="256"/>
      <c r="H175" s="256"/>
      <c r="I175" s="257"/>
      <c r="J175" s="251"/>
      <c r="K175" s="257"/>
      <c r="L175" s="251"/>
      <c r="M175" s="255"/>
    </row>
    <row r="176" spans="1:13">
      <c r="A176" s="254"/>
      <c r="B176" s="255"/>
      <c r="C176" s="251"/>
      <c r="E176" s="251"/>
      <c r="F176" s="251"/>
      <c r="G176" s="256"/>
      <c r="H176" s="256"/>
      <c r="I176" s="257"/>
      <c r="J176" s="251"/>
      <c r="K176" s="257"/>
      <c r="L176" s="251"/>
      <c r="M176" s="255"/>
    </row>
    <row r="177" spans="1:13">
      <c r="A177" s="254"/>
      <c r="B177" s="255"/>
      <c r="C177" s="251"/>
      <c r="E177" s="251"/>
      <c r="F177" s="251"/>
      <c r="G177" s="256"/>
      <c r="H177" s="256"/>
      <c r="I177" s="257"/>
      <c r="J177" s="251"/>
      <c r="K177" s="257"/>
      <c r="L177" s="251"/>
      <c r="M177" s="255"/>
    </row>
    <row r="178" spans="1:13">
      <c r="A178" s="254"/>
      <c r="B178" s="255"/>
      <c r="C178" s="251"/>
      <c r="E178" s="251"/>
      <c r="F178" s="251"/>
      <c r="G178" s="256"/>
      <c r="H178" s="256"/>
      <c r="I178" s="257"/>
      <c r="J178" s="251"/>
      <c r="K178" s="257"/>
      <c r="L178" s="251"/>
      <c r="M178" s="255"/>
    </row>
    <row r="179" spans="1:13">
      <c r="A179" s="254"/>
      <c r="B179" s="255"/>
      <c r="C179" s="251"/>
      <c r="E179" s="251"/>
      <c r="F179" s="251"/>
      <c r="G179" s="256"/>
      <c r="H179" s="256"/>
      <c r="I179" s="257"/>
      <c r="J179" s="251"/>
      <c r="K179" s="257"/>
      <c r="L179" s="251"/>
      <c r="M179" s="255"/>
    </row>
    <row r="180" spans="1:13">
      <c r="A180" s="254"/>
      <c r="B180" s="255"/>
      <c r="C180" s="251"/>
      <c r="E180" s="251"/>
      <c r="F180" s="251"/>
      <c r="G180" s="256"/>
      <c r="H180" s="256"/>
      <c r="I180" s="257"/>
      <c r="J180" s="251"/>
      <c r="K180" s="257"/>
      <c r="L180" s="251"/>
      <c r="M180" s="255"/>
    </row>
    <row r="181" spans="1:13">
      <c r="A181" s="254"/>
      <c r="B181" s="255"/>
      <c r="C181" s="251"/>
      <c r="E181" s="251"/>
      <c r="F181" s="251"/>
      <c r="G181" s="256"/>
      <c r="H181" s="256"/>
      <c r="I181" s="257"/>
      <c r="J181" s="251"/>
      <c r="K181" s="257"/>
      <c r="L181" s="251"/>
      <c r="M181" s="255"/>
    </row>
    <row r="182" spans="1:13">
      <c r="A182" s="254"/>
      <c r="B182" s="255"/>
      <c r="C182" s="251"/>
      <c r="E182" s="251"/>
      <c r="F182" s="251"/>
      <c r="G182" s="256"/>
      <c r="H182" s="256"/>
      <c r="I182" s="257"/>
      <c r="J182" s="251"/>
      <c r="K182" s="257"/>
      <c r="L182" s="251"/>
      <c r="M182" s="255"/>
    </row>
    <row r="183" spans="1:13">
      <c r="A183" s="254"/>
      <c r="B183" s="255"/>
      <c r="C183" s="251"/>
      <c r="E183" s="251"/>
      <c r="F183" s="251"/>
      <c r="G183" s="256"/>
      <c r="H183" s="256"/>
      <c r="I183" s="257"/>
      <c r="J183" s="251"/>
      <c r="K183" s="257"/>
      <c r="L183" s="251"/>
      <c r="M183" s="255"/>
    </row>
    <row r="184" spans="1:13">
      <c r="A184" s="254"/>
      <c r="B184" s="255"/>
      <c r="C184" s="251"/>
      <c r="E184" s="251"/>
      <c r="F184" s="251"/>
      <c r="G184" s="256"/>
      <c r="H184" s="256"/>
      <c r="I184" s="257"/>
      <c r="J184" s="251"/>
      <c r="K184" s="257"/>
      <c r="L184" s="251"/>
      <c r="M184" s="255"/>
    </row>
    <row r="185" spans="1:13">
      <c r="A185" s="254"/>
      <c r="B185" s="255"/>
      <c r="C185" s="251"/>
      <c r="E185" s="251"/>
      <c r="F185" s="251"/>
      <c r="G185" s="256"/>
      <c r="H185" s="256"/>
      <c r="I185" s="257"/>
      <c r="J185" s="251"/>
      <c r="K185" s="257"/>
      <c r="L185" s="251"/>
      <c r="M185" s="255"/>
    </row>
    <row r="186" spans="1:13">
      <c r="A186" s="254"/>
      <c r="B186" s="255"/>
      <c r="C186" s="251"/>
      <c r="E186" s="251"/>
      <c r="F186" s="251"/>
      <c r="G186" s="256"/>
      <c r="H186" s="256"/>
      <c r="I186" s="257"/>
      <c r="J186" s="251"/>
      <c r="K186" s="257"/>
      <c r="L186" s="251"/>
      <c r="M186" s="255"/>
    </row>
    <row r="187" spans="1:13">
      <c r="A187" s="254"/>
      <c r="B187" s="255"/>
      <c r="C187" s="251"/>
      <c r="E187" s="251"/>
      <c r="F187" s="251"/>
      <c r="G187" s="256"/>
      <c r="H187" s="256"/>
      <c r="I187" s="257"/>
      <c r="J187" s="251"/>
      <c r="K187" s="257"/>
      <c r="L187" s="251"/>
      <c r="M187" s="255"/>
    </row>
    <row r="188" spans="1:13">
      <c r="A188" s="254"/>
      <c r="B188" s="255"/>
      <c r="C188" s="251"/>
      <c r="E188" s="251"/>
      <c r="F188" s="251"/>
      <c r="G188" s="256"/>
      <c r="H188" s="256"/>
      <c r="I188" s="257"/>
      <c r="J188" s="251"/>
      <c r="K188" s="257"/>
      <c r="L188" s="251"/>
      <c r="M188" s="255"/>
    </row>
    <row r="189" spans="1:13">
      <c r="A189" s="254"/>
      <c r="B189" s="255"/>
      <c r="C189" s="251"/>
      <c r="E189" s="251"/>
      <c r="F189" s="251"/>
      <c r="G189" s="256"/>
      <c r="H189" s="256"/>
      <c r="I189" s="257"/>
      <c r="J189" s="251"/>
      <c r="K189" s="257"/>
      <c r="L189" s="251"/>
      <c r="M189" s="255"/>
    </row>
    <row r="190" spans="1:13">
      <c r="A190" s="254"/>
      <c r="B190" s="255"/>
      <c r="C190" s="251"/>
      <c r="E190" s="251"/>
      <c r="F190" s="251"/>
      <c r="G190" s="256"/>
      <c r="H190" s="256"/>
      <c r="I190" s="257"/>
      <c r="J190" s="251"/>
      <c r="K190" s="257"/>
      <c r="L190" s="251"/>
      <c r="M190" s="255"/>
    </row>
    <row r="191" spans="1:13">
      <c r="A191" s="254"/>
      <c r="B191" s="255"/>
      <c r="C191" s="251"/>
      <c r="E191" s="251"/>
      <c r="F191" s="251"/>
      <c r="G191" s="256"/>
      <c r="H191" s="256"/>
      <c r="I191" s="257"/>
      <c r="J191" s="251"/>
      <c r="K191" s="257"/>
      <c r="L191" s="251"/>
      <c r="M191" s="255"/>
    </row>
    <row r="192" spans="1:13">
      <c r="A192" s="254"/>
      <c r="B192" s="255"/>
      <c r="C192" s="251"/>
      <c r="E192" s="251"/>
      <c r="F192" s="251"/>
      <c r="G192" s="256"/>
      <c r="H192" s="256"/>
      <c r="I192" s="257"/>
      <c r="J192" s="251"/>
      <c r="K192" s="257"/>
      <c r="L192" s="251"/>
      <c r="M192" s="255"/>
    </row>
    <row r="193" spans="1:13">
      <c r="A193" s="254"/>
      <c r="B193" s="255"/>
      <c r="C193" s="251"/>
      <c r="E193" s="251"/>
      <c r="F193" s="251"/>
      <c r="G193" s="256"/>
      <c r="H193" s="256"/>
      <c r="I193" s="257"/>
      <c r="J193" s="251"/>
      <c r="K193" s="257"/>
      <c r="L193" s="251"/>
      <c r="M193" s="255"/>
    </row>
    <row r="194" spans="1:13">
      <c r="A194" s="254"/>
      <c r="B194" s="255"/>
      <c r="C194" s="251"/>
      <c r="E194" s="251"/>
      <c r="F194" s="251"/>
      <c r="G194" s="256"/>
      <c r="H194" s="256"/>
      <c r="I194" s="257"/>
      <c r="J194" s="251"/>
      <c r="K194" s="257"/>
      <c r="L194" s="251"/>
      <c r="M194" s="255"/>
    </row>
    <row r="195" spans="1:13">
      <c r="A195" s="254"/>
      <c r="B195" s="255"/>
      <c r="C195" s="251"/>
      <c r="E195" s="251"/>
      <c r="F195" s="251"/>
      <c r="G195" s="256"/>
      <c r="H195" s="256"/>
      <c r="I195" s="257"/>
      <c r="J195" s="251"/>
      <c r="K195" s="257"/>
      <c r="L195" s="251"/>
      <c r="M195" s="255"/>
    </row>
    <row r="196" spans="1:13">
      <c r="A196" s="254"/>
      <c r="B196" s="255"/>
      <c r="C196" s="251"/>
      <c r="E196" s="251"/>
      <c r="F196" s="251"/>
      <c r="G196" s="256"/>
      <c r="H196" s="256"/>
      <c r="I196" s="257"/>
      <c r="J196" s="251"/>
      <c r="K196" s="257"/>
      <c r="L196" s="251"/>
      <c r="M196" s="255"/>
    </row>
    <row r="197" spans="1:13">
      <c r="A197" s="254"/>
      <c r="B197" s="255"/>
      <c r="C197" s="251"/>
      <c r="E197" s="251"/>
      <c r="F197" s="251"/>
      <c r="G197" s="256"/>
      <c r="H197" s="256"/>
      <c r="I197" s="257"/>
      <c r="J197" s="251"/>
      <c r="K197" s="257"/>
      <c r="L197" s="251"/>
      <c r="M197" s="255"/>
    </row>
    <row r="198" spans="1:13">
      <c r="A198" s="254"/>
      <c r="B198" s="255"/>
      <c r="C198" s="251"/>
      <c r="E198" s="251"/>
      <c r="F198" s="251"/>
      <c r="G198" s="256"/>
      <c r="H198" s="256"/>
      <c r="I198" s="257"/>
      <c r="J198" s="251"/>
      <c r="K198" s="257"/>
      <c r="L198" s="251"/>
      <c r="M198" s="255"/>
    </row>
    <row r="199" spans="1:13">
      <c r="A199" s="254"/>
      <c r="B199" s="255"/>
      <c r="C199" s="251"/>
      <c r="E199" s="251"/>
      <c r="F199" s="251"/>
      <c r="G199" s="256"/>
      <c r="H199" s="256"/>
      <c r="I199" s="257"/>
      <c r="J199" s="251"/>
      <c r="K199" s="257"/>
      <c r="L199" s="251"/>
      <c r="M199" s="255"/>
    </row>
    <row r="200" spans="1:13">
      <c r="A200" s="254"/>
      <c r="B200" s="255"/>
      <c r="C200" s="251"/>
      <c r="E200" s="251"/>
      <c r="F200" s="251"/>
      <c r="G200" s="256"/>
      <c r="H200" s="256"/>
      <c r="I200" s="257"/>
      <c r="J200" s="251"/>
      <c r="K200" s="257"/>
      <c r="L200" s="251"/>
      <c r="M200" s="255"/>
    </row>
    <row r="201" spans="1:13">
      <c r="A201" s="254"/>
      <c r="B201" s="255"/>
      <c r="C201" s="251"/>
      <c r="E201" s="251"/>
      <c r="F201" s="251"/>
      <c r="G201" s="256"/>
      <c r="H201" s="256"/>
      <c r="I201" s="257"/>
      <c r="J201" s="251"/>
      <c r="K201" s="257"/>
      <c r="L201" s="251"/>
      <c r="M201" s="255"/>
    </row>
    <row r="202" spans="1:13">
      <c r="A202" s="254"/>
      <c r="B202" s="255"/>
      <c r="C202" s="251"/>
      <c r="E202" s="251"/>
      <c r="F202" s="251"/>
      <c r="G202" s="256"/>
      <c r="H202" s="256"/>
      <c r="I202" s="257"/>
      <c r="J202" s="251"/>
      <c r="K202" s="257"/>
      <c r="L202" s="251"/>
      <c r="M202" s="255"/>
    </row>
    <row r="203" spans="1:13">
      <c r="A203" s="254"/>
      <c r="B203" s="255"/>
      <c r="C203" s="251"/>
      <c r="E203" s="251"/>
      <c r="F203" s="251"/>
      <c r="G203" s="256"/>
      <c r="H203" s="256"/>
      <c r="I203" s="257"/>
      <c r="J203" s="251"/>
      <c r="K203" s="257"/>
      <c r="L203" s="251"/>
      <c r="M203" s="255"/>
    </row>
    <row r="204" spans="1:13">
      <c r="A204" s="254"/>
      <c r="B204" s="255"/>
      <c r="C204" s="251"/>
      <c r="E204" s="251"/>
      <c r="F204" s="251"/>
      <c r="G204" s="256"/>
      <c r="H204" s="256"/>
      <c r="I204" s="257"/>
      <c r="J204" s="251"/>
      <c r="K204" s="257"/>
      <c r="L204" s="251"/>
      <c r="M204" s="255"/>
    </row>
    <row r="205" spans="1:13">
      <c r="A205" s="254"/>
      <c r="B205" s="255"/>
      <c r="C205" s="251"/>
      <c r="E205" s="251"/>
      <c r="F205" s="251"/>
      <c r="G205" s="256"/>
      <c r="H205" s="256"/>
      <c r="I205" s="257"/>
      <c r="J205" s="251"/>
      <c r="K205" s="257"/>
      <c r="L205" s="251"/>
      <c r="M205" s="255"/>
    </row>
    <row r="206" spans="1:13">
      <c r="A206" s="254"/>
      <c r="B206" s="255"/>
      <c r="C206" s="251"/>
      <c r="E206" s="251"/>
      <c r="F206" s="251"/>
      <c r="G206" s="256"/>
      <c r="H206" s="256"/>
      <c r="I206" s="257"/>
      <c r="J206" s="251"/>
      <c r="K206" s="257"/>
      <c r="L206" s="251"/>
      <c r="M206" s="255"/>
    </row>
    <row r="207" spans="1:13">
      <c r="A207" s="254"/>
      <c r="B207" s="255"/>
      <c r="C207" s="251"/>
      <c r="E207" s="251"/>
      <c r="F207" s="251"/>
      <c r="G207" s="256"/>
      <c r="H207" s="256"/>
      <c r="I207" s="257"/>
      <c r="J207" s="251"/>
      <c r="K207" s="257"/>
      <c r="L207" s="251"/>
      <c r="M207" s="255"/>
    </row>
    <row r="208" spans="1:13">
      <c r="A208" s="254"/>
      <c r="B208" s="255"/>
      <c r="C208" s="251"/>
      <c r="E208" s="251"/>
      <c r="F208" s="251"/>
      <c r="G208" s="256"/>
      <c r="H208" s="256"/>
      <c r="I208" s="257"/>
      <c r="J208" s="251"/>
      <c r="K208" s="257"/>
      <c r="L208" s="251"/>
      <c r="M208" s="255"/>
    </row>
    <row r="209" spans="1:13">
      <c r="A209" s="254"/>
      <c r="B209" s="255"/>
      <c r="C209" s="251"/>
      <c r="E209" s="251"/>
      <c r="F209" s="251"/>
      <c r="G209" s="256"/>
      <c r="H209" s="256"/>
      <c r="I209" s="257"/>
      <c r="J209" s="251"/>
      <c r="K209" s="257"/>
      <c r="L209" s="251"/>
      <c r="M209" s="255"/>
    </row>
    <row r="210" spans="1:13">
      <c r="A210" s="254"/>
      <c r="B210" s="255"/>
      <c r="C210" s="251"/>
      <c r="E210" s="251"/>
      <c r="F210" s="251"/>
      <c r="G210" s="256"/>
      <c r="H210" s="256"/>
      <c r="I210" s="257"/>
      <c r="J210" s="251"/>
      <c r="K210" s="257"/>
      <c r="L210" s="251"/>
      <c r="M210" s="255"/>
    </row>
    <row r="211" spans="1:13">
      <c r="A211" s="254"/>
      <c r="B211" s="255"/>
      <c r="C211" s="251"/>
      <c r="E211" s="251"/>
      <c r="F211" s="251"/>
      <c r="G211" s="256"/>
      <c r="H211" s="256"/>
      <c r="I211" s="257"/>
      <c r="J211" s="251"/>
      <c r="K211" s="257"/>
      <c r="L211" s="251"/>
      <c r="M211" s="255"/>
    </row>
    <row r="212" spans="1:13">
      <c r="A212" s="254"/>
      <c r="B212" s="255"/>
      <c r="C212" s="251"/>
      <c r="E212" s="251"/>
      <c r="F212" s="251"/>
      <c r="G212" s="256"/>
      <c r="H212" s="256"/>
      <c r="I212" s="257"/>
      <c r="J212" s="251"/>
      <c r="K212" s="257"/>
      <c r="L212" s="251"/>
      <c r="M212" s="255"/>
    </row>
    <row r="213" spans="1:13">
      <c r="A213" s="254"/>
      <c r="B213" s="255"/>
      <c r="C213" s="251"/>
      <c r="E213" s="251"/>
      <c r="F213" s="251"/>
      <c r="G213" s="256"/>
      <c r="H213" s="256"/>
      <c r="I213" s="257"/>
      <c r="J213" s="251"/>
      <c r="K213" s="257"/>
      <c r="L213" s="251"/>
      <c r="M213" s="255"/>
    </row>
    <row r="214" spans="1:13">
      <c r="A214" s="254"/>
      <c r="B214" s="255"/>
      <c r="C214" s="251"/>
      <c r="E214" s="251"/>
      <c r="F214" s="251"/>
      <c r="G214" s="256"/>
      <c r="H214" s="256"/>
      <c r="I214" s="257"/>
      <c r="J214" s="251"/>
      <c r="K214" s="257"/>
      <c r="L214" s="251"/>
      <c r="M214" s="255"/>
    </row>
    <row r="215" spans="1:13">
      <c r="A215" s="254"/>
      <c r="B215" s="255"/>
      <c r="C215" s="251"/>
      <c r="E215" s="251"/>
      <c r="F215" s="251"/>
      <c r="G215" s="256"/>
      <c r="H215" s="256"/>
      <c r="I215" s="257"/>
      <c r="J215" s="251"/>
      <c r="K215" s="257"/>
      <c r="L215" s="251"/>
      <c r="M215" s="255"/>
    </row>
    <row r="216" spans="1:13">
      <c r="A216" s="254"/>
      <c r="B216" s="255"/>
      <c r="C216" s="251"/>
      <c r="E216" s="251"/>
      <c r="F216" s="251"/>
      <c r="G216" s="256"/>
      <c r="H216" s="256"/>
      <c r="I216" s="257"/>
      <c r="J216" s="251"/>
      <c r="K216" s="257"/>
      <c r="L216" s="251"/>
      <c r="M216" s="255"/>
    </row>
    <row r="217" spans="1:13">
      <c r="A217" s="254"/>
      <c r="B217" s="255"/>
      <c r="C217" s="251"/>
      <c r="E217" s="251"/>
      <c r="F217" s="251"/>
      <c r="G217" s="256"/>
      <c r="H217" s="256"/>
      <c r="I217" s="257"/>
      <c r="J217" s="251"/>
      <c r="K217" s="257"/>
      <c r="L217" s="251"/>
      <c r="M217" s="255"/>
    </row>
    <row r="218" spans="1:13">
      <c r="A218" s="254"/>
      <c r="B218" s="255"/>
      <c r="C218" s="251"/>
      <c r="E218" s="251"/>
      <c r="F218" s="251"/>
      <c r="G218" s="256"/>
      <c r="H218" s="256"/>
      <c r="I218" s="257"/>
      <c r="J218" s="251"/>
      <c r="K218" s="257"/>
      <c r="L218" s="251"/>
      <c r="M218" s="255"/>
    </row>
    <row r="219" spans="1:13">
      <c r="A219" s="254"/>
      <c r="B219" s="255"/>
      <c r="C219" s="251"/>
      <c r="E219" s="251"/>
      <c r="F219" s="251"/>
      <c r="G219" s="256"/>
      <c r="H219" s="256"/>
      <c r="I219" s="257"/>
      <c r="J219" s="251"/>
      <c r="K219" s="257"/>
      <c r="L219" s="251"/>
      <c r="M219" s="255"/>
    </row>
    <row r="220" spans="1:13">
      <c r="A220" s="254"/>
      <c r="B220" s="255"/>
      <c r="C220" s="251"/>
      <c r="E220" s="251"/>
      <c r="F220" s="251"/>
      <c r="G220" s="256"/>
      <c r="H220" s="256"/>
      <c r="I220" s="257"/>
      <c r="J220" s="251"/>
      <c r="K220" s="257"/>
      <c r="L220" s="251"/>
      <c r="M220" s="255"/>
    </row>
    <row r="221" spans="1:13">
      <c r="A221" s="254"/>
      <c r="B221" s="255"/>
      <c r="C221" s="251"/>
      <c r="E221" s="251"/>
      <c r="F221" s="251"/>
      <c r="G221" s="256"/>
      <c r="H221" s="256"/>
      <c r="I221" s="257"/>
      <c r="J221" s="251"/>
      <c r="K221" s="257"/>
      <c r="L221" s="251"/>
      <c r="M221" s="255"/>
    </row>
    <row r="222" spans="1:13">
      <c r="A222" s="254"/>
      <c r="B222" s="255"/>
      <c r="C222" s="251"/>
      <c r="E222" s="251"/>
      <c r="F222" s="251"/>
      <c r="G222" s="256"/>
      <c r="H222" s="256"/>
      <c r="I222" s="257"/>
      <c r="J222" s="251"/>
      <c r="K222" s="257"/>
      <c r="L222" s="251"/>
      <c r="M222" s="255"/>
    </row>
    <row r="223" spans="1:13">
      <c r="A223" s="254"/>
      <c r="B223" s="255"/>
      <c r="C223" s="251"/>
      <c r="E223" s="251"/>
      <c r="F223" s="251"/>
      <c r="G223" s="256"/>
      <c r="H223" s="256"/>
      <c r="I223" s="257"/>
      <c r="J223" s="251"/>
      <c r="K223" s="257"/>
      <c r="L223" s="251"/>
      <c r="M223" s="255"/>
    </row>
    <row r="224" spans="1:13">
      <c r="A224" s="254"/>
      <c r="B224" s="255"/>
      <c r="C224" s="251"/>
      <c r="E224" s="251"/>
      <c r="F224" s="251"/>
      <c r="G224" s="256"/>
      <c r="H224" s="256"/>
      <c r="I224" s="257"/>
      <c r="J224" s="251"/>
      <c r="K224" s="257"/>
      <c r="L224" s="251"/>
      <c r="M224" s="255"/>
    </row>
    <row r="225" spans="1:13">
      <c r="A225" s="254"/>
      <c r="B225" s="255"/>
      <c r="C225" s="251"/>
      <c r="E225" s="251"/>
      <c r="F225" s="251"/>
      <c r="G225" s="256"/>
      <c r="H225" s="256"/>
      <c r="I225" s="257"/>
      <c r="J225" s="251"/>
      <c r="K225" s="257"/>
      <c r="L225" s="251"/>
      <c r="M225" s="255"/>
    </row>
    <row r="226" spans="1:13">
      <c r="A226" s="254"/>
      <c r="B226" s="255"/>
      <c r="C226" s="251"/>
      <c r="E226" s="251"/>
      <c r="F226" s="251"/>
      <c r="G226" s="256"/>
      <c r="H226" s="256"/>
      <c r="I226" s="257"/>
      <c r="J226" s="251"/>
      <c r="K226" s="257"/>
      <c r="L226" s="251"/>
      <c r="M226" s="255"/>
    </row>
    <row r="227" spans="1:13">
      <c r="A227" s="254"/>
      <c r="B227" s="255"/>
      <c r="C227" s="251"/>
      <c r="E227" s="251"/>
      <c r="F227" s="251"/>
      <c r="G227" s="256"/>
      <c r="H227" s="256"/>
      <c r="I227" s="257"/>
      <c r="J227" s="251"/>
      <c r="K227" s="257"/>
      <c r="L227" s="251"/>
      <c r="M227" s="255"/>
    </row>
    <row r="228" spans="1:13">
      <c r="A228" s="254"/>
      <c r="B228" s="255"/>
      <c r="C228" s="251"/>
      <c r="E228" s="251"/>
      <c r="F228" s="251"/>
      <c r="G228" s="256"/>
      <c r="H228" s="256"/>
      <c r="I228" s="257"/>
      <c r="J228" s="251"/>
      <c r="K228" s="257"/>
      <c r="L228" s="251"/>
      <c r="M228" s="255"/>
    </row>
    <row r="229" spans="1:13">
      <c r="A229" s="254"/>
      <c r="B229" s="255"/>
      <c r="C229" s="251"/>
      <c r="E229" s="251"/>
      <c r="F229" s="251"/>
      <c r="G229" s="256"/>
      <c r="H229" s="256"/>
      <c r="I229" s="257"/>
      <c r="J229" s="251"/>
      <c r="K229" s="257"/>
      <c r="L229" s="251"/>
      <c r="M229" s="255"/>
    </row>
    <row r="230" spans="1:13">
      <c r="A230" s="254"/>
      <c r="B230" s="255"/>
      <c r="C230" s="251"/>
      <c r="E230" s="251"/>
      <c r="F230" s="251"/>
      <c r="G230" s="256"/>
      <c r="H230" s="256"/>
      <c r="I230" s="257"/>
      <c r="J230" s="251"/>
      <c r="K230" s="257"/>
      <c r="L230" s="251"/>
      <c r="M230" s="255"/>
    </row>
    <row r="231" spans="1:13">
      <c r="A231" s="254"/>
      <c r="B231" s="255"/>
      <c r="C231" s="251"/>
      <c r="E231" s="251"/>
      <c r="F231" s="251"/>
      <c r="G231" s="256"/>
      <c r="H231" s="256"/>
      <c r="I231" s="257"/>
      <c r="J231" s="251"/>
      <c r="K231" s="257"/>
      <c r="L231" s="251"/>
      <c r="M231" s="255"/>
    </row>
    <row r="232" spans="1:13">
      <c r="A232" s="254"/>
      <c r="B232" s="255"/>
      <c r="C232" s="251"/>
      <c r="E232" s="251"/>
      <c r="F232" s="251"/>
      <c r="G232" s="256"/>
      <c r="H232" s="256"/>
      <c r="I232" s="257"/>
      <c r="J232" s="251"/>
      <c r="K232" s="257"/>
      <c r="L232" s="251"/>
      <c r="M232" s="255"/>
    </row>
    <row r="233" spans="1:13">
      <c r="A233" s="254"/>
      <c r="B233" s="255"/>
      <c r="C233" s="251"/>
      <c r="E233" s="251"/>
      <c r="F233" s="251"/>
      <c r="G233" s="256"/>
      <c r="H233" s="256"/>
      <c r="I233" s="257"/>
      <c r="J233" s="251"/>
      <c r="K233" s="257"/>
      <c r="L233" s="251"/>
      <c r="M233" s="255"/>
    </row>
    <row r="234" spans="1:13">
      <c r="A234" s="254"/>
      <c r="B234" s="255"/>
      <c r="C234" s="251"/>
      <c r="E234" s="251"/>
      <c r="F234" s="251"/>
      <c r="G234" s="256"/>
      <c r="H234" s="256"/>
      <c r="I234" s="257"/>
      <c r="J234" s="251"/>
      <c r="K234" s="257"/>
      <c r="L234" s="251"/>
      <c r="M234" s="255"/>
    </row>
    <row r="235" spans="1:13">
      <c r="A235" s="254"/>
      <c r="B235" s="255"/>
      <c r="C235" s="251"/>
      <c r="E235" s="251"/>
      <c r="F235" s="251"/>
      <c r="G235" s="256"/>
      <c r="H235" s="256"/>
      <c r="I235" s="257"/>
      <c r="J235" s="251"/>
      <c r="K235" s="257"/>
      <c r="L235" s="251"/>
      <c r="M235" s="255"/>
    </row>
    <row r="236" spans="1:13">
      <c r="A236" s="254"/>
      <c r="B236" s="255"/>
      <c r="C236" s="251"/>
      <c r="E236" s="251"/>
      <c r="F236" s="251"/>
      <c r="G236" s="256"/>
      <c r="H236" s="256"/>
      <c r="I236" s="257"/>
      <c r="J236" s="251"/>
      <c r="K236" s="257"/>
      <c r="L236" s="251"/>
      <c r="M236" s="255"/>
    </row>
    <row r="237" spans="1:13">
      <c r="A237" s="254"/>
      <c r="B237" s="255"/>
      <c r="C237" s="251"/>
      <c r="E237" s="251"/>
      <c r="F237" s="251"/>
      <c r="G237" s="256"/>
      <c r="H237" s="256"/>
      <c r="I237" s="257"/>
      <c r="J237" s="251"/>
      <c r="K237" s="257"/>
      <c r="L237" s="251"/>
      <c r="M237" s="255"/>
    </row>
    <row r="238" spans="1:13">
      <c r="A238" s="254"/>
      <c r="B238" s="255"/>
      <c r="C238" s="251"/>
      <c r="E238" s="251"/>
      <c r="F238" s="251"/>
      <c r="G238" s="256"/>
      <c r="H238" s="256"/>
      <c r="I238" s="257"/>
      <c r="J238" s="251"/>
      <c r="K238" s="257"/>
      <c r="L238" s="251"/>
      <c r="M238" s="255"/>
    </row>
    <row r="239" spans="1:13">
      <c r="A239" s="254"/>
      <c r="B239" s="255"/>
      <c r="C239" s="251"/>
      <c r="E239" s="251"/>
      <c r="F239" s="251"/>
      <c r="G239" s="256"/>
      <c r="H239" s="256"/>
      <c r="I239" s="257"/>
      <c r="J239" s="251"/>
      <c r="K239" s="257"/>
      <c r="L239" s="251"/>
      <c r="M239" s="255"/>
    </row>
    <row r="240" spans="1:13">
      <c r="A240" s="254"/>
      <c r="B240" s="255"/>
      <c r="C240" s="251"/>
      <c r="E240" s="251"/>
      <c r="F240" s="251"/>
      <c r="G240" s="256"/>
      <c r="H240" s="256"/>
      <c r="I240" s="257"/>
      <c r="J240" s="251"/>
      <c r="K240" s="257"/>
      <c r="L240" s="251"/>
      <c r="M240" s="255"/>
    </row>
    <row r="241" spans="1:13">
      <c r="A241" s="254"/>
      <c r="B241" s="255"/>
      <c r="C241" s="251"/>
      <c r="E241" s="251"/>
      <c r="F241" s="251"/>
      <c r="G241" s="256"/>
      <c r="H241" s="256"/>
      <c r="I241" s="257"/>
      <c r="J241" s="251"/>
      <c r="K241" s="257"/>
      <c r="L241" s="251"/>
      <c r="M241" s="255"/>
    </row>
    <row r="242" spans="1:13">
      <c r="A242" s="254"/>
      <c r="B242" s="255"/>
      <c r="C242" s="251"/>
      <c r="E242" s="251"/>
      <c r="F242" s="251"/>
      <c r="G242" s="256"/>
      <c r="H242" s="256"/>
      <c r="I242" s="257"/>
      <c r="J242" s="251"/>
      <c r="K242" s="257"/>
      <c r="L242" s="251"/>
      <c r="M242" s="255"/>
    </row>
    <row r="243" spans="1:13">
      <c r="A243" s="254"/>
      <c r="B243" s="255"/>
      <c r="C243" s="251"/>
      <c r="E243" s="251"/>
      <c r="F243" s="251"/>
      <c r="G243" s="256"/>
      <c r="H243" s="256"/>
      <c r="I243" s="257"/>
      <c r="J243" s="251"/>
      <c r="K243" s="257"/>
      <c r="L243" s="251"/>
      <c r="M243" s="255"/>
    </row>
    <row r="244" spans="1:13">
      <c r="A244" s="254"/>
      <c r="B244" s="255"/>
      <c r="C244" s="251"/>
      <c r="E244" s="251"/>
      <c r="F244" s="251"/>
      <c r="G244" s="256"/>
      <c r="H244" s="256"/>
      <c r="I244" s="257"/>
      <c r="J244" s="251"/>
      <c r="K244" s="257"/>
      <c r="L244" s="251"/>
      <c r="M244" s="255"/>
    </row>
    <row r="245" spans="1:13">
      <c r="A245" s="254"/>
      <c r="B245" s="255"/>
      <c r="C245" s="251"/>
      <c r="E245" s="251"/>
      <c r="F245" s="251"/>
      <c r="G245" s="256"/>
      <c r="H245" s="256"/>
      <c r="I245" s="257"/>
      <c r="J245" s="251"/>
      <c r="K245" s="257"/>
      <c r="L245" s="251"/>
      <c r="M245" s="255"/>
    </row>
    <row r="246" spans="1:13">
      <c r="A246" s="254"/>
      <c r="B246" s="255"/>
      <c r="C246" s="251"/>
      <c r="E246" s="251"/>
      <c r="F246" s="251"/>
      <c r="G246" s="256"/>
      <c r="H246" s="256"/>
      <c r="I246" s="257"/>
      <c r="J246" s="251"/>
      <c r="K246" s="257"/>
      <c r="L246" s="251"/>
      <c r="M246" s="255"/>
    </row>
    <row r="247" spans="1:13">
      <c r="A247" s="254"/>
      <c r="B247" s="255"/>
      <c r="C247" s="251"/>
      <c r="E247" s="251"/>
      <c r="F247" s="251"/>
      <c r="G247" s="256"/>
      <c r="H247" s="256"/>
      <c r="I247" s="257"/>
      <c r="J247" s="251"/>
      <c r="K247" s="257"/>
      <c r="L247" s="251"/>
      <c r="M247" s="255"/>
    </row>
    <row r="248" spans="1:13">
      <c r="A248" s="254"/>
      <c r="B248" s="255"/>
      <c r="C248" s="251"/>
      <c r="E248" s="251"/>
      <c r="F248" s="251"/>
      <c r="G248" s="256"/>
      <c r="H248" s="256"/>
      <c r="I248" s="257"/>
      <c r="J248" s="251"/>
      <c r="K248" s="257"/>
      <c r="L248" s="251"/>
      <c r="M248" s="255"/>
    </row>
    <row r="249" spans="1:13">
      <c r="A249" s="254"/>
      <c r="B249" s="255"/>
      <c r="C249" s="251"/>
      <c r="E249" s="251"/>
      <c r="F249" s="251"/>
      <c r="G249" s="256"/>
      <c r="H249" s="256"/>
      <c r="I249" s="257"/>
      <c r="J249" s="251"/>
      <c r="K249" s="257"/>
      <c r="L249" s="251"/>
      <c r="M249" s="255"/>
    </row>
    <row r="250" spans="1:13">
      <c r="A250" s="254"/>
      <c r="B250" s="255"/>
      <c r="C250" s="251"/>
      <c r="E250" s="251"/>
      <c r="F250" s="251"/>
      <c r="G250" s="256"/>
      <c r="H250" s="256"/>
      <c r="I250" s="257"/>
      <c r="J250" s="251"/>
      <c r="K250" s="257"/>
      <c r="L250" s="251"/>
      <c r="M250" s="255"/>
    </row>
    <row r="251" spans="1:13">
      <c r="A251" s="254"/>
      <c r="B251" s="255"/>
      <c r="C251" s="251"/>
      <c r="E251" s="251"/>
      <c r="F251" s="251"/>
      <c r="G251" s="256"/>
      <c r="H251" s="256"/>
      <c r="I251" s="257"/>
      <c r="J251" s="251"/>
      <c r="K251" s="257"/>
      <c r="L251" s="251"/>
      <c r="M251" s="255"/>
    </row>
    <row r="252" spans="1:13">
      <c r="A252" s="254"/>
      <c r="B252" s="255"/>
      <c r="C252" s="251"/>
      <c r="E252" s="251"/>
      <c r="F252" s="251"/>
      <c r="G252" s="256"/>
      <c r="H252" s="256"/>
      <c r="I252" s="257"/>
      <c r="J252" s="251"/>
      <c r="K252" s="257"/>
      <c r="L252" s="251"/>
      <c r="M252" s="255"/>
    </row>
    <row r="253" spans="1:13">
      <c r="A253" s="254"/>
      <c r="B253" s="255"/>
      <c r="C253" s="251"/>
      <c r="E253" s="251"/>
      <c r="F253" s="251"/>
      <c r="G253" s="256"/>
      <c r="H253" s="256"/>
      <c r="I253" s="257"/>
      <c r="J253" s="251"/>
      <c r="K253" s="257"/>
      <c r="L253" s="251"/>
      <c r="M253" s="255"/>
    </row>
    <row r="254" spans="1:13">
      <c r="A254" s="254"/>
      <c r="B254" s="255"/>
      <c r="C254" s="251"/>
      <c r="E254" s="251"/>
      <c r="F254" s="251"/>
      <c r="G254" s="256"/>
      <c r="H254" s="256"/>
      <c r="I254" s="257"/>
      <c r="J254" s="251"/>
      <c r="K254" s="257"/>
      <c r="L254" s="251"/>
      <c r="M254" s="255"/>
    </row>
    <row r="255" spans="1:13">
      <c r="A255" s="254"/>
      <c r="B255" s="255"/>
      <c r="C255" s="251"/>
      <c r="E255" s="251"/>
      <c r="F255" s="251"/>
      <c r="G255" s="256"/>
      <c r="H255" s="256"/>
      <c r="I255" s="257"/>
      <c r="J255" s="251"/>
      <c r="K255" s="257"/>
      <c r="L255" s="251"/>
      <c r="M255" s="255"/>
    </row>
    <row r="256" spans="1:13">
      <c r="A256" s="254"/>
      <c r="B256" s="255"/>
      <c r="C256" s="251"/>
      <c r="E256" s="251"/>
      <c r="F256" s="251"/>
      <c r="G256" s="256"/>
      <c r="H256" s="256"/>
      <c r="I256" s="257"/>
      <c r="J256" s="251"/>
      <c r="K256" s="257"/>
      <c r="L256" s="251"/>
      <c r="M256" s="255"/>
    </row>
    <row r="257" spans="1:13">
      <c r="A257" s="254"/>
      <c r="B257" s="255"/>
      <c r="C257" s="251"/>
      <c r="E257" s="251"/>
      <c r="F257" s="251"/>
      <c r="G257" s="256"/>
      <c r="H257" s="256"/>
      <c r="I257" s="257"/>
      <c r="J257" s="251"/>
      <c r="K257" s="257"/>
      <c r="L257" s="251"/>
      <c r="M257" s="255"/>
    </row>
    <row r="258" spans="1:13">
      <c r="A258" s="254"/>
      <c r="B258" s="255"/>
      <c r="C258" s="251"/>
      <c r="E258" s="251"/>
      <c r="F258" s="251"/>
      <c r="G258" s="256"/>
      <c r="H258" s="256"/>
      <c r="I258" s="257"/>
      <c r="J258" s="251"/>
      <c r="K258" s="257"/>
      <c r="L258" s="251"/>
      <c r="M258" s="255"/>
    </row>
    <row r="259" spans="1:13">
      <c r="A259" s="254"/>
      <c r="B259" s="255"/>
      <c r="C259" s="251"/>
      <c r="E259" s="251"/>
      <c r="F259" s="251"/>
      <c r="G259" s="256"/>
      <c r="H259" s="256"/>
      <c r="I259" s="257"/>
      <c r="J259" s="251"/>
      <c r="K259" s="257"/>
      <c r="L259" s="251"/>
      <c r="M259" s="255"/>
    </row>
    <row r="260" spans="1:13">
      <c r="A260" s="254"/>
      <c r="B260" s="255"/>
      <c r="C260" s="251"/>
      <c r="E260" s="251"/>
      <c r="F260" s="251"/>
      <c r="G260" s="256"/>
      <c r="H260" s="256"/>
      <c r="I260" s="257"/>
      <c r="J260" s="251"/>
      <c r="K260" s="257"/>
      <c r="L260" s="251"/>
      <c r="M260" s="255"/>
    </row>
    <row r="261" spans="1:13">
      <c r="A261" s="254"/>
      <c r="B261" s="255"/>
      <c r="C261" s="251"/>
      <c r="E261" s="251"/>
      <c r="F261" s="251"/>
      <c r="G261" s="256"/>
      <c r="H261" s="256"/>
      <c r="I261" s="257"/>
      <c r="J261" s="251"/>
      <c r="K261" s="257"/>
      <c r="L261" s="251"/>
      <c r="M261" s="255"/>
    </row>
    <row r="262" spans="1:13">
      <c r="A262" s="254"/>
      <c r="B262" s="255"/>
      <c r="C262" s="251"/>
      <c r="E262" s="251"/>
      <c r="F262" s="251"/>
      <c r="G262" s="256"/>
      <c r="H262" s="256"/>
      <c r="I262" s="257"/>
      <c r="J262" s="251"/>
      <c r="K262" s="257"/>
      <c r="L262" s="251"/>
      <c r="M262" s="255"/>
    </row>
    <row r="263" spans="1:13">
      <c r="A263" s="254"/>
      <c r="B263" s="255"/>
      <c r="C263" s="251"/>
      <c r="E263" s="251"/>
      <c r="F263" s="251"/>
      <c r="G263" s="256"/>
      <c r="H263" s="256"/>
      <c r="I263" s="257"/>
      <c r="J263" s="251"/>
      <c r="K263" s="257"/>
      <c r="L263" s="251"/>
      <c r="M263" s="255"/>
    </row>
    <row r="264" spans="1:13">
      <c r="A264" s="254"/>
      <c r="B264" s="255"/>
      <c r="C264" s="251"/>
      <c r="E264" s="251"/>
      <c r="F264" s="251"/>
      <c r="G264" s="256"/>
      <c r="H264" s="256"/>
      <c r="I264" s="257"/>
      <c r="J264" s="251"/>
      <c r="K264" s="257"/>
      <c r="L264" s="251"/>
      <c r="M264" s="255"/>
    </row>
    <row r="265" spans="1:13">
      <c r="A265" s="254"/>
      <c r="B265" s="255"/>
      <c r="C265" s="251"/>
      <c r="E265" s="251"/>
      <c r="F265" s="251"/>
      <c r="G265" s="256"/>
      <c r="H265" s="256"/>
      <c r="I265" s="257"/>
      <c r="J265" s="251"/>
      <c r="K265" s="257"/>
      <c r="L265" s="251"/>
      <c r="M265" s="255"/>
    </row>
    <row r="266" spans="1:13">
      <c r="A266" s="254"/>
      <c r="B266" s="255"/>
      <c r="C266" s="251"/>
      <c r="E266" s="251"/>
      <c r="F266" s="251"/>
      <c r="G266" s="256"/>
      <c r="H266" s="256"/>
      <c r="I266" s="257"/>
      <c r="J266" s="251"/>
      <c r="K266" s="257"/>
      <c r="L266" s="251"/>
      <c r="M266" s="255"/>
    </row>
    <row r="267" spans="1:13">
      <c r="A267" s="254"/>
      <c r="B267" s="255"/>
      <c r="C267" s="251"/>
      <c r="E267" s="251"/>
      <c r="F267" s="251"/>
      <c r="G267" s="256"/>
      <c r="H267" s="256"/>
      <c r="I267" s="257"/>
      <c r="J267" s="251"/>
      <c r="K267" s="257"/>
      <c r="L267" s="251"/>
      <c r="M267" s="255"/>
    </row>
    <row r="268" spans="1:13">
      <c r="A268" s="254"/>
      <c r="B268" s="255"/>
      <c r="C268" s="251"/>
      <c r="E268" s="251"/>
      <c r="F268" s="251"/>
      <c r="G268" s="256"/>
      <c r="H268" s="256"/>
      <c r="I268" s="257"/>
      <c r="J268" s="251"/>
      <c r="K268" s="257"/>
      <c r="L268" s="251"/>
      <c r="M268" s="255"/>
    </row>
    <row r="269" spans="1:13">
      <c r="A269" s="254"/>
      <c r="B269" s="255"/>
      <c r="C269" s="251"/>
      <c r="E269" s="251"/>
      <c r="F269" s="251"/>
      <c r="G269" s="256"/>
      <c r="H269" s="256"/>
      <c r="I269" s="257"/>
      <c r="J269" s="251"/>
      <c r="K269" s="257"/>
      <c r="L269" s="251"/>
      <c r="M269" s="255"/>
    </row>
    <row r="270" spans="1:13">
      <c r="A270" s="254"/>
      <c r="B270" s="255"/>
      <c r="C270" s="251"/>
      <c r="E270" s="251"/>
      <c r="F270" s="251"/>
      <c r="G270" s="256"/>
      <c r="H270" s="256"/>
      <c r="I270" s="257"/>
      <c r="J270" s="251"/>
      <c r="K270" s="257"/>
      <c r="L270" s="251"/>
      <c r="M270" s="255"/>
    </row>
    <row r="271" spans="1:13">
      <c r="A271" s="254"/>
      <c r="B271" s="255"/>
      <c r="C271" s="251"/>
      <c r="E271" s="251"/>
      <c r="F271" s="251"/>
      <c r="G271" s="256"/>
      <c r="H271" s="256"/>
      <c r="I271" s="257"/>
      <c r="J271" s="251"/>
      <c r="K271" s="257"/>
      <c r="L271" s="251"/>
      <c r="M271" s="255"/>
    </row>
    <row r="272" spans="1:13">
      <c r="A272" s="254"/>
      <c r="B272" s="255"/>
      <c r="C272" s="251"/>
      <c r="E272" s="251"/>
      <c r="F272" s="251"/>
      <c r="G272" s="256"/>
      <c r="H272" s="256"/>
      <c r="I272" s="257"/>
      <c r="J272" s="251"/>
      <c r="K272" s="257"/>
      <c r="L272" s="251"/>
      <c r="M272" s="255"/>
    </row>
    <row r="273" spans="1:13">
      <c r="A273" s="254"/>
      <c r="B273" s="255"/>
      <c r="C273" s="251"/>
      <c r="E273" s="251"/>
      <c r="F273" s="251"/>
      <c r="G273" s="256"/>
      <c r="H273" s="256"/>
      <c r="I273" s="257"/>
      <c r="J273" s="251"/>
      <c r="K273" s="257"/>
      <c r="L273" s="251"/>
      <c r="M273" s="255"/>
    </row>
    <row r="274" spans="1:13">
      <c r="A274" s="254"/>
      <c r="B274" s="255"/>
      <c r="C274" s="251"/>
      <c r="E274" s="251"/>
      <c r="F274" s="251"/>
      <c r="G274" s="256"/>
      <c r="H274" s="256"/>
      <c r="I274" s="257"/>
      <c r="J274" s="251"/>
      <c r="K274" s="257"/>
      <c r="L274" s="251"/>
      <c r="M274" s="255"/>
    </row>
    <row r="275" spans="1:13">
      <c r="A275" s="254"/>
      <c r="B275" s="255"/>
      <c r="C275" s="251"/>
      <c r="E275" s="251"/>
      <c r="F275" s="251"/>
      <c r="G275" s="256"/>
      <c r="H275" s="256"/>
      <c r="I275" s="257"/>
      <c r="J275" s="251"/>
      <c r="K275" s="257"/>
      <c r="L275" s="251"/>
      <c r="M275" s="255"/>
    </row>
    <row r="276" spans="1:13">
      <c r="A276" s="254"/>
      <c r="B276" s="255"/>
      <c r="C276" s="251"/>
      <c r="E276" s="251"/>
      <c r="F276" s="251"/>
      <c r="G276" s="256"/>
      <c r="H276" s="256"/>
      <c r="I276" s="257"/>
      <c r="J276" s="251"/>
      <c r="K276" s="257"/>
      <c r="L276" s="251"/>
      <c r="M276" s="255"/>
    </row>
    <row r="277" spans="1:13">
      <c r="A277" s="254"/>
      <c r="B277" s="255"/>
      <c r="C277" s="251"/>
      <c r="E277" s="251"/>
      <c r="F277" s="251"/>
      <c r="G277" s="256"/>
      <c r="H277" s="256"/>
      <c r="I277" s="257"/>
      <c r="J277" s="251"/>
      <c r="K277" s="257"/>
      <c r="L277" s="251"/>
      <c r="M277" s="255"/>
    </row>
    <row r="278" spans="1:13">
      <c r="A278" s="254"/>
      <c r="B278" s="255"/>
      <c r="C278" s="251"/>
      <c r="E278" s="251"/>
      <c r="F278" s="251"/>
      <c r="G278" s="256"/>
      <c r="H278" s="256"/>
      <c r="I278" s="257"/>
      <c r="J278" s="251"/>
      <c r="K278" s="257"/>
      <c r="L278" s="251"/>
      <c r="M278" s="255"/>
    </row>
    <row r="279" spans="1:13">
      <c r="A279" s="254"/>
      <c r="B279" s="255"/>
      <c r="C279" s="251"/>
      <c r="E279" s="251"/>
      <c r="F279" s="251"/>
      <c r="G279" s="256"/>
      <c r="H279" s="256"/>
      <c r="I279" s="257"/>
      <c r="J279" s="251"/>
      <c r="K279" s="257"/>
      <c r="L279" s="251"/>
      <c r="M279" s="255"/>
    </row>
    <row r="280" spans="1:13">
      <c r="A280" s="254"/>
      <c r="B280" s="255"/>
      <c r="C280" s="251"/>
      <c r="E280" s="251"/>
      <c r="F280" s="251"/>
      <c r="G280" s="256"/>
      <c r="H280" s="256"/>
      <c r="I280" s="257"/>
      <c r="J280" s="251"/>
      <c r="K280" s="257"/>
      <c r="L280" s="251"/>
      <c r="M280" s="255"/>
    </row>
    <row r="281" spans="1:13">
      <c r="A281" s="254"/>
      <c r="B281" s="255"/>
      <c r="C281" s="251"/>
      <c r="E281" s="251"/>
      <c r="F281" s="251"/>
      <c r="G281" s="256"/>
      <c r="H281" s="256"/>
      <c r="I281" s="257"/>
      <c r="J281" s="251"/>
      <c r="K281" s="257"/>
      <c r="L281" s="251"/>
      <c r="M281" s="255"/>
    </row>
    <row r="282" spans="1:13">
      <c r="A282" s="254"/>
      <c r="B282" s="255"/>
      <c r="C282" s="251"/>
      <c r="E282" s="251"/>
      <c r="F282" s="251"/>
      <c r="G282" s="256"/>
      <c r="H282" s="256"/>
      <c r="I282" s="257"/>
      <c r="J282" s="251"/>
      <c r="K282" s="257"/>
      <c r="L282" s="251"/>
      <c r="M282" s="255"/>
    </row>
    <row r="283" spans="1:13">
      <c r="A283" s="254"/>
      <c r="B283" s="255"/>
      <c r="C283" s="251"/>
      <c r="E283" s="251"/>
      <c r="F283" s="251"/>
      <c r="G283" s="256"/>
      <c r="H283" s="256"/>
      <c r="I283" s="257"/>
      <c r="J283" s="251"/>
      <c r="K283" s="257"/>
      <c r="L283" s="251"/>
      <c r="M283" s="255"/>
    </row>
    <row r="284" spans="1:13">
      <c r="A284" s="254"/>
      <c r="B284" s="255"/>
      <c r="C284" s="251"/>
      <c r="E284" s="251"/>
      <c r="F284" s="251"/>
      <c r="G284" s="256"/>
      <c r="H284" s="256"/>
      <c r="I284" s="257"/>
      <c r="J284" s="251"/>
      <c r="K284" s="257"/>
      <c r="L284" s="251"/>
      <c r="M284" s="255"/>
    </row>
    <row r="285" spans="1:13">
      <c r="A285" s="254"/>
      <c r="B285" s="255"/>
      <c r="C285" s="251"/>
      <c r="E285" s="251"/>
      <c r="F285" s="251"/>
      <c r="G285" s="256"/>
      <c r="H285" s="256"/>
      <c r="I285" s="257"/>
      <c r="J285" s="251"/>
      <c r="K285" s="257"/>
      <c r="L285" s="251"/>
      <c r="M285" s="255"/>
    </row>
    <row r="286" spans="1:13">
      <c r="A286" s="254"/>
      <c r="B286" s="255"/>
      <c r="C286" s="251"/>
      <c r="E286" s="251"/>
      <c r="F286" s="251"/>
      <c r="G286" s="256"/>
      <c r="H286" s="256"/>
      <c r="I286" s="257"/>
      <c r="J286" s="251"/>
      <c r="K286" s="257"/>
      <c r="L286" s="251"/>
      <c r="M286" s="255"/>
    </row>
    <row r="287" spans="1:13">
      <c r="A287" s="254"/>
      <c r="B287" s="255"/>
      <c r="C287" s="251"/>
      <c r="E287" s="251"/>
      <c r="F287" s="251"/>
      <c r="G287" s="256"/>
      <c r="H287" s="256"/>
      <c r="I287" s="257"/>
      <c r="J287" s="251"/>
      <c r="K287" s="257"/>
      <c r="L287" s="251"/>
      <c r="M287" s="255"/>
    </row>
    <row r="288" spans="1:13">
      <c r="A288" s="254"/>
      <c r="B288" s="255"/>
      <c r="C288" s="251"/>
      <c r="E288" s="251"/>
      <c r="F288" s="251"/>
      <c r="G288" s="256"/>
      <c r="H288" s="256"/>
      <c r="I288" s="257"/>
      <c r="J288" s="251"/>
      <c r="K288" s="257"/>
      <c r="L288" s="251"/>
      <c r="M288" s="255"/>
    </row>
    <row r="289" spans="1:13">
      <c r="A289" s="254"/>
      <c r="B289" s="255"/>
      <c r="C289" s="251"/>
      <c r="E289" s="251"/>
      <c r="F289" s="251"/>
      <c r="G289" s="256"/>
      <c r="H289" s="256"/>
      <c r="I289" s="257"/>
      <c r="J289" s="251"/>
      <c r="K289" s="257"/>
      <c r="L289" s="251"/>
      <c r="M289" s="255"/>
    </row>
    <row r="290" spans="1:13">
      <c r="A290" s="254"/>
      <c r="B290" s="255"/>
      <c r="C290" s="251"/>
      <c r="E290" s="251"/>
      <c r="F290" s="251"/>
      <c r="G290" s="256"/>
      <c r="H290" s="256"/>
      <c r="I290" s="257"/>
      <c r="J290" s="251"/>
      <c r="K290" s="257"/>
      <c r="L290" s="251"/>
      <c r="M290" s="255"/>
    </row>
    <row r="291" spans="1:13">
      <c r="A291" s="254"/>
      <c r="B291" s="255"/>
      <c r="C291" s="251"/>
      <c r="E291" s="251"/>
      <c r="F291" s="251"/>
      <c r="G291" s="256"/>
      <c r="H291" s="256"/>
      <c r="I291" s="257"/>
      <c r="J291" s="251"/>
      <c r="K291" s="257"/>
      <c r="L291" s="251"/>
      <c r="M291" s="255"/>
    </row>
    <row r="292" spans="1:13">
      <c r="A292" s="254"/>
      <c r="B292" s="255"/>
      <c r="C292" s="251"/>
      <c r="E292" s="251"/>
      <c r="F292" s="251"/>
      <c r="G292" s="256"/>
      <c r="H292" s="256"/>
      <c r="I292" s="257"/>
      <c r="J292" s="251"/>
      <c r="K292" s="257"/>
      <c r="L292" s="251"/>
      <c r="M292" s="255"/>
    </row>
    <row r="293" spans="1:13">
      <c r="A293" s="254"/>
      <c r="B293" s="255"/>
      <c r="C293" s="251"/>
      <c r="E293" s="251"/>
      <c r="F293" s="251"/>
      <c r="G293" s="256"/>
      <c r="H293" s="256"/>
      <c r="I293" s="257"/>
      <c r="J293" s="251"/>
      <c r="K293" s="257"/>
      <c r="L293" s="251"/>
      <c r="M293" s="255"/>
    </row>
    <row r="294" spans="1:13">
      <c r="A294" s="254"/>
      <c r="B294" s="255"/>
      <c r="C294" s="251"/>
      <c r="E294" s="251"/>
      <c r="F294" s="251"/>
      <c r="G294" s="256"/>
      <c r="H294" s="256"/>
      <c r="I294" s="257"/>
      <c r="J294" s="251"/>
      <c r="K294" s="257"/>
      <c r="L294" s="251"/>
      <c r="M294" s="255"/>
    </row>
    <row r="295" spans="1:13">
      <c r="A295" s="254"/>
      <c r="B295" s="255"/>
      <c r="C295" s="251"/>
      <c r="E295" s="251"/>
      <c r="F295" s="251"/>
      <c r="G295" s="256"/>
      <c r="H295" s="256"/>
      <c r="I295" s="257"/>
      <c r="J295" s="251"/>
      <c r="K295" s="257"/>
      <c r="L295" s="251"/>
      <c r="M295" s="255"/>
    </row>
    <row r="296" spans="1:13">
      <c r="A296" s="254"/>
      <c r="B296" s="255"/>
      <c r="C296" s="251"/>
      <c r="E296" s="251"/>
      <c r="F296" s="251"/>
      <c r="G296" s="256"/>
      <c r="H296" s="256"/>
      <c r="I296" s="257"/>
      <c r="J296" s="251"/>
      <c r="K296" s="257"/>
      <c r="L296" s="251"/>
      <c r="M296" s="255"/>
    </row>
    <row r="297" spans="1:13">
      <c r="A297" s="254"/>
      <c r="B297" s="255"/>
      <c r="C297" s="251"/>
      <c r="E297" s="251"/>
      <c r="F297" s="251"/>
      <c r="G297" s="256"/>
      <c r="H297" s="256"/>
      <c r="I297" s="257"/>
      <c r="J297" s="251"/>
      <c r="K297" s="257"/>
      <c r="L297" s="251"/>
      <c r="M297" s="255"/>
    </row>
    <row r="298" spans="1:13">
      <c r="A298" s="254"/>
      <c r="B298" s="255"/>
      <c r="C298" s="251"/>
      <c r="E298" s="251"/>
      <c r="F298" s="251"/>
      <c r="G298" s="256"/>
      <c r="H298" s="256"/>
      <c r="I298" s="257"/>
      <c r="J298" s="251"/>
      <c r="K298" s="257"/>
      <c r="L298" s="251"/>
      <c r="M298" s="255"/>
    </row>
    <row r="299" spans="1:13">
      <c r="A299" s="254"/>
      <c r="B299" s="255"/>
      <c r="C299" s="251"/>
      <c r="E299" s="251"/>
      <c r="F299" s="251"/>
      <c r="G299" s="256"/>
      <c r="H299" s="256"/>
      <c r="I299" s="257"/>
      <c r="J299" s="251"/>
      <c r="K299" s="257"/>
      <c r="L299" s="251"/>
      <c r="M299" s="255"/>
    </row>
    <row r="300" spans="1:13">
      <c r="A300" s="254"/>
      <c r="B300" s="255"/>
      <c r="C300" s="251"/>
      <c r="E300" s="251"/>
      <c r="F300" s="251"/>
      <c r="G300" s="256"/>
      <c r="H300" s="256"/>
      <c r="I300" s="257"/>
      <c r="J300" s="251"/>
      <c r="K300" s="257"/>
      <c r="L300" s="251"/>
      <c r="M300" s="255"/>
    </row>
    <row r="301" spans="1:13">
      <c r="A301" s="254"/>
      <c r="B301" s="255"/>
      <c r="C301" s="251"/>
      <c r="E301" s="251"/>
      <c r="F301" s="251"/>
      <c r="G301" s="256"/>
      <c r="H301" s="256"/>
      <c r="I301" s="257"/>
      <c r="J301" s="251"/>
      <c r="K301" s="257"/>
      <c r="L301" s="251"/>
      <c r="M301" s="255"/>
    </row>
    <row r="302" spans="1:13">
      <c r="A302" s="254"/>
      <c r="B302" s="255"/>
      <c r="C302" s="251"/>
      <c r="E302" s="251"/>
      <c r="F302" s="251"/>
      <c r="G302" s="256"/>
      <c r="H302" s="256"/>
      <c r="I302" s="257"/>
      <c r="J302" s="251"/>
      <c r="K302" s="257"/>
      <c r="L302" s="251"/>
      <c r="M302" s="255"/>
    </row>
    <row r="303" spans="1:13">
      <c r="A303" s="254"/>
      <c r="B303" s="255"/>
      <c r="C303" s="251"/>
      <c r="E303" s="251"/>
      <c r="F303" s="251"/>
      <c r="G303" s="256"/>
      <c r="H303" s="256"/>
      <c r="I303" s="257"/>
      <c r="J303" s="251"/>
      <c r="K303" s="257"/>
      <c r="L303" s="251"/>
      <c r="M303" s="255"/>
    </row>
    <row r="304" spans="1:13">
      <c r="A304" s="254"/>
      <c r="B304" s="255"/>
      <c r="C304" s="251"/>
      <c r="E304" s="251"/>
      <c r="F304" s="251"/>
      <c r="G304" s="256"/>
      <c r="H304" s="256"/>
      <c r="I304" s="257"/>
      <c r="J304" s="251"/>
      <c r="K304" s="257"/>
      <c r="L304" s="251"/>
      <c r="M304" s="255"/>
    </row>
    <row r="305" spans="1:13">
      <c r="A305" s="254"/>
      <c r="B305" s="255"/>
      <c r="C305" s="251"/>
      <c r="E305" s="251"/>
      <c r="F305" s="251"/>
      <c r="G305" s="256"/>
      <c r="H305" s="256"/>
      <c r="I305" s="257"/>
      <c r="J305" s="251"/>
      <c r="K305" s="257"/>
      <c r="L305" s="251"/>
      <c r="M305" s="255"/>
    </row>
    <row r="306" spans="1:13">
      <c r="A306" s="254"/>
      <c r="B306" s="255"/>
      <c r="C306" s="251"/>
      <c r="E306" s="251"/>
      <c r="F306" s="251"/>
      <c r="G306" s="256"/>
      <c r="H306" s="256"/>
      <c r="I306" s="257"/>
      <c r="J306" s="251"/>
      <c r="K306" s="257"/>
      <c r="L306" s="251"/>
      <c r="M306" s="255"/>
    </row>
    <row r="307" spans="1:13">
      <c r="A307" s="254"/>
      <c r="B307" s="255"/>
      <c r="C307" s="251"/>
      <c r="E307" s="251"/>
      <c r="F307" s="251"/>
      <c r="G307" s="256"/>
      <c r="H307" s="256"/>
      <c r="I307" s="257"/>
      <c r="J307" s="251"/>
      <c r="K307" s="257"/>
      <c r="L307" s="251"/>
      <c r="M307" s="255"/>
    </row>
    <row r="308" spans="1:13">
      <c r="A308" s="254"/>
      <c r="B308" s="255"/>
      <c r="C308" s="251"/>
      <c r="E308" s="251"/>
      <c r="F308" s="251"/>
      <c r="G308" s="256"/>
      <c r="H308" s="256"/>
      <c r="I308" s="257"/>
      <c r="J308" s="251"/>
      <c r="K308" s="257"/>
      <c r="L308" s="251"/>
      <c r="M308" s="255"/>
    </row>
    <row r="309" spans="1:13">
      <c r="A309" s="254"/>
      <c r="B309" s="255"/>
      <c r="C309" s="251"/>
      <c r="E309" s="251"/>
      <c r="F309" s="251"/>
      <c r="G309" s="256"/>
      <c r="H309" s="256"/>
      <c r="I309" s="257"/>
      <c r="J309" s="251"/>
      <c r="K309" s="257"/>
      <c r="L309" s="251"/>
      <c r="M309" s="255"/>
    </row>
    <row r="310" spans="1:13">
      <c r="A310" s="254"/>
      <c r="B310" s="255"/>
      <c r="C310" s="251"/>
      <c r="E310" s="251"/>
      <c r="F310" s="251"/>
      <c r="G310" s="256"/>
      <c r="H310" s="256"/>
      <c r="I310" s="257"/>
      <c r="J310" s="251"/>
      <c r="K310" s="257"/>
      <c r="L310" s="251"/>
      <c r="M310" s="255"/>
    </row>
    <row r="311" spans="1:13">
      <c r="A311" s="254"/>
      <c r="B311" s="255"/>
      <c r="C311" s="251"/>
      <c r="E311" s="251"/>
      <c r="F311" s="251"/>
      <c r="G311" s="256"/>
      <c r="H311" s="256"/>
      <c r="I311" s="257"/>
      <c r="J311" s="251"/>
      <c r="K311" s="257"/>
      <c r="L311" s="251"/>
      <c r="M311" s="255"/>
    </row>
    <row r="312" spans="1:13">
      <c r="A312" s="254"/>
      <c r="B312" s="255"/>
      <c r="C312" s="251"/>
      <c r="E312" s="251"/>
      <c r="F312" s="251"/>
      <c r="G312" s="256"/>
      <c r="H312" s="256"/>
      <c r="I312" s="257"/>
      <c r="J312" s="251"/>
      <c r="K312" s="257"/>
      <c r="L312" s="251"/>
      <c r="M312" s="255"/>
    </row>
    <row r="313" spans="1:13">
      <c r="A313" s="254"/>
      <c r="B313" s="255"/>
      <c r="C313" s="251"/>
      <c r="E313" s="251"/>
      <c r="F313" s="251"/>
      <c r="G313" s="256"/>
      <c r="H313" s="256"/>
      <c r="I313" s="257"/>
      <c r="J313" s="251"/>
      <c r="K313" s="257"/>
      <c r="L313" s="251"/>
      <c r="M313" s="255"/>
    </row>
    <row r="314" spans="1:13">
      <c r="A314" s="254"/>
      <c r="B314" s="255"/>
      <c r="C314" s="251"/>
      <c r="E314" s="251"/>
      <c r="F314" s="251"/>
      <c r="G314" s="256"/>
      <c r="H314" s="256"/>
      <c r="I314" s="257"/>
      <c r="J314" s="251"/>
      <c r="K314" s="257"/>
      <c r="L314" s="251"/>
      <c r="M314" s="255"/>
    </row>
    <row r="315" spans="1:13">
      <c r="A315" s="254"/>
      <c r="B315" s="255"/>
      <c r="C315" s="251"/>
      <c r="E315" s="251"/>
      <c r="F315" s="251"/>
      <c r="G315" s="256"/>
      <c r="H315" s="256"/>
      <c r="I315" s="257"/>
      <c r="J315" s="251"/>
      <c r="K315" s="257"/>
      <c r="L315" s="251"/>
      <c r="M315" s="255"/>
    </row>
    <row r="316" spans="1:13">
      <c r="A316" s="254"/>
      <c r="B316" s="255"/>
      <c r="C316" s="251"/>
      <c r="E316" s="251"/>
      <c r="F316" s="251"/>
      <c r="G316" s="256"/>
      <c r="H316" s="256"/>
      <c r="I316" s="257"/>
      <c r="J316" s="251"/>
      <c r="K316" s="257"/>
      <c r="L316" s="251"/>
      <c r="M316" s="255"/>
    </row>
    <row r="317" spans="1:13">
      <c r="A317" s="254"/>
      <c r="B317" s="255"/>
      <c r="C317" s="251"/>
      <c r="E317" s="251"/>
      <c r="F317" s="251"/>
      <c r="G317" s="256"/>
      <c r="H317" s="256"/>
      <c r="I317" s="257"/>
      <c r="J317" s="251"/>
      <c r="K317" s="257"/>
      <c r="L317" s="251"/>
      <c r="M317" s="255"/>
    </row>
    <row r="318" spans="1:13">
      <c r="A318" s="254"/>
      <c r="B318" s="255"/>
      <c r="C318" s="251"/>
      <c r="E318" s="251"/>
      <c r="F318" s="251"/>
      <c r="G318" s="256"/>
      <c r="H318" s="256"/>
      <c r="I318" s="257"/>
      <c r="J318" s="251"/>
      <c r="K318" s="257"/>
      <c r="L318" s="251"/>
      <c r="M318" s="255"/>
    </row>
    <row r="319" spans="1:13">
      <c r="A319" s="254"/>
      <c r="B319" s="255"/>
      <c r="C319" s="251"/>
      <c r="E319" s="251"/>
      <c r="F319" s="251"/>
      <c r="G319" s="256"/>
      <c r="H319" s="256"/>
      <c r="I319" s="257"/>
      <c r="J319" s="251"/>
      <c r="K319" s="257"/>
      <c r="L319" s="251"/>
      <c r="M319" s="255"/>
    </row>
    <row r="320" spans="1:13">
      <c r="A320" s="254"/>
      <c r="B320" s="255"/>
      <c r="C320" s="251"/>
      <c r="E320" s="251"/>
      <c r="F320" s="251"/>
      <c r="G320" s="256"/>
      <c r="H320" s="256"/>
      <c r="I320" s="257"/>
      <c r="J320" s="251"/>
      <c r="K320" s="257"/>
      <c r="L320" s="251"/>
      <c r="M320" s="255"/>
    </row>
    <row r="321" spans="1:13">
      <c r="A321" s="254"/>
      <c r="B321" s="255"/>
      <c r="C321" s="251"/>
      <c r="E321" s="251"/>
      <c r="F321" s="251"/>
      <c r="G321" s="256"/>
      <c r="H321" s="256"/>
      <c r="I321" s="257"/>
      <c r="J321" s="251"/>
      <c r="K321" s="257"/>
      <c r="L321" s="251"/>
      <c r="M321" s="255"/>
    </row>
    <row r="322" spans="1:13">
      <c r="A322" s="254"/>
      <c r="B322" s="255"/>
      <c r="C322" s="251"/>
      <c r="E322" s="251"/>
      <c r="F322" s="251"/>
      <c r="G322" s="256"/>
      <c r="H322" s="256"/>
      <c r="I322" s="257"/>
      <c r="J322" s="251"/>
      <c r="K322" s="257"/>
      <c r="L322" s="251"/>
      <c r="M322" s="255"/>
    </row>
    <row r="323" spans="1:13">
      <c r="A323" s="254"/>
      <c r="B323" s="255"/>
      <c r="C323" s="251"/>
      <c r="E323" s="251"/>
      <c r="F323" s="251"/>
      <c r="G323" s="256"/>
      <c r="H323" s="256"/>
      <c r="I323" s="257"/>
      <c r="J323" s="251"/>
      <c r="K323" s="257"/>
      <c r="L323" s="251"/>
      <c r="M323" s="255"/>
    </row>
    <row r="324" spans="1:13">
      <c r="A324" s="254"/>
      <c r="B324" s="255"/>
      <c r="C324" s="251"/>
      <c r="E324" s="251"/>
      <c r="F324" s="251"/>
      <c r="G324" s="256"/>
      <c r="H324" s="256"/>
      <c r="I324" s="257"/>
      <c r="J324" s="251"/>
      <c r="K324" s="257"/>
      <c r="L324" s="251"/>
      <c r="M324" s="255"/>
    </row>
    <row r="325" spans="1:13">
      <c r="A325" s="254"/>
      <c r="B325" s="255"/>
      <c r="C325" s="251"/>
      <c r="E325" s="251"/>
      <c r="F325" s="251"/>
      <c r="G325" s="256"/>
      <c r="H325" s="256"/>
      <c r="I325" s="257"/>
      <c r="J325" s="251"/>
      <c r="K325" s="257"/>
      <c r="L325" s="251"/>
      <c r="M325" s="255"/>
    </row>
    <row r="326" spans="1:13">
      <c r="A326" s="254"/>
      <c r="B326" s="255"/>
      <c r="C326" s="251"/>
      <c r="E326" s="251"/>
      <c r="F326" s="251"/>
      <c r="G326" s="256"/>
      <c r="H326" s="256"/>
      <c r="I326" s="257"/>
      <c r="J326" s="251"/>
      <c r="K326" s="257"/>
      <c r="L326" s="251"/>
      <c r="M326" s="255"/>
    </row>
    <row r="327" spans="1:13">
      <c r="A327" s="254"/>
      <c r="B327" s="255"/>
      <c r="C327" s="251"/>
      <c r="E327" s="251"/>
      <c r="F327" s="251"/>
      <c r="G327" s="256"/>
      <c r="H327" s="256"/>
      <c r="I327" s="257"/>
      <c r="J327" s="251"/>
      <c r="K327" s="257"/>
      <c r="L327" s="251"/>
      <c r="M327" s="255"/>
    </row>
    <row r="328" spans="1:13">
      <c r="A328" s="254"/>
      <c r="B328" s="255"/>
      <c r="C328" s="251"/>
      <c r="E328" s="251"/>
      <c r="F328" s="251"/>
      <c r="G328" s="256"/>
      <c r="H328" s="256"/>
      <c r="I328" s="257"/>
      <c r="J328" s="251"/>
      <c r="K328" s="257"/>
      <c r="L328" s="251"/>
      <c r="M328" s="255"/>
    </row>
    <row r="329" spans="1:13">
      <c r="A329" s="254"/>
      <c r="B329" s="255"/>
      <c r="C329" s="251"/>
      <c r="E329" s="251"/>
      <c r="F329" s="251"/>
      <c r="G329" s="256"/>
      <c r="H329" s="256"/>
      <c r="I329" s="257"/>
      <c r="J329" s="251"/>
      <c r="K329" s="257"/>
      <c r="L329" s="251"/>
      <c r="M329" s="255"/>
    </row>
    <row r="330" spans="1:13">
      <c r="A330" s="254"/>
      <c r="B330" s="255"/>
      <c r="C330" s="251"/>
      <c r="E330" s="251"/>
      <c r="F330" s="251"/>
      <c r="G330" s="256"/>
      <c r="H330" s="256"/>
      <c r="I330" s="257"/>
      <c r="J330" s="251"/>
      <c r="K330" s="257"/>
      <c r="L330" s="251"/>
      <c r="M330" s="255"/>
    </row>
    <row r="331" spans="1:13">
      <c r="A331" s="254"/>
      <c r="B331" s="255"/>
      <c r="C331" s="251"/>
      <c r="E331" s="251"/>
      <c r="F331" s="251"/>
      <c r="G331" s="256"/>
      <c r="H331" s="256"/>
      <c r="I331" s="257"/>
      <c r="J331" s="251"/>
      <c r="K331" s="257"/>
      <c r="L331" s="251"/>
      <c r="M331" s="255"/>
    </row>
    <row r="332" spans="1:13">
      <c r="A332" s="254"/>
      <c r="B332" s="255"/>
      <c r="C332" s="251"/>
      <c r="E332" s="251"/>
      <c r="F332" s="251"/>
      <c r="G332" s="256"/>
      <c r="H332" s="256"/>
      <c r="I332" s="257"/>
      <c r="J332" s="251"/>
      <c r="K332" s="257"/>
      <c r="L332" s="251"/>
      <c r="M332" s="255"/>
    </row>
    <row r="333" spans="1:13">
      <c r="A333" s="254"/>
      <c r="B333" s="255"/>
      <c r="C333" s="251"/>
      <c r="E333" s="251"/>
      <c r="F333" s="251"/>
      <c r="G333" s="256"/>
      <c r="H333" s="256"/>
      <c r="I333" s="257"/>
      <c r="J333" s="251"/>
      <c r="K333" s="257"/>
      <c r="L333" s="251"/>
      <c r="M333" s="255"/>
    </row>
    <row r="334" spans="1:13">
      <c r="A334" s="254"/>
      <c r="B334" s="255"/>
      <c r="C334" s="251"/>
      <c r="E334" s="251"/>
      <c r="F334" s="251"/>
      <c r="G334" s="256"/>
      <c r="H334" s="256"/>
      <c r="I334" s="257"/>
      <c r="J334" s="251"/>
      <c r="K334" s="257"/>
      <c r="L334" s="251"/>
      <c r="M334" s="255"/>
    </row>
    <row r="335" spans="1:13">
      <c r="A335" s="254"/>
      <c r="B335" s="255"/>
      <c r="C335" s="251"/>
      <c r="E335" s="251"/>
      <c r="F335" s="251"/>
      <c r="G335" s="256"/>
      <c r="H335" s="256"/>
      <c r="I335" s="257"/>
      <c r="J335" s="251"/>
      <c r="K335" s="257"/>
      <c r="L335" s="251"/>
      <c r="M335" s="255"/>
    </row>
    <row r="336" spans="1:13">
      <c r="A336" s="254"/>
      <c r="B336" s="255"/>
      <c r="C336" s="251"/>
      <c r="E336" s="251"/>
      <c r="F336" s="251"/>
      <c r="G336" s="256"/>
      <c r="H336" s="256"/>
      <c r="I336" s="257"/>
      <c r="J336" s="251"/>
      <c r="K336" s="257"/>
      <c r="L336" s="251"/>
      <c r="M336" s="255"/>
    </row>
    <row r="337" spans="1:13">
      <c r="A337" s="254"/>
      <c r="B337" s="255"/>
      <c r="C337" s="251"/>
      <c r="E337" s="251"/>
      <c r="F337" s="251"/>
      <c r="G337" s="256"/>
      <c r="H337" s="256"/>
      <c r="I337" s="257"/>
      <c r="J337" s="251"/>
      <c r="K337" s="257"/>
      <c r="L337" s="251"/>
      <c r="M337" s="255"/>
    </row>
    <row r="338" spans="1:13">
      <c r="A338" s="254"/>
      <c r="B338" s="255"/>
      <c r="C338" s="251"/>
      <c r="E338" s="251"/>
      <c r="F338" s="251"/>
      <c r="G338" s="256"/>
      <c r="H338" s="256"/>
      <c r="I338" s="257"/>
      <c r="J338" s="251"/>
      <c r="K338" s="257"/>
      <c r="L338" s="251"/>
      <c r="M338" s="255"/>
    </row>
    <row r="339" spans="1:13">
      <c r="A339" s="254"/>
      <c r="B339" s="255"/>
      <c r="C339" s="251"/>
      <c r="E339" s="251"/>
      <c r="F339" s="251"/>
      <c r="G339" s="256"/>
      <c r="H339" s="256"/>
      <c r="I339" s="257"/>
      <c r="J339" s="251"/>
      <c r="K339" s="257"/>
      <c r="L339" s="251"/>
      <c r="M339" s="255"/>
    </row>
    <row r="340" spans="1:13">
      <c r="A340" s="254"/>
      <c r="B340" s="255"/>
      <c r="C340" s="251"/>
      <c r="E340" s="251"/>
      <c r="F340" s="251"/>
      <c r="G340" s="256"/>
      <c r="H340" s="256"/>
      <c r="I340" s="257"/>
      <c r="J340" s="251"/>
      <c r="K340" s="257"/>
      <c r="L340" s="251"/>
      <c r="M340" s="255"/>
    </row>
    <row r="341" spans="1:13">
      <c r="A341" s="254"/>
      <c r="B341" s="255"/>
      <c r="C341" s="251"/>
      <c r="E341" s="251"/>
      <c r="F341" s="251"/>
      <c r="G341" s="256"/>
      <c r="H341" s="256"/>
      <c r="I341" s="257"/>
      <c r="J341" s="251"/>
      <c r="K341" s="257"/>
      <c r="L341" s="251"/>
      <c r="M341" s="255"/>
    </row>
    <row r="342" spans="1:13">
      <c r="A342" s="254"/>
      <c r="B342" s="255"/>
      <c r="C342" s="251"/>
      <c r="E342" s="251"/>
      <c r="F342" s="251"/>
      <c r="G342" s="256"/>
      <c r="H342" s="256"/>
      <c r="I342" s="257"/>
      <c r="J342" s="251"/>
      <c r="K342" s="257"/>
      <c r="L342" s="251"/>
      <c r="M342" s="255"/>
    </row>
    <row r="343" spans="1:13">
      <c r="A343" s="254"/>
      <c r="B343" s="255"/>
      <c r="C343" s="251"/>
      <c r="E343" s="251"/>
      <c r="F343" s="251"/>
      <c r="G343" s="256"/>
      <c r="H343" s="256"/>
      <c r="I343" s="257"/>
      <c r="J343" s="251"/>
      <c r="K343" s="257"/>
      <c r="L343" s="251"/>
      <c r="M343" s="255"/>
    </row>
    <row r="344" spans="1:13">
      <c r="A344" s="254"/>
      <c r="B344" s="255"/>
      <c r="C344" s="251"/>
      <c r="E344" s="251"/>
      <c r="F344" s="251"/>
      <c r="G344" s="256"/>
      <c r="H344" s="256"/>
      <c r="I344" s="257"/>
      <c r="J344" s="251"/>
      <c r="K344" s="257"/>
      <c r="L344" s="251"/>
      <c r="M344" s="255"/>
    </row>
    <row r="345" spans="1:13">
      <c r="A345" s="254"/>
      <c r="B345" s="255"/>
      <c r="C345" s="251"/>
      <c r="E345" s="251"/>
      <c r="F345" s="251"/>
      <c r="G345" s="256"/>
      <c r="H345" s="256"/>
      <c r="I345" s="257"/>
      <c r="J345" s="251"/>
      <c r="K345" s="257"/>
      <c r="L345" s="251"/>
      <c r="M345" s="255"/>
    </row>
    <row r="346" spans="1:13">
      <c r="A346" s="254"/>
      <c r="B346" s="255"/>
      <c r="C346" s="251"/>
      <c r="E346" s="251"/>
      <c r="F346" s="251"/>
      <c r="G346" s="256"/>
      <c r="H346" s="256"/>
      <c r="I346" s="257"/>
      <c r="J346" s="251"/>
      <c r="K346" s="257"/>
      <c r="L346" s="251"/>
      <c r="M346" s="255"/>
    </row>
    <row r="347" spans="1:13">
      <c r="A347" s="254"/>
      <c r="B347" s="255"/>
      <c r="C347" s="251"/>
      <c r="E347" s="251"/>
      <c r="F347" s="251"/>
      <c r="G347" s="256"/>
      <c r="H347" s="256"/>
      <c r="I347" s="257"/>
      <c r="J347" s="251"/>
      <c r="K347" s="257"/>
      <c r="L347" s="251"/>
      <c r="M347" s="255"/>
    </row>
    <row r="348" spans="1:13">
      <c r="A348" s="254"/>
      <c r="B348" s="255"/>
      <c r="C348" s="251"/>
      <c r="E348" s="251"/>
      <c r="F348" s="251"/>
      <c r="G348" s="256"/>
      <c r="H348" s="256"/>
      <c r="I348" s="257"/>
      <c r="J348" s="251"/>
      <c r="K348" s="257"/>
      <c r="L348" s="251"/>
      <c r="M348" s="255"/>
    </row>
    <row r="349" spans="1:13">
      <c r="A349" s="254"/>
      <c r="B349" s="255"/>
      <c r="C349" s="251"/>
      <c r="E349" s="251"/>
      <c r="F349" s="251"/>
      <c r="G349" s="256"/>
      <c r="H349" s="256"/>
      <c r="I349" s="257"/>
      <c r="J349" s="251"/>
      <c r="K349" s="257"/>
      <c r="L349" s="251"/>
      <c r="M349" s="255"/>
    </row>
    <row r="350" spans="1:13">
      <c r="A350" s="254"/>
      <c r="B350" s="255"/>
      <c r="C350" s="251"/>
      <c r="E350" s="251"/>
      <c r="F350" s="251"/>
      <c r="G350" s="256"/>
      <c r="H350" s="256"/>
      <c r="I350" s="257"/>
      <c r="J350" s="251"/>
      <c r="K350" s="257"/>
      <c r="L350" s="251"/>
      <c r="M350" s="255"/>
    </row>
    <row r="351" spans="1:13">
      <c r="A351" s="254"/>
      <c r="B351" s="255"/>
      <c r="C351" s="251"/>
      <c r="E351" s="251"/>
      <c r="F351" s="251"/>
      <c r="G351" s="256"/>
      <c r="H351" s="256"/>
      <c r="I351" s="257"/>
      <c r="J351" s="251"/>
      <c r="K351" s="257"/>
      <c r="L351" s="251"/>
      <c r="M351" s="255"/>
    </row>
    <row r="352" spans="1:13">
      <c r="A352" s="254"/>
      <c r="B352" s="255"/>
      <c r="C352" s="251"/>
      <c r="E352" s="251"/>
      <c r="F352" s="251"/>
      <c r="G352" s="256"/>
      <c r="H352" s="256"/>
      <c r="I352" s="257"/>
      <c r="J352" s="251"/>
      <c r="K352" s="257"/>
      <c r="L352" s="251"/>
      <c r="M352" s="255"/>
    </row>
    <row r="353" spans="1:13">
      <c r="A353" s="254"/>
      <c r="B353" s="255"/>
      <c r="C353" s="251"/>
      <c r="E353" s="251"/>
      <c r="F353" s="251"/>
      <c r="G353" s="256"/>
      <c r="H353" s="256"/>
      <c r="I353" s="257"/>
      <c r="J353" s="251"/>
      <c r="K353" s="257"/>
      <c r="L353" s="251"/>
      <c r="M353" s="255"/>
    </row>
    <row r="354" spans="1:13">
      <c r="A354" s="254"/>
      <c r="B354" s="255"/>
      <c r="C354" s="251"/>
      <c r="E354" s="251"/>
      <c r="F354" s="251"/>
      <c r="G354" s="256"/>
      <c r="H354" s="256"/>
      <c r="I354" s="257"/>
      <c r="J354" s="251"/>
      <c r="K354" s="257"/>
      <c r="L354" s="251"/>
      <c r="M354" s="255"/>
    </row>
    <row r="355" spans="1:13">
      <c r="A355" s="254"/>
      <c r="B355" s="255"/>
      <c r="C355" s="251"/>
      <c r="E355" s="251"/>
      <c r="F355" s="251"/>
      <c r="G355" s="256"/>
      <c r="H355" s="256"/>
      <c r="I355" s="257"/>
      <c r="J355" s="251"/>
      <c r="K355" s="257"/>
      <c r="L355" s="251"/>
      <c r="M355" s="255"/>
    </row>
    <row r="356" spans="1:13">
      <c r="A356" s="254"/>
      <c r="B356" s="255"/>
      <c r="C356" s="251"/>
      <c r="E356" s="251"/>
      <c r="F356" s="251"/>
      <c r="G356" s="256"/>
      <c r="H356" s="256"/>
      <c r="I356" s="257"/>
      <c r="J356" s="251"/>
      <c r="K356" s="257"/>
      <c r="L356" s="251"/>
      <c r="M356" s="255"/>
    </row>
    <row r="357" spans="1:13">
      <c r="A357" s="254"/>
      <c r="B357" s="255"/>
      <c r="C357" s="251"/>
      <c r="E357" s="251"/>
      <c r="F357" s="251"/>
      <c r="G357" s="256"/>
      <c r="H357" s="256"/>
      <c r="I357" s="257"/>
      <c r="J357" s="251"/>
      <c r="K357" s="257"/>
      <c r="L357" s="251"/>
      <c r="M357" s="255"/>
    </row>
    <row r="358" spans="1:13">
      <c r="A358" s="254"/>
      <c r="B358" s="255"/>
      <c r="C358" s="251"/>
      <c r="E358" s="251"/>
      <c r="F358" s="251"/>
      <c r="G358" s="256"/>
      <c r="H358" s="256"/>
      <c r="I358" s="257"/>
      <c r="J358" s="251"/>
      <c r="K358" s="257"/>
      <c r="L358" s="251"/>
      <c r="M358" s="255"/>
    </row>
    <row r="359" spans="1:13">
      <c r="A359" s="254"/>
      <c r="B359" s="255"/>
      <c r="C359" s="251"/>
      <c r="E359" s="251"/>
      <c r="F359" s="251"/>
      <c r="G359" s="256"/>
      <c r="H359" s="256"/>
      <c r="I359" s="257"/>
      <c r="J359" s="251"/>
      <c r="K359" s="257"/>
      <c r="L359" s="251"/>
      <c r="M359" s="255"/>
    </row>
    <row r="360" spans="1:13">
      <c r="A360" s="254"/>
      <c r="B360" s="255"/>
      <c r="C360" s="251"/>
      <c r="E360" s="251"/>
      <c r="F360" s="251"/>
      <c r="G360" s="256"/>
      <c r="H360" s="256"/>
      <c r="I360" s="257"/>
      <c r="J360" s="251"/>
      <c r="K360" s="257"/>
      <c r="L360" s="251"/>
      <c r="M360" s="255"/>
    </row>
    <row r="361" spans="1:13">
      <c r="A361" s="254"/>
      <c r="B361" s="255"/>
      <c r="C361" s="251"/>
      <c r="E361" s="251"/>
      <c r="F361" s="251"/>
      <c r="G361" s="256"/>
      <c r="H361" s="256"/>
      <c r="I361" s="257"/>
      <c r="J361" s="251"/>
      <c r="K361" s="257"/>
      <c r="L361" s="251"/>
      <c r="M361" s="255"/>
    </row>
    <row r="362" spans="1:13">
      <c r="A362" s="254"/>
      <c r="B362" s="255"/>
      <c r="C362" s="251"/>
      <c r="E362" s="251"/>
      <c r="F362" s="251"/>
      <c r="G362" s="256"/>
      <c r="H362" s="256"/>
      <c r="I362" s="257"/>
      <c r="J362" s="251"/>
      <c r="K362" s="257"/>
      <c r="L362" s="251"/>
      <c r="M362" s="255"/>
    </row>
    <row r="363" spans="1:13">
      <c r="A363" s="254"/>
      <c r="B363" s="255"/>
      <c r="C363" s="251"/>
      <c r="E363" s="251"/>
      <c r="F363" s="251"/>
      <c r="G363" s="256"/>
      <c r="H363" s="256"/>
      <c r="I363" s="257"/>
      <c r="J363" s="251"/>
      <c r="K363" s="257"/>
      <c r="L363" s="251"/>
      <c r="M363" s="255"/>
    </row>
    <row r="364" spans="1:13">
      <c r="A364" s="254"/>
      <c r="B364" s="255"/>
      <c r="C364" s="251"/>
      <c r="E364" s="251"/>
      <c r="F364" s="251"/>
      <c r="G364" s="256"/>
      <c r="H364" s="256"/>
      <c r="I364" s="257"/>
      <c r="J364" s="251"/>
      <c r="K364" s="257"/>
      <c r="L364" s="251"/>
      <c r="M364" s="255"/>
    </row>
    <row r="365" spans="1:13">
      <c r="A365" s="254"/>
      <c r="B365" s="255"/>
      <c r="C365" s="251"/>
      <c r="E365" s="251"/>
      <c r="F365" s="251"/>
      <c r="G365" s="256"/>
      <c r="H365" s="256"/>
      <c r="I365" s="257"/>
      <c r="J365" s="251"/>
      <c r="K365" s="257"/>
      <c r="L365" s="251"/>
      <c r="M365" s="255"/>
    </row>
    <row r="366" spans="1:13">
      <c r="A366" s="254"/>
      <c r="B366" s="255"/>
      <c r="C366" s="251"/>
      <c r="E366" s="251"/>
      <c r="F366" s="251"/>
      <c r="G366" s="256"/>
      <c r="H366" s="256"/>
      <c r="I366" s="257"/>
      <c r="J366" s="251"/>
      <c r="K366" s="257"/>
      <c r="L366" s="251"/>
      <c r="M366" s="255"/>
    </row>
    <row r="367" spans="1:13">
      <c r="A367" s="254"/>
      <c r="B367" s="255"/>
      <c r="C367" s="251"/>
      <c r="E367" s="251"/>
      <c r="F367" s="251"/>
      <c r="G367" s="256"/>
      <c r="H367" s="256"/>
      <c r="I367" s="257"/>
      <c r="J367" s="251"/>
      <c r="K367" s="257"/>
      <c r="L367" s="251"/>
      <c r="M367" s="255"/>
    </row>
    <row r="368" spans="1:13">
      <c r="A368" s="254"/>
      <c r="B368" s="255"/>
      <c r="C368" s="251"/>
      <c r="E368" s="251"/>
      <c r="F368" s="251"/>
      <c r="G368" s="256"/>
      <c r="H368" s="256"/>
      <c r="I368" s="257"/>
      <c r="J368" s="251"/>
      <c r="K368" s="257"/>
      <c r="L368" s="251"/>
      <c r="M368" s="255"/>
    </row>
    <row r="369" spans="1:13">
      <c r="A369" s="254"/>
      <c r="B369" s="255"/>
      <c r="C369" s="251"/>
      <c r="E369" s="251"/>
      <c r="F369" s="251"/>
      <c r="G369" s="256"/>
      <c r="H369" s="256"/>
      <c r="I369" s="257"/>
      <c r="J369" s="251"/>
      <c r="K369" s="257"/>
      <c r="L369" s="251"/>
      <c r="M369" s="255"/>
    </row>
    <row r="370" spans="1:13">
      <c r="A370" s="254"/>
      <c r="B370" s="255"/>
      <c r="C370" s="251"/>
      <c r="E370" s="251"/>
      <c r="F370" s="251"/>
      <c r="G370" s="256"/>
      <c r="H370" s="256"/>
      <c r="I370" s="257"/>
      <c r="J370" s="251"/>
      <c r="K370" s="257"/>
      <c r="L370" s="251"/>
      <c r="M370" s="255"/>
    </row>
    <row r="371" spans="1:13">
      <c r="A371" s="254"/>
      <c r="B371" s="255"/>
      <c r="C371" s="251"/>
      <c r="E371" s="251"/>
      <c r="F371" s="251"/>
      <c r="G371" s="256"/>
      <c r="H371" s="256"/>
      <c r="I371" s="257"/>
      <c r="J371" s="251"/>
      <c r="K371" s="257"/>
      <c r="L371" s="251"/>
      <c r="M371" s="255"/>
    </row>
    <row r="372" spans="1:13">
      <c r="A372" s="254"/>
      <c r="B372" s="255"/>
      <c r="C372" s="251"/>
      <c r="E372" s="251"/>
      <c r="F372" s="251"/>
      <c r="G372" s="256"/>
      <c r="H372" s="256"/>
      <c r="I372" s="257"/>
      <c r="J372" s="251"/>
      <c r="K372" s="257"/>
      <c r="L372" s="251"/>
      <c r="M372" s="255"/>
    </row>
    <row r="373" spans="1:13">
      <c r="A373" s="254"/>
      <c r="B373" s="255"/>
      <c r="C373" s="251"/>
      <c r="E373" s="251"/>
      <c r="F373" s="251"/>
      <c r="G373" s="256"/>
      <c r="H373" s="256"/>
      <c r="I373" s="257"/>
      <c r="J373" s="251"/>
      <c r="K373" s="257"/>
      <c r="L373" s="251"/>
      <c r="M373" s="255"/>
    </row>
    <row r="374" spans="1:13">
      <c r="A374" s="254"/>
      <c r="B374" s="255"/>
      <c r="C374" s="251"/>
      <c r="E374" s="251"/>
      <c r="F374" s="251"/>
      <c r="G374" s="256"/>
      <c r="H374" s="256"/>
      <c r="I374" s="257"/>
      <c r="J374" s="251"/>
      <c r="K374" s="257"/>
      <c r="L374" s="251"/>
      <c r="M374" s="255"/>
    </row>
    <row r="375" spans="1:13">
      <c r="A375" s="254"/>
      <c r="B375" s="255"/>
      <c r="C375" s="251"/>
      <c r="E375" s="251"/>
      <c r="F375" s="251"/>
      <c r="G375" s="256"/>
      <c r="H375" s="256"/>
      <c r="I375" s="257"/>
      <c r="J375" s="251"/>
      <c r="K375" s="257"/>
      <c r="L375" s="251"/>
      <c r="M375" s="255"/>
    </row>
    <row r="376" spans="1:13">
      <c r="A376" s="254"/>
      <c r="B376" s="255"/>
      <c r="C376" s="251"/>
      <c r="E376" s="251"/>
      <c r="F376" s="251"/>
      <c r="G376" s="256"/>
      <c r="H376" s="256"/>
      <c r="I376" s="257"/>
      <c r="J376" s="251"/>
      <c r="K376" s="257"/>
      <c r="L376" s="251"/>
      <c r="M376" s="255"/>
    </row>
    <row r="377" spans="1:13">
      <c r="A377" s="254"/>
      <c r="B377" s="255"/>
      <c r="C377" s="251"/>
      <c r="E377" s="251"/>
      <c r="F377" s="251"/>
      <c r="G377" s="256"/>
      <c r="H377" s="256"/>
      <c r="I377" s="257"/>
      <c r="J377" s="251"/>
      <c r="K377" s="257"/>
      <c r="L377" s="251"/>
      <c r="M377" s="255"/>
    </row>
    <row r="378" spans="1:13">
      <c r="A378" s="254"/>
      <c r="B378" s="255"/>
      <c r="C378" s="251"/>
      <c r="E378" s="251"/>
      <c r="F378" s="251"/>
      <c r="G378" s="256"/>
      <c r="H378" s="256"/>
      <c r="I378" s="257"/>
      <c r="J378" s="251"/>
      <c r="K378" s="257"/>
      <c r="L378" s="251"/>
      <c r="M378" s="255"/>
    </row>
    <row r="379" spans="1:13">
      <c r="A379" s="254"/>
      <c r="B379" s="255"/>
      <c r="C379" s="251"/>
      <c r="E379" s="251"/>
      <c r="F379" s="251"/>
      <c r="G379" s="256"/>
      <c r="H379" s="256"/>
      <c r="I379" s="257"/>
      <c r="J379" s="251"/>
      <c r="K379" s="257"/>
      <c r="L379" s="251"/>
      <c r="M379" s="255"/>
    </row>
    <row r="380" spans="1:13">
      <c r="A380" s="254"/>
      <c r="B380" s="255"/>
      <c r="C380" s="251"/>
      <c r="E380" s="251"/>
      <c r="F380" s="251"/>
      <c r="G380" s="256"/>
      <c r="H380" s="256"/>
      <c r="I380" s="257"/>
      <c r="J380" s="251"/>
      <c r="K380" s="257"/>
      <c r="L380" s="251"/>
      <c r="M380" s="255"/>
    </row>
    <row r="381" spans="1:13">
      <c r="A381" s="254"/>
      <c r="B381" s="255"/>
      <c r="C381" s="251"/>
      <c r="E381" s="251"/>
      <c r="F381" s="251"/>
      <c r="G381" s="256"/>
      <c r="H381" s="256"/>
      <c r="I381" s="257"/>
      <c r="J381" s="251"/>
      <c r="K381" s="257"/>
      <c r="L381" s="251"/>
      <c r="M381" s="255"/>
    </row>
    <row r="382" spans="1:13">
      <c r="A382" s="254"/>
      <c r="B382" s="255"/>
      <c r="C382" s="251"/>
      <c r="E382" s="251"/>
      <c r="F382" s="251"/>
      <c r="G382" s="256"/>
      <c r="H382" s="256"/>
      <c r="I382" s="257"/>
      <c r="J382" s="251"/>
      <c r="K382" s="257"/>
      <c r="L382" s="251"/>
      <c r="M382" s="255"/>
    </row>
    <row r="383" spans="1:13">
      <c r="A383" s="254"/>
      <c r="B383" s="255"/>
      <c r="C383" s="251"/>
      <c r="E383" s="251"/>
      <c r="F383" s="251"/>
      <c r="G383" s="256"/>
      <c r="H383" s="256"/>
      <c r="I383" s="257"/>
      <c r="J383" s="251"/>
      <c r="K383" s="257"/>
      <c r="L383" s="251"/>
      <c r="M383" s="255"/>
    </row>
    <row r="384" spans="1:13">
      <c r="A384" s="254"/>
      <c r="B384" s="255"/>
      <c r="C384" s="251"/>
      <c r="E384" s="251"/>
      <c r="F384" s="251"/>
      <c r="G384" s="256"/>
      <c r="H384" s="256"/>
      <c r="I384" s="257"/>
      <c r="J384" s="251"/>
      <c r="K384" s="257"/>
      <c r="L384" s="251"/>
      <c r="M384" s="255"/>
    </row>
    <row r="385" spans="1:13">
      <c r="A385" s="254"/>
      <c r="B385" s="255"/>
      <c r="C385" s="251"/>
      <c r="E385" s="251"/>
      <c r="F385" s="251"/>
      <c r="G385" s="256"/>
      <c r="H385" s="256"/>
      <c r="I385" s="257"/>
      <c r="J385" s="251"/>
      <c r="K385" s="257"/>
      <c r="L385" s="251"/>
      <c r="M385" s="255"/>
    </row>
    <row r="386" spans="1:13">
      <c r="A386" s="254"/>
      <c r="B386" s="255"/>
      <c r="C386" s="251"/>
      <c r="E386" s="251"/>
      <c r="F386" s="251"/>
      <c r="G386" s="256"/>
      <c r="H386" s="256"/>
      <c r="I386" s="257"/>
      <c r="J386" s="251"/>
      <c r="K386" s="257"/>
      <c r="L386" s="251"/>
      <c r="M386" s="255"/>
    </row>
    <row r="387" spans="1:13">
      <c r="A387" s="254"/>
      <c r="B387" s="255"/>
      <c r="C387" s="251"/>
      <c r="E387" s="251"/>
      <c r="F387" s="251"/>
      <c r="G387" s="256"/>
      <c r="H387" s="256"/>
      <c r="I387" s="257"/>
      <c r="J387" s="251"/>
      <c r="K387" s="257"/>
      <c r="L387" s="251"/>
      <c r="M387" s="255"/>
    </row>
    <row r="388" spans="1:13">
      <c r="A388" s="254"/>
      <c r="B388" s="255"/>
      <c r="C388" s="251"/>
      <c r="E388" s="251"/>
      <c r="F388" s="251"/>
      <c r="G388" s="256"/>
      <c r="H388" s="256"/>
      <c r="I388" s="257"/>
      <c r="J388" s="251"/>
      <c r="K388" s="257"/>
      <c r="L388" s="251"/>
      <c r="M388" s="255"/>
    </row>
    <row r="389" spans="1:13">
      <c r="A389" s="254"/>
      <c r="B389" s="255"/>
      <c r="C389" s="251"/>
      <c r="E389" s="251"/>
      <c r="F389" s="251"/>
      <c r="G389" s="256"/>
      <c r="H389" s="256"/>
      <c r="I389" s="257"/>
      <c r="J389" s="251"/>
      <c r="K389" s="257"/>
      <c r="L389" s="251"/>
      <c r="M389" s="255"/>
    </row>
    <row r="390" spans="1:13">
      <c r="A390" s="254"/>
      <c r="B390" s="255"/>
      <c r="C390" s="251"/>
      <c r="E390" s="251"/>
      <c r="F390" s="251"/>
      <c r="G390" s="256"/>
      <c r="H390" s="256"/>
      <c r="I390" s="257"/>
      <c r="J390" s="251"/>
      <c r="K390" s="257"/>
      <c r="L390" s="251"/>
      <c r="M390" s="255"/>
    </row>
    <row r="391" spans="1:13">
      <c r="A391" s="254"/>
      <c r="B391" s="255"/>
      <c r="C391" s="251"/>
      <c r="E391" s="251"/>
      <c r="F391" s="251"/>
      <c r="G391" s="256"/>
      <c r="H391" s="256"/>
      <c r="I391" s="257"/>
      <c r="J391" s="251"/>
      <c r="K391" s="257"/>
      <c r="L391" s="251"/>
      <c r="M391" s="255"/>
    </row>
    <row r="392" spans="1:13">
      <c r="A392" s="254"/>
      <c r="B392" s="255"/>
      <c r="C392" s="251"/>
      <c r="E392" s="251"/>
      <c r="F392" s="251"/>
      <c r="G392" s="256"/>
      <c r="H392" s="256"/>
      <c r="I392" s="257"/>
      <c r="J392" s="251"/>
      <c r="K392" s="257"/>
      <c r="L392" s="251"/>
      <c r="M392" s="255"/>
    </row>
    <row r="393" spans="1:13">
      <c r="A393" s="254"/>
      <c r="B393" s="255"/>
      <c r="C393" s="251"/>
      <c r="E393" s="251"/>
      <c r="F393" s="251"/>
      <c r="G393" s="256"/>
      <c r="H393" s="256"/>
      <c r="I393" s="257"/>
      <c r="J393" s="251"/>
      <c r="K393" s="257"/>
      <c r="L393" s="251"/>
      <c r="M393" s="255"/>
    </row>
    <row r="394" spans="1:13">
      <c r="A394" s="254"/>
      <c r="B394" s="255"/>
      <c r="C394" s="251"/>
      <c r="E394" s="251"/>
      <c r="F394" s="251"/>
      <c r="G394" s="256"/>
      <c r="H394" s="256"/>
      <c r="I394" s="257"/>
      <c r="J394" s="251"/>
      <c r="K394" s="257"/>
      <c r="L394" s="251"/>
      <c r="M394" s="255"/>
    </row>
    <row r="395" spans="1:13">
      <c r="A395" s="254"/>
      <c r="B395" s="255"/>
      <c r="C395" s="251"/>
      <c r="E395" s="251"/>
      <c r="F395" s="251"/>
      <c r="G395" s="256"/>
      <c r="H395" s="256"/>
      <c r="I395" s="257"/>
      <c r="J395" s="251"/>
      <c r="K395" s="257"/>
      <c r="L395" s="251"/>
      <c r="M395" s="255"/>
    </row>
    <row r="396" spans="1:13">
      <c r="A396" s="254"/>
      <c r="B396" s="255"/>
      <c r="C396" s="251"/>
      <c r="E396" s="251"/>
      <c r="F396" s="251"/>
      <c r="G396" s="256"/>
      <c r="H396" s="256"/>
      <c r="I396" s="257"/>
      <c r="J396" s="251"/>
      <c r="K396" s="257"/>
      <c r="L396" s="251"/>
      <c r="M396" s="255"/>
    </row>
    <row r="397" spans="1:13">
      <c r="A397" s="254"/>
      <c r="B397" s="255"/>
      <c r="C397" s="251"/>
      <c r="E397" s="251"/>
      <c r="F397" s="251"/>
      <c r="G397" s="256"/>
      <c r="H397" s="256"/>
      <c r="I397" s="257"/>
      <c r="J397" s="251"/>
      <c r="K397" s="257"/>
      <c r="L397" s="251"/>
      <c r="M397" s="255"/>
    </row>
    <row r="398" spans="1:13">
      <c r="A398" s="254"/>
      <c r="B398" s="255"/>
      <c r="C398" s="251"/>
      <c r="E398" s="251"/>
      <c r="F398" s="251"/>
      <c r="G398" s="256"/>
      <c r="H398" s="256"/>
      <c r="I398" s="257"/>
      <c r="J398" s="251"/>
      <c r="K398" s="257"/>
      <c r="L398" s="251"/>
      <c r="M398" s="255"/>
    </row>
    <row r="399" spans="1:13">
      <c r="A399" s="254"/>
      <c r="B399" s="255"/>
      <c r="C399" s="251"/>
      <c r="E399" s="251"/>
      <c r="F399" s="251"/>
      <c r="G399" s="256"/>
      <c r="H399" s="256"/>
      <c r="I399" s="257"/>
      <c r="J399" s="251"/>
      <c r="K399" s="257"/>
      <c r="L399" s="251"/>
      <c r="M399" s="255"/>
    </row>
    <row r="400" spans="1:13">
      <c r="A400" s="254"/>
      <c r="B400" s="255"/>
      <c r="C400" s="251"/>
      <c r="E400" s="251"/>
      <c r="F400" s="251"/>
      <c r="G400" s="256"/>
      <c r="H400" s="256"/>
      <c r="I400" s="257"/>
      <c r="J400" s="251"/>
      <c r="K400" s="257"/>
      <c r="L400" s="251"/>
      <c r="M400" s="255"/>
    </row>
    <row r="401" spans="1:13">
      <c r="A401" s="254"/>
      <c r="B401" s="255"/>
      <c r="C401" s="251"/>
      <c r="E401" s="251"/>
      <c r="F401" s="251"/>
      <c r="G401" s="256"/>
      <c r="H401" s="256"/>
      <c r="I401" s="257"/>
      <c r="J401" s="251"/>
      <c r="K401" s="257"/>
      <c r="L401" s="251"/>
      <c r="M401" s="255"/>
    </row>
    <row r="402" spans="1:13">
      <c r="A402" s="254"/>
      <c r="B402" s="255"/>
      <c r="C402" s="251"/>
      <c r="E402" s="251"/>
      <c r="F402" s="251"/>
      <c r="G402" s="256"/>
      <c r="H402" s="256"/>
      <c r="I402" s="257"/>
      <c r="J402" s="251"/>
      <c r="K402" s="257"/>
      <c r="L402" s="251"/>
      <c r="M402" s="255"/>
    </row>
    <row r="403" spans="1:13">
      <c r="A403" s="254"/>
      <c r="B403" s="255"/>
      <c r="C403" s="251"/>
      <c r="E403" s="251"/>
      <c r="F403" s="251"/>
      <c r="G403" s="256"/>
      <c r="H403" s="256"/>
      <c r="I403" s="257"/>
      <c r="J403" s="251"/>
      <c r="K403" s="257"/>
      <c r="L403" s="251"/>
      <c r="M403" s="255"/>
    </row>
    <row r="404" spans="1:13">
      <c r="A404" s="254"/>
      <c r="B404" s="255"/>
      <c r="C404" s="251"/>
      <c r="E404" s="251"/>
      <c r="F404" s="251"/>
      <c r="G404" s="256"/>
      <c r="H404" s="256"/>
      <c r="I404" s="257"/>
      <c r="J404" s="251"/>
      <c r="K404" s="257"/>
      <c r="L404" s="251"/>
      <c r="M404" s="255"/>
    </row>
    <row r="405" spans="1:13">
      <c r="A405" s="254"/>
      <c r="B405" s="255"/>
      <c r="C405" s="251"/>
      <c r="E405" s="251"/>
      <c r="F405" s="251"/>
      <c r="G405" s="256"/>
      <c r="H405" s="256"/>
      <c r="I405" s="257"/>
      <c r="J405" s="251"/>
      <c r="K405" s="257"/>
      <c r="L405" s="251"/>
      <c r="M405" s="255"/>
    </row>
    <row r="406" spans="1:13">
      <c r="A406" s="254"/>
      <c r="B406" s="255"/>
      <c r="C406" s="251"/>
      <c r="E406" s="251"/>
      <c r="F406" s="251"/>
      <c r="G406" s="256"/>
      <c r="H406" s="256"/>
      <c r="I406" s="257"/>
      <c r="J406" s="251"/>
      <c r="K406" s="257"/>
      <c r="L406" s="251"/>
      <c r="M406" s="255"/>
    </row>
    <row r="407" spans="1:13">
      <c r="A407" s="254"/>
      <c r="B407" s="255"/>
      <c r="C407" s="251"/>
      <c r="E407" s="251"/>
      <c r="F407" s="251"/>
      <c r="G407" s="256"/>
      <c r="H407" s="256"/>
      <c r="I407" s="257"/>
      <c r="J407" s="251"/>
      <c r="K407" s="257"/>
      <c r="L407" s="251"/>
      <c r="M407" s="255"/>
    </row>
    <row r="408" spans="1:13">
      <c r="A408" s="254"/>
      <c r="B408" s="255"/>
      <c r="C408" s="251"/>
      <c r="E408" s="251"/>
      <c r="F408" s="251"/>
      <c r="G408" s="256"/>
      <c r="H408" s="256"/>
      <c r="I408" s="257"/>
      <c r="J408" s="251"/>
      <c r="K408" s="257"/>
      <c r="L408" s="251"/>
      <c r="M408" s="255"/>
    </row>
    <row r="409" spans="1:13">
      <c r="A409" s="254"/>
      <c r="B409" s="255"/>
      <c r="C409" s="251"/>
      <c r="E409" s="251"/>
      <c r="F409" s="251"/>
      <c r="G409" s="256"/>
      <c r="H409" s="256"/>
      <c r="I409" s="257"/>
      <c r="J409" s="251"/>
      <c r="K409" s="257"/>
      <c r="L409" s="251"/>
      <c r="M409" s="255"/>
    </row>
    <row r="410" spans="1:13">
      <c r="A410" s="254"/>
      <c r="B410" s="255"/>
      <c r="C410" s="251"/>
      <c r="E410" s="251"/>
      <c r="F410" s="251"/>
      <c r="G410" s="256"/>
      <c r="H410" s="256"/>
      <c r="I410" s="257"/>
      <c r="J410" s="251"/>
      <c r="K410" s="257"/>
      <c r="L410" s="251"/>
      <c r="M410" s="255"/>
    </row>
    <row r="411" spans="1:13">
      <c r="A411" s="254"/>
      <c r="B411" s="255"/>
      <c r="C411" s="251"/>
      <c r="E411" s="251"/>
      <c r="F411" s="251"/>
      <c r="G411" s="256"/>
      <c r="H411" s="256"/>
      <c r="I411" s="257"/>
      <c r="J411" s="251"/>
      <c r="K411" s="257"/>
      <c r="L411" s="251"/>
      <c r="M411" s="255"/>
    </row>
    <row r="412" spans="1:13">
      <c r="A412" s="254"/>
      <c r="B412" s="255"/>
      <c r="C412" s="251"/>
      <c r="E412" s="251"/>
      <c r="F412" s="251"/>
      <c r="G412" s="256"/>
      <c r="H412" s="256"/>
      <c r="I412" s="257"/>
      <c r="J412" s="251"/>
      <c r="K412" s="257"/>
      <c r="L412" s="251"/>
      <c r="M412" s="255"/>
    </row>
    <row r="413" spans="1:13">
      <c r="A413" s="254"/>
      <c r="B413" s="255"/>
      <c r="C413" s="251"/>
      <c r="E413" s="251"/>
      <c r="F413" s="251"/>
      <c r="G413" s="256"/>
      <c r="H413" s="256"/>
      <c r="I413" s="257"/>
      <c r="J413" s="251"/>
      <c r="K413" s="257"/>
      <c r="L413" s="251"/>
      <c r="M413" s="255"/>
    </row>
    <row r="414" spans="1:13">
      <c r="A414" s="254"/>
      <c r="B414" s="255"/>
      <c r="C414" s="251"/>
      <c r="E414" s="251"/>
      <c r="F414" s="251"/>
      <c r="G414" s="256"/>
      <c r="H414" s="256"/>
      <c r="I414" s="257"/>
      <c r="J414" s="251"/>
      <c r="K414" s="257"/>
      <c r="L414" s="251"/>
      <c r="M414" s="255"/>
    </row>
    <row r="415" spans="1:13">
      <c r="A415" s="254"/>
      <c r="B415" s="255"/>
      <c r="C415" s="251"/>
      <c r="E415" s="251"/>
      <c r="F415" s="251"/>
      <c r="G415" s="256"/>
      <c r="H415" s="256"/>
      <c r="I415" s="257"/>
      <c r="J415" s="251"/>
      <c r="K415" s="257"/>
      <c r="L415" s="251"/>
      <c r="M415" s="255"/>
    </row>
    <row r="416" spans="1:13">
      <c r="A416" s="254"/>
      <c r="B416" s="255"/>
      <c r="C416" s="251"/>
      <c r="E416" s="251"/>
      <c r="F416" s="251"/>
      <c r="G416" s="256"/>
      <c r="H416" s="256"/>
      <c r="I416" s="257"/>
      <c r="J416" s="251"/>
      <c r="K416" s="257"/>
      <c r="L416" s="251"/>
      <c r="M416" s="255"/>
    </row>
    <row r="417" spans="1:13">
      <c r="A417" s="254"/>
      <c r="B417" s="255"/>
      <c r="C417" s="251"/>
      <c r="E417" s="251"/>
      <c r="F417" s="251"/>
      <c r="G417" s="256"/>
      <c r="H417" s="256"/>
      <c r="I417" s="257"/>
      <c r="J417" s="251"/>
      <c r="K417" s="257"/>
      <c r="L417" s="251"/>
      <c r="M417" s="255"/>
    </row>
    <row r="418" spans="1:13">
      <c r="A418" s="254"/>
      <c r="B418" s="255"/>
      <c r="C418" s="251"/>
      <c r="E418" s="251"/>
      <c r="F418" s="251"/>
      <c r="G418" s="256"/>
      <c r="H418" s="256"/>
      <c r="I418" s="257"/>
      <c r="J418" s="251"/>
      <c r="K418" s="257"/>
      <c r="L418" s="251"/>
      <c r="M418" s="255"/>
    </row>
    <row r="419" spans="1:13">
      <c r="A419" s="254"/>
      <c r="B419" s="255"/>
      <c r="C419" s="251"/>
      <c r="E419" s="251"/>
      <c r="F419" s="251"/>
      <c r="G419" s="256"/>
      <c r="H419" s="256"/>
      <c r="I419" s="257"/>
      <c r="J419" s="251"/>
      <c r="K419" s="257"/>
      <c r="L419" s="251"/>
      <c r="M419" s="255"/>
    </row>
    <row r="420" spans="1:13">
      <c r="A420" s="254"/>
      <c r="B420" s="255"/>
      <c r="C420" s="251"/>
      <c r="E420" s="251"/>
      <c r="F420" s="251"/>
      <c r="G420" s="256"/>
      <c r="H420" s="256"/>
      <c r="I420" s="257"/>
      <c r="J420" s="251"/>
      <c r="K420" s="257"/>
      <c r="L420" s="251"/>
      <c r="M420" s="255"/>
    </row>
    <row r="421" spans="1:13">
      <c r="A421" s="254"/>
      <c r="B421" s="255"/>
      <c r="C421" s="251"/>
      <c r="E421" s="251"/>
      <c r="F421" s="251"/>
      <c r="G421" s="256"/>
      <c r="H421" s="256"/>
      <c r="I421" s="257"/>
      <c r="J421" s="251"/>
      <c r="K421" s="257"/>
      <c r="L421" s="251"/>
      <c r="M421" s="255"/>
    </row>
    <row r="422" spans="1:13">
      <c r="A422" s="254"/>
      <c r="B422" s="255"/>
      <c r="C422" s="251"/>
      <c r="E422" s="251"/>
      <c r="F422" s="251"/>
      <c r="G422" s="256"/>
      <c r="H422" s="256"/>
      <c r="I422" s="257"/>
      <c r="J422" s="251"/>
      <c r="K422" s="257"/>
      <c r="L422" s="251"/>
      <c r="M422" s="255"/>
    </row>
    <row r="423" spans="1:13">
      <c r="A423" s="254"/>
      <c r="B423" s="255"/>
      <c r="C423" s="251"/>
      <c r="E423" s="251"/>
      <c r="F423" s="251"/>
      <c r="G423" s="256"/>
      <c r="H423" s="256"/>
      <c r="I423" s="257"/>
      <c r="J423" s="251"/>
      <c r="K423" s="257"/>
      <c r="L423" s="251"/>
      <c r="M423" s="255"/>
    </row>
    <row r="424" spans="1:13">
      <c r="A424" s="254"/>
      <c r="B424" s="255"/>
      <c r="C424" s="251"/>
      <c r="E424" s="251"/>
      <c r="F424" s="251"/>
      <c r="G424" s="256"/>
      <c r="H424" s="256"/>
      <c r="I424" s="257"/>
      <c r="J424" s="251"/>
      <c r="K424" s="257"/>
      <c r="L424" s="251"/>
      <c r="M424" s="255"/>
    </row>
    <row r="425" spans="1:13">
      <c r="A425" s="254"/>
      <c r="B425" s="255"/>
      <c r="C425" s="251"/>
      <c r="E425" s="251"/>
      <c r="F425" s="251"/>
      <c r="G425" s="256"/>
      <c r="H425" s="256"/>
      <c r="I425" s="257"/>
      <c r="J425" s="251"/>
      <c r="K425" s="257"/>
      <c r="L425" s="251"/>
      <c r="M425" s="255"/>
    </row>
    <row r="426" spans="1:13">
      <c r="A426" s="254"/>
      <c r="B426" s="255"/>
      <c r="C426" s="251"/>
      <c r="E426" s="251"/>
      <c r="F426" s="251"/>
      <c r="G426" s="256"/>
      <c r="H426" s="256"/>
      <c r="I426" s="257"/>
      <c r="J426" s="251"/>
      <c r="K426" s="257"/>
      <c r="L426" s="251"/>
      <c r="M426" s="255"/>
    </row>
    <row r="427" spans="1:13">
      <c r="A427" s="254"/>
      <c r="B427" s="255"/>
      <c r="C427" s="251"/>
      <c r="E427" s="251"/>
      <c r="F427" s="251"/>
      <c r="G427" s="256"/>
      <c r="H427" s="256"/>
      <c r="I427" s="257"/>
      <c r="J427" s="251"/>
      <c r="K427" s="257"/>
      <c r="L427" s="251"/>
      <c r="M427" s="255"/>
    </row>
    <row r="428" spans="1:13">
      <c r="A428" s="254"/>
      <c r="B428" s="255"/>
      <c r="C428" s="251"/>
      <c r="E428" s="251"/>
      <c r="F428" s="251"/>
      <c r="G428" s="256"/>
      <c r="H428" s="256"/>
      <c r="I428" s="257"/>
      <c r="J428" s="251"/>
      <c r="K428" s="257"/>
      <c r="L428" s="251"/>
      <c r="M428" s="255"/>
    </row>
    <row r="429" spans="1:13">
      <c r="A429" s="254"/>
      <c r="B429" s="255"/>
      <c r="C429" s="251"/>
      <c r="E429" s="251"/>
      <c r="F429" s="251"/>
      <c r="G429" s="256"/>
      <c r="H429" s="256"/>
      <c r="I429" s="257"/>
      <c r="J429" s="251"/>
      <c r="K429" s="257"/>
      <c r="L429" s="251"/>
      <c r="M429" s="255"/>
    </row>
    <row r="430" spans="1:13">
      <c r="A430" s="254"/>
      <c r="B430" s="255"/>
      <c r="C430" s="251"/>
      <c r="E430" s="251"/>
      <c r="F430" s="251"/>
      <c r="G430" s="256"/>
      <c r="H430" s="256"/>
      <c r="I430" s="257"/>
      <c r="J430" s="251"/>
      <c r="K430" s="257"/>
      <c r="L430" s="251"/>
      <c r="M430" s="255"/>
    </row>
    <row r="431" spans="1:13">
      <c r="A431" s="254"/>
      <c r="B431" s="255"/>
      <c r="C431" s="251"/>
      <c r="E431" s="251"/>
      <c r="F431" s="251"/>
      <c r="G431" s="256"/>
      <c r="H431" s="256"/>
      <c r="I431" s="257"/>
      <c r="J431" s="251"/>
      <c r="K431" s="257"/>
      <c r="L431" s="251"/>
      <c r="M431" s="255"/>
    </row>
    <row r="432" spans="1:13">
      <c r="A432" s="254"/>
      <c r="B432" s="255"/>
      <c r="C432" s="251"/>
      <c r="E432" s="251"/>
      <c r="F432" s="251"/>
      <c r="G432" s="256"/>
      <c r="H432" s="256"/>
      <c r="I432" s="257"/>
      <c r="J432" s="251"/>
      <c r="K432" s="257"/>
      <c r="L432" s="251"/>
      <c r="M432" s="255"/>
    </row>
    <row r="433" spans="1:13">
      <c r="A433" s="254"/>
      <c r="B433" s="255"/>
      <c r="C433" s="251"/>
      <c r="E433" s="251"/>
      <c r="F433" s="251"/>
      <c r="G433" s="256"/>
      <c r="H433" s="256"/>
      <c r="I433" s="257"/>
      <c r="J433" s="251"/>
      <c r="K433" s="257"/>
      <c r="L433" s="251"/>
      <c r="M433" s="255"/>
    </row>
    <row r="434" spans="1:13">
      <c r="A434" s="254"/>
      <c r="B434" s="255"/>
      <c r="C434" s="251"/>
      <c r="E434" s="251"/>
      <c r="F434" s="251"/>
      <c r="G434" s="256"/>
      <c r="H434" s="256"/>
      <c r="I434" s="257"/>
      <c r="J434" s="251"/>
      <c r="K434" s="257"/>
      <c r="L434" s="251"/>
      <c r="M434" s="255"/>
    </row>
    <row r="435" spans="1:13">
      <c r="A435" s="254"/>
      <c r="B435" s="255"/>
      <c r="C435" s="251"/>
      <c r="E435" s="251"/>
      <c r="F435" s="251"/>
      <c r="G435" s="256"/>
      <c r="H435" s="256"/>
      <c r="I435" s="257"/>
      <c r="J435" s="251"/>
      <c r="K435" s="257"/>
      <c r="L435" s="251"/>
      <c r="M435" s="255"/>
    </row>
    <row r="436" spans="1:13">
      <c r="A436" s="254"/>
      <c r="B436" s="255"/>
      <c r="C436" s="251"/>
      <c r="E436" s="251"/>
      <c r="F436" s="251"/>
      <c r="G436" s="256"/>
      <c r="H436" s="256"/>
      <c r="I436" s="257"/>
      <c r="J436" s="251"/>
      <c r="K436" s="257"/>
      <c r="L436" s="251"/>
      <c r="M436" s="255"/>
    </row>
    <row r="437" spans="1:13">
      <c r="A437" s="254"/>
      <c r="B437" s="255"/>
      <c r="C437" s="251"/>
      <c r="E437" s="251"/>
      <c r="F437" s="251"/>
      <c r="G437" s="256"/>
      <c r="H437" s="256"/>
      <c r="I437" s="257"/>
      <c r="J437" s="251"/>
      <c r="K437" s="257"/>
      <c r="L437" s="251"/>
      <c r="M437" s="255"/>
    </row>
  </sheetData>
  <autoFilter ref="A8:M51"/>
  <mergeCells count="11">
    <mergeCell ref="M6:M7"/>
    <mergeCell ref="A2:M2"/>
    <mergeCell ref="A4:M4"/>
    <mergeCell ref="A6:A7"/>
    <mergeCell ref="B6:B7"/>
    <mergeCell ref="C6:C7"/>
    <mergeCell ref="D6:D7"/>
    <mergeCell ref="E6:F6"/>
    <mergeCell ref="G6:H6"/>
    <mergeCell ref="I6:J6"/>
    <mergeCell ref="K6:L6"/>
  </mergeCells>
  <pageMargins left="0.5" right="0.5" top="0.5" bottom="0.5" header="0.5" footer="0.25"/>
  <pageSetup scale="89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N584"/>
  <sheetViews>
    <sheetView tabSelected="1" zoomScaleNormal="100" zoomScaleSheetLayoutView="100" workbookViewId="0">
      <selection activeCell="E23" sqref="E23:E25"/>
    </sheetView>
  </sheetViews>
  <sheetFormatPr defaultColWidth="9.140625" defaultRowHeight="15"/>
  <cols>
    <col min="1" max="1" width="3.85546875" style="248" customWidth="1"/>
    <col min="2" max="2" width="8.5703125" style="258" customWidth="1"/>
    <col min="3" max="3" width="42.42578125" style="259" customWidth="1"/>
    <col min="4" max="4" width="8.7109375" style="251" customWidth="1"/>
    <col min="5" max="5" width="7.28515625" style="250" customWidth="1"/>
    <col min="6" max="6" width="9.85546875" style="250" customWidth="1"/>
    <col min="7" max="7" width="8.7109375" style="252" customWidth="1"/>
    <col min="8" max="8" width="9.5703125" style="252" customWidth="1"/>
    <col min="9" max="9" width="8.7109375" style="253" customWidth="1"/>
    <col min="10" max="10" width="7.85546875" style="250" customWidth="1"/>
    <col min="11" max="11" width="8.140625" style="253" customWidth="1"/>
    <col min="12" max="12" width="8.85546875" style="250" customWidth="1"/>
    <col min="13" max="13" width="10.42578125" style="250" customWidth="1"/>
  </cols>
  <sheetData>
    <row r="1" spans="1:14">
      <c r="A1" s="205"/>
      <c r="B1" s="206"/>
      <c r="C1" s="206"/>
      <c r="D1" s="206"/>
      <c r="E1" s="206"/>
      <c r="F1" s="206"/>
      <c r="G1" s="207"/>
      <c r="H1" s="207"/>
      <c r="I1" s="208"/>
      <c r="J1" s="206"/>
      <c r="K1" s="208"/>
      <c r="L1" s="206"/>
      <c r="M1" s="206"/>
    </row>
    <row r="2" spans="1:14" ht="16.5">
      <c r="A2" s="929" t="s">
        <v>139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</row>
    <row r="3" spans="1:14" ht="21">
      <c r="A3" s="209"/>
      <c r="B3" s="210"/>
      <c r="C3" s="210"/>
      <c r="D3" s="211"/>
      <c r="E3" s="211"/>
      <c r="F3" s="211"/>
      <c r="G3" s="212"/>
      <c r="H3" s="212"/>
      <c r="I3" s="213"/>
      <c r="J3" s="211"/>
      <c r="K3" s="213"/>
      <c r="L3" s="211"/>
      <c r="M3" s="211"/>
    </row>
    <row r="4" spans="1:14" ht="16.5">
      <c r="A4" s="929" t="s">
        <v>130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</row>
    <row r="5" spans="1:14" ht="21">
      <c r="A5" s="209"/>
      <c r="B5" s="210"/>
      <c r="C5" s="210"/>
      <c r="D5" s="211"/>
      <c r="E5" s="211"/>
      <c r="F5" s="211"/>
      <c r="G5" s="212"/>
      <c r="H5" s="212"/>
      <c r="I5" s="213"/>
      <c r="J5" s="211"/>
      <c r="K5" s="213"/>
      <c r="L5" s="211"/>
      <c r="M5" s="211"/>
    </row>
    <row r="6" spans="1:14">
      <c r="A6" s="932" t="s">
        <v>20</v>
      </c>
      <c r="B6" s="933" t="s">
        <v>131</v>
      </c>
      <c r="C6" s="933" t="s">
        <v>132</v>
      </c>
      <c r="D6" s="933" t="s">
        <v>133</v>
      </c>
      <c r="E6" s="934" t="s">
        <v>125</v>
      </c>
      <c r="F6" s="935"/>
      <c r="G6" s="933" t="s">
        <v>126</v>
      </c>
      <c r="H6" s="933"/>
      <c r="I6" s="933" t="s">
        <v>127</v>
      </c>
      <c r="J6" s="933"/>
      <c r="K6" s="933" t="s">
        <v>134</v>
      </c>
      <c r="L6" s="933"/>
      <c r="M6" s="930" t="s">
        <v>135</v>
      </c>
    </row>
    <row r="7" spans="1:14" ht="27">
      <c r="A7" s="932"/>
      <c r="B7" s="933"/>
      <c r="C7" s="933"/>
      <c r="D7" s="933"/>
      <c r="E7" s="192" t="s">
        <v>19</v>
      </c>
      <c r="F7" s="191" t="s">
        <v>0</v>
      </c>
      <c r="G7" s="192" t="s">
        <v>19</v>
      </c>
      <c r="H7" s="191" t="s">
        <v>0</v>
      </c>
      <c r="I7" s="192" t="s">
        <v>19</v>
      </c>
      <c r="J7" s="347" t="s">
        <v>0</v>
      </c>
      <c r="K7" s="192" t="s">
        <v>19</v>
      </c>
      <c r="L7" s="347" t="s">
        <v>0</v>
      </c>
      <c r="M7" s="931"/>
    </row>
    <row r="8" spans="1:14">
      <c r="A8" s="214">
        <v>1</v>
      </c>
      <c r="B8" s="214">
        <v>2</v>
      </c>
      <c r="C8" s="214">
        <v>3</v>
      </c>
      <c r="D8" s="215">
        <v>4</v>
      </c>
      <c r="E8" s="214">
        <v>5</v>
      </c>
      <c r="F8" s="216">
        <v>6</v>
      </c>
      <c r="G8" s="216">
        <v>7</v>
      </c>
      <c r="H8" s="217">
        <v>8</v>
      </c>
      <c r="I8" s="214">
        <v>9</v>
      </c>
      <c r="J8" s="217">
        <v>10</v>
      </c>
      <c r="K8" s="214">
        <v>11</v>
      </c>
      <c r="L8" s="214">
        <v>12</v>
      </c>
      <c r="M8" s="218">
        <v>13</v>
      </c>
    </row>
    <row r="9" spans="1:14">
      <c r="A9" s="222">
        <v>1</v>
      </c>
      <c r="B9" s="367" t="s">
        <v>336</v>
      </c>
      <c r="C9" s="877" t="s">
        <v>337</v>
      </c>
      <c r="D9" s="187" t="s">
        <v>23</v>
      </c>
      <c r="E9" s="47"/>
      <c r="F9" s="47">
        <v>2</v>
      </c>
      <c r="G9" s="45"/>
      <c r="H9" s="45"/>
      <c r="I9" s="45"/>
      <c r="J9" s="45"/>
      <c r="K9" s="45"/>
      <c r="L9" s="45"/>
      <c r="M9" s="45"/>
    </row>
    <row r="10" spans="1:14" s="551" customFormat="1" ht="16.5">
      <c r="A10" s="878"/>
      <c r="B10" s="470"/>
      <c r="C10" s="879" t="s">
        <v>6</v>
      </c>
      <c r="D10" s="549" t="s">
        <v>15</v>
      </c>
      <c r="E10" s="880">
        <v>33.200000000000003</v>
      </c>
      <c r="F10" s="880">
        <f>F9*E10</f>
        <v>66.400000000000006</v>
      </c>
      <c r="G10" s="881"/>
      <c r="H10" s="881"/>
      <c r="I10" s="881"/>
      <c r="J10" s="881"/>
      <c r="K10" s="881"/>
      <c r="L10" s="881"/>
      <c r="M10" s="881"/>
    </row>
    <row r="11" spans="1:14" s="551" customFormat="1" ht="15.75">
      <c r="A11" s="882"/>
      <c r="B11" s="470"/>
      <c r="C11" s="883" t="s">
        <v>8</v>
      </c>
      <c r="D11" s="884" t="s">
        <v>3</v>
      </c>
      <c r="E11" s="470">
        <v>4.8600000000000003</v>
      </c>
      <c r="F11" s="470">
        <f>E11*F9</f>
        <v>9.7200000000000006</v>
      </c>
      <c r="G11" s="466"/>
      <c r="H11" s="466"/>
      <c r="I11" s="466"/>
      <c r="J11" s="466"/>
      <c r="K11" s="466"/>
      <c r="L11" s="466"/>
      <c r="M11" s="707"/>
    </row>
    <row r="12" spans="1:14" s="44" customFormat="1" ht="30">
      <c r="A12" s="820"/>
      <c r="B12" s="694"/>
      <c r="C12" s="885" t="s">
        <v>339</v>
      </c>
      <c r="D12" s="96" t="s">
        <v>23</v>
      </c>
      <c r="E12" s="381"/>
      <c r="F12" s="353">
        <v>1</v>
      </c>
      <c r="G12" s="32"/>
      <c r="H12" s="39"/>
      <c r="I12" s="32"/>
      <c r="J12" s="32"/>
      <c r="K12" s="32"/>
      <c r="L12" s="32"/>
      <c r="M12" s="185"/>
    </row>
    <row r="13" spans="1:14" s="44" customFormat="1" ht="30">
      <c r="A13" s="820"/>
      <c r="B13" s="694"/>
      <c r="C13" s="885" t="s">
        <v>338</v>
      </c>
      <c r="D13" s="96" t="s">
        <v>23</v>
      </c>
      <c r="E13" s="381"/>
      <c r="F13" s="353">
        <v>1</v>
      </c>
      <c r="G13" s="32"/>
      <c r="H13" s="39"/>
      <c r="I13" s="32"/>
      <c r="J13" s="32"/>
      <c r="K13" s="32"/>
      <c r="L13" s="32"/>
      <c r="M13" s="185"/>
    </row>
    <row r="14" spans="1:14" s="551" customFormat="1" ht="15.75">
      <c r="A14" s="882"/>
      <c r="B14" s="470"/>
      <c r="C14" s="883" t="s">
        <v>4</v>
      </c>
      <c r="D14" s="884" t="s">
        <v>3</v>
      </c>
      <c r="E14" s="470">
        <v>4.0599999999999996</v>
      </c>
      <c r="F14" s="470">
        <f>E14*F8</f>
        <v>24.36</v>
      </c>
      <c r="G14" s="466"/>
      <c r="H14" s="466"/>
      <c r="I14" s="466"/>
      <c r="J14" s="466"/>
      <c r="K14" s="466"/>
      <c r="L14" s="466"/>
      <c r="M14" s="707"/>
    </row>
    <row r="15" spans="1:14" ht="16.5">
      <c r="A15" s="390"/>
      <c r="B15" s="223"/>
      <c r="C15" s="374"/>
      <c r="D15" s="96"/>
      <c r="E15" s="381"/>
      <c r="F15" s="353"/>
      <c r="G15" s="32"/>
      <c r="H15" s="39"/>
      <c r="I15" s="93"/>
      <c r="J15" s="93"/>
      <c r="K15" s="93"/>
      <c r="L15" s="93"/>
      <c r="M15" s="185"/>
    </row>
    <row r="16" spans="1:14" s="547" customFormat="1" ht="24" customHeight="1">
      <c r="A16" s="561">
        <v>2</v>
      </c>
      <c r="B16" s="562" t="s">
        <v>243</v>
      </c>
      <c r="C16" s="563" t="s">
        <v>244</v>
      </c>
      <c r="D16" s="562" t="s">
        <v>23</v>
      </c>
      <c r="E16" s="564"/>
      <c r="F16" s="561">
        <v>1</v>
      </c>
      <c r="G16" s="469"/>
      <c r="H16" s="469"/>
      <c r="I16" s="469"/>
      <c r="J16" s="469"/>
      <c r="K16" s="469"/>
      <c r="L16" s="469"/>
      <c r="M16" s="469"/>
      <c r="N16" s="546"/>
    </row>
    <row r="17" spans="1:14" s="557" customFormat="1" ht="28.9" customHeight="1">
      <c r="A17" s="554"/>
      <c r="B17" s="470"/>
      <c r="C17" s="555" t="s">
        <v>124</v>
      </c>
      <c r="D17" s="552" t="s">
        <v>15</v>
      </c>
      <c r="E17" s="470">
        <v>6.67</v>
      </c>
      <c r="F17" s="470">
        <f>E17*F16</f>
        <v>6.67</v>
      </c>
      <c r="G17" s="466"/>
      <c r="H17" s="466"/>
      <c r="I17" s="466"/>
      <c r="J17" s="466"/>
      <c r="K17" s="466"/>
      <c r="L17" s="466"/>
      <c r="M17" s="466"/>
      <c r="N17" s="556"/>
    </row>
    <row r="18" spans="1:14" s="551" customFormat="1" ht="15.75">
      <c r="A18" s="558"/>
      <c r="B18" s="559"/>
      <c r="C18" s="548" t="s">
        <v>8</v>
      </c>
      <c r="D18" s="549" t="s">
        <v>3</v>
      </c>
      <c r="E18" s="560">
        <v>0.51</v>
      </c>
      <c r="F18" s="560">
        <f>E18*F16</f>
        <v>0.51</v>
      </c>
      <c r="G18" s="464"/>
      <c r="H18" s="464"/>
      <c r="I18" s="464"/>
      <c r="J18" s="464"/>
      <c r="K18" s="464"/>
      <c r="L18" s="464"/>
      <c r="M18" s="464"/>
      <c r="N18" s="550"/>
    </row>
    <row r="19" spans="1:14" s="551" customFormat="1">
      <c r="A19" s="558"/>
      <c r="B19" s="771"/>
      <c r="C19" s="821" t="s">
        <v>245</v>
      </c>
      <c r="D19" s="470" t="s">
        <v>23</v>
      </c>
      <c r="E19" s="822">
        <v>1</v>
      </c>
      <c r="F19" s="558">
        <f>E19*F16</f>
        <v>1</v>
      </c>
      <c r="G19" s="464"/>
      <c r="H19" s="464"/>
      <c r="I19" s="464"/>
      <c r="J19" s="464"/>
      <c r="K19" s="464"/>
      <c r="L19" s="464"/>
      <c r="M19" s="466"/>
      <c r="N19" s="550"/>
    </row>
    <row r="20" spans="1:14" s="551" customFormat="1" ht="15.75">
      <c r="A20" s="553"/>
      <c r="B20" s="470"/>
      <c r="C20" s="548" t="s">
        <v>4</v>
      </c>
      <c r="D20" s="549" t="s">
        <v>3</v>
      </c>
      <c r="E20" s="470">
        <v>3.38</v>
      </c>
      <c r="F20" s="470">
        <f>E20*F16</f>
        <v>3.38</v>
      </c>
      <c r="G20" s="466"/>
      <c r="H20" s="466"/>
      <c r="I20" s="466"/>
      <c r="J20" s="466"/>
      <c r="K20" s="466"/>
      <c r="L20" s="466"/>
      <c r="M20" s="464"/>
      <c r="N20" s="550"/>
    </row>
    <row r="21" spans="1:14">
      <c r="A21" s="221"/>
      <c r="B21" s="48"/>
      <c r="C21" s="224" t="s">
        <v>1</v>
      </c>
      <c r="D21" s="225"/>
      <c r="E21" s="226"/>
      <c r="F21" s="226"/>
      <c r="G21" s="226"/>
      <c r="H21" s="226"/>
      <c r="I21" s="226"/>
      <c r="J21" s="226"/>
      <c r="K21" s="226"/>
      <c r="L21" s="226"/>
      <c r="M21" s="226"/>
    </row>
    <row r="22" spans="1:14">
      <c r="A22" s="375"/>
      <c r="B22" s="376"/>
      <c r="C22" s="377" t="s">
        <v>136</v>
      </c>
      <c r="D22" s="378"/>
      <c r="E22" s="379"/>
      <c r="F22" s="379"/>
      <c r="G22" s="379"/>
      <c r="H22" s="379"/>
      <c r="I22" s="379"/>
      <c r="J22" s="379"/>
      <c r="K22" s="379"/>
      <c r="L22" s="379"/>
      <c r="M22" s="379"/>
    </row>
    <row r="23" spans="1:14">
      <c r="A23" s="221"/>
      <c r="B23" s="96"/>
      <c r="C23" s="228" t="s">
        <v>137</v>
      </c>
      <c r="D23" s="227"/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14">
      <c r="A24" s="221"/>
      <c r="B24" s="96"/>
      <c r="C24" s="229" t="s">
        <v>1</v>
      </c>
      <c r="D24" s="227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4" ht="27">
      <c r="A25" s="221"/>
      <c r="B25" s="96"/>
      <c r="C25" s="191" t="s">
        <v>129</v>
      </c>
      <c r="D25" s="227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4">
      <c r="A26" s="187"/>
      <c r="B26" s="187"/>
      <c r="C26" s="380" t="s">
        <v>309</v>
      </c>
      <c r="D26" s="225"/>
      <c r="E26" s="226"/>
      <c r="F26" s="226"/>
      <c r="G26" s="226"/>
      <c r="H26" s="226"/>
      <c r="I26" s="226"/>
      <c r="J26" s="226"/>
      <c r="K26" s="226"/>
      <c r="L26" s="226"/>
      <c r="M26" s="226"/>
    </row>
    <row r="27" spans="1:14">
      <c r="A27" s="230"/>
      <c r="B27" s="231"/>
      <c r="C27" s="232" t="s">
        <v>310</v>
      </c>
      <c r="D27" s="96"/>
      <c r="E27" s="107"/>
      <c r="F27" s="233"/>
      <c r="G27" s="233"/>
      <c r="H27" s="219"/>
      <c r="I27" s="185"/>
      <c r="J27" s="219"/>
      <c r="K27" s="185"/>
      <c r="L27" s="219"/>
      <c r="M27" s="185"/>
    </row>
    <row r="28" spans="1:14">
      <c r="A28" s="195"/>
      <c r="B28" s="241"/>
      <c r="C28" s="243"/>
      <c r="D28" s="242"/>
      <c r="E28" s="243"/>
      <c r="F28" s="243"/>
      <c r="G28" s="244"/>
      <c r="H28" s="244"/>
      <c r="I28" s="245"/>
      <c r="J28" s="243"/>
      <c r="K28" s="245"/>
      <c r="L28" s="243"/>
      <c r="M28" s="243"/>
    </row>
    <row r="29" spans="1:14">
      <c r="A29" s="195"/>
      <c r="B29" s="241"/>
      <c r="C29" s="243"/>
      <c r="D29" s="242"/>
      <c r="E29" s="243"/>
      <c r="F29" s="243"/>
      <c r="G29" s="244"/>
      <c r="H29" s="244"/>
      <c r="I29" s="245"/>
      <c r="J29" s="243"/>
      <c r="K29" s="245"/>
      <c r="L29" s="243"/>
      <c r="M29" s="243"/>
    </row>
    <row r="30" spans="1:14">
      <c r="A30" s="195"/>
      <c r="B30" s="241"/>
      <c r="C30" s="243"/>
      <c r="D30" s="242"/>
      <c r="E30" s="243"/>
      <c r="F30" s="243"/>
      <c r="G30" s="244"/>
      <c r="H30" s="244"/>
      <c r="I30" s="245"/>
      <c r="J30" s="243"/>
      <c r="K30" s="245"/>
      <c r="L30" s="243"/>
      <c r="M30" s="243"/>
    </row>
    <row r="31" spans="1:14">
      <c r="A31" s="195"/>
      <c r="B31" s="241"/>
      <c r="C31" s="243"/>
      <c r="D31" s="242"/>
      <c r="E31" s="243"/>
      <c r="F31" s="243"/>
      <c r="G31" s="244"/>
      <c r="H31" s="244"/>
      <c r="I31" s="245"/>
      <c r="J31" s="243"/>
      <c r="K31" s="245"/>
      <c r="L31" s="243"/>
      <c r="M31" s="243"/>
    </row>
    <row r="32" spans="1:14">
      <c r="A32" s="195"/>
      <c r="B32" s="241"/>
      <c r="C32" s="243"/>
      <c r="D32" s="242"/>
      <c r="E32" s="243"/>
      <c r="F32" s="243"/>
      <c r="G32" s="244"/>
      <c r="H32" s="244"/>
      <c r="I32" s="245"/>
      <c r="J32" s="243"/>
      <c r="K32" s="245"/>
      <c r="L32" s="243"/>
      <c r="M32" s="243"/>
    </row>
    <row r="33" spans="1:13">
      <c r="A33" s="195"/>
      <c r="B33" s="241"/>
      <c r="C33" s="243"/>
      <c r="D33" s="242"/>
      <c r="E33" s="243"/>
      <c r="F33" s="243"/>
      <c r="G33" s="244"/>
      <c r="H33" s="244"/>
      <c r="I33" s="245"/>
      <c r="J33" s="243"/>
      <c r="K33" s="245"/>
      <c r="L33" s="243"/>
      <c r="M33" s="243"/>
    </row>
    <row r="34" spans="1:13">
      <c r="A34" s="195"/>
      <c r="B34" s="241"/>
      <c r="C34" s="243"/>
      <c r="D34" s="242"/>
      <c r="E34" s="243"/>
      <c r="F34" s="243"/>
      <c r="G34" s="244"/>
      <c r="H34" s="244"/>
      <c r="I34" s="245"/>
      <c r="J34" s="243"/>
      <c r="K34" s="245"/>
      <c r="L34" s="243"/>
      <c r="M34" s="243"/>
    </row>
    <row r="35" spans="1:13">
      <c r="A35" s="195"/>
      <c r="B35" s="241"/>
      <c r="C35" s="243"/>
      <c r="D35" s="242"/>
      <c r="E35" s="243"/>
      <c r="F35" s="243"/>
      <c r="G35" s="244"/>
      <c r="H35" s="244"/>
      <c r="I35" s="245"/>
      <c r="J35" s="243"/>
      <c r="K35" s="245"/>
      <c r="L35" s="243"/>
      <c r="M35" s="243"/>
    </row>
    <row r="36" spans="1:13">
      <c r="A36" s="195"/>
      <c r="B36" s="241"/>
      <c r="C36" s="243"/>
      <c r="D36" s="242"/>
      <c r="E36" s="243"/>
      <c r="F36" s="243"/>
      <c r="G36" s="244"/>
      <c r="H36" s="244"/>
      <c r="I36" s="245"/>
      <c r="J36" s="243"/>
      <c r="K36" s="245"/>
      <c r="L36" s="243"/>
      <c r="M36" s="243"/>
    </row>
    <row r="37" spans="1:13">
      <c r="A37" s="195"/>
      <c r="B37" s="241"/>
      <c r="C37" s="243"/>
      <c r="D37" s="242"/>
      <c r="E37" s="243"/>
      <c r="F37" s="243"/>
      <c r="G37" s="244"/>
      <c r="H37" s="244"/>
      <c r="I37" s="245"/>
      <c r="J37" s="243"/>
      <c r="K37" s="245"/>
      <c r="L37" s="243"/>
      <c r="M37" s="243"/>
    </row>
    <row r="38" spans="1:13">
      <c r="A38" s="195"/>
      <c r="B38" s="241"/>
      <c r="C38" s="243"/>
      <c r="D38" s="242"/>
      <c r="E38" s="243"/>
      <c r="F38" s="243"/>
      <c r="G38" s="244"/>
      <c r="H38" s="244"/>
      <c r="I38" s="245"/>
      <c r="J38" s="243"/>
      <c r="K38" s="245"/>
      <c r="L38" s="243"/>
      <c r="M38" s="243"/>
    </row>
    <row r="39" spans="1:13">
      <c r="A39" s="195"/>
      <c r="B39" s="241"/>
      <c r="C39" s="243"/>
      <c r="D39" s="242"/>
      <c r="E39" s="243"/>
      <c r="F39" s="243"/>
      <c r="G39" s="244"/>
      <c r="H39" s="244"/>
      <c r="I39" s="245"/>
      <c r="J39" s="243"/>
      <c r="K39" s="245"/>
      <c r="L39" s="243"/>
      <c r="M39" s="243"/>
    </row>
    <row r="40" spans="1:13">
      <c r="A40" s="195"/>
      <c r="B40" s="241"/>
      <c r="C40" s="243"/>
      <c r="D40" s="242"/>
      <c r="E40" s="243"/>
      <c r="F40" s="243"/>
      <c r="G40" s="244"/>
      <c r="H40" s="244"/>
      <c r="I40" s="245"/>
      <c r="J40" s="243"/>
      <c r="K40" s="245"/>
      <c r="L40" s="243"/>
      <c r="M40" s="243"/>
    </row>
    <row r="41" spans="1:13">
      <c r="A41" s="195"/>
      <c r="B41" s="241"/>
      <c r="C41" s="243"/>
      <c r="D41" s="242"/>
      <c r="E41" s="243"/>
      <c r="F41" s="243"/>
      <c r="G41" s="244"/>
      <c r="H41" s="244"/>
      <c r="I41" s="245"/>
      <c r="J41" s="243"/>
      <c r="K41" s="245"/>
      <c r="L41" s="243"/>
      <c r="M41" s="243"/>
    </row>
    <row r="42" spans="1:13">
      <c r="A42" s="195"/>
      <c r="B42" s="241"/>
      <c r="C42" s="243"/>
      <c r="D42" s="242"/>
      <c r="E42" s="243"/>
      <c r="F42" s="243"/>
      <c r="G42" s="244"/>
      <c r="H42" s="244"/>
      <c r="I42" s="245"/>
      <c r="J42" s="243"/>
      <c r="K42" s="245"/>
      <c r="L42" s="243"/>
      <c r="M42" s="243"/>
    </row>
    <row r="43" spans="1:13">
      <c r="A43" s="195"/>
      <c r="B43" s="241"/>
      <c r="C43" s="243"/>
      <c r="D43" s="242"/>
      <c r="E43" s="243"/>
      <c r="F43" s="243"/>
      <c r="G43" s="244"/>
      <c r="H43" s="244"/>
      <c r="I43" s="245"/>
      <c r="J43" s="243"/>
      <c r="K43" s="245"/>
      <c r="L43" s="243"/>
      <c r="M43" s="243"/>
    </row>
    <row r="44" spans="1:13">
      <c r="A44" s="195"/>
      <c r="B44" s="241"/>
      <c r="C44" s="243"/>
      <c r="D44" s="242"/>
      <c r="E44" s="243"/>
      <c r="F44" s="243"/>
      <c r="G44" s="244"/>
      <c r="H44" s="244"/>
      <c r="I44" s="245"/>
      <c r="J44" s="243"/>
      <c r="K44" s="245"/>
      <c r="L44" s="243"/>
      <c r="M44" s="243"/>
    </row>
    <row r="45" spans="1:13">
      <c r="A45" s="195"/>
      <c r="B45" s="241"/>
      <c r="C45" s="243"/>
      <c r="D45" s="242"/>
      <c r="E45" s="243"/>
      <c r="F45" s="243"/>
      <c r="G45" s="244"/>
      <c r="H45" s="244"/>
      <c r="I45" s="245"/>
      <c r="J45" s="243"/>
      <c r="K45" s="245"/>
      <c r="L45" s="243"/>
      <c r="M45" s="243"/>
    </row>
    <row r="46" spans="1:13">
      <c r="A46" s="195"/>
      <c r="B46" s="241"/>
      <c r="C46" s="243"/>
      <c r="D46" s="242"/>
      <c r="E46" s="243"/>
      <c r="F46" s="243"/>
      <c r="G46" s="244"/>
      <c r="H46" s="244"/>
      <c r="I46" s="245"/>
      <c r="J46" s="243"/>
      <c r="K46" s="245"/>
      <c r="L46" s="243"/>
      <c r="M46" s="243"/>
    </row>
    <row r="47" spans="1:13">
      <c r="A47" s="195"/>
      <c r="B47" s="241"/>
      <c r="C47" s="243"/>
      <c r="D47" s="242"/>
      <c r="E47" s="243"/>
      <c r="F47" s="243"/>
      <c r="G47" s="244"/>
      <c r="H47" s="244"/>
      <c r="I47" s="245"/>
      <c r="J47" s="243"/>
      <c r="K47" s="245"/>
      <c r="L47" s="243"/>
      <c r="M47" s="243"/>
    </row>
    <row r="48" spans="1:13">
      <c r="A48" s="195"/>
      <c r="B48" s="241"/>
      <c r="C48" s="243"/>
      <c r="D48" s="242"/>
      <c r="E48" s="243"/>
      <c r="F48" s="243"/>
      <c r="G48" s="244"/>
      <c r="H48" s="244"/>
      <c r="I48" s="245"/>
      <c r="J48" s="243"/>
      <c r="K48" s="245"/>
      <c r="L48" s="243"/>
      <c r="M48" s="243"/>
    </row>
    <row r="49" spans="1:13">
      <c r="A49" s="195"/>
      <c r="B49" s="241"/>
      <c r="C49" s="243"/>
      <c r="D49" s="242"/>
      <c r="E49" s="243"/>
      <c r="F49" s="243"/>
      <c r="G49" s="244"/>
      <c r="H49" s="244"/>
      <c r="I49" s="245"/>
      <c r="J49" s="243"/>
      <c r="K49" s="245"/>
      <c r="L49" s="243"/>
      <c r="M49" s="243"/>
    </row>
    <row r="50" spans="1:13">
      <c r="A50" s="195"/>
      <c r="B50" s="241"/>
      <c r="C50" s="243"/>
      <c r="D50" s="242"/>
      <c r="E50" s="243"/>
      <c r="F50" s="243"/>
      <c r="G50" s="244"/>
      <c r="H50" s="244"/>
      <c r="I50" s="245"/>
      <c r="J50" s="243"/>
      <c r="K50" s="245"/>
      <c r="L50" s="243"/>
      <c r="M50" s="243"/>
    </row>
    <row r="51" spans="1:13">
      <c r="A51" s="195"/>
      <c r="B51" s="241"/>
      <c r="C51" s="243"/>
      <c r="D51" s="242"/>
      <c r="E51" s="243"/>
      <c r="F51" s="243"/>
      <c r="G51" s="244"/>
      <c r="H51" s="244"/>
      <c r="I51" s="245"/>
      <c r="J51" s="243"/>
      <c r="K51" s="245"/>
      <c r="L51" s="243"/>
      <c r="M51" s="243"/>
    </row>
    <row r="52" spans="1:13">
      <c r="A52" s="195"/>
      <c r="B52" s="241"/>
      <c r="C52" s="243"/>
      <c r="D52" s="242"/>
      <c r="E52" s="243"/>
      <c r="F52" s="243"/>
      <c r="G52" s="244"/>
      <c r="H52" s="244"/>
      <c r="I52" s="245"/>
      <c r="J52" s="243"/>
      <c r="K52" s="245"/>
      <c r="L52" s="243"/>
      <c r="M52" s="243"/>
    </row>
    <row r="53" spans="1:13">
      <c r="A53" s="195"/>
      <c r="B53" s="241"/>
      <c r="C53" s="243"/>
      <c r="D53" s="242"/>
      <c r="E53" s="243"/>
      <c r="F53" s="243"/>
      <c r="G53" s="244"/>
      <c r="H53" s="244"/>
      <c r="I53" s="245"/>
      <c r="J53" s="243"/>
      <c r="K53" s="245"/>
      <c r="L53" s="243"/>
      <c r="M53" s="243"/>
    </row>
    <row r="54" spans="1:13">
      <c r="A54" s="195"/>
      <c r="B54" s="241"/>
      <c r="C54" s="243"/>
      <c r="D54" s="242"/>
      <c r="E54" s="243"/>
      <c r="F54" s="243"/>
      <c r="G54" s="244"/>
      <c r="H54" s="244"/>
      <c r="I54" s="245"/>
      <c r="J54" s="243"/>
      <c r="K54" s="245"/>
      <c r="L54" s="243"/>
      <c r="M54" s="243"/>
    </row>
    <row r="55" spans="1:13">
      <c r="A55" s="195"/>
      <c r="B55" s="241"/>
      <c r="C55" s="243"/>
      <c r="D55" s="242"/>
      <c r="E55" s="243"/>
      <c r="F55" s="243"/>
      <c r="G55" s="244"/>
      <c r="H55" s="244"/>
      <c r="I55" s="245"/>
      <c r="J55" s="243"/>
      <c r="K55" s="245"/>
      <c r="L55" s="243"/>
      <c r="M55" s="243"/>
    </row>
    <row r="56" spans="1:13">
      <c r="A56" s="195"/>
      <c r="B56" s="241"/>
      <c r="C56" s="243"/>
      <c r="D56" s="242"/>
      <c r="E56" s="243"/>
      <c r="F56" s="243"/>
      <c r="G56" s="244"/>
      <c r="H56" s="244"/>
      <c r="I56" s="245"/>
      <c r="J56" s="243"/>
      <c r="K56" s="245"/>
      <c r="L56" s="243"/>
      <c r="M56" s="243"/>
    </row>
    <row r="57" spans="1:13">
      <c r="A57" s="195"/>
      <c r="B57" s="241"/>
      <c r="C57" s="243"/>
      <c r="D57" s="242"/>
      <c r="E57" s="243"/>
      <c r="F57" s="243"/>
      <c r="G57" s="244"/>
      <c r="H57" s="244"/>
      <c r="I57" s="245"/>
      <c r="J57" s="243"/>
      <c r="K57" s="245"/>
      <c r="L57" s="243"/>
      <c r="M57" s="243"/>
    </row>
    <row r="58" spans="1:13">
      <c r="A58" s="195"/>
      <c r="B58" s="241"/>
      <c r="C58" s="243"/>
      <c r="D58" s="242"/>
      <c r="E58" s="243"/>
      <c r="F58" s="243"/>
      <c r="G58" s="244"/>
      <c r="H58" s="244"/>
      <c r="I58" s="245"/>
      <c r="J58" s="243"/>
      <c r="K58" s="245"/>
      <c r="L58" s="243"/>
      <c r="M58" s="243"/>
    </row>
    <row r="59" spans="1:13">
      <c r="A59" s="195"/>
      <c r="B59" s="241"/>
      <c r="C59" s="243"/>
      <c r="D59" s="242"/>
      <c r="E59" s="243"/>
      <c r="F59" s="243"/>
      <c r="G59" s="244"/>
      <c r="H59" s="244"/>
      <c r="I59" s="245"/>
      <c r="J59" s="243"/>
      <c r="K59" s="245"/>
      <c r="L59" s="243"/>
      <c r="M59" s="243"/>
    </row>
    <row r="60" spans="1:13">
      <c r="A60" s="195"/>
      <c r="B60" s="241"/>
      <c r="C60" s="243"/>
      <c r="D60" s="242"/>
      <c r="E60" s="243"/>
      <c r="F60" s="243"/>
      <c r="G60" s="244"/>
      <c r="H60" s="244"/>
      <c r="I60" s="245"/>
      <c r="J60" s="243"/>
      <c r="K60" s="245"/>
      <c r="L60" s="243"/>
      <c r="M60" s="243"/>
    </row>
    <row r="61" spans="1:13">
      <c r="A61" s="195"/>
      <c r="B61" s="241"/>
      <c r="C61" s="243"/>
      <c r="D61" s="242"/>
      <c r="E61" s="243"/>
      <c r="F61" s="243"/>
      <c r="G61" s="244"/>
      <c r="H61" s="244"/>
      <c r="I61" s="245"/>
      <c r="J61" s="243"/>
      <c r="K61" s="245"/>
      <c r="L61" s="243"/>
      <c r="M61" s="243"/>
    </row>
    <row r="62" spans="1:13">
      <c r="A62" s="195"/>
      <c r="B62" s="241"/>
      <c r="C62" s="243"/>
      <c r="D62" s="242"/>
      <c r="E62" s="243"/>
      <c r="F62" s="243"/>
      <c r="G62" s="244"/>
      <c r="H62" s="244"/>
      <c r="I62" s="245"/>
      <c r="J62" s="243"/>
      <c r="K62" s="245"/>
      <c r="L62" s="243"/>
      <c r="M62" s="243"/>
    </row>
    <row r="63" spans="1:13">
      <c r="A63" s="195"/>
      <c r="B63" s="241"/>
      <c r="C63" s="243"/>
      <c r="D63" s="242"/>
      <c r="E63" s="243"/>
      <c r="F63" s="243"/>
      <c r="G63" s="244"/>
      <c r="H63" s="244"/>
      <c r="I63" s="245"/>
      <c r="J63" s="243"/>
      <c r="K63" s="245"/>
      <c r="L63" s="243"/>
      <c r="M63" s="243"/>
    </row>
    <row r="64" spans="1:13">
      <c r="A64" s="195"/>
      <c r="B64" s="241"/>
      <c r="C64" s="243"/>
      <c r="D64" s="242"/>
      <c r="E64" s="243"/>
      <c r="F64" s="243"/>
      <c r="G64" s="244"/>
      <c r="H64" s="244"/>
      <c r="I64" s="245"/>
      <c r="J64" s="243"/>
      <c r="K64" s="245"/>
      <c r="L64" s="243"/>
      <c r="M64" s="243"/>
    </row>
    <row r="65" spans="1:13">
      <c r="A65" s="195"/>
      <c r="B65" s="241"/>
      <c r="C65" s="243"/>
      <c r="D65" s="242"/>
      <c r="E65" s="243"/>
      <c r="F65" s="243"/>
      <c r="G65" s="244"/>
      <c r="H65" s="244"/>
      <c r="I65" s="245"/>
      <c r="J65" s="243"/>
      <c r="K65" s="245"/>
      <c r="L65" s="243"/>
      <c r="M65" s="243"/>
    </row>
    <row r="66" spans="1:13">
      <c r="A66" s="195"/>
      <c r="B66" s="241"/>
      <c r="C66" s="243"/>
      <c r="D66" s="242"/>
      <c r="E66" s="243"/>
      <c r="F66" s="243"/>
      <c r="G66" s="244"/>
      <c r="H66" s="244"/>
      <c r="I66" s="245"/>
      <c r="J66" s="243"/>
      <c r="K66" s="245"/>
      <c r="L66" s="243"/>
      <c r="M66" s="243"/>
    </row>
    <row r="67" spans="1:13">
      <c r="A67" s="195"/>
      <c r="B67" s="241"/>
      <c r="C67" s="243"/>
      <c r="D67" s="242"/>
      <c r="E67" s="243"/>
      <c r="F67" s="243"/>
      <c r="G67" s="244"/>
      <c r="H67" s="244"/>
      <c r="I67" s="245"/>
      <c r="J67" s="243"/>
      <c r="K67" s="245"/>
      <c r="L67" s="243"/>
      <c r="M67" s="243"/>
    </row>
    <row r="68" spans="1:13">
      <c r="A68" s="195"/>
      <c r="B68" s="241"/>
      <c r="C68" s="243"/>
      <c r="D68" s="242"/>
      <c r="E68" s="243"/>
      <c r="F68" s="243"/>
      <c r="G68" s="244"/>
      <c r="H68" s="244"/>
      <c r="I68" s="245"/>
      <c r="J68" s="243"/>
      <c r="K68" s="245"/>
      <c r="L68" s="243"/>
      <c r="M68" s="243"/>
    </row>
    <row r="69" spans="1:13">
      <c r="A69" s="195"/>
      <c r="B69" s="241"/>
      <c r="C69" s="243"/>
      <c r="D69" s="242"/>
      <c r="E69" s="243"/>
      <c r="F69" s="243"/>
      <c r="G69" s="244"/>
      <c r="H69" s="244"/>
      <c r="I69" s="245"/>
      <c r="J69" s="243"/>
      <c r="K69" s="245"/>
      <c r="L69" s="243"/>
      <c r="M69" s="243"/>
    </row>
    <row r="70" spans="1:13">
      <c r="A70" s="195"/>
      <c r="B70" s="241"/>
      <c r="C70" s="243"/>
      <c r="D70" s="242"/>
      <c r="E70" s="243"/>
      <c r="F70" s="243"/>
      <c r="G70" s="244"/>
      <c r="H70" s="244"/>
      <c r="I70" s="245"/>
      <c r="J70" s="243"/>
      <c r="K70" s="245"/>
      <c r="L70" s="243"/>
      <c r="M70" s="243"/>
    </row>
    <row r="71" spans="1:13">
      <c r="A71" s="195"/>
      <c r="B71" s="241"/>
      <c r="C71" s="243"/>
      <c r="D71" s="242"/>
      <c r="E71" s="243"/>
      <c r="F71" s="243"/>
      <c r="G71" s="244"/>
      <c r="H71" s="244"/>
      <c r="I71" s="245"/>
      <c r="J71" s="243"/>
      <c r="K71" s="245"/>
      <c r="L71" s="243"/>
      <c r="M71" s="243"/>
    </row>
    <row r="72" spans="1:13">
      <c r="A72" s="195"/>
      <c r="B72" s="241"/>
      <c r="C72" s="243"/>
      <c r="D72" s="242"/>
      <c r="E72" s="243"/>
      <c r="F72" s="243"/>
      <c r="G72" s="244"/>
      <c r="H72" s="244"/>
      <c r="I72" s="245"/>
      <c r="J72" s="243"/>
      <c r="K72" s="245"/>
      <c r="L72" s="243"/>
      <c r="M72" s="243"/>
    </row>
    <row r="73" spans="1:13">
      <c r="A73" s="195"/>
      <c r="B73" s="241"/>
      <c r="C73" s="243"/>
      <c r="D73" s="242"/>
      <c r="E73" s="243"/>
      <c r="F73" s="243"/>
      <c r="G73" s="244"/>
      <c r="H73" s="244"/>
      <c r="I73" s="245"/>
      <c r="J73" s="243"/>
      <c r="K73" s="245"/>
      <c r="L73" s="243"/>
      <c r="M73" s="243"/>
    </row>
    <row r="74" spans="1:13">
      <c r="A74" s="195"/>
      <c r="B74" s="241"/>
      <c r="C74" s="243"/>
      <c r="D74" s="242"/>
      <c r="E74" s="243"/>
      <c r="F74" s="243"/>
      <c r="G74" s="244"/>
      <c r="H74" s="244"/>
      <c r="I74" s="245"/>
      <c r="J74" s="243"/>
      <c r="K74" s="245"/>
      <c r="L74" s="243"/>
      <c r="M74" s="243"/>
    </row>
    <row r="75" spans="1:13">
      <c r="A75" s="195"/>
      <c r="B75" s="241"/>
      <c r="C75" s="243"/>
      <c r="D75" s="242"/>
      <c r="E75" s="243"/>
      <c r="F75" s="243"/>
      <c r="G75" s="244"/>
      <c r="H75" s="244"/>
      <c r="I75" s="245"/>
      <c r="J75" s="243"/>
      <c r="K75" s="245"/>
      <c r="L75" s="243"/>
      <c r="M75" s="243"/>
    </row>
    <row r="76" spans="1:13">
      <c r="A76" s="195"/>
      <c r="B76" s="241"/>
      <c r="C76" s="243"/>
      <c r="D76" s="242"/>
      <c r="E76" s="243"/>
      <c r="F76" s="243"/>
      <c r="G76" s="244"/>
      <c r="H76" s="244"/>
      <c r="I76" s="245"/>
      <c r="J76" s="243"/>
      <c r="K76" s="245"/>
      <c r="L76" s="243"/>
      <c r="M76" s="243"/>
    </row>
    <row r="77" spans="1:13">
      <c r="A77" s="195"/>
      <c r="B77" s="241"/>
      <c r="C77" s="243"/>
      <c r="D77" s="242"/>
      <c r="E77" s="243"/>
      <c r="F77" s="243"/>
      <c r="G77" s="244"/>
      <c r="H77" s="244"/>
      <c r="I77" s="245"/>
      <c r="J77" s="243"/>
      <c r="K77" s="245"/>
      <c r="L77" s="243"/>
      <c r="M77" s="243"/>
    </row>
    <row r="78" spans="1:13">
      <c r="A78" s="195"/>
      <c r="B78" s="241"/>
      <c r="C78" s="243"/>
      <c r="D78" s="242"/>
      <c r="E78" s="243"/>
      <c r="F78" s="243"/>
      <c r="G78" s="244"/>
      <c r="H78" s="244"/>
      <c r="I78" s="245"/>
      <c r="J78" s="243"/>
      <c r="K78" s="245"/>
      <c r="L78" s="243"/>
      <c r="M78" s="243"/>
    </row>
    <row r="79" spans="1:13">
      <c r="A79" s="195"/>
      <c r="B79" s="241"/>
      <c r="C79" s="243"/>
      <c r="D79" s="242"/>
      <c r="E79" s="243"/>
      <c r="F79" s="243"/>
      <c r="G79" s="244"/>
      <c r="H79" s="244"/>
      <c r="I79" s="245"/>
      <c r="J79" s="243"/>
      <c r="K79" s="245"/>
      <c r="L79" s="243"/>
      <c r="M79" s="243"/>
    </row>
    <row r="80" spans="1:13">
      <c r="A80" s="195"/>
      <c r="B80" s="241"/>
      <c r="C80" s="243"/>
      <c r="D80" s="242"/>
      <c r="E80" s="243"/>
      <c r="F80" s="243"/>
      <c r="G80" s="244"/>
      <c r="H80" s="244"/>
      <c r="I80" s="245"/>
      <c r="J80" s="243"/>
      <c r="K80" s="245"/>
      <c r="L80" s="243"/>
      <c r="M80" s="243"/>
    </row>
    <row r="81" spans="1:13">
      <c r="A81" s="195"/>
      <c r="B81" s="241"/>
      <c r="C81" s="243"/>
      <c r="D81" s="242"/>
      <c r="E81" s="243"/>
      <c r="F81" s="243"/>
      <c r="G81" s="244"/>
      <c r="H81" s="244"/>
      <c r="I81" s="245"/>
      <c r="J81" s="243"/>
      <c r="K81" s="245"/>
      <c r="L81" s="243"/>
      <c r="M81" s="243"/>
    </row>
    <row r="82" spans="1:13">
      <c r="A82" s="195"/>
      <c r="B82" s="241"/>
      <c r="C82" s="243"/>
      <c r="D82" s="242"/>
      <c r="E82" s="243"/>
      <c r="F82" s="243"/>
      <c r="G82" s="244"/>
      <c r="H82" s="244"/>
      <c r="I82" s="245"/>
      <c r="J82" s="243"/>
      <c r="K82" s="245"/>
      <c r="L82" s="243"/>
      <c r="M82" s="243"/>
    </row>
    <row r="83" spans="1:13">
      <c r="A83" s="195"/>
      <c r="B83" s="241"/>
      <c r="C83" s="243"/>
      <c r="D83" s="242"/>
      <c r="E83" s="243"/>
      <c r="F83" s="243"/>
      <c r="G83" s="244"/>
      <c r="H83" s="244"/>
      <c r="I83" s="245"/>
      <c r="J83" s="243"/>
      <c r="K83" s="245"/>
      <c r="L83" s="243"/>
      <c r="M83" s="243"/>
    </row>
    <row r="84" spans="1:13">
      <c r="A84" s="195"/>
      <c r="B84" s="241"/>
      <c r="C84" s="243"/>
      <c r="D84" s="242"/>
      <c r="E84" s="243"/>
      <c r="F84" s="243"/>
      <c r="G84" s="244"/>
      <c r="H84" s="244"/>
      <c r="I84" s="245"/>
      <c r="J84" s="243"/>
      <c r="K84" s="245"/>
      <c r="L84" s="243"/>
      <c r="M84" s="243"/>
    </row>
    <row r="85" spans="1:13">
      <c r="A85" s="195"/>
      <c r="B85" s="241"/>
      <c r="C85" s="243"/>
      <c r="D85" s="242"/>
      <c r="E85" s="243"/>
      <c r="F85" s="243"/>
      <c r="G85" s="244"/>
      <c r="H85" s="244"/>
      <c r="I85" s="245"/>
      <c r="J85" s="243"/>
      <c r="K85" s="245"/>
      <c r="L85" s="243"/>
      <c r="M85" s="243"/>
    </row>
    <row r="86" spans="1:13">
      <c r="A86" s="195"/>
      <c r="B86" s="241"/>
      <c r="C86" s="243"/>
      <c r="D86" s="242"/>
      <c r="E86" s="243"/>
      <c r="F86" s="243"/>
      <c r="G86" s="244"/>
      <c r="H86" s="244"/>
      <c r="I86" s="245"/>
      <c r="J86" s="243"/>
      <c r="K86" s="245"/>
      <c r="L86" s="243"/>
      <c r="M86" s="243"/>
    </row>
    <row r="87" spans="1:13">
      <c r="A87" s="195"/>
      <c r="B87" s="241"/>
      <c r="C87" s="243"/>
      <c r="D87" s="242"/>
      <c r="E87" s="243"/>
      <c r="F87" s="243"/>
      <c r="G87" s="244"/>
      <c r="H87" s="244"/>
      <c r="I87" s="245"/>
      <c r="J87" s="243"/>
      <c r="K87" s="245"/>
      <c r="L87" s="243"/>
      <c r="M87" s="243"/>
    </row>
    <row r="88" spans="1:13">
      <c r="A88" s="195"/>
      <c r="B88" s="241"/>
      <c r="C88" s="243"/>
      <c r="D88" s="242"/>
      <c r="E88" s="243"/>
      <c r="F88" s="243"/>
      <c r="G88" s="244"/>
      <c r="H88" s="244"/>
      <c r="I88" s="245"/>
      <c r="J88" s="243"/>
      <c r="K88" s="245"/>
      <c r="L88" s="243"/>
      <c r="M88" s="243"/>
    </row>
    <row r="89" spans="1:13">
      <c r="A89" s="195"/>
      <c r="B89" s="241"/>
      <c r="C89" s="243"/>
      <c r="D89" s="242"/>
      <c r="E89" s="243"/>
      <c r="F89" s="243"/>
      <c r="G89" s="244"/>
      <c r="H89" s="244"/>
      <c r="I89" s="245"/>
      <c r="J89" s="243"/>
      <c r="K89" s="245"/>
      <c r="L89" s="243"/>
      <c r="M89" s="243"/>
    </row>
    <row r="90" spans="1:13">
      <c r="A90" s="195"/>
      <c r="B90" s="241"/>
      <c r="C90" s="243"/>
      <c r="D90" s="242"/>
      <c r="E90" s="243"/>
      <c r="F90" s="243"/>
      <c r="G90" s="244"/>
      <c r="H90" s="244"/>
      <c r="I90" s="245"/>
      <c r="J90" s="243"/>
      <c r="K90" s="245"/>
      <c r="L90" s="243"/>
      <c r="M90" s="243"/>
    </row>
    <row r="91" spans="1:13">
      <c r="A91" s="195"/>
      <c r="B91" s="241"/>
      <c r="C91" s="243"/>
      <c r="D91" s="242"/>
      <c r="E91" s="243"/>
      <c r="F91" s="243"/>
      <c r="G91" s="244"/>
      <c r="H91" s="244"/>
      <c r="I91" s="245"/>
      <c r="J91" s="243"/>
      <c r="K91" s="245"/>
      <c r="L91" s="243"/>
      <c r="M91" s="243"/>
    </row>
    <row r="92" spans="1:13">
      <c r="A92" s="195"/>
      <c r="B92" s="241"/>
      <c r="C92" s="243"/>
      <c r="D92" s="242"/>
      <c r="E92" s="243"/>
      <c r="F92" s="243"/>
      <c r="G92" s="244"/>
      <c r="H92" s="244"/>
      <c r="I92" s="245"/>
      <c r="J92" s="243"/>
      <c r="K92" s="245"/>
      <c r="L92" s="243"/>
      <c r="M92" s="243"/>
    </row>
    <row r="93" spans="1:13">
      <c r="A93" s="195"/>
      <c r="B93" s="241"/>
      <c r="C93" s="243"/>
      <c r="D93" s="242"/>
      <c r="E93" s="243"/>
      <c r="F93" s="243"/>
      <c r="G93" s="244"/>
      <c r="H93" s="244"/>
      <c r="I93" s="245"/>
      <c r="J93" s="243"/>
      <c r="K93" s="245"/>
      <c r="L93" s="243"/>
      <c r="M93" s="243"/>
    </row>
    <row r="94" spans="1:13">
      <c r="A94" s="195"/>
      <c r="B94" s="241"/>
      <c r="C94" s="243"/>
      <c r="D94" s="242"/>
      <c r="E94" s="243"/>
      <c r="F94" s="243"/>
      <c r="G94" s="244"/>
      <c r="H94" s="244"/>
      <c r="I94" s="245"/>
      <c r="J94" s="243"/>
      <c r="K94" s="245"/>
      <c r="L94" s="243"/>
      <c r="M94" s="243"/>
    </row>
    <row r="95" spans="1:13">
      <c r="A95" s="195"/>
      <c r="B95" s="241"/>
      <c r="C95" s="243"/>
      <c r="D95" s="242"/>
      <c r="E95" s="243"/>
      <c r="F95" s="243"/>
      <c r="G95" s="244"/>
      <c r="H95" s="244"/>
      <c r="I95" s="245"/>
      <c r="J95" s="243"/>
      <c r="K95" s="245"/>
      <c r="L95" s="243"/>
      <c r="M95" s="243"/>
    </row>
    <row r="96" spans="1:13">
      <c r="A96" s="195"/>
      <c r="B96" s="241"/>
      <c r="C96" s="243"/>
      <c r="D96" s="242"/>
      <c r="E96" s="243"/>
      <c r="F96" s="243"/>
      <c r="G96" s="244"/>
      <c r="H96" s="244"/>
      <c r="I96" s="245"/>
      <c r="J96" s="243"/>
      <c r="K96" s="245"/>
      <c r="L96" s="243"/>
      <c r="M96" s="243"/>
    </row>
    <row r="97" spans="1:13">
      <c r="A97" s="195"/>
      <c r="B97" s="241"/>
      <c r="C97" s="243"/>
      <c r="D97" s="242"/>
      <c r="E97" s="243"/>
      <c r="F97" s="243"/>
      <c r="G97" s="244"/>
      <c r="H97" s="244"/>
      <c r="I97" s="245"/>
      <c r="J97" s="243"/>
      <c r="K97" s="245"/>
      <c r="L97" s="243"/>
      <c r="M97" s="243"/>
    </row>
    <row r="98" spans="1:13">
      <c r="A98" s="195"/>
      <c r="B98" s="241"/>
      <c r="C98" s="243"/>
      <c r="D98" s="242"/>
      <c r="E98" s="243"/>
      <c r="F98" s="243"/>
      <c r="G98" s="244"/>
      <c r="H98" s="244"/>
      <c r="I98" s="245"/>
      <c r="J98" s="243"/>
      <c r="K98" s="245"/>
      <c r="L98" s="243"/>
      <c r="M98" s="243"/>
    </row>
    <row r="99" spans="1:13">
      <c r="A99" s="195"/>
      <c r="B99" s="241"/>
      <c r="C99" s="243"/>
      <c r="D99" s="242"/>
      <c r="E99" s="243"/>
      <c r="F99" s="243"/>
      <c r="G99" s="244"/>
      <c r="H99" s="244"/>
      <c r="I99" s="245"/>
      <c r="J99" s="243"/>
      <c r="K99" s="245"/>
      <c r="L99" s="243"/>
      <c r="M99" s="243"/>
    </row>
    <row r="100" spans="1:13">
      <c r="A100" s="195"/>
      <c r="B100" s="241"/>
      <c r="C100" s="243"/>
      <c r="D100" s="242"/>
      <c r="E100" s="243"/>
      <c r="F100" s="243"/>
      <c r="G100" s="244"/>
      <c r="H100" s="244"/>
      <c r="I100" s="245"/>
      <c r="J100" s="243"/>
      <c r="K100" s="245"/>
      <c r="L100" s="243"/>
      <c r="M100" s="243"/>
    </row>
    <row r="101" spans="1:13">
      <c r="A101" s="195"/>
      <c r="B101" s="241"/>
      <c r="C101" s="243"/>
      <c r="D101" s="242"/>
      <c r="E101" s="243"/>
      <c r="F101" s="243"/>
      <c r="G101" s="244"/>
      <c r="H101" s="244"/>
      <c r="I101" s="245"/>
      <c r="J101" s="243"/>
      <c r="K101" s="245"/>
      <c r="L101" s="243"/>
      <c r="M101" s="243"/>
    </row>
    <row r="102" spans="1:13">
      <c r="A102" s="195"/>
      <c r="B102" s="241"/>
      <c r="C102" s="243"/>
      <c r="D102" s="242"/>
      <c r="E102" s="243"/>
      <c r="F102" s="243"/>
      <c r="G102" s="244"/>
      <c r="H102" s="244"/>
      <c r="I102" s="245"/>
      <c r="J102" s="243"/>
      <c r="K102" s="245"/>
      <c r="L102" s="243"/>
      <c r="M102" s="243"/>
    </row>
    <row r="103" spans="1:13">
      <c r="A103" s="195"/>
      <c r="B103" s="241"/>
      <c r="C103" s="243"/>
      <c r="D103" s="242"/>
      <c r="E103" s="243"/>
      <c r="F103" s="243"/>
      <c r="G103" s="244"/>
      <c r="H103" s="244"/>
      <c r="I103" s="245"/>
      <c r="J103" s="243"/>
      <c r="K103" s="245"/>
      <c r="L103" s="243"/>
      <c r="M103" s="243"/>
    </row>
    <row r="104" spans="1:13">
      <c r="A104" s="195"/>
      <c r="B104" s="241"/>
      <c r="C104" s="243"/>
      <c r="D104" s="242"/>
      <c r="E104" s="243"/>
      <c r="F104" s="243"/>
      <c r="G104" s="244"/>
      <c r="H104" s="244"/>
      <c r="I104" s="245"/>
      <c r="J104" s="243"/>
      <c r="K104" s="245"/>
      <c r="L104" s="243"/>
      <c r="M104" s="243"/>
    </row>
    <row r="105" spans="1:13">
      <c r="A105" s="195"/>
      <c r="B105" s="241"/>
      <c r="C105" s="243"/>
      <c r="D105" s="242"/>
      <c r="E105" s="243"/>
      <c r="F105" s="243"/>
      <c r="G105" s="244"/>
      <c r="H105" s="244"/>
      <c r="I105" s="245"/>
      <c r="J105" s="243"/>
      <c r="K105" s="245"/>
      <c r="L105" s="243"/>
      <c r="M105" s="243"/>
    </row>
    <row r="106" spans="1:13">
      <c r="A106" s="195"/>
      <c r="B106" s="241"/>
      <c r="C106" s="243"/>
      <c r="D106" s="242"/>
      <c r="E106" s="243"/>
      <c r="F106" s="243"/>
      <c r="G106" s="244"/>
      <c r="H106" s="244"/>
      <c r="I106" s="245"/>
      <c r="J106" s="243"/>
      <c r="K106" s="245"/>
      <c r="L106" s="243"/>
      <c r="M106" s="243"/>
    </row>
    <row r="107" spans="1:13">
      <c r="A107" s="195"/>
      <c r="B107" s="241"/>
      <c r="C107" s="243"/>
      <c r="D107" s="242"/>
      <c r="E107" s="243"/>
      <c r="F107" s="243"/>
      <c r="G107" s="244"/>
      <c r="H107" s="244"/>
      <c r="I107" s="245"/>
      <c r="J107" s="243"/>
      <c r="K107" s="245"/>
      <c r="L107" s="243"/>
      <c r="M107" s="243"/>
    </row>
    <row r="108" spans="1:13">
      <c r="A108" s="195"/>
      <c r="B108" s="241"/>
      <c r="C108" s="243"/>
      <c r="D108" s="242"/>
      <c r="E108" s="243"/>
      <c r="F108" s="243"/>
      <c r="G108" s="244"/>
      <c r="H108" s="244"/>
      <c r="I108" s="245"/>
      <c r="J108" s="243"/>
      <c r="K108" s="245"/>
      <c r="L108" s="243"/>
      <c r="M108" s="243"/>
    </row>
    <row r="109" spans="1:13">
      <c r="B109" s="249"/>
      <c r="C109" s="250"/>
    </row>
    <row r="110" spans="1:13">
      <c r="B110" s="249"/>
      <c r="C110" s="250"/>
    </row>
    <row r="111" spans="1:13">
      <c r="B111" s="249"/>
      <c r="C111" s="250"/>
    </row>
    <row r="112" spans="1:13">
      <c r="B112" s="249"/>
      <c r="C112" s="250"/>
    </row>
    <row r="113" spans="2:3">
      <c r="B113" s="249"/>
      <c r="C113" s="250"/>
    </row>
    <row r="114" spans="2:3">
      <c r="B114" s="249"/>
      <c r="C114" s="250"/>
    </row>
    <row r="115" spans="2:3">
      <c r="B115" s="249"/>
      <c r="C115" s="250"/>
    </row>
    <row r="116" spans="2:3">
      <c r="B116" s="249"/>
      <c r="C116" s="250"/>
    </row>
    <row r="117" spans="2:3">
      <c r="B117" s="249"/>
      <c r="C117" s="250"/>
    </row>
    <row r="118" spans="2:3">
      <c r="B118" s="249"/>
      <c r="C118" s="250"/>
    </row>
    <row r="119" spans="2:3">
      <c r="B119" s="249"/>
      <c r="C119" s="250"/>
    </row>
    <row r="120" spans="2:3">
      <c r="B120" s="249"/>
      <c r="C120" s="250"/>
    </row>
    <row r="121" spans="2:3">
      <c r="B121" s="249"/>
      <c r="C121" s="250"/>
    </row>
    <row r="122" spans="2:3">
      <c r="B122" s="249"/>
      <c r="C122" s="250"/>
    </row>
    <row r="123" spans="2:3">
      <c r="B123" s="249"/>
      <c r="C123" s="250"/>
    </row>
    <row r="124" spans="2:3">
      <c r="B124" s="249"/>
      <c r="C124" s="250"/>
    </row>
    <row r="125" spans="2:3">
      <c r="B125" s="249"/>
      <c r="C125" s="250"/>
    </row>
    <row r="126" spans="2:3">
      <c r="B126" s="249"/>
      <c r="C126" s="250"/>
    </row>
    <row r="127" spans="2:3">
      <c r="B127" s="249"/>
      <c r="C127" s="250"/>
    </row>
    <row r="128" spans="2:3">
      <c r="B128" s="249"/>
      <c r="C128" s="250"/>
    </row>
    <row r="129" spans="2:3">
      <c r="B129" s="249"/>
      <c r="C129" s="250"/>
    </row>
    <row r="130" spans="2:3">
      <c r="B130" s="249"/>
      <c r="C130" s="250"/>
    </row>
    <row r="131" spans="2:3">
      <c r="B131" s="249"/>
      <c r="C131" s="250"/>
    </row>
    <row r="132" spans="2:3">
      <c r="B132" s="249"/>
      <c r="C132" s="250"/>
    </row>
    <row r="133" spans="2:3">
      <c r="B133" s="249"/>
      <c r="C133" s="250"/>
    </row>
    <row r="134" spans="2:3">
      <c r="B134" s="249"/>
      <c r="C134" s="250"/>
    </row>
    <row r="135" spans="2:3">
      <c r="B135" s="249"/>
      <c r="C135" s="250"/>
    </row>
    <row r="136" spans="2:3">
      <c r="B136" s="249"/>
      <c r="C136" s="250"/>
    </row>
    <row r="137" spans="2:3">
      <c r="B137" s="249"/>
      <c r="C137" s="250"/>
    </row>
    <row r="138" spans="2:3">
      <c r="B138" s="249"/>
      <c r="C138" s="250"/>
    </row>
    <row r="139" spans="2:3">
      <c r="B139" s="249"/>
      <c r="C139" s="250"/>
    </row>
    <row r="140" spans="2:3">
      <c r="B140" s="249"/>
      <c r="C140" s="250"/>
    </row>
    <row r="141" spans="2:3">
      <c r="B141" s="249"/>
      <c r="C141" s="250"/>
    </row>
    <row r="142" spans="2:3">
      <c r="B142" s="249"/>
      <c r="C142" s="250"/>
    </row>
    <row r="143" spans="2:3">
      <c r="B143" s="249"/>
      <c r="C143" s="250"/>
    </row>
    <row r="144" spans="2:3">
      <c r="B144" s="249"/>
      <c r="C144" s="250"/>
    </row>
    <row r="145" spans="1:13">
      <c r="B145" s="249"/>
      <c r="C145" s="250"/>
    </row>
    <row r="146" spans="1:13">
      <c r="B146" s="249"/>
      <c r="C146" s="250"/>
    </row>
    <row r="147" spans="1:13">
      <c r="B147" s="249"/>
      <c r="C147" s="250"/>
    </row>
    <row r="148" spans="1:13">
      <c r="B148" s="249"/>
      <c r="C148" s="250"/>
    </row>
    <row r="149" spans="1:13">
      <c r="B149" s="249"/>
      <c r="C149" s="250"/>
    </row>
    <row r="150" spans="1:13">
      <c r="B150" s="249"/>
      <c r="C150" s="250"/>
    </row>
    <row r="151" spans="1:13">
      <c r="B151" s="249"/>
      <c r="C151" s="250"/>
    </row>
    <row r="152" spans="1:13">
      <c r="B152" s="249"/>
      <c r="C152" s="250"/>
    </row>
    <row r="153" spans="1:13">
      <c r="B153" s="249"/>
      <c r="C153" s="250"/>
    </row>
    <row r="154" spans="1:13">
      <c r="B154" s="249"/>
      <c r="C154" s="250"/>
    </row>
    <row r="155" spans="1:13">
      <c r="B155" s="249"/>
      <c r="C155" s="250"/>
    </row>
    <row r="156" spans="1:13">
      <c r="A156" s="254"/>
      <c r="B156" s="255"/>
      <c r="C156" s="251"/>
      <c r="E156" s="251"/>
      <c r="F156" s="251"/>
      <c r="G156" s="256"/>
      <c r="H156" s="256"/>
      <c r="I156" s="257"/>
      <c r="J156" s="251"/>
      <c r="K156" s="257"/>
      <c r="L156" s="251"/>
      <c r="M156" s="251"/>
    </row>
    <row r="157" spans="1:13">
      <c r="A157" s="254"/>
      <c r="B157" s="255"/>
      <c r="C157" s="251"/>
      <c r="E157" s="251"/>
      <c r="F157" s="251"/>
      <c r="G157" s="256"/>
      <c r="H157" s="256"/>
      <c r="I157" s="257"/>
      <c r="J157" s="251"/>
      <c r="K157" s="257"/>
      <c r="L157" s="251"/>
      <c r="M157" s="251"/>
    </row>
    <row r="158" spans="1:13">
      <c r="A158" s="254"/>
      <c r="B158" s="255"/>
      <c r="C158" s="251"/>
      <c r="E158" s="251"/>
      <c r="F158" s="251"/>
      <c r="G158" s="256"/>
      <c r="H158" s="256"/>
      <c r="I158" s="257"/>
      <c r="J158" s="251"/>
      <c r="K158" s="257"/>
      <c r="L158" s="251"/>
      <c r="M158" s="251"/>
    </row>
    <row r="159" spans="1:13">
      <c r="A159" s="254"/>
      <c r="B159" s="255"/>
      <c r="C159" s="251"/>
      <c r="E159" s="251"/>
      <c r="F159" s="251"/>
      <c r="G159" s="256"/>
      <c r="H159" s="256"/>
      <c r="I159" s="257"/>
      <c r="J159" s="251"/>
      <c r="K159" s="257"/>
      <c r="L159" s="251"/>
      <c r="M159" s="251"/>
    </row>
    <row r="160" spans="1:13">
      <c r="A160" s="254"/>
      <c r="B160" s="255"/>
      <c r="C160" s="251"/>
      <c r="E160" s="251"/>
      <c r="F160" s="251"/>
      <c r="G160" s="256"/>
      <c r="H160" s="256"/>
      <c r="I160" s="257"/>
      <c r="J160" s="251"/>
      <c r="K160" s="257"/>
      <c r="L160" s="251"/>
      <c r="M160" s="251"/>
    </row>
    <row r="161" spans="1:13">
      <c r="A161" s="254"/>
      <c r="B161" s="255"/>
      <c r="C161" s="251"/>
      <c r="E161" s="251"/>
      <c r="F161" s="251"/>
      <c r="G161" s="256"/>
      <c r="H161" s="256"/>
      <c r="I161" s="257"/>
      <c r="J161" s="251"/>
      <c r="K161" s="257"/>
      <c r="L161" s="251"/>
      <c r="M161" s="251"/>
    </row>
    <row r="162" spans="1:13">
      <c r="A162" s="254"/>
      <c r="B162" s="255"/>
      <c r="C162" s="251"/>
      <c r="E162" s="251"/>
      <c r="F162" s="251"/>
      <c r="G162" s="256"/>
      <c r="H162" s="256"/>
      <c r="I162" s="257"/>
      <c r="J162" s="251"/>
      <c r="K162" s="257"/>
      <c r="L162" s="251"/>
      <c r="M162" s="251"/>
    </row>
    <row r="163" spans="1:13">
      <c r="A163" s="254"/>
      <c r="B163" s="255"/>
      <c r="C163" s="251"/>
      <c r="E163" s="251"/>
      <c r="F163" s="251"/>
      <c r="G163" s="256"/>
      <c r="H163" s="256"/>
      <c r="I163" s="257"/>
      <c r="J163" s="251"/>
      <c r="K163" s="257"/>
      <c r="L163" s="251"/>
      <c r="M163" s="251"/>
    </row>
    <row r="164" spans="1:13">
      <c r="A164" s="254"/>
      <c r="B164" s="255"/>
      <c r="C164" s="251"/>
      <c r="E164" s="251"/>
      <c r="F164" s="251"/>
      <c r="G164" s="256"/>
      <c r="H164" s="256"/>
      <c r="I164" s="257"/>
      <c r="J164" s="251"/>
      <c r="K164" s="257"/>
      <c r="L164" s="251"/>
      <c r="M164" s="251"/>
    </row>
    <row r="165" spans="1:13">
      <c r="A165" s="254"/>
      <c r="B165" s="255"/>
      <c r="C165" s="251"/>
      <c r="E165" s="251"/>
      <c r="F165" s="251"/>
      <c r="G165" s="256"/>
      <c r="H165" s="256"/>
      <c r="I165" s="257"/>
      <c r="J165" s="251"/>
      <c r="K165" s="257"/>
      <c r="L165" s="251"/>
      <c r="M165" s="251"/>
    </row>
    <row r="166" spans="1:13">
      <c r="A166" s="254"/>
      <c r="B166" s="255"/>
      <c r="C166" s="251"/>
      <c r="E166" s="251"/>
      <c r="F166" s="251"/>
      <c r="G166" s="256"/>
      <c r="H166" s="256"/>
      <c r="I166" s="257"/>
      <c r="J166" s="251"/>
      <c r="K166" s="257"/>
      <c r="L166" s="251"/>
      <c r="M166" s="251"/>
    </row>
    <row r="167" spans="1:13">
      <c r="A167" s="254"/>
      <c r="B167" s="255"/>
      <c r="C167" s="251"/>
      <c r="E167" s="251"/>
      <c r="F167" s="251"/>
      <c r="G167" s="256"/>
      <c r="H167" s="256"/>
      <c r="I167" s="257"/>
      <c r="J167" s="251"/>
      <c r="K167" s="257"/>
      <c r="L167" s="251"/>
      <c r="M167" s="251"/>
    </row>
    <row r="168" spans="1:13">
      <c r="A168" s="254"/>
      <c r="B168" s="255"/>
      <c r="C168" s="251"/>
      <c r="E168" s="251"/>
      <c r="F168" s="251"/>
      <c r="G168" s="256"/>
      <c r="H168" s="256"/>
      <c r="I168" s="257"/>
      <c r="J168" s="251"/>
      <c r="K168" s="257"/>
      <c r="L168" s="251"/>
      <c r="M168" s="251"/>
    </row>
    <row r="169" spans="1:13">
      <c r="A169" s="254"/>
      <c r="B169" s="255"/>
      <c r="C169" s="251"/>
      <c r="E169" s="251"/>
      <c r="F169" s="251"/>
      <c r="G169" s="256"/>
      <c r="H169" s="256"/>
      <c r="I169" s="257"/>
      <c r="J169" s="251"/>
      <c r="K169" s="257"/>
      <c r="L169" s="251"/>
      <c r="M169" s="251"/>
    </row>
    <row r="170" spans="1:13">
      <c r="A170" s="254"/>
      <c r="B170" s="255"/>
      <c r="C170" s="251"/>
      <c r="E170" s="251"/>
      <c r="F170" s="251"/>
      <c r="G170" s="256"/>
      <c r="H170" s="256"/>
      <c r="I170" s="257"/>
      <c r="J170" s="251"/>
      <c r="K170" s="257"/>
      <c r="L170" s="251"/>
      <c r="M170" s="251"/>
    </row>
    <row r="171" spans="1:13">
      <c r="A171" s="254"/>
      <c r="B171" s="255"/>
      <c r="C171" s="251"/>
      <c r="E171" s="251"/>
      <c r="F171" s="251"/>
      <c r="G171" s="256"/>
      <c r="H171" s="256"/>
      <c r="I171" s="257"/>
      <c r="J171" s="251"/>
      <c r="K171" s="257"/>
      <c r="L171" s="251"/>
      <c r="M171" s="251"/>
    </row>
    <row r="172" spans="1:13">
      <c r="A172" s="254"/>
      <c r="B172" s="255"/>
      <c r="C172" s="251"/>
      <c r="E172" s="251"/>
      <c r="F172" s="251"/>
      <c r="G172" s="256"/>
      <c r="H172" s="256"/>
      <c r="I172" s="257"/>
      <c r="J172" s="251"/>
      <c r="K172" s="257"/>
      <c r="L172" s="251"/>
      <c r="M172" s="251"/>
    </row>
    <row r="173" spans="1:13">
      <c r="A173" s="254"/>
      <c r="B173" s="255"/>
      <c r="C173" s="251"/>
      <c r="E173" s="251"/>
      <c r="F173" s="251"/>
      <c r="G173" s="256"/>
      <c r="H173" s="256"/>
      <c r="I173" s="257"/>
      <c r="J173" s="251"/>
      <c r="K173" s="257"/>
      <c r="L173" s="251"/>
      <c r="M173" s="251"/>
    </row>
    <row r="174" spans="1:13">
      <c r="A174" s="254"/>
      <c r="B174" s="255"/>
      <c r="C174" s="251"/>
      <c r="E174" s="251"/>
      <c r="F174" s="251"/>
      <c r="G174" s="256"/>
      <c r="H174" s="256"/>
      <c r="I174" s="257"/>
      <c r="J174" s="251"/>
      <c r="K174" s="257"/>
      <c r="L174" s="251"/>
      <c r="M174" s="251"/>
    </row>
    <row r="175" spans="1:13">
      <c r="A175" s="254"/>
      <c r="B175" s="255"/>
      <c r="C175" s="251"/>
      <c r="E175" s="251"/>
      <c r="F175" s="251"/>
      <c r="G175" s="256"/>
      <c r="H175" s="256"/>
      <c r="I175" s="257"/>
      <c r="J175" s="251"/>
      <c r="K175" s="257"/>
      <c r="L175" s="251"/>
      <c r="M175" s="251"/>
    </row>
    <row r="176" spans="1:13">
      <c r="A176" s="254"/>
      <c r="B176" s="255"/>
      <c r="C176" s="251"/>
      <c r="E176" s="251"/>
      <c r="F176" s="251"/>
      <c r="G176" s="256"/>
      <c r="H176" s="256"/>
      <c r="I176" s="257"/>
      <c r="J176" s="251"/>
      <c r="K176" s="257"/>
      <c r="L176" s="251"/>
      <c r="M176" s="251"/>
    </row>
    <row r="177" spans="1:13">
      <c r="A177" s="254"/>
      <c r="B177" s="255"/>
      <c r="C177" s="251"/>
      <c r="E177" s="251"/>
      <c r="F177" s="251"/>
      <c r="G177" s="256"/>
      <c r="H177" s="256"/>
      <c r="I177" s="257"/>
      <c r="J177" s="251"/>
      <c r="K177" s="257"/>
      <c r="L177" s="251"/>
      <c r="M177" s="251"/>
    </row>
    <row r="178" spans="1:13">
      <c r="A178" s="254"/>
      <c r="B178" s="255"/>
      <c r="C178" s="251"/>
      <c r="E178" s="251"/>
      <c r="F178" s="251"/>
      <c r="G178" s="256"/>
      <c r="H178" s="256"/>
      <c r="I178" s="257"/>
      <c r="J178" s="251"/>
      <c r="K178" s="257"/>
      <c r="L178" s="251"/>
      <c r="M178" s="251"/>
    </row>
    <row r="179" spans="1:13">
      <c r="A179" s="254"/>
      <c r="B179" s="255"/>
      <c r="C179" s="251"/>
      <c r="E179" s="251"/>
      <c r="F179" s="251"/>
      <c r="G179" s="256"/>
      <c r="H179" s="256"/>
      <c r="I179" s="257"/>
      <c r="J179" s="251"/>
      <c r="K179" s="257"/>
      <c r="L179" s="251"/>
      <c r="M179" s="251"/>
    </row>
    <row r="180" spans="1:13">
      <c r="A180" s="254"/>
      <c r="B180" s="255"/>
      <c r="C180" s="251"/>
      <c r="E180" s="251"/>
      <c r="F180" s="251"/>
      <c r="G180" s="256"/>
      <c r="H180" s="256"/>
      <c r="I180" s="257"/>
      <c r="J180" s="251"/>
      <c r="K180" s="257"/>
      <c r="L180" s="251"/>
      <c r="M180" s="251"/>
    </row>
    <row r="181" spans="1:13">
      <c r="A181" s="254"/>
      <c r="B181" s="255"/>
      <c r="C181" s="251"/>
      <c r="E181" s="251"/>
      <c r="F181" s="251"/>
      <c r="G181" s="256"/>
      <c r="H181" s="256"/>
      <c r="I181" s="257"/>
      <c r="J181" s="251"/>
      <c r="K181" s="257"/>
      <c r="L181" s="251"/>
      <c r="M181" s="251"/>
    </row>
    <row r="182" spans="1:13">
      <c r="A182" s="254"/>
      <c r="B182" s="255"/>
      <c r="C182" s="251"/>
      <c r="E182" s="251"/>
      <c r="F182" s="251"/>
      <c r="G182" s="256"/>
      <c r="H182" s="256"/>
      <c r="I182" s="257"/>
      <c r="J182" s="251"/>
      <c r="K182" s="257"/>
      <c r="L182" s="251"/>
      <c r="M182" s="251"/>
    </row>
    <row r="183" spans="1:13">
      <c r="A183" s="254"/>
      <c r="B183" s="255"/>
      <c r="C183" s="251"/>
      <c r="E183" s="251"/>
      <c r="F183" s="251"/>
      <c r="G183" s="256"/>
      <c r="H183" s="256"/>
      <c r="I183" s="257"/>
      <c r="J183" s="251"/>
      <c r="K183" s="257"/>
      <c r="L183" s="251"/>
      <c r="M183" s="251"/>
    </row>
    <row r="184" spans="1:13">
      <c r="A184" s="254"/>
      <c r="B184" s="255"/>
      <c r="C184" s="251"/>
      <c r="E184" s="251"/>
      <c r="F184" s="251"/>
      <c r="G184" s="256"/>
      <c r="H184" s="256"/>
      <c r="I184" s="257"/>
      <c r="J184" s="251"/>
      <c r="K184" s="257"/>
      <c r="L184" s="251"/>
      <c r="M184" s="251"/>
    </row>
    <row r="185" spans="1:13">
      <c r="A185" s="254"/>
      <c r="B185" s="255"/>
      <c r="C185" s="251"/>
      <c r="E185" s="251"/>
      <c r="F185" s="251"/>
      <c r="G185" s="256"/>
      <c r="H185" s="256"/>
      <c r="I185" s="257"/>
      <c r="J185" s="251"/>
      <c r="K185" s="257"/>
      <c r="L185" s="251"/>
      <c r="M185" s="251"/>
    </row>
    <row r="186" spans="1:13">
      <c r="A186" s="254"/>
      <c r="B186" s="255"/>
      <c r="C186" s="251"/>
      <c r="E186" s="251"/>
      <c r="F186" s="251"/>
      <c r="G186" s="256"/>
      <c r="H186" s="256"/>
      <c r="I186" s="257"/>
      <c r="J186" s="251"/>
      <c r="K186" s="257"/>
      <c r="L186" s="251"/>
      <c r="M186" s="251"/>
    </row>
    <row r="187" spans="1:13">
      <c r="A187" s="254"/>
      <c r="B187" s="255"/>
      <c r="C187" s="251"/>
      <c r="E187" s="251"/>
      <c r="F187" s="251"/>
      <c r="G187" s="256"/>
      <c r="H187" s="256"/>
      <c r="I187" s="257"/>
      <c r="J187" s="251"/>
      <c r="K187" s="257"/>
      <c r="L187" s="251"/>
      <c r="M187" s="251"/>
    </row>
    <row r="188" spans="1:13">
      <c r="A188" s="254"/>
      <c r="B188" s="255"/>
      <c r="C188" s="251"/>
      <c r="E188" s="251"/>
      <c r="F188" s="251"/>
      <c r="G188" s="256"/>
      <c r="H188" s="256"/>
      <c r="I188" s="257"/>
      <c r="J188" s="251"/>
      <c r="K188" s="257"/>
      <c r="L188" s="251"/>
      <c r="M188" s="251"/>
    </row>
    <row r="189" spans="1:13">
      <c r="A189" s="254"/>
      <c r="B189" s="255"/>
      <c r="C189" s="251"/>
      <c r="E189" s="251"/>
      <c r="F189" s="251"/>
      <c r="G189" s="256"/>
      <c r="H189" s="256"/>
      <c r="I189" s="257"/>
      <c r="J189" s="251"/>
      <c r="K189" s="257"/>
      <c r="L189" s="251"/>
      <c r="M189" s="251"/>
    </row>
    <row r="190" spans="1:13">
      <c r="A190" s="254"/>
      <c r="B190" s="255"/>
      <c r="C190" s="251"/>
      <c r="E190" s="251"/>
      <c r="F190" s="251"/>
      <c r="G190" s="256"/>
      <c r="H190" s="256"/>
      <c r="I190" s="257"/>
      <c r="J190" s="251"/>
      <c r="K190" s="257"/>
      <c r="L190" s="251"/>
      <c r="M190" s="251"/>
    </row>
    <row r="191" spans="1:13">
      <c r="A191" s="254"/>
      <c r="B191" s="255"/>
      <c r="C191" s="251"/>
      <c r="E191" s="251"/>
      <c r="F191" s="251"/>
      <c r="G191" s="256"/>
      <c r="H191" s="256"/>
      <c r="I191" s="257"/>
      <c r="J191" s="251"/>
      <c r="K191" s="257"/>
      <c r="L191" s="251"/>
      <c r="M191" s="251"/>
    </row>
    <row r="192" spans="1:13">
      <c r="A192" s="254"/>
      <c r="B192" s="255"/>
      <c r="C192" s="251"/>
      <c r="E192" s="251"/>
      <c r="F192" s="251"/>
      <c r="G192" s="256"/>
      <c r="H192" s="256"/>
      <c r="I192" s="257"/>
      <c r="J192" s="251"/>
      <c r="K192" s="257"/>
      <c r="L192" s="251"/>
      <c r="M192" s="251"/>
    </row>
    <row r="193" spans="1:13">
      <c r="A193" s="254"/>
      <c r="B193" s="255"/>
      <c r="C193" s="251"/>
      <c r="E193" s="251"/>
      <c r="F193" s="251"/>
      <c r="G193" s="256"/>
      <c r="H193" s="256"/>
      <c r="I193" s="257"/>
      <c r="J193" s="251"/>
      <c r="K193" s="257"/>
      <c r="L193" s="251"/>
      <c r="M193" s="251"/>
    </row>
    <row r="194" spans="1:13">
      <c r="A194" s="254"/>
      <c r="B194" s="255"/>
      <c r="C194" s="251"/>
      <c r="E194" s="251"/>
      <c r="F194" s="251"/>
      <c r="G194" s="256"/>
      <c r="H194" s="256"/>
      <c r="I194" s="257"/>
      <c r="J194" s="251"/>
      <c r="K194" s="257"/>
      <c r="L194" s="251"/>
      <c r="M194" s="251"/>
    </row>
    <row r="195" spans="1:13">
      <c r="A195" s="254"/>
      <c r="B195" s="255"/>
      <c r="C195" s="251"/>
      <c r="E195" s="251"/>
      <c r="F195" s="251"/>
      <c r="G195" s="256"/>
      <c r="H195" s="256"/>
      <c r="I195" s="257"/>
      <c r="J195" s="251"/>
      <c r="K195" s="257"/>
      <c r="L195" s="251"/>
      <c r="M195" s="251"/>
    </row>
    <row r="196" spans="1:13">
      <c r="A196" s="254"/>
      <c r="B196" s="255"/>
      <c r="C196" s="251"/>
      <c r="E196" s="251"/>
      <c r="F196" s="251"/>
      <c r="G196" s="256"/>
      <c r="H196" s="256"/>
      <c r="I196" s="257"/>
      <c r="J196" s="251"/>
      <c r="K196" s="257"/>
      <c r="L196" s="251"/>
      <c r="M196" s="251"/>
    </row>
    <row r="197" spans="1:13">
      <c r="A197" s="254"/>
      <c r="B197" s="255"/>
      <c r="C197" s="251"/>
      <c r="E197" s="251"/>
      <c r="F197" s="251"/>
      <c r="G197" s="256"/>
      <c r="H197" s="256"/>
      <c r="I197" s="257"/>
      <c r="J197" s="251"/>
      <c r="K197" s="257"/>
      <c r="L197" s="251"/>
      <c r="M197" s="251"/>
    </row>
    <row r="198" spans="1:13">
      <c r="A198" s="254"/>
      <c r="B198" s="255"/>
      <c r="C198" s="251"/>
      <c r="E198" s="251"/>
      <c r="F198" s="251"/>
      <c r="G198" s="256"/>
      <c r="H198" s="256"/>
      <c r="I198" s="257"/>
      <c r="J198" s="251"/>
      <c r="K198" s="257"/>
      <c r="L198" s="251"/>
      <c r="M198" s="251"/>
    </row>
    <row r="199" spans="1:13">
      <c r="A199" s="254"/>
      <c r="B199" s="255"/>
      <c r="C199" s="251"/>
      <c r="E199" s="251"/>
      <c r="F199" s="251"/>
      <c r="G199" s="256"/>
      <c r="H199" s="256"/>
      <c r="I199" s="257"/>
      <c r="J199" s="251"/>
      <c r="K199" s="257"/>
      <c r="L199" s="251"/>
      <c r="M199" s="251"/>
    </row>
    <row r="200" spans="1:13">
      <c r="A200" s="254"/>
      <c r="B200" s="255"/>
      <c r="C200" s="251"/>
      <c r="E200" s="251"/>
      <c r="F200" s="251"/>
      <c r="G200" s="256"/>
      <c r="H200" s="256"/>
      <c r="I200" s="257"/>
      <c r="J200" s="251"/>
      <c r="K200" s="257"/>
      <c r="L200" s="251"/>
      <c r="M200" s="251"/>
    </row>
    <row r="201" spans="1:13">
      <c r="A201" s="254"/>
      <c r="B201" s="255"/>
      <c r="C201" s="251"/>
      <c r="E201" s="251"/>
      <c r="F201" s="251"/>
      <c r="G201" s="256"/>
      <c r="H201" s="256"/>
      <c r="I201" s="257"/>
      <c r="J201" s="251"/>
      <c r="K201" s="257"/>
      <c r="L201" s="251"/>
      <c r="M201" s="251"/>
    </row>
    <row r="202" spans="1:13">
      <c r="A202" s="254"/>
      <c r="B202" s="255"/>
      <c r="C202" s="251"/>
      <c r="E202" s="251"/>
      <c r="F202" s="251"/>
      <c r="G202" s="256"/>
      <c r="H202" s="256"/>
      <c r="I202" s="257"/>
      <c r="J202" s="251"/>
      <c r="K202" s="257"/>
      <c r="L202" s="251"/>
      <c r="M202" s="251"/>
    </row>
    <row r="203" spans="1:13">
      <c r="A203" s="254"/>
      <c r="B203" s="255"/>
      <c r="C203" s="251"/>
      <c r="E203" s="251"/>
      <c r="F203" s="251"/>
      <c r="G203" s="256"/>
      <c r="H203" s="256"/>
      <c r="I203" s="257"/>
      <c r="J203" s="251"/>
      <c r="K203" s="257"/>
      <c r="L203" s="251"/>
      <c r="M203" s="251"/>
    </row>
    <row r="204" spans="1:13">
      <c r="A204" s="254"/>
      <c r="B204" s="255"/>
      <c r="C204" s="251"/>
      <c r="E204" s="251"/>
      <c r="F204" s="251"/>
      <c r="G204" s="256"/>
      <c r="H204" s="256"/>
      <c r="I204" s="257"/>
      <c r="J204" s="251"/>
      <c r="K204" s="257"/>
      <c r="L204" s="251"/>
      <c r="M204" s="251"/>
    </row>
    <row r="205" spans="1:13">
      <c r="A205" s="254"/>
      <c r="B205" s="255"/>
      <c r="C205" s="251"/>
      <c r="E205" s="251"/>
      <c r="F205" s="251"/>
      <c r="G205" s="256"/>
      <c r="H205" s="256"/>
      <c r="I205" s="257"/>
      <c r="J205" s="251"/>
      <c r="K205" s="257"/>
      <c r="L205" s="251"/>
      <c r="M205" s="251"/>
    </row>
    <row r="206" spans="1:13">
      <c r="A206" s="254"/>
      <c r="B206" s="255"/>
      <c r="C206" s="251"/>
      <c r="E206" s="251"/>
      <c r="F206" s="251"/>
      <c r="G206" s="256"/>
      <c r="H206" s="256"/>
      <c r="I206" s="257"/>
      <c r="J206" s="251"/>
      <c r="K206" s="257"/>
      <c r="L206" s="251"/>
      <c r="M206" s="251"/>
    </row>
    <row r="207" spans="1:13">
      <c r="A207" s="254"/>
      <c r="B207" s="255"/>
      <c r="C207" s="251"/>
      <c r="E207" s="251"/>
      <c r="F207" s="251"/>
      <c r="G207" s="256"/>
      <c r="H207" s="256"/>
      <c r="I207" s="257"/>
      <c r="J207" s="251"/>
      <c r="K207" s="257"/>
      <c r="L207" s="251"/>
      <c r="M207" s="251"/>
    </row>
    <row r="208" spans="1:13">
      <c r="A208" s="254"/>
      <c r="B208" s="255"/>
      <c r="C208" s="251"/>
      <c r="E208" s="251"/>
      <c r="F208" s="251"/>
      <c r="G208" s="256"/>
      <c r="H208" s="256"/>
      <c r="I208" s="257"/>
      <c r="J208" s="251"/>
      <c r="K208" s="257"/>
      <c r="L208" s="251"/>
      <c r="M208" s="251"/>
    </row>
    <row r="209" spans="1:13">
      <c r="A209" s="254"/>
      <c r="B209" s="255"/>
      <c r="C209" s="251"/>
      <c r="E209" s="251"/>
      <c r="F209" s="251"/>
      <c r="G209" s="256"/>
      <c r="H209" s="256"/>
      <c r="I209" s="257"/>
      <c r="J209" s="251"/>
      <c r="K209" s="257"/>
      <c r="L209" s="251"/>
      <c r="M209" s="251"/>
    </row>
    <row r="210" spans="1:13">
      <c r="A210" s="254"/>
      <c r="B210" s="255"/>
      <c r="C210" s="251"/>
      <c r="E210" s="251"/>
      <c r="F210" s="251"/>
      <c r="G210" s="256"/>
      <c r="H210" s="256"/>
      <c r="I210" s="257"/>
      <c r="J210" s="251"/>
      <c r="K210" s="257"/>
      <c r="L210" s="251"/>
      <c r="M210" s="251"/>
    </row>
    <row r="211" spans="1:13">
      <c r="A211" s="254"/>
      <c r="B211" s="255"/>
      <c r="C211" s="251"/>
      <c r="E211" s="251"/>
      <c r="F211" s="251"/>
      <c r="G211" s="256"/>
      <c r="H211" s="256"/>
      <c r="I211" s="257"/>
      <c r="J211" s="251"/>
      <c r="K211" s="257"/>
      <c r="L211" s="251"/>
      <c r="M211" s="251"/>
    </row>
    <row r="212" spans="1:13">
      <c r="A212" s="254"/>
      <c r="B212" s="255"/>
      <c r="C212" s="251"/>
      <c r="E212" s="251"/>
      <c r="F212" s="251"/>
      <c r="G212" s="256"/>
      <c r="H212" s="256"/>
      <c r="I212" s="257"/>
      <c r="J212" s="251"/>
      <c r="K212" s="257"/>
      <c r="L212" s="251"/>
      <c r="M212" s="251"/>
    </row>
    <row r="213" spans="1:13">
      <c r="A213" s="254"/>
      <c r="B213" s="255"/>
      <c r="C213" s="251"/>
      <c r="E213" s="251"/>
      <c r="F213" s="251"/>
      <c r="G213" s="256"/>
      <c r="H213" s="256"/>
      <c r="I213" s="257"/>
      <c r="J213" s="251"/>
      <c r="K213" s="257"/>
      <c r="L213" s="251"/>
      <c r="M213" s="251"/>
    </row>
    <row r="214" spans="1:13">
      <c r="A214" s="254"/>
      <c r="B214" s="255"/>
      <c r="C214" s="251"/>
      <c r="E214" s="251"/>
      <c r="F214" s="251"/>
      <c r="G214" s="256"/>
      <c r="H214" s="256"/>
      <c r="I214" s="257"/>
      <c r="J214" s="251"/>
      <c r="K214" s="257"/>
      <c r="L214" s="251"/>
      <c r="M214" s="251"/>
    </row>
    <row r="215" spans="1:13">
      <c r="A215" s="254"/>
      <c r="B215" s="255"/>
      <c r="C215" s="251"/>
      <c r="E215" s="251"/>
      <c r="F215" s="251"/>
      <c r="G215" s="256"/>
      <c r="H215" s="256"/>
      <c r="I215" s="257"/>
      <c r="J215" s="251"/>
      <c r="K215" s="257"/>
      <c r="L215" s="251"/>
      <c r="M215" s="251"/>
    </row>
    <row r="216" spans="1:13">
      <c r="A216" s="254"/>
      <c r="B216" s="255"/>
      <c r="C216" s="251"/>
      <c r="E216" s="251"/>
      <c r="F216" s="251"/>
      <c r="G216" s="256"/>
      <c r="H216" s="256"/>
      <c r="I216" s="257"/>
      <c r="J216" s="251"/>
      <c r="K216" s="257"/>
      <c r="L216" s="251"/>
      <c r="M216" s="251"/>
    </row>
    <row r="217" spans="1:13">
      <c r="A217" s="254"/>
      <c r="B217" s="255"/>
      <c r="C217" s="251"/>
      <c r="E217" s="251"/>
      <c r="F217" s="251"/>
      <c r="G217" s="256"/>
      <c r="H217" s="256"/>
      <c r="I217" s="257"/>
      <c r="J217" s="251"/>
      <c r="K217" s="257"/>
      <c r="L217" s="251"/>
      <c r="M217" s="251"/>
    </row>
    <row r="218" spans="1:13">
      <c r="A218" s="254"/>
      <c r="B218" s="255"/>
      <c r="C218" s="251"/>
      <c r="E218" s="251"/>
      <c r="F218" s="251"/>
      <c r="G218" s="256"/>
      <c r="H218" s="256"/>
      <c r="I218" s="257"/>
      <c r="J218" s="251"/>
      <c r="K218" s="257"/>
      <c r="L218" s="251"/>
      <c r="M218" s="251"/>
    </row>
    <row r="219" spans="1:13">
      <c r="A219" s="254"/>
      <c r="B219" s="255"/>
      <c r="C219" s="251"/>
      <c r="E219" s="251"/>
      <c r="F219" s="251"/>
      <c r="G219" s="256"/>
      <c r="H219" s="256"/>
      <c r="I219" s="257"/>
      <c r="J219" s="251"/>
      <c r="K219" s="257"/>
      <c r="L219" s="251"/>
      <c r="M219" s="251"/>
    </row>
    <row r="220" spans="1:13">
      <c r="A220" s="254"/>
      <c r="B220" s="255"/>
      <c r="C220" s="251"/>
      <c r="E220" s="251"/>
      <c r="F220" s="251"/>
      <c r="G220" s="256"/>
      <c r="H220" s="256"/>
      <c r="I220" s="257"/>
      <c r="J220" s="251"/>
      <c r="K220" s="257"/>
      <c r="L220" s="251"/>
      <c r="M220" s="251"/>
    </row>
    <row r="221" spans="1:13">
      <c r="A221" s="254"/>
      <c r="B221" s="255"/>
      <c r="C221" s="251"/>
      <c r="E221" s="251"/>
      <c r="F221" s="251"/>
      <c r="G221" s="256"/>
      <c r="H221" s="256"/>
      <c r="I221" s="257"/>
      <c r="J221" s="251"/>
      <c r="K221" s="257"/>
      <c r="L221" s="251"/>
      <c r="M221" s="251"/>
    </row>
    <row r="222" spans="1:13">
      <c r="A222" s="254"/>
      <c r="B222" s="255"/>
      <c r="C222" s="251"/>
      <c r="E222" s="251"/>
      <c r="F222" s="251"/>
      <c r="G222" s="256"/>
      <c r="H222" s="256"/>
      <c r="I222" s="257"/>
      <c r="J222" s="251"/>
      <c r="K222" s="257"/>
      <c r="L222" s="251"/>
      <c r="M222" s="251"/>
    </row>
    <row r="223" spans="1:13">
      <c r="A223" s="254"/>
      <c r="B223" s="255"/>
      <c r="C223" s="251"/>
      <c r="E223" s="251"/>
      <c r="F223" s="251"/>
      <c r="G223" s="256"/>
      <c r="H223" s="256"/>
      <c r="I223" s="257"/>
      <c r="J223" s="251"/>
      <c r="K223" s="257"/>
      <c r="L223" s="251"/>
      <c r="M223" s="251"/>
    </row>
    <row r="224" spans="1:13">
      <c r="A224" s="254"/>
      <c r="B224" s="255"/>
      <c r="C224" s="251"/>
      <c r="E224" s="251"/>
      <c r="F224" s="251"/>
      <c r="G224" s="256"/>
      <c r="H224" s="256"/>
      <c r="I224" s="257"/>
      <c r="J224" s="251"/>
      <c r="K224" s="257"/>
      <c r="L224" s="251"/>
      <c r="M224" s="251"/>
    </row>
    <row r="225" spans="1:13">
      <c r="A225" s="254"/>
      <c r="B225" s="255"/>
      <c r="C225" s="251"/>
      <c r="E225" s="251"/>
      <c r="F225" s="251"/>
      <c r="G225" s="256"/>
      <c r="H225" s="256"/>
      <c r="I225" s="257"/>
      <c r="J225" s="251"/>
      <c r="K225" s="257"/>
      <c r="L225" s="251"/>
      <c r="M225" s="251"/>
    </row>
    <row r="226" spans="1:13">
      <c r="A226" s="254"/>
      <c r="B226" s="255"/>
      <c r="C226" s="251"/>
      <c r="E226" s="251"/>
      <c r="F226" s="251"/>
      <c r="G226" s="256"/>
      <c r="H226" s="256"/>
      <c r="I226" s="257"/>
      <c r="J226" s="251"/>
      <c r="K226" s="257"/>
      <c r="L226" s="251"/>
      <c r="M226" s="251"/>
    </row>
    <row r="227" spans="1:13">
      <c r="A227" s="254"/>
      <c r="B227" s="255"/>
      <c r="C227" s="251"/>
      <c r="E227" s="251"/>
      <c r="F227" s="251"/>
      <c r="G227" s="256"/>
      <c r="H227" s="256"/>
      <c r="I227" s="257"/>
      <c r="J227" s="251"/>
      <c r="K227" s="257"/>
      <c r="L227" s="251"/>
      <c r="M227" s="251"/>
    </row>
    <row r="228" spans="1:13">
      <c r="A228" s="254"/>
      <c r="B228" s="255"/>
      <c r="C228" s="251"/>
      <c r="E228" s="251"/>
      <c r="F228" s="251"/>
      <c r="G228" s="256"/>
      <c r="H228" s="256"/>
      <c r="I228" s="257"/>
      <c r="J228" s="251"/>
      <c r="K228" s="257"/>
      <c r="L228" s="251"/>
      <c r="M228" s="251"/>
    </row>
    <row r="229" spans="1:13">
      <c r="A229" s="254"/>
      <c r="B229" s="255"/>
      <c r="C229" s="251"/>
      <c r="E229" s="251"/>
      <c r="F229" s="251"/>
      <c r="G229" s="256"/>
      <c r="H229" s="256"/>
      <c r="I229" s="257"/>
      <c r="J229" s="251"/>
      <c r="K229" s="257"/>
      <c r="L229" s="251"/>
      <c r="M229" s="251"/>
    </row>
    <row r="230" spans="1:13">
      <c r="A230" s="254"/>
      <c r="B230" s="255"/>
      <c r="C230" s="251"/>
      <c r="E230" s="251"/>
      <c r="F230" s="251"/>
      <c r="G230" s="256"/>
      <c r="H230" s="256"/>
      <c r="I230" s="257"/>
      <c r="J230" s="251"/>
      <c r="K230" s="257"/>
      <c r="L230" s="251"/>
      <c r="M230" s="251"/>
    </row>
    <row r="231" spans="1:13">
      <c r="A231" s="254"/>
      <c r="B231" s="255"/>
      <c r="C231" s="251"/>
      <c r="E231" s="251"/>
      <c r="F231" s="251"/>
      <c r="G231" s="256"/>
      <c r="H231" s="256"/>
      <c r="I231" s="257"/>
      <c r="J231" s="251"/>
      <c r="K231" s="257"/>
      <c r="L231" s="251"/>
      <c r="M231" s="251"/>
    </row>
    <row r="232" spans="1:13">
      <c r="A232" s="254"/>
      <c r="B232" s="255"/>
      <c r="C232" s="251"/>
      <c r="E232" s="251"/>
      <c r="F232" s="251"/>
      <c r="G232" s="256"/>
      <c r="H232" s="256"/>
      <c r="I232" s="257"/>
      <c r="J232" s="251"/>
      <c r="K232" s="257"/>
      <c r="L232" s="251"/>
      <c r="M232" s="251"/>
    </row>
    <row r="233" spans="1:13">
      <c r="A233" s="254"/>
      <c r="B233" s="255"/>
      <c r="C233" s="251"/>
      <c r="E233" s="251"/>
      <c r="F233" s="251"/>
      <c r="G233" s="256"/>
      <c r="H233" s="256"/>
      <c r="I233" s="257"/>
      <c r="J233" s="251"/>
      <c r="K233" s="257"/>
      <c r="L233" s="251"/>
      <c r="M233" s="251"/>
    </row>
    <row r="234" spans="1:13">
      <c r="A234" s="254"/>
      <c r="B234" s="255"/>
      <c r="C234" s="251"/>
      <c r="E234" s="251"/>
      <c r="F234" s="251"/>
      <c r="G234" s="256"/>
      <c r="H234" s="256"/>
      <c r="I234" s="257"/>
      <c r="J234" s="251"/>
      <c r="K234" s="257"/>
      <c r="L234" s="251"/>
      <c r="M234" s="251"/>
    </row>
    <row r="235" spans="1:13">
      <c r="A235" s="254"/>
      <c r="B235" s="255"/>
      <c r="C235" s="251"/>
      <c r="E235" s="251"/>
      <c r="F235" s="251"/>
      <c r="G235" s="256"/>
      <c r="H235" s="256"/>
      <c r="I235" s="257"/>
      <c r="J235" s="251"/>
      <c r="K235" s="257"/>
      <c r="L235" s="251"/>
      <c r="M235" s="251"/>
    </row>
    <row r="236" spans="1:13">
      <c r="A236" s="254"/>
      <c r="B236" s="255"/>
      <c r="C236" s="251"/>
      <c r="E236" s="251"/>
      <c r="F236" s="251"/>
      <c r="G236" s="256"/>
      <c r="H236" s="256"/>
      <c r="I236" s="257"/>
      <c r="J236" s="251"/>
      <c r="K236" s="257"/>
      <c r="L236" s="251"/>
      <c r="M236" s="251"/>
    </row>
    <row r="237" spans="1:13">
      <c r="A237" s="254"/>
      <c r="B237" s="255"/>
      <c r="C237" s="251"/>
      <c r="E237" s="251"/>
      <c r="F237" s="251"/>
      <c r="G237" s="256"/>
      <c r="H237" s="256"/>
      <c r="I237" s="257"/>
      <c r="J237" s="251"/>
      <c r="K237" s="257"/>
      <c r="L237" s="251"/>
      <c r="M237" s="251"/>
    </row>
    <row r="238" spans="1:13">
      <c r="A238" s="254"/>
      <c r="B238" s="255"/>
      <c r="C238" s="251"/>
      <c r="E238" s="251"/>
      <c r="F238" s="251"/>
      <c r="G238" s="256"/>
      <c r="H238" s="256"/>
      <c r="I238" s="257"/>
      <c r="J238" s="251"/>
      <c r="K238" s="257"/>
      <c r="L238" s="251"/>
      <c r="M238" s="251"/>
    </row>
    <row r="239" spans="1:13">
      <c r="A239" s="254"/>
      <c r="B239" s="255"/>
      <c r="C239" s="251"/>
      <c r="E239" s="251"/>
      <c r="F239" s="251"/>
      <c r="G239" s="256"/>
      <c r="H239" s="256"/>
      <c r="I239" s="257"/>
      <c r="J239" s="251"/>
      <c r="K239" s="257"/>
      <c r="L239" s="251"/>
      <c r="M239" s="251"/>
    </row>
    <row r="240" spans="1:13">
      <c r="A240" s="254"/>
      <c r="B240" s="255"/>
      <c r="C240" s="251"/>
      <c r="E240" s="251"/>
      <c r="F240" s="251"/>
      <c r="G240" s="256"/>
      <c r="H240" s="256"/>
      <c r="I240" s="257"/>
      <c r="J240" s="251"/>
      <c r="K240" s="257"/>
      <c r="L240" s="251"/>
      <c r="M240" s="251"/>
    </row>
    <row r="241" spans="1:13">
      <c r="A241" s="254"/>
      <c r="B241" s="255"/>
      <c r="C241" s="251"/>
      <c r="E241" s="251"/>
      <c r="F241" s="251"/>
      <c r="G241" s="256"/>
      <c r="H241" s="256"/>
      <c r="I241" s="257"/>
      <c r="J241" s="251"/>
      <c r="K241" s="257"/>
      <c r="L241" s="251"/>
      <c r="M241" s="251"/>
    </row>
    <row r="242" spans="1:13">
      <c r="A242" s="254"/>
      <c r="B242" s="255"/>
      <c r="C242" s="251"/>
      <c r="E242" s="251"/>
      <c r="F242" s="251"/>
      <c r="G242" s="256"/>
      <c r="H242" s="256"/>
      <c r="I242" s="257"/>
      <c r="J242" s="251"/>
      <c r="K242" s="257"/>
      <c r="L242" s="251"/>
      <c r="M242" s="251"/>
    </row>
    <row r="243" spans="1:13">
      <c r="A243" s="254"/>
      <c r="B243" s="255"/>
      <c r="C243" s="251"/>
      <c r="E243" s="251"/>
      <c r="F243" s="251"/>
      <c r="G243" s="256"/>
      <c r="H243" s="256"/>
      <c r="I243" s="257"/>
      <c r="J243" s="251"/>
      <c r="K243" s="257"/>
      <c r="L243" s="251"/>
      <c r="M243" s="251"/>
    </row>
    <row r="244" spans="1:13">
      <c r="A244" s="254"/>
      <c r="B244" s="255"/>
      <c r="C244" s="251"/>
      <c r="E244" s="251"/>
      <c r="F244" s="251"/>
      <c r="G244" s="256"/>
      <c r="H244" s="256"/>
      <c r="I244" s="257"/>
      <c r="J244" s="251"/>
      <c r="K244" s="257"/>
      <c r="L244" s="251"/>
      <c r="M244" s="251"/>
    </row>
    <row r="245" spans="1:13">
      <c r="A245" s="254"/>
      <c r="B245" s="255"/>
      <c r="C245" s="251"/>
      <c r="E245" s="251"/>
      <c r="F245" s="251"/>
      <c r="G245" s="256"/>
      <c r="H245" s="256"/>
      <c r="I245" s="257"/>
      <c r="J245" s="251"/>
      <c r="K245" s="257"/>
      <c r="L245" s="251"/>
      <c r="M245" s="251"/>
    </row>
    <row r="246" spans="1:13">
      <c r="A246" s="254"/>
      <c r="B246" s="255"/>
      <c r="C246" s="251"/>
      <c r="E246" s="251"/>
      <c r="F246" s="251"/>
      <c r="G246" s="256"/>
      <c r="H246" s="256"/>
      <c r="I246" s="257"/>
      <c r="J246" s="251"/>
      <c r="K246" s="257"/>
      <c r="L246" s="251"/>
      <c r="M246" s="251"/>
    </row>
    <row r="247" spans="1:13">
      <c r="A247" s="254"/>
      <c r="B247" s="255"/>
      <c r="C247" s="251"/>
      <c r="E247" s="251"/>
      <c r="F247" s="251"/>
      <c r="G247" s="256"/>
      <c r="H247" s="256"/>
      <c r="I247" s="257"/>
      <c r="J247" s="251"/>
      <c r="K247" s="257"/>
      <c r="L247" s="251"/>
      <c r="M247" s="251"/>
    </row>
    <row r="248" spans="1:13">
      <c r="A248" s="254"/>
      <c r="B248" s="255"/>
      <c r="C248" s="251"/>
      <c r="E248" s="251"/>
      <c r="F248" s="251"/>
      <c r="G248" s="256"/>
      <c r="H248" s="256"/>
      <c r="I248" s="257"/>
      <c r="J248" s="251"/>
      <c r="K248" s="257"/>
      <c r="L248" s="251"/>
      <c r="M248" s="251"/>
    </row>
    <row r="249" spans="1:13">
      <c r="A249" s="254"/>
      <c r="B249" s="255"/>
      <c r="C249" s="251"/>
      <c r="E249" s="251"/>
      <c r="F249" s="251"/>
      <c r="G249" s="256"/>
      <c r="H249" s="256"/>
      <c r="I249" s="257"/>
      <c r="J249" s="251"/>
      <c r="K249" s="257"/>
      <c r="L249" s="251"/>
      <c r="M249" s="251"/>
    </row>
    <row r="250" spans="1:13">
      <c r="A250" s="254"/>
      <c r="B250" s="255"/>
      <c r="C250" s="251"/>
      <c r="E250" s="251"/>
      <c r="F250" s="251"/>
      <c r="G250" s="256"/>
      <c r="H250" s="256"/>
      <c r="I250" s="257"/>
      <c r="J250" s="251"/>
      <c r="K250" s="257"/>
      <c r="L250" s="251"/>
      <c r="M250" s="251"/>
    </row>
    <row r="251" spans="1:13">
      <c r="A251" s="254"/>
      <c r="B251" s="255"/>
      <c r="C251" s="251"/>
      <c r="E251" s="251"/>
      <c r="F251" s="251"/>
      <c r="G251" s="256"/>
      <c r="H251" s="256"/>
      <c r="I251" s="257"/>
      <c r="J251" s="251"/>
      <c r="K251" s="257"/>
      <c r="L251" s="251"/>
      <c r="M251" s="251"/>
    </row>
    <row r="252" spans="1:13">
      <c r="A252" s="254"/>
      <c r="B252" s="255"/>
      <c r="C252" s="251"/>
      <c r="E252" s="251"/>
      <c r="F252" s="251"/>
      <c r="G252" s="256"/>
      <c r="H252" s="256"/>
      <c r="I252" s="257"/>
      <c r="J252" s="251"/>
      <c r="K252" s="257"/>
      <c r="L252" s="251"/>
      <c r="M252" s="251"/>
    </row>
    <row r="253" spans="1:13">
      <c r="A253" s="254"/>
      <c r="B253" s="255"/>
      <c r="C253" s="251"/>
      <c r="E253" s="251"/>
      <c r="F253" s="251"/>
      <c r="G253" s="256"/>
      <c r="H253" s="256"/>
      <c r="I253" s="257"/>
      <c r="J253" s="251"/>
      <c r="K253" s="257"/>
      <c r="L253" s="251"/>
      <c r="M253" s="251"/>
    </row>
    <row r="254" spans="1:13">
      <c r="A254" s="254"/>
      <c r="B254" s="255"/>
      <c r="C254" s="251"/>
      <c r="E254" s="251"/>
      <c r="F254" s="251"/>
      <c r="G254" s="256"/>
      <c r="H254" s="256"/>
      <c r="I254" s="257"/>
      <c r="J254" s="251"/>
      <c r="K254" s="257"/>
      <c r="L254" s="251"/>
      <c r="M254" s="251"/>
    </row>
    <row r="255" spans="1:13">
      <c r="A255" s="254"/>
      <c r="B255" s="255"/>
      <c r="C255" s="251"/>
      <c r="E255" s="251"/>
      <c r="F255" s="251"/>
      <c r="G255" s="256"/>
      <c r="H255" s="256"/>
      <c r="I255" s="257"/>
      <c r="J255" s="251"/>
      <c r="K255" s="257"/>
      <c r="L255" s="251"/>
      <c r="M255" s="251"/>
    </row>
    <row r="256" spans="1:13">
      <c r="A256" s="254"/>
      <c r="B256" s="255"/>
      <c r="C256" s="251"/>
      <c r="E256" s="251"/>
      <c r="F256" s="251"/>
      <c r="G256" s="256"/>
      <c r="H256" s="256"/>
      <c r="I256" s="257"/>
      <c r="J256" s="251"/>
      <c r="K256" s="257"/>
      <c r="L256" s="251"/>
      <c r="M256" s="251"/>
    </row>
    <row r="257" spans="1:13">
      <c r="A257" s="254"/>
      <c r="B257" s="255"/>
      <c r="C257" s="251"/>
      <c r="E257" s="251"/>
      <c r="F257" s="251"/>
      <c r="G257" s="256"/>
      <c r="H257" s="256"/>
      <c r="I257" s="257"/>
      <c r="J257" s="251"/>
      <c r="K257" s="257"/>
      <c r="L257" s="251"/>
      <c r="M257" s="251"/>
    </row>
    <row r="258" spans="1:13">
      <c r="A258" s="254"/>
      <c r="B258" s="255"/>
      <c r="C258" s="251"/>
      <c r="E258" s="251"/>
      <c r="F258" s="251"/>
      <c r="G258" s="256"/>
      <c r="H258" s="256"/>
      <c r="I258" s="257"/>
      <c r="J258" s="251"/>
      <c r="K258" s="257"/>
      <c r="L258" s="251"/>
      <c r="M258" s="251"/>
    </row>
    <row r="259" spans="1:13">
      <c r="A259" s="254"/>
      <c r="B259" s="255"/>
      <c r="C259" s="251"/>
      <c r="E259" s="251"/>
      <c r="F259" s="251"/>
      <c r="G259" s="256"/>
      <c r="H259" s="256"/>
      <c r="I259" s="257"/>
      <c r="J259" s="251"/>
      <c r="K259" s="257"/>
      <c r="L259" s="251"/>
      <c r="M259" s="251"/>
    </row>
    <row r="260" spans="1:13">
      <c r="A260" s="254"/>
      <c r="B260" s="255"/>
      <c r="C260" s="251"/>
      <c r="E260" s="251"/>
      <c r="F260" s="251"/>
      <c r="G260" s="256"/>
      <c r="H260" s="256"/>
      <c r="I260" s="257"/>
      <c r="J260" s="251"/>
      <c r="K260" s="257"/>
      <c r="L260" s="251"/>
      <c r="M260" s="251"/>
    </row>
    <row r="261" spans="1:13">
      <c r="A261" s="254"/>
      <c r="B261" s="255"/>
      <c r="C261" s="251"/>
      <c r="E261" s="251"/>
      <c r="F261" s="251"/>
      <c r="G261" s="256"/>
      <c r="H261" s="256"/>
      <c r="I261" s="257"/>
      <c r="J261" s="251"/>
      <c r="K261" s="257"/>
      <c r="L261" s="251"/>
      <c r="M261" s="251"/>
    </row>
    <row r="262" spans="1:13">
      <c r="A262" s="254"/>
      <c r="B262" s="255"/>
      <c r="C262" s="251"/>
      <c r="E262" s="251"/>
      <c r="F262" s="251"/>
      <c r="G262" s="256"/>
      <c r="H262" s="256"/>
      <c r="I262" s="257"/>
      <c r="J262" s="251"/>
      <c r="K262" s="257"/>
      <c r="L262" s="251"/>
      <c r="M262" s="251"/>
    </row>
    <row r="263" spans="1:13">
      <c r="A263" s="254"/>
      <c r="B263" s="255"/>
      <c r="C263" s="251"/>
      <c r="E263" s="251"/>
      <c r="F263" s="251"/>
      <c r="G263" s="256"/>
      <c r="H263" s="256"/>
      <c r="I263" s="257"/>
      <c r="J263" s="251"/>
      <c r="K263" s="257"/>
      <c r="L263" s="251"/>
      <c r="M263" s="251"/>
    </row>
    <row r="264" spans="1:13">
      <c r="A264" s="254"/>
      <c r="B264" s="255"/>
      <c r="C264" s="251"/>
      <c r="E264" s="251"/>
      <c r="F264" s="251"/>
      <c r="G264" s="256"/>
      <c r="H264" s="256"/>
      <c r="I264" s="257"/>
      <c r="J264" s="251"/>
      <c r="K264" s="257"/>
      <c r="L264" s="251"/>
      <c r="M264" s="251"/>
    </row>
    <row r="265" spans="1:13">
      <c r="A265" s="254"/>
      <c r="B265" s="255"/>
      <c r="C265" s="251"/>
      <c r="E265" s="251"/>
      <c r="F265" s="251"/>
      <c r="G265" s="256"/>
      <c r="H265" s="256"/>
      <c r="I265" s="257"/>
      <c r="J265" s="251"/>
      <c r="K265" s="257"/>
      <c r="L265" s="251"/>
      <c r="M265" s="251"/>
    </row>
    <row r="266" spans="1:13">
      <c r="A266" s="254"/>
      <c r="B266" s="255"/>
      <c r="C266" s="251"/>
      <c r="E266" s="251"/>
      <c r="F266" s="251"/>
      <c r="G266" s="256"/>
      <c r="H266" s="256"/>
      <c r="I266" s="257"/>
      <c r="J266" s="251"/>
      <c r="K266" s="257"/>
      <c r="L266" s="251"/>
      <c r="M266" s="251"/>
    </row>
    <row r="267" spans="1:13">
      <c r="A267" s="254"/>
      <c r="B267" s="255"/>
      <c r="C267" s="251"/>
      <c r="E267" s="251"/>
      <c r="F267" s="251"/>
      <c r="G267" s="256"/>
      <c r="H267" s="256"/>
      <c r="I267" s="257"/>
      <c r="J267" s="251"/>
      <c r="K267" s="257"/>
      <c r="L267" s="251"/>
      <c r="M267" s="251"/>
    </row>
    <row r="268" spans="1:13">
      <c r="A268" s="254"/>
      <c r="B268" s="255"/>
      <c r="C268" s="251"/>
      <c r="E268" s="251"/>
      <c r="F268" s="251"/>
      <c r="G268" s="256"/>
      <c r="H268" s="256"/>
      <c r="I268" s="257"/>
      <c r="J268" s="251"/>
      <c r="K268" s="257"/>
      <c r="L268" s="251"/>
      <c r="M268" s="251"/>
    </row>
    <row r="269" spans="1:13">
      <c r="A269" s="254"/>
      <c r="B269" s="255"/>
      <c r="C269" s="251"/>
      <c r="E269" s="251"/>
      <c r="F269" s="251"/>
      <c r="G269" s="256"/>
      <c r="H269" s="256"/>
      <c r="I269" s="257"/>
      <c r="J269" s="251"/>
      <c r="K269" s="257"/>
      <c r="L269" s="251"/>
      <c r="M269" s="251"/>
    </row>
    <row r="270" spans="1:13">
      <c r="A270" s="254"/>
      <c r="B270" s="255"/>
      <c r="C270" s="251"/>
      <c r="E270" s="251"/>
      <c r="F270" s="251"/>
      <c r="G270" s="256"/>
      <c r="H270" s="256"/>
      <c r="I270" s="257"/>
      <c r="J270" s="251"/>
      <c r="K270" s="257"/>
      <c r="L270" s="251"/>
      <c r="M270" s="251"/>
    </row>
    <row r="271" spans="1:13">
      <c r="A271" s="254"/>
      <c r="B271" s="255"/>
      <c r="C271" s="251"/>
      <c r="E271" s="251"/>
      <c r="F271" s="251"/>
      <c r="G271" s="256"/>
      <c r="H271" s="256"/>
      <c r="I271" s="257"/>
      <c r="J271" s="251"/>
      <c r="K271" s="257"/>
      <c r="L271" s="251"/>
      <c r="M271" s="251"/>
    </row>
    <row r="272" spans="1:13">
      <c r="A272" s="254"/>
      <c r="B272" s="255"/>
      <c r="C272" s="251"/>
      <c r="E272" s="251"/>
      <c r="F272" s="251"/>
      <c r="G272" s="256"/>
      <c r="H272" s="256"/>
      <c r="I272" s="257"/>
      <c r="J272" s="251"/>
      <c r="K272" s="257"/>
      <c r="L272" s="251"/>
      <c r="M272" s="251"/>
    </row>
    <row r="273" spans="1:13">
      <c r="A273" s="254"/>
      <c r="B273" s="255"/>
      <c r="C273" s="251"/>
      <c r="E273" s="251"/>
      <c r="F273" s="251"/>
      <c r="G273" s="256"/>
      <c r="H273" s="256"/>
      <c r="I273" s="257"/>
      <c r="J273" s="251"/>
      <c r="K273" s="257"/>
      <c r="L273" s="251"/>
      <c r="M273" s="251"/>
    </row>
    <row r="274" spans="1:13">
      <c r="A274" s="254"/>
      <c r="B274" s="255"/>
      <c r="C274" s="251"/>
      <c r="E274" s="251"/>
      <c r="F274" s="251"/>
      <c r="G274" s="256"/>
      <c r="H274" s="256"/>
      <c r="I274" s="257"/>
      <c r="J274" s="251"/>
      <c r="K274" s="257"/>
      <c r="L274" s="251"/>
      <c r="M274" s="251"/>
    </row>
    <row r="275" spans="1:13">
      <c r="A275" s="254"/>
      <c r="B275" s="255"/>
      <c r="C275" s="251"/>
      <c r="E275" s="251"/>
      <c r="F275" s="251"/>
      <c r="G275" s="256"/>
      <c r="H275" s="256"/>
      <c r="I275" s="257"/>
      <c r="J275" s="251"/>
      <c r="K275" s="257"/>
      <c r="L275" s="251"/>
      <c r="M275" s="251"/>
    </row>
    <row r="276" spans="1:13">
      <c r="A276" s="254"/>
      <c r="B276" s="255"/>
      <c r="C276" s="251"/>
      <c r="E276" s="251"/>
      <c r="F276" s="251"/>
      <c r="G276" s="256"/>
      <c r="H276" s="256"/>
      <c r="I276" s="257"/>
      <c r="J276" s="251"/>
      <c r="K276" s="257"/>
      <c r="L276" s="251"/>
      <c r="M276" s="251"/>
    </row>
    <row r="277" spans="1:13">
      <c r="A277" s="254"/>
      <c r="B277" s="255"/>
      <c r="C277" s="251"/>
      <c r="E277" s="251"/>
      <c r="F277" s="251"/>
      <c r="G277" s="256"/>
      <c r="H277" s="256"/>
      <c r="I277" s="257"/>
      <c r="J277" s="251"/>
      <c r="K277" s="257"/>
      <c r="L277" s="251"/>
      <c r="M277" s="251"/>
    </row>
    <row r="278" spans="1:13">
      <c r="A278" s="254"/>
      <c r="B278" s="255"/>
      <c r="C278" s="251"/>
      <c r="E278" s="251"/>
      <c r="F278" s="251"/>
      <c r="G278" s="256"/>
      <c r="H278" s="256"/>
      <c r="I278" s="257"/>
      <c r="J278" s="251"/>
      <c r="K278" s="257"/>
      <c r="L278" s="251"/>
      <c r="M278" s="251"/>
    </row>
    <row r="279" spans="1:13">
      <c r="A279" s="254"/>
      <c r="B279" s="255"/>
      <c r="C279" s="251"/>
      <c r="E279" s="251"/>
      <c r="F279" s="251"/>
      <c r="G279" s="256"/>
      <c r="H279" s="256"/>
      <c r="I279" s="257"/>
      <c r="J279" s="251"/>
      <c r="K279" s="257"/>
      <c r="L279" s="251"/>
      <c r="M279" s="251"/>
    </row>
    <row r="280" spans="1:13">
      <c r="A280" s="254"/>
      <c r="B280" s="255"/>
      <c r="C280" s="251"/>
      <c r="E280" s="251"/>
      <c r="F280" s="251"/>
      <c r="G280" s="256"/>
      <c r="H280" s="256"/>
      <c r="I280" s="257"/>
      <c r="J280" s="251"/>
      <c r="K280" s="257"/>
      <c r="L280" s="251"/>
      <c r="M280" s="251"/>
    </row>
    <row r="281" spans="1:13">
      <c r="A281" s="254"/>
      <c r="B281" s="255"/>
      <c r="C281" s="251"/>
      <c r="E281" s="251"/>
      <c r="F281" s="251"/>
      <c r="G281" s="256"/>
      <c r="H281" s="256"/>
      <c r="I281" s="257"/>
      <c r="J281" s="251"/>
      <c r="K281" s="257"/>
      <c r="L281" s="251"/>
      <c r="M281" s="251"/>
    </row>
    <row r="282" spans="1:13">
      <c r="A282" s="254"/>
      <c r="B282" s="255"/>
      <c r="C282" s="251"/>
      <c r="E282" s="251"/>
      <c r="F282" s="251"/>
      <c r="G282" s="256"/>
      <c r="H282" s="256"/>
      <c r="I282" s="257"/>
      <c r="J282" s="251"/>
      <c r="K282" s="257"/>
      <c r="L282" s="251"/>
      <c r="M282" s="251"/>
    </row>
    <row r="283" spans="1:13">
      <c r="A283" s="254"/>
      <c r="B283" s="255"/>
      <c r="C283" s="251"/>
      <c r="E283" s="251"/>
      <c r="F283" s="251"/>
      <c r="G283" s="256"/>
      <c r="H283" s="256"/>
      <c r="I283" s="257"/>
      <c r="J283" s="251"/>
      <c r="K283" s="257"/>
      <c r="L283" s="251"/>
      <c r="M283" s="251"/>
    </row>
    <row r="284" spans="1:13">
      <c r="A284" s="254"/>
      <c r="B284" s="255"/>
      <c r="C284" s="251"/>
      <c r="E284" s="251"/>
      <c r="F284" s="251"/>
      <c r="G284" s="256"/>
      <c r="H284" s="256"/>
      <c r="I284" s="257"/>
      <c r="J284" s="251"/>
      <c r="K284" s="257"/>
      <c r="L284" s="251"/>
      <c r="M284" s="251"/>
    </row>
    <row r="285" spans="1:13">
      <c r="A285" s="254"/>
      <c r="B285" s="255"/>
      <c r="C285" s="251"/>
      <c r="E285" s="251"/>
      <c r="F285" s="251"/>
      <c r="G285" s="256"/>
      <c r="H285" s="256"/>
      <c r="I285" s="257"/>
      <c r="J285" s="251"/>
      <c r="K285" s="257"/>
      <c r="L285" s="251"/>
      <c r="M285" s="251"/>
    </row>
    <row r="286" spans="1:13">
      <c r="A286" s="254"/>
      <c r="B286" s="255"/>
      <c r="C286" s="251"/>
      <c r="E286" s="251"/>
      <c r="F286" s="251"/>
      <c r="G286" s="256"/>
      <c r="H286" s="256"/>
      <c r="I286" s="257"/>
      <c r="J286" s="251"/>
      <c r="K286" s="257"/>
      <c r="L286" s="251"/>
      <c r="M286" s="251"/>
    </row>
    <row r="287" spans="1:13">
      <c r="A287" s="254"/>
      <c r="B287" s="255"/>
      <c r="C287" s="251"/>
      <c r="E287" s="251"/>
      <c r="F287" s="251"/>
      <c r="G287" s="256"/>
      <c r="H287" s="256"/>
      <c r="I287" s="257"/>
      <c r="J287" s="251"/>
      <c r="K287" s="257"/>
      <c r="L287" s="251"/>
      <c r="M287" s="251"/>
    </row>
    <row r="288" spans="1:13">
      <c r="A288" s="254"/>
      <c r="B288" s="255"/>
      <c r="C288" s="251"/>
      <c r="E288" s="251"/>
      <c r="F288" s="251"/>
      <c r="G288" s="256"/>
      <c r="H288" s="256"/>
      <c r="I288" s="257"/>
      <c r="J288" s="251"/>
      <c r="K288" s="257"/>
      <c r="L288" s="251"/>
      <c r="M288" s="251"/>
    </row>
    <row r="289" spans="1:13">
      <c r="A289" s="254"/>
      <c r="B289" s="255"/>
      <c r="C289" s="251"/>
      <c r="E289" s="251"/>
      <c r="F289" s="251"/>
      <c r="G289" s="256"/>
      <c r="H289" s="256"/>
      <c r="I289" s="257"/>
      <c r="J289" s="251"/>
      <c r="K289" s="257"/>
      <c r="L289" s="251"/>
      <c r="M289" s="251"/>
    </row>
    <row r="290" spans="1:13">
      <c r="A290" s="254"/>
      <c r="B290" s="255"/>
      <c r="C290" s="251"/>
      <c r="E290" s="251"/>
      <c r="F290" s="251"/>
      <c r="G290" s="256"/>
      <c r="H290" s="256"/>
      <c r="I290" s="257"/>
      <c r="J290" s="251"/>
      <c r="K290" s="257"/>
      <c r="L290" s="251"/>
      <c r="M290" s="251"/>
    </row>
    <row r="291" spans="1:13">
      <c r="A291" s="254"/>
      <c r="B291" s="255"/>
      <c r="C291" s="251"/>
      <c r="E291" s="251"/>
      <c r="F291" s="251"/>
      <c r="G291" s="256"/>
      <c r="H291" s="256"/>
      <c r="I291" s="257"/>
      <c r="J291" s="251"/>
      <c r="K291" s="257"/>
      <c r="L291" s="251"/>
      <c r="M291" s="251"/>
    </row>
    <row r="292" spans="1:13">
      <c r="A292" s="254"/>
      <c r="B292" s="255"/>
      <c r="C292" s="251"/>
      <c r="E292" s="251"/>
      <c r="F292" s="251"/>
      <c r="G292" s="256"/>
      <c r="H292" s="256"/>
      <c r="I292" s="257"/>
      <c r="J292" s="251"/>
      <c r="K292" s="257"/>
      <c r="L292" s="251"/>
      <c r="M292" s="251"/>
    </row>
    <row r="293" spans="1:13">
      <c r="A293" s="254"/>
      <c r="B293" s="255"/>
      <c r="C293" s="251"/>
      <c r="E293" s="251"/>
      <c r="F293" s="251"/>
      <c r="G293" s="256"/>
      <c r="H293" s="256"/>
      <c r="I293" s="257"/>
      <c r="J293" s="251"/>
      <c r="K293" s="257"/>
      <c r="L293" s="251"/>
      <c r="M293" s="251"/>
    </row>
    <row r="294" spans="1:13">
      <c r="A294" s="254"/>
      <c r="B294" s="255"/>
      <c r="C294" s="251"/>
      <c r="E294" s="251"/>
      <c r="F294" s="251"/>
      <c r="G294" s="256"/>
      <c r="H294" s="256"/>
      <c r="I294" s="257"/>
      <c r="J294" s="251"/>
      <c r="K294" s="257"/>
      <c r="L294" s="251"/>
      <c r="M294" s="251"/>
    </row>
    <row r="295" spans="1:13">
      <c r="A295" s="254"/>
      <c r="B295" s="255"/>
      <c r="C295" s="251"/>
      <c r="E295" s="251"/>
      <c r="F295" s="251"/>
      <c r="G295" s="256"/>
      <c r="H295" s="256"/>
      <c r="I295" s="257"/>
      <c r="J295" s="251"/>
      <c r="K295" s="257"/>
      <c r="L295" s="251"/>
      <c r="M295" s="251"/>
    </row>
    <row r="296" spans="1:13">
      <c r="A296" s="254"/>
      <c r="B296" s="255"/>
      <c r="C296" s="251"/>
      <c r="E296" s="251"/>
      <c r="F296" s="251"/>
      <c r="G296" s="256"/>
      <c r="H296" s="256"/>
      <c r="I296" s="257"/>
      <c r="J296" s="251"/>
      <c r="K296" s="257"/>
      <c r="L296" s="251"/>
      <c r="M296" s="251"/>
    </row>
    <row r="297" spans="1:13">
      <c r="A297" s="254"/>
      <c r="B297" s="255"/>
      <c r="C297" s="251"/>
      <c r="E297" s="251"/>
      <c r="F297" s="251"/>
      <c r="G297" s="256"/>
      <c r="H297" s="256"/>
      <c r="I297" s="257"/>
      <c r="J297" s="251"/>
      <c r="K297" s="257"/>
      <c r="L297" s="251"/>
      <c r="M297" s="251"/>
    </row>
    <row r="298" spans="1:13">
      <c r="A298" s="254"/>
      <c r="B298" s="255"/>
      <c r="C298" s="251"/>
      <c r="E298" s="251"/>
      <c r="F298" s="251"/>
      <c r="G298" s="256"/>
      <c r="H298" s="256"/>
      <c r="I298" s="257"/>
      <c r="J298" s="251"/>
      <c r="K298" s="257"/>
      <c r="L298" s="251"/>
      <c r="M298" s="251"/>
    </row>
    <row r="299" spans="1:13">
      <c r="A299" s="254"/>
      <c r="B299" s="255"/>
      <c r="C299" s="251"/>
      <c r="E299" s="251"/>
      <c r="F299" s="251"/>
      <c r="G299" s="256"/>
      <c r="H299" s="256"/>
      <c r="I299" s="257"/>
      <c r="J299" s="251"/>
      <c r="K299" s="257"/>
      <c r="L299" s="251"/>
      <c r="M299" s="251"/>
    </row>
    <row r="300" spans="1:13">
      <c r="A300" s="254"/>
      <c r="B300" s="255"/>
      <c r="C300" s="251"/>
      <c r="E300" s="251"/>
      <c r="F300" s="251"/>
      <c r="G300" s="256"/>
      <c r="H300" s="256"/>
      <c r="I300" s="257"/>
      <c r="J300" s="251"/>
      <c r="K300" s="257"/>
      <c r="L300" s="251"/>
      <c r="M300" s="251"/>
    </row>
    <row r="301" spans="1:13">
      <c r="A301" s="254"/>
      <c r="B301" s="255"/>
      <c r="C301" s="251"/>
      <c r="E301" s="251"/>
      <c r="F301" s="251"/>
      <c r="G301" s="256"/>
      <c r="H301" s="256"/>
      <c r="I301" s="257"/>
      <c r="J301" s="251"/>
      <c r="K301" s="257"/>
      <c r="L301" s="251"/>
      <c r="M301" s="251"/>
    </row>
    <row r="302" spans="1:13">
      <c r="A302" s="254"/>
      <c r="B302" s="255"/>
      <c r="C302" s="251"/>
      <c r="E302" s="251"/>
      <c r="F302" s="251"/>
      <c r="G302" s="256"/>
      <c r="H302" s="256"/>
      <c r="I302" s="257"/>
      <c r="J302" s="251"/>
      <c r="K302" s="257"/>
      <c r="L302" s="251"/>
      <c r="M302" s="251"/>
    </row>
    <row r="303" spans="1:13">
      <c r="A303" s="254"/>
      <c r="B303" s="255"/>
      <c r="C303" s="251"/>
      <c r="E303" s="251"/>
      <c r="F303" s="251"/>
      <c r="G303" s="256"/>
      <c r="H303" s="256"/>
      <c r="I303" s="257"/>
      <c r="J303" s="251"/>
      <c r="K303" s="257"/>
      <c r="L303" s="251"/>
      <c r="M303" s="251"/>
    </row>
    <row r="304" spans="1:13">
      <c r="A304" s="254"/>
      <c r="B304" s="255"/>
      <c r="C304" s="251"/>
      <c r="E304" s="251"/>
      <c r="F304" s="251"/>
      <c r="G304" s="256"/>
      <c r="H304" s="256"/>
      <c r="I304" s="257"/>
      <c r="J304" s="251"/>
      <c r="K304" s="257"/>
      <c r="L304" s="251"/>
      <c r="M304" s="251"/>
    </row>
    <row r="305" spans="1:13">
      <c r="A305" s="254"/>
      <c r="B305" s="255"/>
      <c r="C305" s="251"/>
      <c r="E305" s="251"/>
      <c r="F305" s="251"/>
      <c r="G305" s="256"/>
      <c r="H305" s="256"/>
      <c r="I305" s="257"/>
      <c r="J305" s="251"/>
      <c r="K305" s="257"/>
      <c r="L305" s="251"/>
      <c r="M305" s="251"/>
    </row>
    <row r="306" spans="1:13">
      <c r="A306" s="254"/>
      <c r="B306" s="255"/>
      <c r="C306" s="251"/>
      <c r="E306" s="251"/>
      <c r="F306" s="251"/>
      <c r="G306" s="256"/>
      <c r="H306" s="256"/>
      <c r="I306" s="257"/>
      <c r="J306" s="251"/>
      <c r="K306" s="257"/>
      <c r="L306" s="251"/>
      <c r="M306" s="251"/>
    </row>
    <row r="307" spans="1:13">
      <c r="A307" s="254"/>
      <c r="B307" s="255"/>
      <c r="C307" s="251"/>
      <c r="E307" s="251"/>
      <c r="F307" s="251"/>
      <c r="G307" s="256"/>
      <c r="H307" s="256"/>
      <c r="I307" s="257"/>
      <c r="J307" s="251"/>
      <c r="K307" s="257"/>
      <c r="L307" s="251"/>
      <c r="M307" s="251"/>
    </row>
    <row r="308" spans="1:13">
      <c r="A308" s="254"/>
      <c r="B308" s="255"/>
      <c r="C308" s="251"/>
      <c r="E308" s="251"/>
      <c r="F308" s="251"/>
      <c r="G308" s="256"/>
      <c r="H308" s="256"/>
      <c r="I308" s="257"/>
      <c r="J308" s="251"/>
      <c r="K308" s="257"/>
      <c r="L308" s="251"/>
      <c r="M308" s="251"/>
    </row>
    <row r="309" spans="1:13">
      <c r="A309" s="254"/>
      <c r="B309" s="255"/>
      <c r="C309" s="251"/>
      <c r="E309" s="251"/>
      <c r="F309" s="251"/>
      <c r="G309" s="256"/>
      <c r="H309" s="256"/>
      <c r="I309" s="257"/>
      <c r="J309" s="251"/>
      <c r="K309" s="257"/>
      <c r="L309" s="251"/>
      <c r="M309" s="251"/>
    </row>
    <row r="310" spans="1:13">
      <c r="A310" s="254"/>
      <c r="B310" s="255"/>
      <c r="C310" s="251"/>
      <c r="E310" s="251"/>
      <c r="F310" s="251"/>
      <c r="G310" s="256"/>
      <c r="H310" s="256"/>
      <c r="I310" s="257"/>
      <c r="J310" s="251"/>
      <c r="K310" s="257"/>
      <c r="L310" s="251"/>
      <c r="M310" s="251"/>
    </row>
    <row r="311" spans="1:13">
      <c r="A311" s="254"/>
      <c r="B311" s="255"/>
      <c r="C311" s="251"/>
      <c r="E311" s="251"/>
      <c r="F311" s="251"/>
      <c r="G311" s="256"/>
      <c r="H311" s="256"/>
      <c r="I311" s="257"/>
      <c r="J311" s="251"/>
      <c r="K311" s="257"/>
      <c r="L311" s="251"/>
      <c r="M311" s="251"/>
    </row>
    <row r="312" spans="1:13">
      <c r="A312" s="254"/>
      <c r="B312" s="255"/>
      <c r="C312" s="251"/>
      <c r="E312" s="251"/>
      <c r="F312" s="251"/>
      <c r="G312" s="256"/>
      <c r="H312" s="256"/>
      <c r="I312" s="257"/>
      <c r="J312" s="251"/>
      <c r="K312" s="257"/>
      <c r="L312" s="251"/>
      <c r="M312" s="251"/>
    </row>
    <row r="313" spans="1:13">
      <c r="A313" s="254"/>
      <c r="B313" s="255"/>
      <c r="C313" s="251"/>
      <c r="E313" s="251"/>
      <c r="F313" s="251"/>
      <c r="G313" s="256"/>
      <c r="H313" s="256"/>
      <c r="I313" s="257"/>
      <c r="J313" s="251"/>
      <c r="K313" s="257"/>
      <c r="L313" s="251"/>
      <c r="M313" s="251"/>
    </row>
    <row r="314" spans="1:13">
      <c r="A314" s="254"/>
      <c r="B314" s="255"/>
      <c r="C314" s="251"/>
      <c r="E314" s="251"/>
      <c r="F314" s="251"/>
      <c r="G314" s="256"/>
      <c r="H314" s="256"/>
      <c r="I314" s="257"/>
      <c r="J314" s="251"/>
      <c r="K314" s="257"/>
      <c r="L314" s="251"/>
      <c r="M314" s="251"/>
    </row>
    <row r="315" spans="1:13">
      <c r="A315" s="254"/>
      <c r="B315" s="255"/>
      <c r="C315" s="251"/>
      <c r="E315" s="251"/>
      <c r="F315" s="251"/>
      <c r="G315" s="256"/>
      <c r="H315" s="256"/>
      <c r="I315" s="257"/>
      <c r="J315" s="251"/>
      <c r="K315" s="257"/>
      <c r="L315" s="251"/>
      <c r="M315" s="251"/>
    </row>
    <row r="316" spans="1:13">
      <c r="A316" s="254"/>
      <c r="B316" s="255"/>
      <c r="C316" s="251"/>
      <c r="E316" s="251"/>
      <c r="F316" s="251"/>
      <c r="G316" s="256"/>
      <c r="H316" s="256"/>
      <c r="I316" s="257"/>
      <c r="J316" s="251"/>
      <c r="K316" s="257"/>
      <c r="L316" s="251"/>
      <c r="M316" s="251"/>
    </row>
    <row r="317" spans="1:13">
      <c r="A317" s="254"/>
      <c r="B317" s="255"/>
      <c r="C317" s="251"/>
      <c r="E317" s="251"/>
      <c r="F317" s="251"/>
      <c r="G317" s="256"/>
      <c r="H317" s="256"/>
      <c r="I317" s="257"/>
      <c r="J317" s="251"/>
      <c r="K317" s="257"/>
      <c r="L317" s="251"/>
      <c r="M317" s="251"/>
    </row>
    <row r="318" spans="1:13">
      <c r="A318" s="254"/>
      <c r="B318" s="255"/>
      <c r="C318" s="251"/>
      <c r="E318" s="251"/>
      <c r="F318" s="251"/>
      <c r="G318" s="256"/>
      <c r="H318" s="256"/>
      <c r="I318" s="257"/>
      <c r="J318" s="251"/>
      <c r="K318" s="257"/>
      <c r="L318" s="251"/>
      <c r="M318" s="251"/>
    </row>
    <row r="319" spans="1:13">
      <c r="A319" s="254"/>
      <c r="B319" s="255"/>
      <c r="C319" s="251"/>
      <c r="E319" s="251"/>
      <c r="F319" s="251"/>
      <c r="G319" s="256"/>
      <c r="H319" s="256"/>
      <c r="I319" s="257"/>
      <c r="J319" s="251"/>
      <c r="K319" s="257"/>
      <c r="L319" s="251"/>
      <c r="M319" s="251"/>
    </row>
    <row r="320" spans="1:13">
      <c r="A320" s="254"/>
      <c r="B320" s="255"/>
      <c r="C320" s="251"/>
      <c r="E320" s="251"/>
      <c r="F320" s="251"/>
      <c r="G320" s="256"/>
      <c r="H320" s="256"/>
      <c r="I320" s="257"/>
      <c r="J320" s="251"/>
      <c r="K320" s="257"/>
      <c r="L320" s="251"/>
      <c r="M320" s="251"/>
    </row>
    <row r="321" spans="1:13">
      <c r="A321" s="254"/>
      <c r="B321" s="255"/>
      <c r="C321" s="251"/>
      <c r="E321" s="251"/>
      <c r="F321" s="251"/>
      <c r="G321" s="256"/>
      <c r="H321" s="256"/>
      <c r="I321" s="257"/>
      <c r="J321" s="251"/>
      <c r="K321" s="257"/>
      <c r="L321" s="251"/>
      <c r="M321" s="251"/>
    </row>
    <row r="322" spans="1:13">
      <c r="A322" s="254"/>
      <c r="B322" s="255"/>
      <c r="C322" s="251"/>
      <c r="E322" s="251"/>
      <c r="F322" s="251"/>
      <c r="G322" s="256"/>
      <c r="H322" s="256"/>
      <c r="I322" s="257"/>
      <c r="J322" s="251"/>
      <c r="K322" s="257"/>
      <c r="L322" s="251"/>
      <c r="M322" s="251"/>
    </row>
    <row r="323" spans="1:13">
      <c r="A323" s="254"/>
      <c r="B323" s="255"/>
      <c r="C323" s="251"/>
      <c r="E323" s="251"/>
      <c r="F323" s="251"/>
      <c r="G323" s="256"/>
      <c r="H323" s="256"/>
      <c r="I323" s="257"/>
      <c r="J323" s="251"/>
      <c r="K323" s="257"/>
      <c r="L323" s="251"/>
      <c r="M323" s="251"/>
    </row>
    <row r="324" spans="1:13">
      <c r="A324" s="254"/>
      <c r="B324" s="255"/>
      <c r="C324" s="251"/>
      <c r="E324" s="251"/>
      <c r="F324" s="251"/>
      <c r="G324" s="256"/>
      <c r="H324" s="256"/>
      <c r="I324" s="257"/>
      <c r="J324" s="251"/>
      <c r="K324" s="257"/>
      <c r="L324" s="251"/>
      <c r="M324" s="251"/>
    </row>
    <row r="325" spans="1:13">
      <c r="A325" s="254"/>
      <c r="B325" s="255"/>
      <c r="C325" s="251"/>
      <c r="E325" s="251"/>
      <c r="F325" s="251"/>
      <c r="G325" s="256"/>
      <c r="H325" s="256"/>
      <c r="I325" s="257"/>
      <c r="J325" s="251"/>
      <c r="K325" s="257"/>
      <c r="L325" s="251"/>
      <c r="M325" s="251"/>
    </row>
    <row r="326" spans="1:13">
      <c r="A326" s="254"/>
      <c r="B326" s="255"/>
      <c r="C326" s="251"/>
      <c r="E326" s="251"/>
      <c r="F326" s="251"/>
      <c r="G326" s="256"/>
      <c r="H326" s="256"/>
      <c r="I326" s="257"/>
      <c r="J326" s="251"/>
      <c r="K326" s="257"/>
      <c r="L326" s="251"/>
      <c r="M326" s="251"/>
    </row>
    <row r="327" spans="1:13">
      <c r="A327" s="254"/>
      <c r="B327" s="255"/>
      <c r="C327" s="251"/>
      <c r="E327" s="251"/>
      <c r="F327" s="251"/>
      <c r="G327" s="256"/>
      <c r="H327" s="256"/>
      <c r="I327" s="257"/>
      <c r="J327" s="251"/>
      <c r="K327" s="257"/>
      <c r="L327" s="251"/>
      <c r="M327" s="251"/>
    </row>
    <row r="328" spans="1:13">
      <c r="A328" s="254"/>
      <c r="B328" s="255"/>
      <c r="C328" s="251"/>
      <c r="E328" s="251"/>
      <c r="F328" s="251"/>
      <c r="G328" s="256"/>
      <c r="H328" s="256"/>
      <c r="I328" s="257"/>
      <c r="J328" s="251"/>
      <c r="K328" s="257"/>
      <c r="L328" s="251"/>
      <c r="M328" s="251"/>
    </row>
    <row r="329" spans="1:13">
      <c r="A329" s="254"/>
      <c r="B329" s="255"/>
      <c r="C329" s="251"/>
      <c r="E329" s="251"/>
      <c r="F329" s="251"/>
      <c r="G329" s="256"/>
      <c r="H329" s="256"/>
      <c r="I329" s="257"/>
      <c r="J329" s="251"/>
      <c r="K329" s="257"/>
      <c r="L329" s="251"/>
      <c r="M329" s="251"/>
    </row>
    <row r="330" spans="1:13">
      <c r="A330" s="254"/>
      <c r="B330" s="255"/>
      <c r="C330" s="251"/>
      <c r="E330" s="251"/>
      <c r="F330" s="251"/>
      <c r="G330" s="256"/>
      <c r="H330" s="256"/>
      <c r="I330" s="257"/>
      <c r="J330" s="251"/>
      <c r="K330" s="257"/>
      <c r="L330" s="251"/>
      <c r="M330" s="251"/>
    </row>
    <row r="331" spans="1:13">
      <c r="A331" s="254"/>
      <c r="B331" s="255"/>
      <c r="C331" s="251"/>
      <c r="E331" s="251"/>
      <c r="F331" s="251"/>
      <c r="G331" s="256"/>
      <c r="H331" s="256"/>
      <c r="I331" s="257"/>
      <c r="J331" s="251"/>
      <c r="K331" s="257"/>
      <c r="L331" s="251"/>
      <c r="M331" s="251"/>
    </row>
    <row r="332" spans="1:13">
      <c r="A332" s="254"/>
      <c r="B332" s="255"/>
      <c r="C332" s="251"/>
      <c r="E332" s="251"/>
      <c r="F332" s="251"/>
      <c r="G332" s="256"/>
      <c r="H332" s="256"/>
      <c r="I332" s="257"/>
      <c r="J332" s="251"/>
      <c r="K332" s="257"/>
      <c r="L332" s="251"/>
      <c r="M332" s="251"/>
    </row>
    <row r="333" spans="1:13">
      <c r="A333" s="254"/>
      <c r="B333" s="255"/>
      <c r="C333" s="251"/>
      <c r="E333" s="251"/>
      <c r="F333" s="251"/>
      <c r="G333" s="256"/>
      <c r="H333" s="256"/>
      <c r="I333" s="257"/>
      <c r="J333" s="251"/>
      <c r="K333" s="257"/>
      <c r="L333" s="251"/>
      <c r="M333" s="251"/>
    </row>
    <row r="334" spans="1:13">
      <c r="A334" s="254"/>
      <c r="B334" s="255"/>
      <c r="C334" s="251"/>
      <c r="E334" s="251"/>
      <c r="F334" s="251"/>
      <c r="G334" s="256"/>
      <c r="H334" s="256"/>
      <c r="I334" s="257"/>
      <c r="J334" s="251"/>
      <c r="K334" s="257"/>
      <c r="L334" s="251"/>
      <c r="M334" s="251"/>
    </row>
    <row r="335" spans="1:13">
      <c r="A335" s="254"/>
      <c r="B335" s="255"/>
      <c r="C335" s="251"/>
      <c r="E335" s="251"/>
      <c r="F335" s="251"/>
      <c r="G335" s="256"/>
      <c r="H335" s="256"/>
      <c r="I335" s="257"/>
      <c r="J335" s="251"/>
      <c r="K335" s="257"/>
      <c r="L335" s="251"/>
      <c r="M335" s="251"/>
    </row>
    <row r="336" spans="1:13">
      <c r="A336" s="254"/>
      <c r="B336" s="255"/>
      <c r="C336" s="251"/>
      <c r="E336" s="251"/>
      <c r="F336" s="251"/>
      <c r="G336" s="256"/>
      <c r="H336" s="256"/>
      <c r="I336" s="257"/>
      <c r="J336" s="251"/>
      <c r="K336" s="257"/>
      <c r="L336" s="251"/>
      <c r="M336" s="251"/>
    </row>
    <row r="337" spans="1:13">
      <c r="A337" s="254"/>
      <c r="B337" s="255"/>
      <c r="C337" s="251"/>
      <c r="E337" s="251"/>
      <c r="F337" s="251"/>
      <c r="G337" s="256"/>
      <c r="H337" s="256"/>
      <c r="I337" s="257"/>
      <c r="J337" s="251"/>
      <c r="K337" s="257"/>
      <c r="L337" s="251"/>
      <c r="M337" s="251"/>
    </row>
    <row r="338" spans="1:13">
      <c r="A338" s="254"/>
      <c r="B338" s="255"/>
      <c r="C338" s="251"/>
      <c r="E338" s="251"/>
      <c r="F338" s="251"/>
      <c r="G338" s="256"/>
      <c r="H338" s="256"/>
      <c r="I338" s="257"/>
      <c r="J338" s="251"/>
      <c r="K338" s="257"/>
      <c r="L338" s="251"/>
      <c r="M338" s="251"/>
    </row>
    <row r="339" spans="1:13">
      <c r="A339" s="254"/>
      <c r="B339" s="255"/>
      <c r="C339" s="251"/>
      <c r="E339" s="251"/>
      <c r="F339" s="251"/>
      <c r="G339" s="256"/>
      <c r="H339" s="256"/>
      <c r="I339" s="257"/>
      <c r="J339" s="251"/>
      <c r="K339" s="257"/>
      <c r="L339" s="251"/>
      <c r="M339" s="251"/>
    </row>
    <row r="340" spans="1:13">
      <c r="A340" s="254"/>
      <c r="B340" s="255"/>
      <c r="C340" s="251"/>
      <c r="E340" s="251"/>
      <c r="F340" s="251"/>
      <c r="G340" s="256"/>
      <c r="H340" s="256"/>
      <c r="I340" s="257"/>
      <c r="J340" s="251"/>
      <c r="K340" s="257"/>
      <c r="L340" s="251"/>
      <c r="M340" s="251"/>
    </row>
    <row r="341" spans="1:13">
      <c r="A341" s="254"/>
      <c r="B341" s="255"/>
      <c r="C341" s="251"/>
      <c r="E341" s="251"/>
      <c r="F341" s="251"/>
      <c r="G341" s="256"/>
      <c r="H341" s="256"/>
      <c r="I341" s="257"/>
      <c r="J341" s="251"/>
      <c r="K341" s="257"/>
      <c r="L341" s="251"/>
      <c r="M341" s="251"/>
    </row>
    <row r="342" spans="1:13">
      <c r="A342" s="254"/>
      <c r="B342" s="255"/>
      <c r="C342" s="251"/>
      <c r="E342" s="251"/>
      <c r="F342" s="251"/>
      <c r="G342" s="256"/>
      <c r="H342" s="256"/>
      <c r="I342" s="257"/>
      <c r="J342" s="251"/>
      <c r="K342" s="257"/>
      <c r="L342" s="251"/>
      <c r="M342" s="251"/>
    </row>
    <row r="343" spans="1:13">
      <c r="A343" s="254"/>
      <c r="B343" s="255"/>
      <c r="C343" s="251"/>
      <c r="E343" s="251"/>
      <c r="F343" s="251"/>
      <c r="G343" s="256"/>
      <c r="H343" s="256"/>
      <c r="I343" s="257"/>
      <c r="J343" s="251"/>
      <c r="K343" s="257"/>
      <c r="L343" s="251"/>
      <c r="M343" s="251"/>
    </row>
    <row r="344" spans="1:13">
      <c r="A344" s="254"/>
      <c r="B344" s="255"/>
      <c r="C344" s="251"/>
      <c r="E344" s="251"/>
      <c r="F344" s="251"/>
      <c r="G344" s="256"/>
      <c r="H344" s="256"/>
      <c r="I344" s="257"/>
      <c r="J344" s="251"/>
      <c r="K344" s="257"/>
      <c r="L344" s="251"/>
      <c r="M344" s="251"/>
    </row>
    <row r="345" spans="1:13">
      <c r="A345" s="254"/>
      <c r="B345" s="255"/>
      <c r="C345" s="251"/>
      <c r="E345" s="251"/>
      <c r="F345" s="251"/>
      <c r="G345" s="256"/>
      <c r="H345" s="256"/>
      <c r="I345" s="257"/>
      <c r="J345" s="251"/>
      <c r="K345" s="257"/>
      <c r="L345" s="251"/>
      <c r="M345" s="251"/>
    </row>
    <row r="346" spans="1:13">
      <c r="A346" s="254"/>
      <c r="B346" s="255"/>
      <c r="C346" s="251"/>
      <c r="E346" s="251"/>
      <c r="F346" s="251"/>
      <c r="G346" s="256"/>
      <c r="H346" s="256"/>
      <c r="I346" s="257"/>
      <c r="J346" s="251"/>
      <c r="K346" s="257"/>
      <c r="L346" s="251"/>
      <c r="M346" s="251"/>
    </row>
    <row r="347" spans="1:13">
      <c r="A347" s="254"/>
      <c r="B347" s="255"/>
      <c r="C347" s="251"/>
      <c r="E347" s="251"/>
      <c r="F347" s="251"/>
      <c r="G347" s="256"/>
      <c r="H347" s="256"/>
      <c r="I347" s="257"/>
      <c r="J347" s="251"/>
      <c r="K347" s="257"/>
      <c r="L347" s="251"/>
      <c r="M347" s="251"/>
    </row>
    <row r="348" spans="1:13">
      <c r="A348" s="254"/>
      <c r="B348" s="255"/>
      <c r="C348" s="251"/>
      <c r="E348" s="251"/>
      <c r="F348" s="251"/>
      <c r="G348" s="256"/>
      <c r="H348" s="256"/>
      <c r="I348" s="257"/>
      <c r="J348" s="251"/>
      <c r="K348" s="257"/>
      <c r="L348" s="251"/>
      <c r="M348" s="251"/>
    </row>
    <row r="349" spans="1:13">
      <c r="A349" s="254"/>
      <c r="B349" s="255"/>
      <c r="C349" s="251"/>
      <c r="E349" s="251"/>
      <c r="F349" s="251"/>
      <c r="G349" s="256"/>
      <c r="H349" s="256"/>
      <c r="I349" s="257"/>
      <c r="J349" s="251"/>
      <c r="K349" s="257"/>
      <c r="L349" s="251"/>
      <c r="M349" s="251"/>
    </row>
    <row r="350" spans="1:13">
      <c r="A350" s="254"/>
      <c r="B350" s="255"/>
      <c r="C350" s="251"/>
      <c r="E350" s="251"/>
      <c r="F350" s="251"/>
      <c r="G350" s="256"/>
      <c r="H350" s="256"/>
      <c r="I350" s="257"/>
      <c r="J350" s="251"/>
      <c r="K350" s="257"/>
      <c r="L350" s="251"/>
      <c r="M350" s="251"/>
    </row>
    <row r="351" spans="1:13">
      <c r="A351" s="254"/>
      <c r="B351" s="255"/>
      <c r="C351" s="251"/>
      <c r="E351" s="251"/>
      <c r="F351" s="251"/>
      <c r="G351" s="256"/>
      <c r="H351" s="256"/>
      <c r="I351" s="257"/>
      <c r="J351" s="251"/>
      <c r="K351" s="257"/>
      <c r="L351" s="251"/>
      <c r="M351" s="251"/>
    </row>
    <row r="352" spans="1:13">
      <c r="A352" s="254"/>
      <c r="B352" s="255"/>
      <c r="C352" s="251"/>
      <c r="E352" s="251"/>
      <c r="F352" s="251"/>
      <c r="G352" s="256"/>
      <c r="H352" s="256"/>
      <c r="I352" s="257"/>
      <c r="J352" s="251"/>
      <c r="K352" s="257"/>
      <c r="L352" s="251"/>
      <c r="M352" s="251"/>
    </row>
    <row r="353" spans="1:13">
      <c r="A353" s="254"/>
      <c r="B353" s="255"/>
      <c r="C353" s="251"/>
      <c r="E353" s="251"/>
      <c r="F353" s="251"/>
      <c r="G353" s="256"/>
      <c r="H353" s="256"/>
      <c r="I353" s="257"/>
      <c r="J353" s="251"/>
      <c r="K353" s="257"/>
      <c r="L353" s="251"/>
      <c r="M353" s="251"/>
    </row>
    <row r="354" spans="1:13">
      <c r="A354" s="254"/>
      <c r="B354" s="255"/>
      <c r="C354" s="251"/>
      <c r="E354" s="251"/>
      <c r="F354" s="251"/>
      <c r="G354" s="256"/>
      <c r="H354" s="256"/>
      <c r="I354" s="257"/>
      <c r="J354" s="251"/>
      <c r="K354" s="257"/>
      <c r="L354" s="251"/>
      <c r="M354" s="251"/>
    </row>
    <row r="355" spans="1:13">
      <c r="A355" s="254"/>
      <c r="B355" s="255"/>
      <c r="C355" s="251"/>
      <c r="E355" s="251"/>
      <c r="F355" s="251"/>
      <c r="G355" s="256"/>
      <c r="H355" s="256"/>
      <c r="I355" s="257"/>
      <c r="J355" s="251"/>
      <c r="K355" s="257"/>
      <c r="L355" s="251"/>
      <c r="M355" s="251"/>
    </row>
    <row r="356" spans="1:13">
      <c r="A356" s="254"/>
      <c r="B356" s="255"/>
      <c r="C356" s="251"/>
      <c r="E356" s="251"/>
      <c r="F356" s="251"/>
      <c r="G356" s="256"/>
      <c r="H356" s="256"/>
      <c r="I356" s="257"/>
      <c r="J356" s="251"/>
      <c r="K356" s="257"/>
      <c r="L356" s="251"/>
      <c r="M356" s="251"/>
    </row>
    <row r="357" spans="1:13">
      <c r="A357" s="254"/>
      <c r="B357" s="255"/>
      <c r="C357" s="251"/>
      <c r="E357" s="251"/>
      <c r="F357" s="251"/>
      <c r="G357" s="256"/>
      <c r="H357" s="256"/>
      <c r="I357" s="257"/>
      <c r="J357" s="251"/>
      <c r="K357" s="257"/>
      <c r="L357" s="251"/>
      <c r="M357" s="251"/>
    </row>
    <row r="358" spans="1:13">
      <c r="A358" s="254"/>
      <c r="B358" s="255"/>
      <c r="C358" s="251"/>
      <c r="E358" s="251"/>
      <c r="F358" s="251"/>
      <c r="G358" s="256"/>
      <c r="H358" s="256"/>
      <c r="I358" s="257"/>
      <c r="J358" s="251"/>
      <c r="K358" s="257"/>
      <c r="L358" s="251"/>
      <c r="M358" s="251"/>
    </row>
    <row r="359" spans="1:13">
      <c r="A359" s="254"/>
      <c r="B359" s="255"/>
      <c r="C359" s="251"/>
      <c r="E359" s="251"/>
      <c r="F359" s="251"/>
      <c r="G359" s="256"/>
      <c r="H359" s="256"/>
      <c r="I359" s="257"/>
      <c r="J359" s="251"/>
      <c r="K359" s="257"/>
      <c r="L359" s="251"/>
      <c r="M359" s="251"/>
    </row>
    <row r="360" spans="1:13">
      <c r="A360" s="254"/>
      <c r="B360" s="255"/>
      <c r="C360" s="251"/>
      <c r="E360" s="251"/>
      <c r="F360" s="251"/>
      <c r="G360" s="256"/>
      <c r="H360" s="256"/>
      <c r="I360" s="257"/>
      <c r="J360" s="251"/>
      <c r="K360" s="257"/>
      <c r="L360" s="251"/>
      <c r="M360" s="251"/>
    </row>
    <row r="361" spans="1:13">
      <c r="A361" s="254"/>
      <c r="B361" s="255"/>
      <c r="C361" s="251"/>
      <c r="E361" s="251"/>
      <c r="F361" s="251"/>
      <c r="G361" s="256"/>
      <c r="H361" s="256"/>
      <c r="I361" s="257"/>
      <c r="J361" s="251"/>
      <c r="K361" s="257"/>
      <c r="L361" s="251"/>
      <c r="M361" s="251"/>
    </row>
    <row r="362" spans="1:13">
      <c r="A362" s="254"/>
      <c r="B362" s="255"/>
      <c r="C362" s="251"/>
      <c r="E362" s="251"/>
      <c r="F362" s="251"/>
      <c r="G362" s="256"/>
      <c r="H362" s="256"/>
      <c r="I362" s="257"/>
      <c r="J362" s="251"/>
      <c r="K362" s="257"/>
      <c r="L362" s="251"/>
      <c r="M362" s="251"/>
    </row>
    <row r="363" spans="1:13">
      <c r="A363" s="254"/>
      <c r="B363" s="255"/>
      <c r="C363" s="251"/>
      <c r="E363" s="251"/>
      <c r="F363" s="251"/>
      <c r="G363" s="256"/>
      <c r="H363" s="256"/>
      <c r="I363" s="257"/>
      <c r="J363" s="251"/>
      <c r="K363" s="257"/>
      <c r="L363" s="251"/>
      <c r="M363" s="251"/>
    </row>
    <row r="364" spans="1:13">
      <c r="A364" s="254"/>
      <c r="B364" s="255"/>
      <c r="C364" s="251"/>
      <c r="E364" s="251"/>
      <c r="F364" s="251"/>
      <c r="G364" s="256"/>
      <c r="H364" s="256"/>
      <c r="I364" s="257"/>
      <c r="J364" s="251"/>
      <c r="K364" s="257"/>
      <c r="L364" s="251"/>
      <c r="M364" s="251"/>
    </row>
    <row r="365" spans="1:13">
      <c r="A365" s="254"/>
      <c r="B365" s="255"/>
      <c r="C365" s="251"/>
      <c r="E365" s="251"/>
      <c r="F365" s="251"/>
      <c r="G365" s="256"/>
      <c r="H365" s="256"/>
      <c r="I365" s="257"/>
      <c r="J365" s="251"/>
      <c r="K365" s="257"/>
      <c r="L365" s="251"/>
      <c r="M365" s="251"/>
    </row>
    <row r="366" spans="1:13">
      <c r="A366" s="254"/>
      <c r="B366" s="255"/>
      <c r="C366" s="251"/>
      <c r="E366" s="251"/>
      <c r="F366" s="251"/>
      <c r="G366" s="256"/>
      <c r="H366" s="256"/>
      <c r="I366" s="257"/>
      <c r="J366" s="251"/>
      <c r="K366" s="257"/>
      <c r="L366" s="251"/>
      <c r="M366" s="251"/>
    </row>
    <row r="367" spans="1:13">
      <c r="A367" s="254"/>
      <c r="B367" s="255"/>
      <c r="C367" s="251"/>
      <c r="E367" s="251"/>
      <c r="F367" s="251"/>
      <c r="G367" s="256"/>
      <c r="H367" s="256"/>
      <c r="I367" s="257"/>
      <c r="J367" s="251"/>
      <c r="K367" s="257"/>
      <c r="L367" s="251"/>
      <c r="M367" s="251"/>
    </row>
    <row r="368" spans="1:13">
      <c r="A368" s="254"/>
      <c r="B368" s="255"/>
      <c r="C368" s="251"/>
      <c r="E368" s="251"/>
      <c r="F368" s="251"/>
      <c r="G368" s="256"/>
      <c r="H368" s="256"/>
      <c r="I368" s="257"/>
      <c r="J368" s="251"/>
      <c r="K368" s="257"/>
      <c r="L368" s="251"/>
      <c r="M368" s="251"/>
    </row>
    <row r="369" spans="1:13">
      <c r="A369" s="254"/>
      <c r="B369" s="255"/>
      <c r="C369" s="251"/>
      <c r="E369" s="251"/>
      <c r="F369" s="251"/>
      <c r="G369" s="256"/>
      <c r="H369" s="256"/>
      <c r="I369" s="257"/>
      <c r="J369" s="251"/>
      <c r="K369" s="257"/>
      <c r="L369" s="251"/>
      <c r="M369" s="251"/>
    </row>
    <row r="370" spans="1:13">
      <c r="A370" s="254"/>
      <c r="B370" s="255"/>
      <c r="C370" s="251"/>
      <c r="E370" s="251"/>
      <c r="F370" s="251"/>
      <c r="G370" s="256"/>
      <c r="H370" s="256"/>
      <c r="I370" s="257"/>
      <c r="J370" s="251"/>
      <c r="K370" s="257"/>
      <c r="L370" s="251"/>
      <c r="M370" s="251"/>
    </row>
    <row r="371" spans="1:13">
      <c r="A371" s="254"/>
      <c r="B371" s="255"/>
      <c r="C371" s="251"/>
      <c r="E371" s="251"/>
      <c r="F371" s="251"/>
      <c r="G371" s="256"/>
      <c r="H371" s="256"/>
      <c r="I371" s="257"/>
      <c r="J371" s="251"/>
      <c r="K371" s="257"/>
      <c r="L371" s="251"/>
      <c r="M371" s="251"/>
    </row>
    <row r="372" spans="1:13">
      <c r="A372" s="254"/>
      <c r="B372" s="255"/>
      <c r="C372" s="251"/>
      <c r="E372" s="251"/>
      <c r="F372" s="251"/>
      <c r="G372" s="256"/>
      <c r="H372" s="256"/>
      <c r="I372" s="257"/>
      <c r="J372" s="251"/>
      <c r="K372" s="257"/>
      <c r="L372" s="251"/>
      <c r="M372" s="251"/>
    </row>
    <row r="373" spans="1:13">
      <c r="A373" s="254"/>
      <c r="B373" s="255"/>
      <c r="C373" s="251"/>
      <c r="E373" s="251"/>
      <c r="F373" s="251"/>
      <c r="G373" s="256"/>
      <c r="H373" s="256"/>
      <c r="I373" s="257"/>
      <c r="J373" s="251"/>
      <c r="K373" s="257"/>
      <c r="L373" s="251"/>
      <c r="M373" s="251"/>
    </row>
    <row r="374" spans="1:13">
      <c r="A374" s="254"/>
      <c r="B374" s="255"/>
      <c r="C374" s="251"/>
      <c r="E374" s="251"/>
      <c r="F374" s="251"/>
      <c r="G374" s="256"/>
      <c r="H374" s="256"/>
      <c r="I374" s="257"/>
      <c r="J374" s="251"/>
      <c r="K374" s="257"/>
      <c r="L374" s="251"/>
      <c r="M374" s="251"/>
    </row>
    <row r="375" spans="1:13">
      <c r="A375" s="254"/>
      <c r="B375" s="255"/>
      <c r="C375" s="251"/>
      <c r="E375" s="251"/>
      <c r="F375" s="251"/>
      <c r="G375" s="256"/>
      <c r="H375" s="256"/>
      <c r="I375" s="257"/>
      <c r="J375" s="251"/>
      <c r="K375" s="257"/>
      <c r="L375" s="251"/>
      <c r="M375" s="251"/>
    </row>
    <row r="376" spans="1:13">
      <c r="A376" s="254"/>
      <c r="B376" s="255"/>
      <c r="C376" s="251"/>
      <c r="E376" s="251"/>
      <c r="F376" s="251"/>
      <c r="G376" s="256"/>
      <c r="H376" s="256"/>
      <c r="I376" s="257"/>
      <c r="J376" s="251"/>
      <c r="K376" s="257"/>
      <c r="L376" s="251"/>
      <c r="M376" s="251"/>
    </row>
    <row r="377" spans="1:13">
      <c r="A377" s="254"/>
      <c r="B377" s="255"/>
      <c r="C377" s="251"/>
      <c r="E377" s="251"/>
      <c r="F377" s="251"/>
      <c r="G377" s="256"/>
      <c r="H377" s="256"/>
      <c r="I377" s="257"/>
      <c r="J377" s="251"/>
      <c r="K377" s="257"/>
      <c r="L377" s="251"/>
      <c r="M377" s="251"/>
    </row>
    <row r="378" spans="1:13">
      <c r="A378" s="254"/>
      <c r="B378" s="255"/>
      <c r="C378" s="251"/>
      <c r="E378" s="251"/>
      <c r="F378" s="251"/>
      <c r="G378" s="256"/>
      <c r="H378" s="256"/>
      <c r="I378" s="257"/>
      <c r="J378" s="251"/>
      <c r="K378" s="257"/>
      <c r="L378" s="251"/>
      <c r="M378" s="251"/>
    </row>
    <row r="379" spans="1:13">
      <c r="A379" s="254"/>
      <c r="B379" s="255"/>
      <c r="C379" s="251"/>
      <c r="E379" s="251"/>
      <c r="F379" s="251"/>
      <c r="G379" s="256"/>
      <c r="H379" s="256"/>
      <c r="I379" s="257"/>
      <c r="J379" s="251"/>
      <c r="K379" s="257"/>
      <c r="L379" s="251"/>
      <c r="M379" s="251"/>
    </row>
    <row r="380" spans="1:13">
      <c r="A380" s="254"/>
      <c r="B380" s="255"/>
      <c r="C380" s="251"/>
      <c r="E380" s="251"/>
      <c r="F380" s="251"/>
      <c r="G380" s="256"/>
      <c r="H380" s="256"/>
      <c r="I380" s="257"/>
      <c r="J380" s="251"/>
      <c r="K380" s="257"/>
      <c r="L380" s="251"/>
      <c r="M380" s="251"/>
    </row>
    <row r="381" spans="1:13">
      <c r="A381" s="254"/>
      <c r="B381" s="255"/>
      <c r="C381" s="251"/>
      <c r="E381" s="251"/>
      <c r="F381" s="251"/>
      <c r="G381" s="256"/>
      <c r="H381" s="256"/>
      <c r="I381" s="257"/>
      <c r="J381" s="251"/>
      <c r="K381" s="257"/>
      <c r="L381" s="251"/>
      <c r="M381" s="251"/>
    </row>
    <row r="382" spans="1:13">
      <c r="A382" s="254"/>
      <c r="B382" s="255"/>
      <c r="C382" s="251"/>
      <c r="E382" s="251"/>
      <c r="F382" s="251"/>
      <c r="G382" s="256"/>
      <c r="H382" s="256"/>
      <c r="I382" s="257"/>
      <c r="J382" s="251"/>
      <c r="K382" s="257"/>
      <c r="L382" s="251"/>
      <c r="M382" s="251"/>
    </row>
    <row r="383" spans="1:13">
      <c r="A383" s="254"/>
      <c r="B383" s="255"/>
      <c r="C383" s="251"/>
      <c r="E383" s="251"/>
      <c r="F383" s="251"/>
      <c r="G383" s="256"/>
      <c r="H383" s="256"/>
      <c r="I383" s="257"/>
      <c r="J383" s="251"/>
      <c r="K383" s="257"/>
      <c r="L383" s="251"/>
      <c r="M383" s="251"/>
    </row>
    <row r="384" spans="1:13">
      <c r="A384" s="254"/>
      <c r="B384" s="255"/>
      <c r="C384" s="251"/>
      <c r="E384" s="251"/>
      <c r="F384" s="251"/>
      <c r="G384" s="256"/>
      <c r="H384" s="256"/>
      <c r="I384" s="257"/>
      <c r="J384" s="251"/>
      <c r="K384" s="257"/>
      <c r="L384" s="251"/>
      <c r="M384" s="251"/>
    </row>
    <row r="385" spans="1:13">
      <c r="A385" s="254"/>
      <c r="B385" s="255"/>
      <c r="C385" s="251"/>
      <c r="E385" s="251"/>
      <c r="F385" s="251"/>
      <c r="G385" s="256"/>
      <c r="H385" s="256"/>
      <c r="I385" s="257"/>
      <c r="J385" s="251"/>
      <c r="K385" s="257"/>
      <c r="L385" s="251"/>
      <c r="M385" s="251"/>
    </row>
    <row r="386" spans="1:13">
      <c r="A386" s="254"/>
      <c r="B386" s="255"/>
      <c r="C386" s="251"/>
      <c r="E386" s="251"/>
      <c r="F386" s="251"/>
      <c r="G386" s="256"/>
      <c r="H386" s="256"/>
      <c r="I386" s="257"/>
      <c r="J386" s="251"/>
      <c r="K386" s="257"/>
      <c r="L386" s="251"/>
      <c r="M386" s="251"/>
    </row>
    <row r="387" spans="1:13">
      <c r="A387" s="254"/>
      <c r="B387" s="255"/>
      <c r="C387" s="251"/>
      <c r="E387" s="251"/>
      <c r="F387" s="251"/>
      <c r="G387" s="256"/>
      <c r="H387" s="256"/>
      <c r="I387" s="257"/>
      <c r="J387" s="251"/>
      <c r="K387" s="257"/>
      <c r="L387" s="251"/>
      <c r="M387" s="251"/>
    </row>
    <row r="388" spans="1:13">
      <c r="A388" s="254"/>
      <c r="B388" s="255"/>
      <c r="C388" s="251"/>
      <c r="E388" s="251"/>
      <c r="F388" s="251"/>
      <c r="G388" s="256"/>
      <c r="H388" s="256"/>
      <c r="I388" s="257"/>
      <c r="J388" s="251"/>
      <c r="K388" s="257"/>
      <c r="L388" s="251"/>
      <c r="M388" s="251"/>
    </row>
    <row r="389" spans="1:13">
      <c r="A389" s="254"/>
      <c r="B389" s="255"/>
      <c r="C389" s="251"/>
      <c r="E389" s="251"/>
      <c r="F389" s="251"/>
      <c r="G389" s="256"/>
      <c r="H389" s="256"/>
      <c r="I389" s="257"/>
      <c r="J389" s="251"/>
      <c r="K389" s="257"/>
      <c r="L389" s="251"/>
      <c r="M389" s="251"/>
    </row>
    <row r="390" spans="1:13">
      <c r="A390" s="254"/>
      <c r="B390" s="255"/>
      <c r="C390" s="251"/>
      <c r="E390" s="251"/>
      <c r="F390" s="251"/>
      <c r="G390" s="256"/>
      <c r="H390" s="256"/>
      <c r="I390" s="257"/>
      <c r="J390" s="251"/>
      <c r="K390" s="257"/>
      <c r="L390" s="251"/>
      <c r="M390" s="251"/>
    </row>
    <row r="391" spans="1:13">
      <c r="A391" s="254"/>
      <c r="B391" s="255"/>
      <c r="C391" s="251"/>
      <c r="E391" s="251"/>
      <c r="F391" s="251"/>
      <c r="G391" s="256"/>
      <c r="H391" s="256"/>
      <c r="I391" s="257"/>
      <c r="J391" s="251"/>
      <c r="K391" s="257"/>
      <c r="L391" s="251"/>
      <c r="M391" s="251"/>
    </row>
    <row r="392" spans="1:13">
      <c r="A392" s="254"/>
      <c r="B392" s="255"/>
      <c r="C392" s="251"/>
      <c r="E392" s="251"/>
      <c r="F392" s="251"/>
      <c r="G392" s="256"/>
      <c r="H392" s="256"/>
      <c r="I392" s="257"/>
      <c r="J392" s="251"/>
      <c r="K392" s="257"/>
      <c r="L392" s="251"/>
      <c r="M392" s="251"/>
    </row>
    <row r="393" spans="1:13">
      <c r="A393" s="254"/>
      <c r="B393" s="255"/>
      <c r="C393" s="251"/>
      <c r="E393" s="251"/>
      <c r="F393" s="251"/>
      <c r="G393" s="256"/>
      <c r="H393" s="256"/>
      <c r="I393" s="257"/>
      <c r="J393" s="251"/>
      <c r="K393" s="257"/>
      <c r="L393" s="251"/>
      <c r="M393" s="251"/>
    </row>
    <row r="394" spans="1:13">
      <c r="A394" s="254"/>
      <c r="B394" s="255"/>
      <c r="C394" s="251"/>
      <c r="E394" s="251"/>
      <c r="F394" s="251"/>
      <c r="G394" s="256"/>
      <c r="H394" s="256"/>
      <c r="I394" s="257"/>
      <c r="J394" s="251"/>
      <c r="K394" s="257"/>
      <c r="L394" s="251"/>
      <c r="M394" s="251"/>
    </row>
    <row r="395" spans="1:13">
      <c r="A395" s="254"/>
      <c r="B395" s="255"/>
      <c r="C395" s="251"/>
      <c r="E395" s="251"/>
      <c r="F395" s="251"/>
      <c r="G395" s="256"/>
      <c r="H395" s="256"/>
      <c r="I395" s="257"/>
      <c r="J395" s="251"/>
      <c r="K395" s="257"/>
      <c r="L395" s="251"/>
      <c r="M395" s="251"/>
    </row>
    <row r="396" spans="1:13">
      <c r="A396" s="254"/>
      <c r="B396" s="255"/>
      <c r="C396" s="251"/>
      <c r="E396" s="251"/>
      <c r="F396" s="251"/>
      <c r="G396" s="256"/>
      <c r="H396" s="256"/>
      <c r="I396" s="257"/>
      <c r="J396" s="251"/>
      <c r="K396" s="257"/>
      <c r="L396" s="251"/>
      <c r="M396" s="251"/>
    </row>
    <row r="397" spans="1:13">
      <c r="A397" s="254"/>
      <c r="B397" s="255"/>
      <c r="C397" s="251"/>
      <c r="E397" s="251"/>
      <c r="F397" s="251"/>
      <c r="G397" s="256"/>
      <c r="H397" s="256"/>
      <c r="I397" s="257"/>
      <c r="J397" s="251"/>
      <c r="K397" s="257"/>
      <c r="L397" s="251"/>
      <c r="M397" s="251"/>
    </row>
    <row r="398" spans="1:13">
      <c r="A398" s="254"/>
      <c r="B398" s="255"/>
      <c r="C398" s="251"/>
      <c r="E398" s="251"/>
      <c r="F398" s="251"/>
      <c r="G398" s="256"/>
      <c r="H398" s="256"/>
      <c r="I398" s="257"/>
      <c r="J398" s="251"/>
      <c r="K398" s="257"/>
      <c r="L398" s="251"/>
      <c r="M398" s="251"/>
    </row>
    <row r="399" spans="1:13">
      <c r="A399" s="254"/>
      <c r="B399" s="255"/>
      <c r="C399" s="251"/>
      <c r="E399" s="251"/>
      <c r="F399" s="251"/>
      <c r="G399" s="256"/>
      <c r="H399" s="256"/>
      <c r="I399" s="257"/>
      <c r="J399" s="251"/>
      <c r="K399" s="257"/>
      <c r="L399" s="251"/>
      <c r="M399" s="251"/>
    </row>
    <row r="400" spans="1:13">
      <c r="A400" s="254"/>
      <c r="B400" s="255"/>
      <c r="C400" s="251"/>
      <c r="E400" s="251"/>
      <c r="F400" s="251"/>
      <c r="G400" s="256"/>
      <c r="H400" s="256"/>
      <c r="I400" s="257"/>
      <c r="J400" s="251"/>
      <c r="K400" s="257"/>
      <c r="L400" s="251"/>
      <c r="M400" s="251"/>
    </row>
    <row r="401" spans="1:13">
      <c r="A401" s="254"/>
      <c r="B401" s="255"/>
      <c r="C401" s="251"/>
      <c r="E401" s="251"/>
      <c r="F401" s="251"/>
      <c r="G401" s="256"/>
      <c r="H401" s="256"/>
      <c r="I401" s="257"/>
      <c r="J401" s="251"/>
      <c r="K401" s="257"/>
      <c r="L401" s="251"/>
      <c r="M401" s="251"/>
    </row>
    <row r="402" spans="1:13">
      <c r="A402" s="254"/>
      <c r="B402" s="255"/>
      <c r="C402" s="251"/>
      <c r="E402" s="251"/>
      <c r="F402" s="251"/>
      <c r="G402" s="256"/>
      <c r="H402" s="256"/>
      <c r="I402" s="257"/>
      <c r="J402" s="251"/>
      <c r="K402" s="257"/>
      <c r="L402" s="251"/>
      <c r="M402" s="251"/>
    </row>
    <row r="403" spans="1:13">
      <c r="A403" s="254"/>
      <c r="B403" s="255"/>
      <c r="C403" s="251"/>
      <c r="E403" s="251"/>
      <c r="F403" s="251"/>
      <c r="G403" s="256"/>
      <c r="H403" s="256"/>
      <c r="I403" s="257"/>
      <c r="J403" s="251"/>
      <c r="K403" s="257"/>
      <c r="L403" s="251"/>
      <c r="M403" s="251"/>
    </row>
    <row r="404" spans="1:13">
      <c r="A404" s="254"/>
      <c r="B404" s="255"/>
      <c r="C404" s="251"/>
      <c r="E404" s="251"/>
      <c r="F404" s="251"/>
      <c r="G404" s="256"/>
      <c r="H404" s="256"/>
      <c r="I404" s="257"/>
      <c r="J404" s="251"/>
      <c r="K404" s="257"/>
      <c r="L404" s="251"/>
      <c r="M404" s="251"/>
    </row>
    <row r="405" spans="1:13">
      <c r="A405" s="254"/>
      <c r="B405" s="255"/>
      <c r="C405" s="251"/>
      <c r="E405" s="251"/>
      <c r="F405" s="251"/>
      <c r="G405" s="256"/>
      <c r="H405" s="256"/>
      <c r="I405" s="257"/>
      <c r="J405" s="251"/>
      <c r="K405" s="257"/>
      <c r="L405" s="251"/>
      <c r="M405" s="251"/>
    </row>
    <row r="406" spans="1:13">
      <c r="A406" s="254"/>
      <c r="B406" s="255"/>
      <c r="C406" s="251"/>
      <c r="E406" s="251"/>
      <c r="F406" s="251"/>
      <c r="G406" s="256"/>
      <c r="H406" s="256"/>
      <c r="I406" s="257"/>
      <c r="J406" s="251"/>
      <c r="K406" s="257"/>
      <c r="L406" s="251"/>
      <c r="M406" s="251"/>
    </row>
    <row r="407" spans="1:13">
      <c r="A407" s="254"/>
      <c r="B407" s="255"/>
      <c r="C407" s="251"/>
      <c r="E407" s="251"/>
      <c r="F407" s="251"/>
      <c r="G407" s="256"/>
      <c r="H407" s="256"/>
      <c r="I407" s="257"/>
      <c r="J407" s="251"/>
      <c r="K407" s="257"/>
      <c r="L407" s="251"/>
      <c r="M407" s="251"/>
    </row>
    <row r="408" spans="1:13">
      <c r="A408" s="254"/>
      <c r="B408" s="255"/>
      <c r="C408" s="251"/>
      <c r="E408" s="251"/>
      <c r="F408" s="251"/>
      <c r="G408" s="256"/>
      <c r="H408" s="256"/>
      <c r="I408" s="257"/>
      <c r="J408" s="251"/>
      <c r="K408" s="257"/>
      <c r="L408" s="251"/>
      <c r="M408" s="251"/>
    </row>
    <row r="409" spans="1:13">
      <c r="A409" s="254"/>
      <c r="B409" s="255"/>
      <c r="C409" s="251"/>
      <c r="E409" s="251"/>
      <c r="F409" s="251"/>
      <c r="G409" s="256"/>
      <c r="H409" s="256"/>
      <c r="I409" s="257"/>
      <c r="J409" s="251"/>
      <c r="K409" s="257"/>
      <c r="L409" s="251"/>
      <c r="M409" s="251"/>
    </row>
    <row r="410" spans="1:13">
      <c r="A410" s="254"/>
      <c r="B410" s="255"/>
      <c r="C410" s="251"/>
      <c r="E410" s="251"/>
      <c r="F410" s="251"/>
      <c r="G410" s="256"/>
      <c r="H410" s="256"/>
      <c r="I410" s="257"/>
      <c r="J410" s="251"/>
      <c r="K410" s="257"/>
      <c r="L410" s="251"/>
      <c r="M410" s="251"/>
    </row>
    <row r="411" spans="1:13">
      <c r="A411" s="254"/>
      <c r="B411" s="255"/>
      <c r="C411" s="251"/>
      <c r="E411" s="251"/>
      <c r="F411" s="251"/>
      <c r="G411" s="256"/>
      <c r="H411" s="256"/>
      <c r="I411" s="257"/>
      <c r="J411" s="251"/>
      <c r="K411" s="257"/>
      <c r="L411" s="251"/>
      <c r="M411" s="251"/>
    </row>
    <row r="412" spans="1:13">
      <c r="A412" s="254"/>
      <c r="B412" s="255"/>
      <c r="C412" s="251"/>
      <c r="E412" s="251"/>
      <c r="F412" s="251"/>
      <c r="G412" s="256"/>
      <c r="H412" s="256"/>
      <c r="I412" s="257"/>
      <c r="J412" s="251"/>
      <c r="K412" s="257"/>
      <c r="L412" s="251"/>
      <c r="M412" s="251"/>
    </row>
    <row r="413" spans="1:13">
      <c r="A413" s="254"/>
      <c r="B413" s="255"/>
      <c r="C413" s="251"/>
      <c r="E413" s="251"/>
      <c r="F413" s="251"/>
      <c r="G413" s="256"/>
      <c r="H413" s="256"/>
      <c r="I413" s="257"/>
      <c r="J413" s="251"/>
      <c r="K413" s="257"/>
      <c r="L413" s="251"/>
      <c r="M413" s="251"/>
    </row>
    <row r="414" spans="1:13">
      <c r="A414" s="254"/>
      <c r="B414" s="255"/>
      <c r="C414" s="251"/>
      <c r="E414" s="251"/>
      <c r="F414" s="251"/>
      <c r="G414" s="256"/>
      <c r="H414" s="256"/>
      <c r="I414" s="257"/>
      <c r="J414" s="251"/>
      <c r="K414" s="257"/>
      <c r="L414" s="251"/>
      <c r="M414" s="251"/>
    </row>
    <row r="415" spans="1:13">
      <c r="A415" s="254"/>
      <c r="B415" s="255"/>
      <c r="C415" s="251"/>
      <c r="E415" s="251"/>
      <c r="F415" s="251"/>
      <c r="G415" s="256"/>
      <c r="H415" s="256"/>
      <c r="I415" s="257"/>
      <c r="J415" s="251"/>
      <c r="K415" s="257"/>
      <c r="L415" s="251"/>
      <c r="M415" s="251"/>
    </row>
    <row r="416" spans="1:13">
      <c r="A416" s="254"/>
      <c r="B416" s="255"/>
      <c r="C416" s="251"/>
      <c r="E416" s="251"/>
      <c r="F416" s="251"/>
      <c r="G416" s="256"/>
      <c r="H416" s="256"/>
      <c r="I416" s="257"/>
      <c r="J416" s="251"/>
      <c r="K416" s="257"/>
      <c r="L416" s="251"/>
      <c r="M416" s="251"/>
    </row>
    <row r="417" spans="1:13">
      <c r="A417" s="254"/>
      <c r="B417" s="255"/>
      <c r="C417" s="251"/>
      <c r="E417" s="251"/>
      <c r="F417" s="251"/>
      <c r="G417" s="256"/>
      <c r="H417" s="256"/>
      <c r="I417" s="257"/>
      <c r="J417" s="251"/>
      <c r="K417" s="257"/>
      <c r="L417" s="251"/>
      <c r="M417" s="251"/>
    </row>
    <row r="418" spans="1:13">
      <c r="A418" s="254"/>
      <c r="B418" s="255"/>
      <c r="C418" s="251"/>
      <c r="E418" s="251"/>
      <c r="F418" s="251"/>
      <c r="G418" s="256"/>
      <c r="H418" s="256"/>
      <c r="I418" s="257"/>
      <c r="J418" s="251"/>
      <c r="K418" s="257"/>
      <c r="L418" s="251"/>
      <c r="M418" s="251"/>
    </row>
    <row r="419" spans="1:13">
      <c r="A419" s="254"/>
      <c r="B419" s="255"/>
      <c r="C419" s="251"/>
      <c r="E419" s="251"/>
      <c r="F419" s="251"/>
      <c r="G419" s="256"/>
      <c r="H419" s="256"/>
      <c r="I419" s="257"/>
      <c r="J419" s="251"/>
      <c r="K419" s="257"/>
      <c r="L419" s="251"/>
      <c r="M419" s="251"/>
    </row>
    <row r="420" spans="1:13">
      <c r="A420" s="254"/>
      <c r="B420" s="255"/>
      <c r="C420" s="251"/>
      <c r="E420" s="251"/>
      <c r="F420" s="251"/>
      <c r="G420" s="256"/>
      <c r="H420" s="256"/>
      <c r="I420" s="257"/>
      <c r="J420" s="251"/>
      <c r="K420" s="257"/>
      <c r="L420" s="251"/>
      <c r="M420" s="251"/>
    </row>
    <row r="421" spans="1:13">
      <c r="A421" s="254"/>
      <c r="B421" s="255"/>
      <c r="C421" s="251"/>
      <c r="E421" s="251"/>
      <c r="F421" s="251"/>
      <c r="G421" s="256"/>
      <c r="H421" s="256"/>
      <c r="I421" s="257"/>
      <c r="J421" s="251"/>
      <c r="K421" s="257"/>
      <c r="L421" s="251"/>
      <c r="M421" s="251"/>
    </row>
    <row r="422" spans="1:13">
      <c r="A422" s="254"/>
      <c r="B422" s="255"/>
      <c r="C422" s="251"/>
      <c r="E422" s="251"/>
      <c r="F422" s="251"/>
      <c r="G422" s="256"/>
      <c r="H422" s="256"/>
      <c r="I422" s="257"/>
      <c r="J422" s="251"/>
      <c r="K422" s="257"/>
      <c r="L422" s="251"/>
      <c r="M422" s="251"/>
    </row>
    <row r="423" spans="1:13">
      <c r="A423" s="254"/>
      <c r="B423" s="255"/>
      <c r="C423" s="251"/>
      <c r="E423" s="251"/>
      <c r="F423" s="251"/>
      <c r="G423" s="256"/>
      <c r="H423" s="256"/>
      <c r="I423" s="257"/>
      <c r="J423" s="251"/>
      <c r="K423" s="257"/>
      <c r="L423" s="251"/>
      <c r="M423" s="251"/>
    </row>
    <row r="424" spans="1:13">
      <c r="A424" s="254"/>
      <c r="B424" s="255"/>
      <c r="C424" s="251"/>
      <c r="E424" s="251"/>
      <c r="F424" s="251"/>
      <c r="G424" s="256"/>
      <c r="H424" s="256"/>
      <c r="I424" s="257"/>
      <c r="J424" s="251"/>
      <c r="K424" s="257"/>
      <c r="L424" s="251"/>
      <c r="M424" s="251"/>
    </row>
    <row r="425" spans="1:13">
      <c r="A425" s="254"/>
      <c r="B425" s="255"/>
      <c r="C425" s="251"/>
      <c r="E425" s="251"/>
      <c r="F425" s="251"/>
      <c r="G425" s="256"/>
      <c r="H425" s="256"/>
      <c r="I425" s="257"/>
      <c r="J425" s="251"/>
      <c r="K425" s="257"/>
      <c r="L425" s="251"/>
      <c r="M425" s="251"/>
    </row>
    <row r="426" spans="1:13">
      <c r="A426" s="254"/>
      <c r="B426" s="255"/>
      <c r="C426" s="251"/>
      <c r="E426" s="251"/>
      <c r="F426" s="251"/>
      <c r="G426" s="256"/>
      <c r="H426" s="256"/>
      <c r="I426" s="257"/>
      <c r="J426" s="251"/>
      <c r="K426" s="257"/>
      <c r="L426" s="251"/>
      <c r="M426" s="251"/>
    </row>
    <row r="427" spans="1:13">
      <c r="A427" s="254"/>
      <c r="B427" s="255"/>
      <c r="C427" s="251"/>
      <c r="E427" s="251"/>
      <c r="F427" s="251"/>
      <c r="G427" s="256"/>
      <c r="H427" s="256"/>
      <c r="I427" s="257"/>
      <c r="J427" s="251"/>
      <c r="K427" s="257"/>
      <c r="L427" s="251"/>
      <c r="M427" s="251"/>
    </row>
    <row r="428" spans="1:13">
      <c r="A428" s="254"/>
      <c r="B428" s="255"/>
      <c r="C428" s="251"/>
      <c r="E428" s="251"/>
      <c r="F428" s="251"/>
      <c r="G428" s="256"/>
      <c r="H428" s="256"/>
      <c r="I428" s="257"/>
      <c r="J428" s="251"/>
      <c r="K428" s="257"/>
      <c r="L428" s="251"/>
      <c r="M428" s="251"/>
    </row>
    <row r="429" spans="1:13">
      <c r="A429" s="254"/>
      <c r="B429" s="255"/>
      <c r="C429" s="251"/>
      <c r="E429" s="251"/>
      <c r="F429" s="251"/>
      <c r="G429" s="256"/>
      <c r="H429" s="256"/>
      <c r="I429" s="257"/>
      <c r="J429" s="251"/>
      <c r="K429" s="257"/>
      <c r="L429" s="251"/>
      <c r="M429" s="251"/>
    </row>
    <row r="430" spans="1:13">
      <c r="A430" s="254"/>
      <c r="B430" s="255"/>
      <c r="C430" s="251"/>
      <c r="E430" s="251"/>
      <c r="F430" s="251"/>
      <c r="G430" s="256"/>
      <c r="H430" s="256"/>
      <c r="I430" s="257"/>
      <c r="J430" s="251"/>
      <c r="K430" s="257"/>
      <c r="L430" s="251"/>
      <c r="M430" s="251"/>
    </row>
    <row r="431" spans="1:13">
      <c r="A431" s="254"/>
      <c r="B431" s="255"/>
      <c r="C431" s="251"/>
      <c r="E431" s="251"/>
      <c r="F431" s="251"/>
      <c r="G431" s="256"/>
      <c r="H431" s="256"/>
      <c r="I431" s="257"/>
      <c r="J431" s="251"/>
      <c r="K431" s="257"/>
      <c r="L431" s="251"/>
      <c r="M431" s="251"/>
    </row>
    <row r="432" spans="1:13">
      <c r="A432" s="254"/>
      <c r="B432" s="255"/>
      <c r="C432" s="251"/>
      <c r="E432" s="251"/>
      <c r="F432" s="251"/>
      <c r="G432" s="256"/>
      <c r="H432" s="256"/>
      <c r="I432" s="257"/>
      <c r="J432" s="251"/>
      <c r="K432" s="257"/>
      <c r="L432" s="251"/>
      <c r="M432" s="251"/>
    </row>
    <row r="433" spans="1:13">
      <c r="A433" s="254"/>
      <c r="B433" s="255"/>
      <c r="C433" s="251"/>
      <c r="E433" s="251"/>
      <c r="F433" s="251"/>
      <c r="G433" s="256"/>
      <c r="H433" s="256"/>
      <c r="I433" s="257"/>
      <c r="J433" s="251"/>
      <c r="K433" s="257"/>
      <c r="L433" s="251"/>
      <c r="M433" s="251"/>
    </row>
    <row r="434" spans="1:13">
      <c r="A434" s="254"/>
      <c r="B434" s="255"/>
      <c r="C434" s="251"/>
      <c r="E434" s="251"/>
      <c r="F434" s="251"/>
      <c r="G434" s="256"/>
      <c r="H434" s="256"/>
      <c r="I434" s="257"/>
      <c r="J434" s="251"/>
      <c r="K434" s="257"/>
      <c r="L434" s="251"/>
      <c r="M434" s="251"/>
    </row>
    <row r="435" spans="1:13">
      <c r="A435" s="254"/>
      <c r="B435" s="255"/>
      <c r="C435" s="251"/>
      <c r="E435" s="251"/>
      <c r="F435" s="251"/>
      <c r="G435" s="256"/>
      <c r="H435" s="256"/>
      <c r="I435" s="257"/>
      <c r="J435" s="251"/>
      <c r="K435" s="257"/>
      <c r="L435" s="251"/>
      <c r="M435" s="251"/>
    </row>
    <row r="436" spans="1:13">
      <c r="A436" s="254"/>
      <c r="B436" s="255"/>
      <c r="C436" s="251"/>
      <c r="E436" s="251"/>
      <c r="F436" s="251"/>
      <c r="G436" s="256"/>
      <c r="H436" s="256"/>
      <c r="I436" s="257"/>
      <c r="J436" s="251"/>
      <c r="K436" s="257"/>
      <c r="L436" s="251"/>
      <c r="M436" s="251"/>
    </row>
    <row r="437" spans="1:13">
      <c r="A437" s="254"/>
      <c r="B437" s="255"/>
      <c r="C437" s="251"/>
      <c r="E437" s="251"/>
      <c r="F437" s="251"/>
      <c r="G437" s="256"/>
      <c r="H437" s="256"/>
      <c r="I437" s="257"/>
      <c r="J437" s="251"/>
      <c r="K437" s="257"/>
      <c r="L437" s="251"/>
      <c r="M437" s="251"/>
    </row>
    <row r="438" spans="1:13">
      <c r="A438" s="254"/>
      <c r="B438" s="255"/>
      <c r="C438" s="251"/>
      <c r="E438" s="251"/>
      <c r="F438" s="251"/>
      <c r="G438" s="256"/>
      <c r="H438" s="256"/>
      <c r="I438" s="257"/>
      <c r="J438" s="251"/>
      <c r="K438" s="257"/>
      <c r="L438" s="251"/>
      <c r="M438" s="251"/>
    </row>
    <row r="439" spans="1:13">
      <c r="A439" s="254"/>
      <c r="B439" s="255"/>
      <c r="C439" s="251"/>
      <c r="E439" s="251"/>
      <c r="F439" s="251"/>
      <c r="G439" s="256"/>
      <c r="H439" s="256"/>
      <c r="I439" s="257"/>
      <c r="J439" s="251"/>
      <c r="K439" s="257"/>
      <c r="L439" s="251"/>
      <c r="M439" s="251"/>
    </row>
    <row r="440" spans="1:13">
      <c r="A440" s="254"/>
      <c r="B440" s="255"/>
      <c r="C440" s="251"/>
      <c r="E440" s="251"/>
      <c r="F440" s="251"/>
      <c r="G440" s="256"/>
      <c r="H440" s="256"/>
      <c r="I440" s="257"/>
      <c r="J440" s="251"/>
      <c r="K440" s="257"/>
      <c r="L440" s="251"/>
      <c r="M440" s="251"/>
    </row>
    <row r="441" spans="1:13">
      <c r="A441" s="254"/>
      <c r="B441" s="255"/>
      <c r="C441" s="251"/>
      <c r="E441" s="251"/>
      <c r="F441" s="251"/>
      <c r="G441" s="256"/>
      <c r="H441" s="256"/>
      <c r="I441" s="257"/>
      <c r="J441" s="251"/>
      <c r="K441" s="257"/>
      <c r="L441" s="251"/>
      <c r="M441" s="251"/>
    </row>
    <row r="442" spans="1:13">
      <c r="A442" s="254"/>
      <c r="B442" s="255"/>
      <c r="C442" s="251"/>
      <c r="E442" s="251"/>
      <c r="F442" s="251"/>
      <c r="G442" s="256"/>
      <c r="H442" s="256"/>
      <c r="I442" s="257"/>
      <c r="J442" s="251"/>
      <c r="K442" s="257"/>
      <c r="L442" s="251"/>
      <c r="M442" s="251"/>
    </row>
    <row r="443" spans="1:13">
      <c r="A443" s="254"/>
      <c r="B443" s="255"/>
      <c r="C443" s="251"/>
      <c r="E443" s="251"/>
      <c r="F443" s="251"/>
      <c r="G443" s="256"/>
      <c r="H443" s="256"/>
      <c r="I443" s="257"/>
      <c r="J443" s="251"/>
      <c r="K443" s="257"/>
      <c r="L443" s="251"/>
      <c r="M443" s="251"/>
    </row>
    <row r="444" spans="1:13">
      <c r="A444" s="254"/>
      <c r="B444" s="255"/>
      <c r="C444" s="251"/>
      <c r="E444" s="251"/>
      <c r="F444" s="251"/>
      <c r="G444" s="256"/>
      <c r="H444" s="256"/>
      <c r="I444" s="257"/>
      <c r="J444" s="251"/>
      <c r="K444" s="257"/>
      <c r="L444" s="251"/>
      <c r="M444" s="251"/>
    </row>
    <row r="445" spans="1:13">
      <c r="A445" s="254"/>
      <c r="B445" s="255"/>
      <c r="C445" s="251"/>
      <c r="E445" s="251"/>
      <c r="F445" s="251"/>
      <c r="G445" s="256"/>
      <c r="H445" s="256"/>
      <c r="I445" s="257"/>
      <c r="J445" s="251"/>
      <c r="K445" s="257"/>
      <c r="L445" s="251"/>
      <c r="M445" s="251"/>
    </row>
    <row r="446" spans="1:13">
      <c r="A446" s="254"/>
      <c r="B446" s="255"/>
      <c r="C446" s="251"/>
      <c r="E446" s="251"/>
      <c r="F446" s="251"/>
      <c r="G446" s="256"/>
      <c r="H446" s="256"/>
      <c r="I446" s="257"/>
      <c r="J446" s="251"/>
      <c r="K446" s="257"/>
      <c r="L446" s="251"/>
      <c r="M446" s="251"/>
    </row>
    <row r="447" spans="1:13">
      <c r="A447" s="254"/>
      <c r="B447" s="255"/>
      <c r="C447" s="251"/>
      <c r="E447" s="251"/>
      <c r="F447" s="251"/>
      <c r="G447" s="256"/>
      <c r="H447" s="256"/>
      <c r="I447" s="257"/>
      <c r="J447" s="251"/>
      <c r="K447" s="257"/>
      <c r="L447" s="251"/>
      <c r="M447" s="251"/>
    </row>
    <row r="448" spans="1:13">
      <c r="A448" s="254"/>
      <c r="B448" s="255"/>
      <c r="C448" s="251"/>
      <c r="E448" s="251"/>
      <c r="F448" s="251"/>
      <c r="G448" s="256"/>
      <c r="H448" s="256"/>
      <c r="I448" s="257"/>
      <c r="J448" s="251"/>
      <c r="K448" s="257"/>
      <c r="L448" s="251"/>
      <c r="M448" s="251"/>
    </row>
    <row r="449" spans="1:13">
      <c r="A449" s="254"/>
      <c r="B449" s="255"/>
      <c r="C449" s="251"/>
      <c r="E449" s="251"/>
      <c r="F449" s="251"/>
      <c r="G449" s="256"/>
      <c r="H449" s="256"/>
      <c r="I449" s="257"/>
      <c r="J449" s="251"/>
      <c r="K449" s="257"/>
      <c r="L449" s="251"/>
      <c r="M449" s="251"/>
    </row>
    <row r="450" spans="1:13">
      <c r="A450" s="254"/>
      <c r="B450" s="255"/>
      <c r="C450" s="251"/>
      <c r="E450" s="251"/>
      <c r="F450" s="251"/>
      <c r="G450" s="256"/>
      <c r="H450" s="256"/>
      <c r="I450" s="257"/>
      <c r="J450" s="251"/>
      <c r="K450" s="257"/>
      <c r="L450" s="251"/>
      <c r="M450" s="251"/>
    </row>
    <row r="451" spans="1:13">
      <c r="A451" s="254"/>
      <c r="B451" s="255"/>
      <c r="C451" s="251"/>
      <c r="E451" s="251"/>
      <c r="F451" s="251"/>
      <c r="G451" s="256"/>
      <c r="H451" s="256"/>
      <c r="I451" s="257"/>
      <c r="J451" s="251"/>
      <c r="K451" s="257"/>
      <c r="L451" s="251"/>
      <c r="M451" s="251"/>
    </row>
    <row r="452" spans="1:13">
      <c r="A452" s="254"/>
      <c r="B452" s="255"/>
      <c r="C452" s="251"/>
      <c r="E452" s="251"/>
      <c r="F452" s="251"/>
      <c r="G452" s="256"/>
      <c r="H452" s="256"/>
      <c r="I452" s="257"/>
      <c r="J452" s="251"/>
      <c r="K452" s="257"/>
      <c r="L452" s="251"/>
      <c r="M452" s="251"/>
    </row>
    <row r="453" spans="1:13">
      <c r="A453" s="254"/>
      <c r="B453" s="255"/>
      <c r="C453" s="251"/>
      <c r="E453" s="251"/>
      <c r="F453" s="251"/>
      <c r="G453" s="256"/>
      <c r="H453" s="256"/>
      <c r="I453" s="257"/>
      <c r="J453" s="251"/>
      <c r="K453" s="257"/>
      <c r="L453" s="251"/>
      <c r="M453" s="251"/>
    </row>
    <row r="454" spans="1:13">
      <c r="A454" s="254"/>
      <c r="B454" s="255"/>
      <c r="C454" s="251"/>
      <c r="E454" s="251"/>
      <c r="F454" s="251"/>
      <c r="G454" s="256"/>
      <c r="H454" s="256"/>
      <c r="I454" s="257"/>
      <c r="J454" s="251"/>
      <c r="K454" s="257"/>
      <c r="L454" s="251"/>
      <c r="M454" s="251"/>
    </row>
    <row r="455" spans="1:13">
      <c r="A455" s="254"/>
      <c r="B455" s="255"/>
      <c r="C455" s="251"/>
      <c r="E455" s="251"/>
      <c r="F455" s="251"/>
      <c r="G455" s="256"/>
      <c r="H455" s="256"/>
      <c r="I455" s="257"/>
      <c r="J455" s="251"/>
      <c r="K455" s="257"/>
      <c r="L455" s="251"/>
      <c r="M455" s="251"/>
    </row>
    <row r="456" spans="1:13">
      <c r="A456" s="254"/>
      <c r="B456" s="255"/>
      <c r="C456" s="251"/>
      <c r="E456" s="251"/>
      <c r="F456" s="251"/>
      <c r="G456" s="256"/>
      <c r="H456" s="256"/>
      <c r="I456" s="257"/>
      <c r="J456" s="251"/>
      <c r="K456" s="257"/>
      <c r="L456" s="251"/>
      <c r="M456" s="251"/>
    </row>
    <row r="457" spans="1:13">
      <c r="A457" s="254"/>
      <c r="B457" s="255"/>
      <c r="C457" s="251"/>
      <c r="E457" s="251"/>
      <c r="F457" s="251"/>
      <c r="G457" s="256"/>
      <c r="H457" s="256"/>
      <c r="I457" s="257"/>
      <c r="J457" s="251"/>
      <c r="K457" s="257"/>
      <c r="L457" s="251"/>
      <c r="M457" s="251"/>
    </row>
    <row r="458" spans="1:13">
      <c r="A458" s="254"/>
      <c r="B458" s="255"/>
      <c r="C458" s="251"/>
      <c r="E458" s="251"/>
      <c r="F458" s="251"/>
      <c r="G458" s="256"/>
      <c r="H458" s="256"/>
      <c r="I458" s="257"/>
      <c r="J458" s="251"/>
      <c r="K458" s="257"/>
      <c r="L458" s="251"/>
      <c r="M458" s="251"/>
    </row>
    <row r="459" spans="1:13">
      <c r="A459" s="254"/>
      <c r="B459" s="255"/>
      <c r="C459" s="251"/>
      <c r="E459" s="251"/>
      <c r="F459" s="251"/>
      <c r="G459" s="256"/>
      <c r="H459" s="256"/>
      <c r="I459" s="257"/>
      <c r="J459" s="251"/>
      <c r="K459" s="257"/>
      <c r="L459" s="251"/>
      <c r="M459" s="251"/>
    </row>
    <row r="460" spans="1:13">
      <c r="A460" s="254"/>
      <c r="B460" s="255"/>
      <c r="C460" s="251"/>
      <c r="E460" s="251"/>
      <c r="F460" s="251"/>
      <c r="G460" s="256"/>
      <c r="H460" s="256"/>
      <c r="I460" s="257"/>
      <c r="J460" s="251"/>
      <c r="K460" s="257"/>
      <c r="L460" s="251"/>
      <c r="M460" s="251"/>
    </row>
    <row r="461" spans="1:13">
      <c r="A461" s="254"/>
      <c r="B461" s="255"/>
      <c r="C461" s="251"/>
      <c r="E461" s="251"/>
      <c r="F461" s="251"/>
      <c r="G461" s="256"/>
      <c r="H461" s="256"/>
      <c r="I461" s="257"/>
      <c r="J461" s="251"/>
      <c r="K461" s="257"/>
      <c r="L461" s="251"/>
      <c r="M461" s="251"/>
    </row>
    <row r="462" spans="1:13">
      <c r="A462" s="254"/>
      <c r="B462" s="255"/>
      <c r="C462" s="251"/>
      <c r="E462" s="251"/>
      <c r="F462" s="251"/>
      <c r="G462" s="256"/>
      <c r="H462" s="256"/>
      <c r="I462" s="257"/>
      <c r="J462" s="251"/>
      <c r="K462" s="257"/>
      <c r="L462" s="251"/>
      <c r="M462" s="251"/>
    </row>
    <row r="463" spans="1:13">
      <c r="A463" s="254"/>
      <c r="B463" s="255"/>
      <c r="C463" s="251"/>
      <c r="E463" s="251"/>
      <c r="F463" s="251"/>
      <c r="G463" s="256"/>
      <c r="H463" s="256"/>
      <c r="I463" s="257"/>
      <c r="J463" s="251"/>
      <c r="K463" s="257"/>
      <c r="L463" s="251"/>
      <c r="M463" s="251"/>
    </row>
    <row r="464" spans="1:13">
      <c r="A464" s="254"/>
      <c r="B464" s="255"/>
      <c r="C464" s="251"/>
      <c r="E464" s="251"/>
      <c r="F464" s="251"/>
      <c r="G464" s="256"/>
      <c r="H464" s="256"/>
      <c r="I464" s="257"/>
      <c r="J464" s="251"/>
      <c r="K464" s="257"/>
      <c r="L464" s="251"/>
      <c r="M464" s="251"/>
    </row>
    <row r="465" spans="1:13">
      <c r="A465" s="254"/>
      <c r="B465" s="255"/>
      <c r="C465" s="251"/>
      <c r="E465" s="251"/>
      <c r="F465" s="251"/>
      <c r="G465" s="256"/>
      <c r="H465" s="256"/>
      <c r="I465" s="257"/>
      <c r="J465" s="251"/>
      <c r="K465" s="257"/>
      <c r="L465" s="251"/>
      <c r="M465" s="251"/>
    </row>
    <row r="466" spans="1:13">
      <c r="A466" s="254"/>
      <c r="B466" s="255"/>
      <c r="C466" s="251"/>
      <c r="E466" s="251"/>
      <c r="F466" s="251"/>
      <c r="G466" s="256"/>
      <c r="H466" s="256"/>
      <c r="I466" s="257"/>
      <c r="J466" s="251"/>
      <c r="K466" s="257"/>
      <c r="L466" s="251"/>
      <c r="M466" s="251"/>
    </row>
    <row r="467" spans="1:13">
      <c r="A467" s="254"/>
      <c r="B467" s="255"/>
      <c r="C467" s="251"/>
      <c r="E467" s="251"/>
      <c r="F467" s="251"/>
      <c r="G467" s="256"/>
      <c r="H467" s="256"/>
      <c r="I467" s="257"/>
      <c r="J467" s="251"/>
      <c r="K467" s="257"/>
      <c r="L467" s="251"/>
      <c r="M467" s="251"/>
    </row>
    <row r="468" spans="1:13">
      <c r="A468" s="254"/>
      <c r="B468" s="255"/>
      <c r="C468" s="251"/>
      <c r="E468" s="251"/>
      <c r="F468" s="251"/>
      <c r="G468" s="256"/>
      <c r="H468" s="256"/>
      <c r="I468" s="257"/>
      <c r="J468" s="251"/>
      <c r="K468" s="257"/>
      <c r="L468" s="251"/>
      <c r="M468" s="251"/>
    </row>
    <row r="469" spans="1:13">
      <c r="A469" s="254"/>
      <c r="B469" s="255"/>
      <c r="C469" s="251"/>
      <c r="E469" s="251"/>
      <c r="F469" s="251"/>
      <c r="G469" s="256"/>
      <c r="H469" s="256"/>
      <c r="I469" s="257"/>
      <c r="J469" s="251"/>
      <c r="K469" s="257"/>
      <c r="L469" s="251"/>
      <c r="M469" s="251"/>
    </row>
    <row r="470" spans="1:13">
      <c r="A470" s="254"/>
      <c r="B470" s="255"/>
      <c r="C470" s="251"/>
      <c r="E470" s="251"/>
      <c r="F470" s="251"/>
      <c r="G470" s="256"/>
      <c r="H470" s="256"/>
      <c r="I470" s="257"/>
      <c r="J470" s="251"/>
      <c r="K470" s="257"/>
      <c r="L470" s="251"/>
      <c r="M470" s="251"/>
    </row>
    <row r="471" spans="1:13">
      <c r="A471" s="254"/>
      <c r="B471" s="255"/>
      <c r="C471" s="251"/>
      <c r="E471" s="251"/>
      <c r="F471" s="251"/>
      <c r="G471" s="256"/>
      <c r="H471" s="256"/>
      <c r="I471" s="257"/>
      <c r="J471" s="251"/>
      <c r="K471" s="257"/>
      <c r="L471" s="251"/>
      <c r="M471" s="251"/>
    </row>
    <row r="472" spans="1:13">
      <c r="A472" s="254"/>
      <c r="B472" s="255"/>
      <c r="C472" s="251"/>
      <c r="E472" s="251"/>
      <c r="F472" s="251"/>
      <c r="G472" s="256"/>
      <c r="H472" s="256"/>
      <c r="I472" s="257"/>
      <c r="J472" s="251"/>
      <c r="K472" s="257"/>
      <c r="L472" s="251"/>
      <c r="M472" s="251"/>
    </row>
    <row r="473" spans="1:13">
      <c r="A473" s="254"/>
      <c r="B473" s="255"/>
      <c r="C473" s="251"/>
      <c r="E473" s="251"/>
      <c r="F473" s="251"/>
      <c r="G473" s="256"/>
      <c r="H473" s="256"/>
      <c r="I473" s="257"/>
      <c r="J473" s="251"/>
      <c r="K473" s="257"/>
      <c r="L473" s="251"/>
      <c r="M473" s="251"/>
    </row>
    <row r="474" spans="1:13">
      <c r="A474" s="254"/>
      <c r="B474" s="255"/>
      <c r="C474" s="251"/>
      <c r="E474" s="251"/>
      <c r="F474" s="251"/>
      <c r="G474" s="256"/>
      <c r="H474" s="256"/>
      <c r="I474" s="257"/>
      <c r="J474" s="251"/>
      <c r="K474" s="257"/>
      <c r="L474" s="251"/>
      <c r="M474" s="251"/>
    </row>
    <row r="475" spans="1:13">
      <c r="A475" s="254"/>
      <c r="B475" s="255"/>
      <c r="C475" s="251"/>
      <c r="E475" s="251"/>
      <c r="F475" s="251"/>
      <c r="G475" s="256"/>
      <c r="H475" s="256"/>
      <c r="I475" s="257"/>
      <c r="J475" s="251"/>
      <c r="K475" s="257"/>
      <c r="L475" s="251"/>
      <c r="M475" s="251"/>
    </row>
    <row r="476" spans="1:13">
      <c r="A476" s="254"/>
      <c r="B476" s="255"/>
      <c r="C476" s="251"/>
      <c r="E476" s="251"/>
      <c r="F476" s="251"/>
      <c r="G476" s="256"/>
      <c r="H476" s="256"/>
      <c r="I476" s="257"/>
      <c r="J476" s="251"/>
      <c r="K476" s="257"/>
      <c r="L476" s="251"/>
      <c r="M476" s="251"/>
    </row>
    <row r="477" spans="1:13">
      <c r="A477" s="254"/>
      <c r="B477" s="255"/>
      <c r="C477" s="251"/>
      <c r="E477" s="251"/>
      <c r="F477" s="251"/>
      <c r="G477" s="256"/>
      <c r="H477" s="256"/>
      <c r="I477" s="257"/>
      <c r="J477" s="251"/>
      <c r="K477" s="257"/>
      <c r="L477" s="251"/>
      <c r="M477" s="251"/>
    </row>
    <row r="478" spans="1:13">
      <c r="A478" s="254"/>
      <c r="B478" s="255"/>
      <c r="C478" s="251"/>
      <c r="E478" s="251"/>
      <c r="F478" s="251"/>
      <c r="G478" s="256"/>
      <c r="H478" s="256"/>
      <c r="I478" s="257"/>
      <c r="J478" s="251"/>
      <c r="K478" s="257"/>
      <c r="L478" s="251"/>
      <c r="M478" s="251"/>
    </row>
    <row r="479" spans="1:13">
      <c r="A479" s="254"/>
      <c r="B479" s="255"/>
      <c r="C479" s="251"/>
      <c r="E479" s="251"/>
      <c r="F479" s="251"/>
      <c r="G479" s="256"/>
      <c r="H479" s="256"/>
      <c r="I479" s="257"/>
      <c r="J479" s="251"/>
      <c r="K479" s="257"/>
      <c r="L479" s="251"/>
      <c r="M479" s="251"/>
    </row>
    <row r="480" spans="1:13">
      <c r="A480" s="254"/>
      <c r="B480" s="255"/>
      <c r="C480" s="251"/>
      <c r="E480" s="251"/>
      <c r="F480" s="251"/>
      <c r="G480" s="256"/>
      <c r="H480" s="256"/>
      <c r="I480" s="257"/>
      <c r="J480" s="251"/>
      <c r="K480" s="257"/>
      <c r="L480" s="251"/>
      <c r="M480" s="251"/>
    </row>
    <row r="481" spans="1:13">
      <c r="A481" s="254"/>
      <c r="B481" s="255"/>
      <c r="C481" s="251"/>
      <c r="E481" s="251"/>
      <c r="F481" s="251"/>
      <c r="G481" s="256"/>
      <c r="H481" s="256"/>
      <c r="I481" s="257"/>
      <c r="J481" s="251"/>
      <c r="K481" s="257"/>
      <c r="L481" s="251"/>
      <c r="M481" s="251"/>
    </row>
    <row r="482" spans="1:13">
      <c r="A482" s="254"/>
      <c r="B482" s="255"/>
      <c r="C482" s="251"/>
      <c r="E482" s="251"/>
      <c r="F482" s="251"/>
      <c r="G482" s="256"/>
      <c r="H482" s="256"/>
      <c r="I482" s="257"/>
      <c r="J482" s="251"/>
      <c r="K482" s="257"/>
      <c r="L482" s="251"/>
      <c r="M482" s="251"/>
    </row>
    <row r="483" spans="1:13">
      <c r="A483" s="254"/>
      <c r="B483" s="255"/>
      <c r="C483" s="251"/>
      <c r="E483" s="251"/>
      <c r="F483" s="251"/>
      <c r="G483" s="256"/>
      <c r="H483" s="256"/>
      <c r="I483" s="257"/>
      <c r="J483" s="251"/>
      <c r="K483" s="257"/>
      <c r="L483" s="251"/>
      <c r="M483" s="251"/>
    </row>
    <row r="484" spans="1:13">
      <c r="A484" s="254"/>
      <c r="B484" s="255"/>
      <c r="C484" s="251"/>
      <c r="E484" s="251"/>
      <c r="F484" s="251"/>
      <c r="G484" s="256"/>
      <c r="H484" s="256"/>
      <c r="I484" s="257"/>
      <c r="J484" s="251"/>
      <c r="K484" s="257"/>
      <c r="L484" s="251"/>
      <c r="M484" s="251"/>
    </row>
    <row r="485" spans="1:13">
      <c r="A485" s="254"/>
      <c r="B485" s="255"/>
      <c r="C485" s="251"/>
      <c r="E485" s="251"/>
      <c r="F485" s="251"/>
      <c r="G485" s="256"/>
      <c r="H485" s="256"/>
      <c r="I485" s="257"/>
      <c r="J485" s="251"/>
      <c r="K485" s="257"/>
      <c r="L485" s="251"/>
      <c r="M485" s="251"/>
    </row>
    <row r="486" spans="1:13">
      <c r="A486" s="254"/>
      <c r="B486" s="255"/>
      <c r="C486" s="251"/>
      <c r="E486" s="251"/>
      <c r="F486" s="251"/>
      <c r="G486" s="256"/>
      <c r="H486" s="256"/>
      <c r="I486" s="257"/>
      <c r="J486" s="251"/>
      <c r="K486" s="257"/>
      <c r="L486" s="251"/>
      <c r="M486" s="251"/>
    </row>
    <row r="487" spans="1:13">
      <c r="A487" s="254"/>
      <c r="B487" s="255"/>
      <c r="C487" s="251"/>
      <c r="E487" s="251"/>
      <c r="F487" s="251"/>
      <c r="G487" s="256"/>
      <c r="H487" s="256"/>
      <c r="I487" s="257"/>
      <c r="J487" s="251"/>
      <c r="K487" s="257"/>
      <c r="L487" s="251"/>
      <c r="M487" s="251"/>
    </row>
    <row r="488" spans="1:13">
      <c r="A488" s="254"/>
      <c r="B488" s="255"/>
      <c r="C488" s="251"/>
      <c r="E488" s="251"/>
      <c r="F488" s="251"/>
      <c r="G488" s="256"/>
      <c r="H488" s="256"/>
      <c r="I488" s="257"/>
      <c r="J488" s="251"/>
      <c r="K488" s="257"/>
      <c r="L488" s="251"/>
      <c r="M488" s="251"/>
    </row>
    <row r="489" spans="1:13">
      <c r="A489" s="254"/>
      <c r="B489" s="255"/>
      <c r="C489" s="251"/>
      <c r="E489" s="251"/>
      <c r="F489" s="251"/>
      <c r="G489" s="256"/>
      <c r="H489" s="256"/>
      <c r="I489" s="257"/>
      <c r="J489" s="251"/>
      <c r="K489" s="257"/>
      <c r="L489" s="251"/>
      <c r="M489" s="251"/>
    </row>
    <row r="490" spans="1:13">
      <c r="A490" s="254"/>
      <c r="B490" s="255"/>
      <c r="C490" s="251"/>
      <c r="E490" s="251"/>
      <c r="F490" s="251"/>
      <c r="G490" s="256"/>
      <c r="H490" s="256"/>
      <c r="I490" s="257"/>
      <c r="J490" s="251"/>
      <c r="K490" s="257"/>
      <c r="L490" s="251"/>
      <c r="M490" s="251"/>
    </row>
    <row r="491" spans="1:13">
      <c r="A491" s="254"/>
      <c r="B491" s="255"/>
      <c r="C491" s="251"/>
      <c r="E491" s="251"/>
      <c r="F491" s="251"/>
      <c r="G491" s="256"/>
      <c r="H491" s="256"/>
      <c r="I491" s="257"/>
      <c r="J491" s="251"/>
      <c r="K491" s="257"/>
      <c r="L491" s="251"/>
      <c r="M491" s="251"/>
    </row>
    <row r="492" spans="1:13">
      <c r="A492" s="254"/>
      <c r="B492" s="255"/>
      <c r="C492" s="251"/>
      <c r="E492" s="251"/>
      <c r="F492" s="251"/>
      <c r="G492" s="256"/>
      <c r="H492" s="256"/>
      <c r="I492" s="257"/>
      <c r="J492" s="251"/>
      <c r="K492" s="257"/>
      <c r="L492" s="251"/>
      <c r="M492" s="251"/>
    </row>
    <row r="493" spans="1:13">
      <c r="A493" s="254"/>
      <c r="B493" s="255"/>
      <c r="C493" s="251"/>
      <c r="E493" s="251"/>
      <c r="F493" s="251"/>
      <c r="G493" s="256"/>
      <c r="H493" s="256"/>
      <c r="I493" s="257"/>
      <c r="J493" s="251"/>
      <c r="K493" s="257"/>
      <c r="L493" s="251"/>
      <c r="M493" s="251"/>
    </row>
    <row r="494" spans="1:13">
      <c r="A494" s="254"/>
      <c r="B494" s="255"/>
      <c r="C494" s="251"/>
      <c r="E494" s="251"/>
      <c r="F494" s="251"/>
      <c r="G494" s="256"/>
      <c r="H494" s="256"/>
      <c r="I494" s="257"/>
      <c r="J494" s="251"/>
      <c r="K494" s="257"/>
      <c r="L494" s="251"/>
      <c r="M494" s="251"/>
    </row>
    <row r="495" spans="1:13">
      <c r="A495" s="254"/>
      <c r="B495" s="255"/>
      <c r="C495" s="251"/>
      <c r="E495" s="251"/>
      <c r="F495" s="251"/>
      <c r="G495" s="256"/>
      <c r="H495" s="256"/>
      <c r="I495" s="257"/>
      <c r="J495" s="251"/>
      <c r="K495" s="257"/>
      <c r="L495" s="251"/>
      <c r="M495" s="251"/>
    </row>
    <row r="496" spans="1:13">
      <c r="A496" s="254"/>
      <c r="B496" s="255"/>
      <c r="C496" s="251"/>
      <c r="E496" s="251"/>
      <c r="F496" s="251"/>
      <c r="G496" s="256"/>
      <c r="H496" s="256"/>
      <c r="I496" s="257"/>
      <c r="J496" s="251"/>
      <c r="K496" s="257"/>
      <c r="L496" s="251"/>
      <c r="M496" s="251"/>
    </row>
    <row r="497" spans="1:13">
      <c r="A497" s="254"/>
      <c r="B497" s="255"/>
      <c r="C497" s="251"/>
      <c r="E497" s="251"/>
      <c r="F497" s="251"/>
      <c r="G497" s="256"/>
      <c r="H497" s="256"/>
      <c r="I497" s="257"/>
      <c r="J497" s="251"/>
      <c r="K497" s="257"/>
      <c r="L497" s="251"/>
      <c r="M497" s="251"/>
    </row>
    <row r="498" spans="1:13">
      <c r="A498" s="254"/>
      <c r="B498" s="255"/>
      <c r="C498" s="251"/>
      <c r="E498" s="251"/>
      <c r="F498" s="251"/>
      <c r="G498" s="256"/>
      <c r="H498" s="256"/>
      <c r="I498" s="257"/>
      <c r="J498" s="251"/>
      <c r="K498" s="257"/>
      <c r="L498" s="251"/>
      <c r="M498" s="251"/>
    </row>
    <row r="499" spans="1:13">
      <c r="A499" s="254"/>
      <c r="B499" s="255"/>
      <c r="C499" s="251"/>
      <c r="E499" s="251"/>
      <c r="F499" s="251"/>
      <c r="G499" s="256"/>
      <c r="H499" s="256"/>
      <c r="I499" s="257"/>
      <c r="J499" s="251"/>
      <c r="K499" s="257"/>
      <c r="L499" s="251"/>
      <c r="M499" s="251"/>
    </row>
    <row r="500" spans="1:13">
      <c r="A500" s="254"/>
      <c r="B500" s="255"/>
      <c r="C500" s="251"/>
      <c r="E500" s="251"/>
      <c r="F500" s="251"/>
      <c r="G500" s="256"/>
      <c r="H500" s="256"/>
      <c r="I500" s="257"/>
      <c r="J500" s="251"/>
      <c r="K500" s="257"/>
      <c r="L500" s="251"/>
      <c r="M500" s="251"/>
    </row>
    <row r="501" spans="1:13">
      <c r="A501" s="254"/>
      <c r="B501" s="255"/>
      <c r="C501" s="251"/>
      <c r="E501" s="251"/>
      <c r="F501" s="251"/>
      <c r="G501" s="256"/>
      <c r="H501" s="256"/>
      <c r="I501" s="257"/>
      <c r="J501" s="251"/>
      <c r="K501" s="257"/>
      <c r="L501" s="251"/>
      <c r="M501" s="251"/>
    </row>
    <row r="502" spans="1:13">
      <c r="A502" s="254"/>
      <c r="B502" s="255"/>
      <c r="C502" s="251"/>
      <c r="E502" s="251"/>
      <c r="F502" s="251"/>
      <c r="G502" s="256"/>
      <c r="H502" s="256"/>
      <c r="I502" s="257"/>
      <c r="J502" s="251"/>
      <c r="K502" s="257"/>
      <c r="L502" s="251"/>
      <c r="M502" s="251"/>
    </row>
    <row r="503" spans="1:13">
      <c r="A503" s="254"/>
      <c r="B503" s="255"/>
      <c r="C503" s="251"/>
      <c r="E503" s="251"/>
      <c r="F503" s="251"/>
      <c r="G503" s="256"/>
      <c r="H503" s="256"/>
      <c r="I503" s="257"/>
      <c r="J503" s="251"/>
      <c r="K503" s="257"/>
      <c r="L503" s="251"/>
      <c r="M503" s="251"/>
    </row>
    <row r="504" spans="1:13">
      <c r="A504" s="254"/>
      <c r="B504" s="255"/>
      <c r="C504" s="251"/>
      <c r="E504" s="251"/>
      <c r="F504" s="251"/>
      <c r="G504" s="256"/>
      <c r="H504" s="256"/>
      <c r="I504" s="257"/>
      <c r="J504" s="251"/>
      <c r="K504" s="257"/>
      <c r="L504" s="251"/>
      <c r="M504" s="251"/>
    </row>
    <row r="505" spans="1:13">
      <c r="A505" s="254"/>
      <c r="B505" s="255"/>
      <c r="C505" s="251"/>
      <c r="E505" s="251"/>
      <c r="F505" s="251"/>
      <c r="G505" s="256"/>
      <c r="H505" s="256"/>
      <c r="I505" s="257"/>
      <c r="J505" s="251"/>
      <c r="K505" s="257"/>
      <c r="L505" s="251"/>
      <c r="M505" s="251"/>
    </row>
    <row r="506" spans="1:13">
      <c r="A506" s="254"/>
      <c r="B506" s="255"/>
      <c r="C506" s="251"/>
      <c r="E506" s="251"/>
      <c r="F506" s="251"/>
      <c r="G506" s="256"/>
      <c r="H506" s="256"/>
      <c r="I506" s="257"/>
      <c r="J506" s="251"/>
      <c r="K506" s="257"/>
      <c r="L506" s="251"/>
      <c r="M506" s="251"/>
    </row>
    <row r="507" spans="1:13">
      <c r="A507" s="254"/>
      <c r="B507" s="255"/>
      <c r="C507" s="251"/>
      <c r="E507" s="251"/>
      <c r="F507" s="251"/>
      <c r="G507" s="256"/>
      <c r="H507" s="256"/>
      <c r="I507" s="257"/>
      <c r="J507" s="251"/>
      <c r="K507" s="257"/>
      <c r="L507" s="251"/>
      <c r="M507" s="251"/>
    </row>
    <row r="508" spans="1:13">
      <c r="A508" s="254"/>
      <c r="B508" s="255"/>
      <c r="C508" s="251"/>
      <c r="E508" s="251"/>
      <c r="F508" s="251"/>
      <c r="G508" s="256"/>
      <c r="H508" s="256"/>
      <c r="I508" s="257"/>
      <c r="J508" s="251"/>
      <c r="K508" s="257"/>
      <c r="L508" s="251"/>
      <c r="M508" s="251"/>
    </row>
    <row r="509" spans="1:13">
      <c r="A509" s="254"/>
      <c r="B509" s="255"/>
      <c r="C509" s="251"/>
      <c r="E509" s="251"/>
      <c r="F509" s="251"/>
      <c r="G509" s="256"/>
      <c r="H509" s="256"/>
      <c r="I509" s="257"/>
      <c r="J509" s="251"/>
      <c r="K509" s="257"/>
      <c r="L509" s="251"/>
      <c r="M509" s="251"/>
    </row>
    <row r="510" spans="1:13">
      <c r="A510" s="254"/>
      <c r="B510" s="255"/>
      <c r="C510" s="251"/>
      <c r="E510" s="251"/>
      <c r="F510" s="251"/>
      <c r="G510" s="256"/>
      <c r="H510" s="256"/>
      <c r="I510" s="257"/>
      <c r="J510" s="251"/>
      <c r="K510" s="257"/>
      <c r="L510" s="251"/>
      <c r="M510" s="251"/>
    </row>
    <row r="511" spans="1:13">
      <c r="A511" s="254"/>
      <c r="B511" s="255"/>
      <c r="C511" s="251"/>
      <c r="E511" s="251"/>
      <c r="F511" s="251"/>
      <c r="G511" s="256"/>
      <c r="H511" s="256"/>
      <c r="I511" s="257"/>
      <c r="J511" s="251"/>
      <c r="K511" s="257"/>
      <c r="L511" s="251"/>
      <c r="M511" s="251"/>
    </row>
    <row r="512" spans="1:13">
      <c r="A512" s="254"/>
      <c r="B512" s="255"/>
      <c r="C512" s="251"/>
      <c r="E512" s="251"/>
      <c r="F512" s="251"/>
      <c r="G512" s="256"/>
      <c r="H512" s="256"/>
      <c r="I512" s="257"/>
      <c r="J512" s="251"/>
      <c r="K512" s="257"/>
      <c r="L512" s="251"/>
      <c r="M512" s="251"/>
    </row>
    <row r="513" spans="1:13">
      <c r="A513" s="254"/>
      <c r="B513" s="255"/>
      <c r="C513" s="251"/>
      <c r="E513" s="251"/>
      <c r="F513" s="251"/>
      <c r="G513" s="256"/>
      <c r="H513" s="256"/>
      <c r="I513" s="257"/>
      <c r="J513" s="251"/>
      <c r="K513" s="257"/>
      <c r="L513" s="251"/>
      <c r="M513" s="251"/>
    </row>
    <row r="514" spans="1:13">
      <c r="A514" s="254"/>
      <c r="B514" s="255"/>
      <c r="C514" s="251"/>
      <c r="E514" s="251"/>
      <c r="F514" s="251"/>
      <c r="G514" s="256"/>
      <c r="H514" s="256"/>
      <c r="I514" s="257"/>
      <c r="J514" s="251"/>
      <c r="K514" s="257"/>
      <c r="L514" s="251"/>
      <c r="M514" s="251"/>
    </row>
    <row r="515" spans="1:13">
      <c r="A515" s="254"/>
      <c r="B515" s="255"/>
      <c r="C515" s="251"/>
      <c r="E515" s="251"/>
      <c r="F515" s="251"/>
      <c r="G515" s="256"/>
      <c r="H515" s="256"/>
      <c r="I515" s="257"/>
      <c r="J515" s="251"/>
      <c r="K515" s="257"/>
      <c r="L515" s="251"/>
      <c r="M515" s="251"/>
    </row>
    <row r="516" spans="1:13">
      <c r="A516" s="254"/>
      <c r="B516" s="255"/>
      <c r="C516" s="251"/>
      <c r="E516" s="251"/>
      <c r="F516" s="251"/>
      <c r="G516" s="256"/>
      <c r="H516" s="256"/>
      <c r="I516" s="257"/>
      <c r="J516" s="251"/>
      <c r="K516" s="257"/>
      <c r="L516" s="251"/>
      <c r="M516" s="251"/>
    </row>
    <row r="517" spans="1:13">
      <c r="A517" s="254"/>
      <c r="B517" s="255"/>
      <c r="C517" s="251"/>
      <c r="E517" s="251"/>
      <c r="F517" s="251"/>
      <c r="G517" s="256"/>
      <c r="H517" s="256"/>
      <c r="I517" s="257"/>
      <c r="J517" s="251"/>
      <c r="K517" s="257"/>
      <c r="L517" s="251"/>
      <c r="M517" s="251"/>
    </row>
    <row r="518" spans="1:13">
      <c r="A518" s="254"/>
      <c r="B518" s="255"/>
      <c r="C518" s="251"/>
      <c r="E518" s="251"/>
      <c r="F518" s="251"/>
      <c r="G518" s="256"/>
      <c r="H518" s="256"/>
      <c r="I518" s="257"/>
      <c r="J518" s="251"/>
      <c r="K518" s="257"/>
      <c r="L518" s="251"/>
      <c r="M518" s="251"/>
    </row>
    <row r="519" spans="1:13">
      <c r="A519" s="254"/>
      <c r="B519" s="255"/>
      <c r="C519" s="251"/>
      <c r="E519" s="251"/>
      <c r="F519" s="251"/>
      <c r="G519" s="256"/>
      <c r="H519" s="256"/>
      <c r="I519" s="257"/>
      <c r="J519" s="251"/>
      <c r="K519" s="257"/>
      <c r="L519" s="251"/>
      <c r="M519" s="251"/>
    </row>
    <row r="520" spans="1:13">
      <c r="A520" s="254"/>
      <c r="B520" s="255"/>
      <c r="C520" s="251"/>
      <c r="E520" s="251"/>
      <c r="F520" s="251"/>
      <c r="G520" s="256"/>
      <c r="H520" s="256"/>
      <c r="I520" s="257"/>
      <c r="J520" s="251"/>
      <c r="K520" s="257"/>
      <c r="L520" s="251"/>
      <c r="M520" s="251"/>
    </row>
    <row r="521" spans="1:13">
      <c r="A521" s="254"/>
      <c r="B521" s="255"/>
      <c r="C521" s="251"/>
      <c r="E521" s="251"/>
      <c r="F521" s="251"/>
      <c r="G521" s="256"/>
      <c r="H521" s="256"/>
      <c r="I521" s="257"/>
      <c r="J521" s="251"/>
      <c r="K521" s="257"/>
      <c r="L521" s="251"/>
      <c r="M521" s="251"/>
    </row>
    <row r="522" spans="1:13">
      <c r="A522" s="254"/>
      <c r="B522" s="255"/>
      <c r="C522" s="251"/>
      <c r="E522" s="251"/>
      <c r="F522" s="251"/>
      <c r="G522" s="256"/>
      <c r="H522" s="256"/>
      <c r="I522" s="257"/>
      <c r="J522" s="251"/>
      <c r="K522" s="257"/>
      <c r="L522" s="251"/>
      <c r="M522" s="251"/>
    </row>
    <row r="523" spans="1:13">
      <c r="A523" s="254"/>
      <c r="B523" s="255"/>
      <c r="C523" s="251"/>
      <c r="E523" s="251"/>
      <c r="F523" s="251"/>
      <c r="G523" s="256"/>
      <c r="H523" s="256"/>
      <c r="I523" s="257"/>
      <c r="J523" s="251"/>
      <c r="K523" s="257"/>
      <c r="L523" s="251"/>
      <c r="M523" s="251"/>
    </row>
    <row r="524" spans="1:13">
      <c r="A524" s="254"/>
      <c r="B524" s="255"/>
      <c r="C524" s="251"/>
      <c r="E524" s="251"/>
      <c r="F524" s="251"/>
      <c r="G524" s="256"/>
      <c r="H524" s="256"/>
      <c r="I524" s="257"/>
      <c r="J524" s="251"/>
      <c r="K524" s="257"/>
      <c r="L524" s="251"/>
      <c r="M524" s="251"/>
    </row>
    <row r="525" spans="1:13">
      <c r="A525" s="254"/>
      <c r="B525" s="255"/>
      <c r="C525" s="251"/>
      <c r="E525" s="251"/>
      <c r="F525" s="251"/>
      <c r="G525" s="256"/>
      <c r="H525" s="256"/>
      <c r="I525" s="257"/>
      <c r="J525" s="251"/>
      <c r="K525" s="257"/>
      <c r="L525" s="251"/>
      <c r="M525" s="251"/>
    </row>
    <row r="526" spans="1:13">
      <c r="A526" s="254"/>
      <c r="B526" s="255"/>
      <c r="C526" s="251"/>
      <c r="E526" s="251"/>
      <c r="F526" s="251"/>
      <c r="G526" s="256"/>
      <c r="H526" s="256"/>
      <c r="I526" s="257"/>
      <c r="J526" s="251"/>
      <c r="K526" s="257"/>
      <c r="L526" s="251"/>
      <c r="M526" s="251"/>
    </row>
    <row r="527" spans="1:13">
      <c r="A527" s="254"/>
      <c r="B527" s="255"/>
      <c r="C527" s="251"/>
      <c r="E527" s="251"/>
      <c r="F527" s="251"/>
      <c r="G527" s="256"/>
      <c r="H527" s="256"/>
      <c r="I527" s="257"/>
      <c r="J527" s="251"/>
      <c r="K527" s="257"/>
      <c r="L527" s="251"/>
      <c r="M527" s="251"/>
    </row>
    <row r="528" spans="1:13">
      <c r="A528" s="254"/>
      <c r="B528" s="255"/>
      <c r="C528" s="251"/>
      <c r="E528" s="251"/>
      <c r="F528" s="251"/>
      <c r="G528" s="256"/>
      <c r="H528" s="256"/>
      <c r="I528" s="257"/>
      <c r="J528" s="251"/>
      <c r="K528" s="257"/>
      <c r="L528" s="251"/>
      <c r="M528" s="251"/>
    </row>
    <row r="529" spans="1:13">
      <c r="A529" s="254"/>
      <c r="B529" s="255"/>
      <c r="C529" s="251"/>
      <c r="E529" s="251"/>
      <c r="F529" s="251"/>
      <c r="G529" s="256"/>
      <c r="H529" s="256"/>
      <c r="I529" s="257"/>
      <c r="J529" s="251"/>
      <c r="K529" s="257"/>
      <c r="L529" s="251"/>
      <c r="M529" s="251"/>
    </row>
    <row r="530" spans="1:13">
      <c r="A530" s="254"/>
      <c r="B530" s="255"/>
      <c r="C530" s="251"/>
      <c r="E530" s="251"/>
      <c r="F530" s="251"/>
      <c r="G530" s="256"/>
      <c r="H530" s="256"/>
      <c r="I530" s="257"/>
      <c r="J530" s="251"/>
      <c r="K530" s="257"/>
      <c r="L530" s="251"/>
      <c r="M530" s="251"/>
    </row>
    <row r="531" spans="1:13">
      <c r="A531" s="254"/>
      <c r="B531" s="255"/>
      <c r="C531" s="251"/>
      <c r="E531" s="251"/>
      <c r="F531" s="251"/>
      <c r="G531" s="256"/>
      <c r="H531" s="256"/>
      <c r="I531" s="257"/>
      <c r="J531" s="251"/>
      <c r="K531" s="257"/>
      <c r="L531" s="251"/>
      <c r="M531" s="251"/>
    </row>
    <row r="532" spans="1:13">
      <c r="A532" s="254"/>
      <c r="B532" s="255"/>
      <c r="C532" s="251"/>
      <c r="E532" s="251"/>
      <c r="F532" s="251"/>
      <c r="G532" s="256"/>
      <c r="H532" s="256"/>
      <c r="I532" s="257"/>
      <c r="J532" s="251"/>
      <c r="K532" s="257"/>
      <c r="L532" s="251"/>
      <c r="M532" s="251"/>
    </row>
    <row r="533" spans="1:13">
      <c r="A533" s="254"/>
      <c r="B533" s="255"/>
      <c r="C533" s="251"/>
      <c r="E533" s="251"/>
      <c r="F533" s="251"/>
      <c r="G533" s="256"/>
      <c r="H533" s="256"/>
      <c r="I533" s="257"/>
      <c r="J533" s="251"/>
      <c r="K533" s="257"/>
      <c r="L533" s="251"/>
      <c r="M533" s="251"/>
    </row>
    <row r="534" spans="1:13">
      <c r="A534" s="254"/>
      <c r="B534" s="255"/>
      <c r="C534" s="251"/>
      <c r="E534" s="251"/>
      <c r="F534" s="251"/>
      <c r="G534" s="256"/>
      <c r="H534" s="256"/>
      <c r="I534" s="257"/>
      <c r="J534" s="251"/>
      <c r="K534" s="257"/>
      <c r="L534" s="251"/>
      <c r="M534" s="251"/>
    </row>
    <row r="535" spans="1:13">
      <c r="A535" s="254"/>
      <c r="B535" s="255"/>
      <c r="C535" s="251"/>
      <c r="E535" s="251"/>
      <c r="F535" s="251"/>
      <c r="G535" s="256"/>
      <c r="H535" s="256"/>
      <c r="I535" s="257"/>
      <c r="J535" s="251"/>
      <c r="K535" s="257"/>
      <c r="L535" s="251"/>
      <c r="M535" s="251"/>
    </row>
    <row r="536" spans="1:13">
      <c r="A536" s="254"/>
      <c r="B536" s="255"/>
      <c r="C536" s="251"/>
      <c r="E536" s="251"/>
      <c r="F536" s="251"/>
      <c r="G536" s="256"/>
      <c r="H536" s="256"/>
      <c r="I536" s="257"/>
      <c r="J536" s="251"/>
      <c r="K536" s="257"/>
      <c r="L536" s="251"/>
      <c r="M536" s="251"/>
    </row>
    <row r="537" spans="1:13">
      <c r="A537" s="254"/>
      <c r="B537" s="255"/>
      <c r="C537" s="251"/>
      <c r="E537" s="251"/>
      <c r="F537" s="251"/>
      <c r="G537" s="256"/>
      <c r="H537" s="256"/>
      <c r="I537" s="257"/>
      <c r="J537" s="251"/>
      <c r="K537" s="257"/>
      <c r="L537" s="251"/>
      <c r="M537" s="251"/>
    </row>
    <row r="538" spans="1:13">
      <c r="A538" s="254"/>
      <c r="B538" s="255"/>
      <c r="C538" s="251"/>
      <c r="E538" s="251"/>
      <c r="F538" s="251"/>
      <c r="G538" s="256"/>
      <c r="H538" s="256"/>
      <c r="I538" s="257"/>
      <c r="J538" s="251"/>
      <c r="K538" s="257"/>
      <c r="L538" s="251"/>
      <c r="M538" s="251"/>
    </row>
    <row r="539" spans="1:13">
      <c r="A539" s="254"/>
      <c r="B539" s="255"/>
      <c r="C539" s="251"/>
      <c r="E539" s="251"/>
      <c r="F539" s="251"/>
      <c r="G539" s="256"/>
      <c r="H539" s="256"/>
      <c r="I539" s="257"/>
      <c r="J539" s="251"/>
      <c r="K539" s="257"/>
      <c r="L539" s="251"/>
      <c r="M539" s="251"/>
    </row>
    <row r="540" spans="1:13">
      <c r="A540" s="254"/>
      <c r="B540" s="255"/>
      <c r="C540" s="251"/>
      <c r="E540" s="251"/>
      <c r="F540" s="251"/>
      <c r="G540" s="256"/>
      <c r="H540" s="256"/>
      <c r="I540" s="257"/>
      <c r="J540" s="251"/>
      <c r="K540" s="257"/>
      <c r="L540" s="251"/>
      <c r="M540" s="251"/>
    </row>
    <row r="541" spans="1:13">
      <c r="A541" s="254"/>
      <c r="B541" s="255"/>
      <c r="C541" s="251"/>
      <c r="E541" s="251"/>
      <c r="F541" s="251"/>
      <c r="G541" s="256"/>
      <c r="H541" s="256"/>
      <c r="I541" s="257"/>
      <c r="J541" s="251"/>
      <c r="K541" s="257"/>
      <c r="L541" s="251"/>
      <c r="M541" s="251"/>
    </row>
    <row r="542" spans="1:13">
      <c r="A542" s="254"/>
      <c r="B542" s="255"/>
      <c r="C542" s="251"/>
      <c r="E542" s="251"/>
      <c r="F542" s="251"/>
      <c r="G542" s="256"/>
      <c r="H542" s="256"/>
      <c r="I542" s="257"/>
      <c r="J542" s="251"/>
      <c r="K542" s="257"/>
      <c r="L542" s="251"/>
      <c r="M542" s="251"/>
    </row>
    <row r="543" spans="1:13">
      <c r="A543" s="254"/>
      <c r="B543" s="255"/>
      <c r="C543" s="251"/>
      <c r="E543" s="251"/>
      <c r="F543" s="251"/>
      <c r="G543" s="256"/>
      <c r="H543" s="256"/>
      <c r="I543" s="257"/>
      <c r="J543" s="251"/>
      <c r="K543" s="257"/>
      <c r="L543" s="251"/>
      <c r="M543" s="251"/>
    </row>
    <row r="544" spans="1:13">
      <c r="A544" s="254"/>
      <c r="B544" s="255"/>
      <c r="C544" s="251"/>
      <c r="E544" s="251"/>
      <c r="F544" s="251"/>
      <c r="G544" s="256"/>
      <c r="H544" s="256"/>
      <c r="I544" s="257"/>
      <c r="J544" s="251"/>
      <c r="K544" s="257"/>
      <c r="L544" s="251"/>
      <c r="M544" s="251"/>
    </row>
    <row r="545" spans="1:13">
      <c r="A545" s="254"/>
      <c r="B545" s="255"/>
      <c r="C545" s="251"/>
      <c r="E545" s="251"/>
      <c r="F545" s="251"/>
      <c r="G545" s="256"/>
      <c r="H545" s="256"/>
      <c r="I545" s="257"/>
      <c r="J545" s="251"/>
      <c r="K545" s="257"/>
      <c r="L545" s="251"/>
      <c r="M545" s="251"/>
    </row>
    <row r="546" spans="1:13">
      <c r="A546" s="254"/>
      <c r="B546" s="255"/>
      <c r="C546" s="251"/>
      <c r="E546" s="251"/>
      <c r="F546" s="251"/>
      <c r="G546" s="256"/>
      <c r="H546" s="256"/>
      <c r="I546" s="257"/>
      <c r="J546" s="251"/>
      <c r="K546" s="257"/>
      <c r="L546" s="251"/>
      <c r="M546" s="251"/>
    </row>
    <row r="547" spans="1:13">
      <c r="A547" s="254"/>
      <c r="B547" s="255"/>
      <c r="C547" s="251"/>
      <c r="E547" s="251"/>
      <c r="F547" s="251"/>
      <c r="G547" s="256"/>
      <c r="H547" s="256"/>
      <c r="I547" s="257"/>
      <c r="J547" s="251"/>
      <c r="K547" s="257"/>
      <c r="L547" s="251"/>
      <c r="M547" s="251"/>
    </row>
    <row r="548" spans="1:13">
      <c r="A548" s="254"/>
      <c r="B548" s="255"/>
      <c r="C548" s="251"/>
      <c r="E548" s="251"/>
      <c r="F548" s="251"/>
      <c r="G548" s="256"/>
      <c r="H548" s="256"/>
      <c r="I548" s="257"/>
      <c r="J548" s="251"/>
      <c r="K548" s="257"/>
      <c r="L548" s="251"/>
      <c r="M548" s="251"/>
    </row>
    <row r="549" spans="1:13">
      <c r="A549" s="254"/>
      <c r="B549" s="255"/>
      <c r="C549" s="251"/>
      <c r="E549" s="251"/>
      <c r="F549" s="251"/>
      <c r="G549" s="256"/>
      <c r="H549" s="256"/>
      <c r="I549" s="257"/>
      <c r="J549" s="251"/>
      <c r="K549" s="257"/>
      <c r="L549" s="251"/>
      <c r="M549" s="251"/>
    </row>
    <row r="550" spans="1:13">
      <c r="A550" s="254"/>
      <c r="B550" s="255"/>
      <c r="C550" s="251"/>
      <c r="E550" s="251"/>
      <c r="F550" s="251"/>
      <c r="G550" s="256"/>
      <c r="H550" s="256"/>
      <c r="I550" s="257"/>
      <c r="J550" s="251"/>
      <c r="K550" s="257"/>
      <c r="L550" s="251"/>
      <c r="M550" s="251"/>
    </row>
    <row r="551" spans="1:13">
      <c r="A551" s="254"/>
      <c r="B551" s="255"/>
      <c r="C551" s="251"/>
      <c r="E551" s="251"/>
      <c r="F551" s="251"/>
      <c r="G551" s="256"/>
      <c r="H551" s="256"/>
      <c r="I551" s="257"/>
      <c r="J551" s="251"/>
      <c r="K551" s="257"/>
      <c r="L551" s="251"/>
      <c r="M551" s="251"/>
    </row>
    <row r="552" spans="1:13">
      <c r="A552" s="254"/>
      <c r="B552" s="255"/>
      <c r="C552" s="251"/>
      <c r="E552" s="251"/>
      <c r="F552" s="251"/>
      <c r="G552" s="256"/>
      <c r="H552" s="256"/>
      <c r="I552" s="257"/>
      <c r="J552" s="251"/>
      <c r="K552" s="257"/>
      <c r="L552" s="251"/>
      <c r="M552" s="251"/>
    </row>
    <row r="553" spans="1:13">
      <c r="A553" s="254"/>
      <c r="B553" s="255"/>
      <c r="C553" s="251"/>
      <c r="E553" s="251"/>
      <c r="F553" s="251"/>
      <c r="G553" s="256"/>
      <c r="H553" s="256"/>
      <c r="I553" s="257"/>
      <c r="J553" s="251"/>
      <c r="K553" s="257"/>
      <c r="L553" s="251"/>
      <c r="M553" s="251"/>
    </row>
    <row r="554" spans="1:13">
      <c r="A554" s="254"/>
      <c r="B554" s="255"/>
      <c r="C554" s="251"/>
      <c r="E554" s="251"/>
      <c r="F554" s="251"/>
      <c r="G554" s="256"/>
      <c r="H554" s="256"/>
      <c r="I554" s="257"/>
      <c r="J554" s="251"/>
      <c r="K554" s="257"/>
      <c r="L554" s="251"/>
      <c r="M554" s="251"/>
    </row>
    <row r="555" spans="1:13">
      <c r="A555" s="254"/>
      <c r="B555" s="255"/>
      <c r="C555" s="251"/>
      <c r="E555" s="251"/>
      <c r="F555" s="251"/>
      <c r="G555" s="256"/>
      <c r="H555" s="256"/>
      <c r="I555" s="257"/>
      <c r="J555" s="251"/>
      <c r="K555" s="257"/>
      <c r="L555" s="251"/>
      <c r="M555" s="251"/>
    </row>
    <row r="556" spans="1:13">
      <c r="A556" s="254"/>
      <c r="B556" s="255"/>
      <c r="C556" s="251"/>
      <c r="E556" s="251"/>
      <c r="F556" s="251"/>
      <c r="G556" s="256"/>
      <c r="H556" s="256"/>
      <c r="I556" s="257"/>
      <c r="J556" s="251"/>
      <c r="K556" s="257"/>
      <c r="L556" s="251"/>
      <c r="M556" s="251"/>
    </row>
    <row r="557" spans="1:13">
      <c r="A557" s="254"/>
      <c r="B557" s="255"/>
      <c r="C557" s="251"/>
      <c r="E557" s="251"/>
      <c r="F557" s="251"/>
      <c r="G557" s="256"/>
      <c r="H557" s="256"/>
      <c r="I557" s="257"/>
      <c r="J557" s="251"/>
      <c r="K557" s="257"/>
      <c r="L557" s="251"/>
      <c r="M557" s="251"/>
    </row>
    <row r="558" spans="1:13">
      <c r="A558" s="254"/>
      <c r="B558" s="255"/>
      <c r="C558" s="251"/>
      <c r="E558" s="251"/>
      <c r="F558" s="251"/>
      <c r="G558" s="256"/>
      <c r="H558" s="256"/>
      <c r="I558" s="257"/>
      <c r="J558" s="251"/>
      <c r="K558" s="257"/>
      <c r="L558" s="251"/>
      <c r="M558" s="251"/>
    </row>
    <row r="559" spans="1:13">
      <c r="A559" s="254"/>
      <c r="B559" s="255"/>
      <c r="C559" s="251"/>
      <c r="E559" s="251"/>
      <c r="F559" s="251"/>
      <c r="G559" s="256"/>
      <c r="H559" s="256"/>
      <c r="I559" s="257"/>
      <c r="J559" s="251"/>
      <c r="K559" s="257"/>
      <c r="L559" s="251"/>
      <c r="M559" s="251"/>
    </row>
    <row r="560" spans="1:13">
      <c r="A560" s="254"/>
      <c r="B560" s="255"/>
      <c r="C560" s="251"/>
      <c r="E560" s="251"/>
      <c r="F560" s="251"/>
      <c r="G560" s="256"/>
      <c r="H560" s="256"/>
      <c r="I560" s="257"/>
      <c r="J560" s="251"/>
      <c r="K560" s="257"/>
      <c r="L560" s="251"/>
      <c r="M560" s="251"/>
    </row>
    <row r="561" spans="1:13">
      <c r="A561" s="254"/>
      <c r="B561" s="255"/>
      <c r="C561" s="251"/>
      <c r="E561" s="251"/>
      <c r="F561" s="251"/>
      <c r="G561" s="256"/>
      <c r="H561" s="256"/>
      <c r="I561" s="257"/>
      <c r="J561" s="251"/>
      <c r="K561" s="257"/>
      <c r="L561" s="251"/>
      <c r="M561" s="251"/>
    </row>
    <row r="562" spans="1:13">
      <c r="A562" s="254"/>
      <c r="B562" s="255"/>
      <c r="C562" s="251"/>
      <c r="E562" s="251"/>
      <c r="F562" s="251"/>
      <c r="G562" s="256"/>
      <c r="H562" s="256"/>
      <c r="I562" s="257"/>
      <c r="J562" s="251"/>
      <c r="K562" s="257"/>
      <c r="L562" s="251"/>
      <c r="M562" s="251"/>
    </row>
    <row r="563" spans="1:13">
      <c r="A563" s="254"/>
      <c r="B563" s="255"/>
      <c r="C563" s="251"/>
      <c r="E563" s="251"/>
      <c r="F563" s="251"/>
      <c r="G563" s="256"/>
      <c r="H563" s="256"/>
      <c r="I563" s="257"/>
      <c r="J563" s="251"/>
      <c r="K563" s="257"/>
      <c r="L563" s="251"/>
      <c r="M563" s="251"/>
    </row>
    <row r="564" spans="1:13">
      <c r="A564" s="254"/>
      <c r="B564" s="255"/>
      <c r="C564" s="251"/>
      <c r="E564" s="251"/>
      <c r="F564" s="251"/>
      <c r="G564" s="256"/>
      <c r="H564" s="256"/>
      <c r="I564" s="257"/>
      <c r="J564" s="251"/>
      <c r="K564" s="257"/>
      <c r="L564" s="251"/>
      <c r="M564" s="251"/>
    </row>
    <row r="565" spans="1:13">
      <c r="A565" s="254"/>
      <c r="B565" s="255"/>
      <c r="C565" s="251"/>
      <c r="E565" s="251"/>
      <c r="F565" s="251"/>
      <c r="G565" s="256"/>
      <c r="H565" s="256"/>
      <c r="I565" s="257"/>
      <c r="J565" s="251"/>
      <c r="K565" s="257"/>
      <c r="L565" s="251"/>
      <c r="M565" s="251"/>
    </row>
    <row r="566" spans="1:13">
      <c r="A566" s="254"/>
      <c r="B566" s="255"/>
      <c r="C566" s="251"/>
      <c r="E566" s="251"/>
      <c r="F566" s="251"/>
      <c r="G566" s="256"/>
      <c r="H566" s="256"/>
      <c r="I566" s="257"/>
      <c r="J566" s="251"/>
      <c r="K566" s="257"/>
      <c r="L566" s="251"/>
      <c r="M566" s="251"/>
    </row>
    <row r="567" spans="1:13">
      <c r="A567" s="254"/>
      <c r="B567" s="255"/>
      <c r="C567" s="251"/>
      <c r="E567" s="251"/>
      <c r="F567" s="251"/>
      <c r="G567" s="256"/>
      <c r="H567" s="256"/>
      <c r="I567" s="257"/>
      <c r="J567" s="251"/>
      <c r="K567" s="257"/>
      <c r="L567" s="251"/>
      <c r="M567" s="251"/>
    </row>
    <row r="568" spans="1:13">
      <c r="A568" s="254"/>
      <c r="B568" s="255"/>
      <c r="C568" s="251"/>
      <c r="E568" s="251"/>
      <c r="F568" s="251"/>
      <c r="G568" s="256"/>
      <c r="H568" s="256"/>
      <c r="I568" s="257"/>
      <c r="J568" s="251"/>
      <c r="K568" s="257"/>
      <c r="L568" s="251"/>
      <c r="M568" s="251"/>
    </row>
    <row r="569" spans="1:13">
      <c r="A569" s="254"/>
      <c r="B569" s="255"/>
      <c r="C569" s="251"/>
      <c r="E569" s="251"/>
      <c r="F569" s="251"/>
      <c r="G569" s="256"/>
      <c r="H569" s="256"/>
      <c r="I569" s="257"/>
      <c r="J569" s="251"/>
      <c r="K569" s="257"/>
      <c r="L569" s="251"/>
      <c r="M569" s="251"/>
    </row>
    <row r="570" spans="1:13">
      <c r="A570" s="254"/>
      <c r="B570" s="255"/>
      <c r="C570" s="251"/>
      <c r="E570" s="251"/>
      <c r="F570" s="251"/>
      <c r="G570" s="256"/>
      <c r="H570" s="256"/>
      <c r="I570" s="257"/>
      <c r="J570" s="251"/>
      <c r="K570" s="257"/>
      <c r="L570" s="251"/>
      <c r="M570" s="251"/>
    </row>
    <row r="571" spans="1:13">
      <c r="A571" s="254"/>
      <c r="B571" s="255"/>
      <c r="C571" s="251"/>
      <c r="E571" s="251"/>
      <c r="F571" s="251"/>
      <c r="G571" s="256"/>
      <c r="H571" s="256"/>
      <c r="I571" s="257"/>
      <c r="J571" s="251"/>
      <c r="K571" s="257"/>
      <c r="L571" s="251"/>
      <c r="M571" s="251"/>
    </row>
    <row r="572" spans="1:13">
      <c r="A572" s="254"/>
      <c r="B572" s="255"/>
      <c r="C572" s="251"/>
      <c r="E572" s="251"/>
      <c r="F572" s="251"/>
      <c r="G572" s="256"/>
      <c r="H572" s="256"/>
      <c r="I572" s="257"/>
      <c r="J572" s="251"/>
      <c r="K572" s="257"/>
      <c r="L572" s="251"/>
      <c r="M572" s="251"/>
    </row>
    <row r="573" spans="1:13">
      <c r="A573" s="254"/>
      <c r="B573" s="255"/>
      <c r="C573" s="251"/>
      <c r="E573" s="251"/>
      <c r="F573" s="251"/>
      <c r="G573" s="256"/>
      <c r="H573" s="256"/>
      <c r="I573" s="257"/>
      <c r="J573" s="251"/>
      <c r="K573" s="257"/>
      <c r="L573" s="251"/>
      <c r="M573" s="251"/>
    </row>
    <row r="574" spans="1:13">
      <c r="A574" s="254"/>
      <c r="B574" s="255"/>
      <c r="C574" s="251"/>
      <c r="E574" s="251"/>
      <c r="F574" s="251"/>
      <c r="G574" s="256"/>
      <c r="H574" s="256"/>
      <c r="I574" s="257"/>
      <c r="J574" s="251"/>
      <c r="K574" s="257"/>
      <c r="L574" s="251"/>
      <c r="M574" s="251"/>
    </row>
    <row r="575" spans="1:13">
      <c r="A575" s="254"/>
      <c r="B575" s="255"/>
      <c r="C575" s="251"/>
      <c r="E575" s="251"/>
      <c r="F575" s="251"/>
      <c r="G575" s="256"/>
      <c r="H575" s="256"/>
      <c r="I575" s="257"/>
      <c r="J575" s="251"/>
      <c r="K575" s="257"/>
      <c r="L575" s="251"/>
      <c r="M575" s="251"/>
    </row>
    <row r="576" spans="1:13">
      <c r="A576" s="254"/>
      <c r="B576" s="255"/>
      <c r="C576" s="251"/>
      <c r="E576" s="251"/>
      <c r="F576" s="251"/>
      <c r="G576" s="256"/>
      <c r="H576" s="256"/>
      <c r="I576" s="257"/>
      <c r="J576" s="251"/>
      <c r="K576" s="257"/>
      <c r="L576" s="251"/>
      <c r="M576" s="251"/>
    </row>
    <row r="577" spans="1:13">
      <c r="A577" s="254"/>
      <c r="B577" s="255"/>
      <c r="C577" s="251"/>
      <c r="E577" s="251"/>
      <c r="F577" s="251"/>
      <c r="G577" s="256"/>
      <c r="H577" s="256"/>
      <c r="I577" s="257"/>
      <c r="J577" s="251"/>
      <c r="K577" s="257"/>
      <c r="L577" s="251"/>
      <c r="M577" s="251"/>
    </row>
    <row r="578" spans="1:13">
      <c r="A578" s="254"/>
      <c r="B578" s="255"/>
      <c r="C578" s="251"/>
      <c r="E578" s="251"/>
      <c r="F578" s="251"/>
      <c r="G578" s="256"/>
      <c r="H578" s="256"/>
      <c r="I578" s="257"/>
      <c r="J578" s="251"/>
      <c r="K578" s="257"/>
      <c r="L578" s="251"/>
      <c r="M578" s="251"/>
    </row>
    <row r="579" spans="1:13">
      <c r="A579" s="254"/>
      <c r="B579" s="255"/>
      <c r="C579" s="251"/>
      <c r="E579" s="251"/>
      <c r="F579" s="251"/>
      <c r="G579" s="256"/>
      <c r="H579" s="256"/>
      <c r="I579" s="257"/>
      <c r="J579" s="251"/>
      <c r="K579" s="257"/>
      <c r="L579" s="251"/>
      <c r="M579" s="251"/>
    </row>
    <row r="580" spans="1:13">
      <c r="A580" s="254"/>
      <c r="B580" s="255"/>
      <c r="C580" s="251"/>
      <c r="E580" s="251"/>
      <c r="F580" s="251"/>
      <c r="G580" s="256"/>
      <c r="H580" s="256"/>
      <c r="I580" s="257"/>
      <c r="J580" s="251"/>
      <c r="K580" s="257"/>
      <c r="L580" s="251"/>
      <c r="M580" s="251"/>
    </row>
    <row r="581" spans="1:13">
      <c r="A581" s="254"/>
      <c r="B581" s="255"/>
      <c r="C581" s="251"/>
      <c r="E581" s="251"/>
      <c r="F581" s="251"/>
      <c r="G581" s="256"/>
      <c r="H581" s="256"/>
      <c r="I581" s="257"/>
      <c r="J581" s="251"/>
      <c r="K581" s="257"/>
      <c r="L581" s="251"/>
      <c r="M581" s="251"/>
    </row>
    <row r="582" spans="1:13">
      <c r="A582" s="254"/>
      <c r="B582" s="255"/>
      <c r="C582" s="251"/>
      <c r="E582" s="251"/>
      <c r="F582" s="251"/>
      <c r="G582" s="256"/>
      <c r="H582" s="256"/>
      <c r="I582" s="257"/>
      <c r="J582" s="251"/>
      <c r="K582" s="257"/>
      <c r="L582" s="251"/>
      <c r="M582" s="251"/>
    </row>
    <row r="583" spans="1:13">
      <c r="A583" s="254"/>
      <c r="B583" s="255"/>
      <c r="C583" s="251"/>
      <c r="E583" s="251"/>
      <c r="F583" s="251"/>
      <c r="G583" s="256"/>
      <c r="H583" s="256"/>
      <c r="I583" s="257"/>
      <c r="J583" s="251"/>
      <c r="K583" s="257"/>
      <c r="L583" s="251"/>
      <c r="M583" s="251"/>
    </row>
    <row r="584" spans="1:13">
      <c r="A584" s="254"/>
      <c r="B584" s="255"/>
      <c r="C584" s="251"/>
      <c r="E584" s="251"/>
      <c r="F584" s="251"/>
      <c r="G584" s="256"/>
      <c r="H584" s="256"/>
      <c r="I584" s="257"/>
      <c r="J584" s="251"/>
      <c r="K584" s="257"/>
      <c r="L584" s="251"/>
      <c r="M584" s="251"/>
    </row>
  </sheetData>
  <autoFilter ref="A8:M111"/>
  <mergeCells count="11">
    <mergeCell ref="M6:M7"/>
    <mergeCell ref="A2:M2"/>
    <mergeCell ref="A4:M4"/>
    <mergeCell ref="A6:A7"/>
    <mergeCell ref="B6:B7"/>
    <mergeCell ref="C6:C7"/>
    <mergeCell ref="D6:D7"/>
    <mergeCell ref="E6:F6"/>
    <mergeCell ref="G6:H6"/>
    <mergeCell ref="I6:J6"/>
    <mergeCell ref="K6:L6"/>
  </mergeCells>
  <pageMargins left="0.5" right="0.5" top="0.5" bottom="0.5" header="0.5" footer="0.25"/>
  <pageSetup scale="89" fitToHeight="0" orientation="landscape" r:id="rId1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F23"/>
  <sheetViews>
    <sheetView workbookViewId="0">
      <selection activeCell="E5" sqref="E5:F23"/>
    </sheetView>
  </sheetViews>
  <sheetFormatPr defaultColWidth="9.140625" defaultRowHeight="15"/>
  <cols>
    <col min="1" max="1" width="8.85546875" style="583"/>
    <col min="2" max="2" width="35.7109375" customWidth="1"/>
    <col min="3" max="3" width="10.42578125" customWidth="1"/>
    <col min="4" max="4" width="8.85546875" style="583"/>
    <col min="5" max="5" width="19.28515625" style="583" customWidth="1"/>
    <col min="6" max="6" width="15.85546875" style="583" customWidth="1"/>
  </cols>
  <sheetData>
    <row r="2" spans="1:6">
      <c r="A2" s="936" t="s">
        <v>300</v>
      </c>
      <c r="B2" s="936"/>
      <c r="C2" s="936"/>
      <c r="D2" s="936"/>
      <c r="E2" s="936"/>
      <c r="F2" s="936"/>
    </row>
    <row r="4" spans="1:6" s="716" customFormat="1" ht="39.6" customHeight="1">
      <c r="A4" s="720" t="s">
        <v>297</v>
      </c>
      <c r="B4" s="717" t="s">
        <v>298</v>
      </c>
      <c r="C4" s="718" t="s">
        <v>64</v>
      </c>
      <c r="D4" s="719" t="s">
        <v>65</v>
      </c>
      <c r="E4" s="720" t="s">
        <v>299</v>
      </c>
      <c r="F4" s="720" t="s">
        <v>69</v>
      </c>
    </row>
    <row r="5" spans="1:6" ht="25.15" customHeight="1">
      <c r="A5" s="722">
        <v>1</v>
      </c>
      <c r="B5" s="721" t="s">
        <v>248</v>
      </c>
      <c r="C5" s="721" t="s">
        <v>17</v>
      </c>
      <c r="D5" s="723">
        <v>10</v>
      </c>
      <c r="E5" s="723"/>
      <c r="F5" s="724"/>
    </row>
    <row r="6" spans="1:6" ht="25.15" customHeight="1">
      <c r="A6" s="722">
        <v>2</v>
      </c>
      <c r="B6" s="721" t="s">
        <v>249</v>
      </c>
      <c r="C6" s="721" t="s">
        <v>17</v>
      </c>
      <c r="D6" s="723">
        <v>8</v>
      </c>
      <c r="E6" s="725"/>
      <c r="F6" s="724"/>
    </row>
    <row r="7" spans="1:6" ht="25.15" customHeight="1">
      <c r="A7" s="722">
        <v>3</v>
      </c>
      <c r="B7" s="721" t="s">
        <v>326</v>
      </c>
      <c r="C7" s="721" t="s">
        <v>17</v>
      </c>
      <c r="D7" s="723">
        <v>1</v>
      </c>
      <c r="E7" s="725"/>
      <c r="F7" s="724"/>
    </row>
    <row r="8" spans="1:6" ht="25.15" customHeight="1">
      <c r="A8" s="722">
        <v>4</v>
      </c>
      <c r="B8" s="721" t="s">
        <v>261</v>
      </c>
      <c r="C8" s="721" t="s">
        <v>17</v>
      </c>
      <c r="D8" s="723">
        <v>1</v>
      </c>
      <c r="E8" s="723"/>
      <c r="F8" s="724"/>
    </row>
    <row r="9" spans="1:6" ht="25.15" customHeight="1">
      <c r="A9" s="722">
        <v>5</v>
      </c>
      <c r="B9" s="721" t="s">
        <v>262</v>
      </c>
      <c r="C9" s="721" t="s">
        <v>17</v>
      </c>
      <c r="D9" s="723">
        <v>4</v>
      </c>
      <c r="E9" s="725"/>
      <c r="F9" s="724"/>
    </row>
    <row r="10" spans="1:6" ht="25.15" customHeight="1">
      <c r="A10" s="722">
        <v>6</v>
      </c>
      <c r="B10" s="721" t="s">
        <v>255</v>
      </c>
      <c r="C10" s="721" t="s">
        <v>17</v>
      </c>
      <c r="D10" s="723">
        <v>1</v>
      </c>
      <c r="E10" s="725"/>
      <c r="F10" s="724"/>
    </row>
    <row r="11" spans="1:6" ht="25.15" customHeight="1">
      <c r="A11" s="722">
        <v>7</v>
      </c>
      <c r="B11" s="721" t="s">
        <v>256</v>
      </c>
      <c r="C11" s="721" t="s">
        <v>17</v>
      </c>
      <c r="D11" s="723">
        <v>1</v>
      </c>
      <c r="E11" s="725"/>
      <c r="F11" s="724"/>
    </row>
    <row r="12" spans="1:6" ht="25.15" customHeight="1">
      <c r="A12" s="722">
        <v>8</v>
      </c>
      <c r="B12" s="721" t="s">
        <v>257</v>
      </c>
      <c r="C12" s="721" t="s">
        <v>17</v>
      </c>
      <c r="D12" s="723">
        <v>1</v>
      </c>
      <c r="E12" s="723"/>
      <c r="F12" s="724"/>
    </row>
    <row r="13" spans="1:6" ht="25.15" customHeight="1">
      <c r="A13" s="722">
        <v>9</v>
      </c>
      <c r="B13" s="721" t="s">
        <v>258</v>
      </c>
      <c r="C13" s="721" t="s">
        <v>17</v>
      </c>
      <c r="D13" s="723">
        <v>2</v>
      </c>
      <c r="E13" s="723"/>
      <c r="F13" s="724"/>
    </row>
    <row r="14" spans="1:6" ht="25.15" customHeight="1">
      <c r="A14" s="722">
        <v>10</v>
      </c>
      <c r="B14" s="721" t="s">
        <v>296</v>
      </c>
      <c r="C14" s="721" t="s">
        <v>17</v>
      </c>
      <c r="D14" s="723">
        <v>1</v>
      </c>
      <c r="E14" s="723"/>
      <c r="F14" s="724"/>
    </row>
    <row r="15" spans="1:6" ht="25.15" customHeight="1">
      <c r="A15" s="722">
        <v>11</v>
      </c>
      <c r="B15" s="721" t="s">
        <v>259</v>
      </c>
      <c r="C15" s="721" t="s">
        <v>17</v>
      </c>
      <c r="D15" s="723">
        <v>1</v>
      </c>
      <c r="E15" s="723"/>
      <c r="F15" s="724"/>
    </row>
    <row r="16" spans="1:6" ht="25.15" customHeight="1">
      <c r="A16" s="722">
        <v>12</v>
      </c>
      <c r="B16" s="721" t="s">
        <v>260</v>
      </c>
      <c r="C16" s="721" t="s">
        <v>17</v>
      </c>
      <c r="D16" s="723">
        <v>1</v>
      </c>
      <c r="E16" s="723"/>
      <c r="F16" s="724"/>
    </row>
    <row r="17" spans="1:6" ht="25.15" customHeight="1">
      <c r="A17" s="722">
        <v>13</v>
      </c>
      <c r="B17" s="721" t="s">
        <v>307</v>
      </c>
      <c r="C17" s="721" t="s">
        <v>17</v>
      </c>
      <c r="D17" s="723">
        <v>2</v>
      </c>
      <c r="E17" s="725"/>
      <c r="F17" s="724"/>
    </row>
    <row r="18" spans="1:6" ht="25.15" customHeight="1">
      <c r="A18" s="722">
        <v>14</v>
      </c>
      <c r="B18" s="721" t="s">
        <v>308</v>
      </c>
      <c r="C18" s="721" t="s">
        <v>17</v>
      </c>
      <c r="D18" s="723">
        <v>1</v>
      </c>
      <c r="E18" s="725"/>
      <c r="F18" s="724"/>
    </row>
    <row r="19" spans="1:6" ht="25.15" customHeight="1">
      <c r="A19" s="722">
        <v>15</v>
      </c>
      <c r="B19" s="721" t="s">
        <v>294</v>
      </c>
      <c r="C19" s="721" t="s">
        <v>17</v>
      </c>
      <c r="D19" s="723">
        <v>1</v>
      </c>
      <c r="E19" s="723"/>
      <c r="F19" s="724"/>
    </row>
    <row r="20" spans="1:6" ht="25.15" customHeight="1">
      <c r="A20" s="722">
        <v>16</v>
      </c>
      <c r="B20" s="721" t="s">
        <v>295</v>
      </c>
      <c r="C20" s="721" t="s">
        <v>17</v>
      </c>
      <c r="D20" s="723">
        <v>8</v>
      </c>
      <c r="E20" s="725"/>
      <c r="F20" s="724"/>
    </row>
    <row r="21" spans="1:6" ht="25.15" customHeight="1">
      <c r="A21" s="722">
        <v>17</v>
      </c>
      <c r="B21" s="721" t="s">
        <v>343</v>
      </c>
      <c r="C21" s="721" t="s">
        <v>17</v>
      </c>
      <c r="D21" s="723">
        <v>12</v>
      </c>
      <c r="E21" s="725"/>
      <c r="F21" s="724"/>
    </row>
    <row r="22" spans="1:6" ht="25.15" customHeight="1">
      <c r="A22" s="722">
        <v>18</v>
      </c>
      <c r="B22" s="721" t="s">
        <v>344</v>
      </c>
      <c r="C22" s="721" t="s">
        <v>17</v>
      </c>
      <c r="D22" s="723">
        <v>6</v>
      </c>
      <c r="E22" s="725"/>
      <c r="F22" s="724"/>
    </row>
    <row r="23" spans="1:6" ht="25.15" customHeight="1">
      <c r="A23" s="722"/>
      <c r="B23" s="721" t="s">
        <v>24</v>
      </c>
      <c r="C23" s="721"/>
      <c r="D23" s="722"/>
      <c r="E23" s="723"/>
      <c r="F23" s="724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4-კრებსითი.</vt:lpstr>
      <vt:lpstr>5-ობ</vt:lpstr>
      <vt:lpstr>6-1-1-სამ</vt:lpstr>
      <vt:lpstr>7-1-2-ელექტრო </vt:lpstr>
      <vt:lpstr>8-1-3-სახ</vt:lpstr>
      <vt:lpstr>9-1-4-კომპ.ქსელი</vt:lpstr>
      <vt:lpstr>10-1-5-გათბ</vt:lpstr>
      <vt:lpstr>ავეჯი</vt:lpstr>
      <vt:lpstr>Sheet1</vt:lpstr>
      <vt:lpstr>'4-კრებსითი.'!Print_Area</vt:lpstr>
      <vt:lpstr>'5-ობ'!Print_Area</vt:lpstr>
      <vt:lpstr>'6-1-1-სამ'!Print_Area</vt:lpstr>
      <vt:lpstr>'7-1-2-ელექტრო '!Print_Area</vt:lpstr>
      <vt:lpstr>'6-1-1-სამ'!Print_Titles</vt:lpstr>
      <vt:lpstr>'7-1-2-ელექტრო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gia papashvili</cp:lastModifiedBy>
  <cp:lastPrinted>2020-02-03T08:05:46Z</cp:lastPrinted>
  <dcterms:created xsi:type="dcterms:W3CDTF">2016-12-11T22:18:59Z</dcterms:created>
  <dcterms:modified xsi:type="dcterms:W3CDTF">2020-11-19T11:53:49Z</dcterms:modified>
</cp:coreProperties>
</file>