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105" windowWidth="15570" windowHeight="10440" tabRatio="361"/>
  </bookViews>
  <sheets>
    <sheet name="ქვაბისხევი   2-2" sheetId="7" r:id="rId1"/>
  </sheets>
  <definedNames>
    <definedName name="_xlnm.Print_Titles" localSheetId="0">'ქვაბისხევი   2-2'!$3:$4</definedName>
  </definedNames>
  <calcPr calcId="145621"/>
</workbook>
</file>

<file path=xl/calcChain.xml><?xml version="1.0" encoding="utf-8"?>
<calcChain xmlns="http://schemas.openxmlformats.org/spreadsheetml/2006/main">
  <c r="H45" i="7" l="1"/>
  <c r="J24" i="7"/>
  <c r="J19" i="7"/>
  <c r="F32" i="7"/>
  <c r="L32" i="7" s="1"/>
  <c r="M32" i="7" s="1"/>
  <c r="F16" i="7"/>
  <c r="H16" i="7" s="1"/>
  <c r="M16" i="7" s="1"/>
  <c r="F22" i="7"/>
  <c r="F14" i="7"/>
  <c r="L14" i="7" s="1"/>
  <c r="M14" i="7" s="1"/>
  <c r="M41" i="7"/>
  <c r="F31" i="7"/>
  <c r="J31" i="7" s="1"/>
  <c r="M31" i="7" s="1"/>
  <c r="F30" i="7"/>
  <c r="F28" i="7"/>
  <c r="L28" i="7" s="1"/>
  <c r="M28" i="7" s="1"/>
  <c r="F27" i="7"/>
  <c r="L27" i="7" s="1"/>
  <c r="M27" i="7" s="1"/>
  <c r="F25" i="7"/>
  <c r="H25" i="7" s="1"/>
  <c r="H24" i="7" s="1"/>
  <c r="M18" i="7"/>
  <c r="F18" i="7"/>
  <c r="F17" i="7"/>
  <c r="L17" i="7" s="1"/>
  <c r="L15" i="7" s="1"/>
  <c r="J11" i="7"/>
  <c r="M11" i="7" s="1"/>
  <c r="F10" i="7"/>
  <c r="J10" i="7" s="1"/>
  <c r="M10" i="7" s="1"/>
  <c r="F8" i="7"/>
  <c r="J8" i="7" s="1"/>
  <c r="M8" i="7" s="1"/>
  <c r="L6" i="7" l="1"/>
  <c r="H15" i="7"/>
  <c r="F26" i="7"/>
  <c r="L26" i="7" s="1"/>
  <c r="M26" i="7" s="1"/>
  <c r="F29" i="7"/>
  <c r="L29" i="7" s="1"/>
  <c r="M29" i="7" s="1"/>
  <c r="F23" i="7"/>
  <c r="L23" i="7" s="1"/>
  <c r="M23" i="7" s="1"/>
  <c r="F9" i="7"/>
  <c r="J9" i="7" s="1"/>
  <c r="M9" i="7" s="1"/>
  <c r="F12" i="7"/>
  <c r="J12" i="7" s="1"/>
  <c r="M12" i="7" s="1"/>
  <c r="F13" i="7"/>
  <c r="J13" i="7" s="1"/>
  <c r="M13" i="7" s="1"/>
  <c r="F7" i="7"/>
  <c r="H7" i="7" s="1"/>
  <c r="F42" i="7"/>
  <c r="J42" i="7" s="1"/>
  <c r="L25" i="7"/>
  <c r="F36" i="7"/>
  <c r="L36" i="7" s="1"/>
  <c r="M36" i="7" s="1"/>
  <c r="F44" i="7"/>
  <c r="L44" i="7" s="1"/>
  <c r="M44" i="7" s="1"/>
  <c r="F20" i="7"/>
  <c r="H20" i="7" s="1"/>
  <c r="F40" i="7"/>
  <c r="L40" i="7" s="1"/>
  <c r="M40" i="7" s="1"/>
  <c r="M17" i="7"/>
  <c r="M15" i="7" s="1"/>
  <c r="F50" i="7"/>
  <c r="L50" i="7" s="1"/>
  <c r="F51" i="7"/>
  <c r="L51" i="7" s="1"/>
  <c r="M51" i="7" s="1"/>
  <c r="F56" i="7"/>
  <c r="L56" i="7" s="1"/>
  <c r="M56" i="7" s="1"/>
  <c r="F52" i="7"/>
  <c r="L52" i="7" s="1"/>
  <c r="M52" i="7" s="1"/>
  <c r="F55" i="7"/>
  <c r="F53" i="7"/>
  <c r="F49" i="7"/>
  <c r="H49" i="7" s="1"/>
  <c r="F54" i="7"/>
  <c r="J54" i="7" s="1"/>
  <c r="F35" i="7"/>
  <c r="L35" i="7" s="1"/>
  <c r="F21" i="7"/>
  <c r="L21" i="7" s="1"/>
  <c r="F37" i="7"/>
  <c r="L37" i="7" s="1"/>
  <c r="M37" i="7" s="1"/>
  <c r="F43" i="7"/>
  <c r="F58" i="7"/>
  <c r="L58" i="7" s="1"/>
  <c r="F39" i="7"/>
  <c r="L39" i="7" s="1"/>
  <c r="M39" i="7" s="1"/>
  <c r="F34" i="7"/>
  <c r="H34" i="7" s="1"/>
  <c r="F38" i="7"/>
  <c r="L38" i="7" s="1"/>
  <c r="M38" i="7" s="1"/>
  <c r="M34" i="7" l="1"/>
  <c r="H33" i="7"/>
  <c r="M49" i="7"/>
  <c r="M48" i="7" s="1"/>
  <c r="H48" i="7"/>
  <c r="M25" i="7"/>
  <c r="M24" i="7" s="1"/>
  <c r="L24" i="7"/>
  <c r="M20" i="7"/>
  <c r="H19" i="7"/>
  <c r="M42" i="7"/>
  <c r="J33" i="7"/>
  <c r="M21" i="7"/>
  <c r="L19" i="7"/>
  <c r="M58" i="7"/>
  <c r="L57" i="7"/>
  <c r="M35" i="7"/>
  <c r="L33" i="7"/>
  <c r="M50" i="7"/>
  <c r="L48" i="7"/>
  <c r="M7" i="7"/>
  <c r="M6" i="7" s="1"/>
  <c r="H6" i="7"/>
  <c r="M54" i="7"/>
  <c r="J48" i="7"/>
  <c r="J6" i="7"/>
  <c r="F59" i="7"/>
  <c r="H59" i="7" s="1"/>
  <c r="H57" i="7" s="1"/>
  <c r="F62" i="7"/>
  <c r="L62" i="7" s="1"/>
  <c r="F68" i="7"/>
  <c r="L68" i="7" s="1"/>
  <c r="M68" i="7" s="1"/>
  <c r="F64" i="7"/>
  <c r="L64" i="7" s="1"/>
  <c r="M64" i="7" s="1"/>
  <c r="F67" i="7"/>
  <c r="F65" i="7"/>
  <c r="F61" i="7"/>
  <c r="H61" i="7" s="1"/>
  <c r="F63" i="7"/>
  <c r="L63" i="7" s="1"/>
  <c r="M63" i="7" s="1"/>
  <c r="F66" i="7"/>
  <c r="J66" i="7" s="1"/>
  <c r="F46" i="7"/>
  <c r="L46" i="7" s="1"/>
  <c r="F47" i="7"/>
  <c r="J47" i="7" s="1"/>
  <c r="J45" i="7" s="1"/>
  <c r="M66" i="7" l="1"/>
  <c r="J60" i="7"/>
  <c r="M19" i="7"/>
  <c r="M61" i="7"/>
  <c r="H60" i="7"/>
  <c r="H69" i="7" s="1"/>
  <c r="M46" i="7"/>
  <c r="M45" i="7" s="1"/>
  <c r="L45" i="7"/>
  <c r="L69" i="7" s="1"/>
  <c r="M62" i="7"/>
  <c r="L60" i="7"/>
  <c r="M33" i="7"/>
  <c r="J59" i="7"/>
  <c r="M47" i="7"/>
  <c r="M60" i="7" l="1"/>
  <c r="M59" i="7"/>
  <c r="M57" i="7" s="1"/>
  <c r="M69" i="7" s="1"/>
  <c r="J57" i="7"/>
  <c r="J69" i="7" s="1"/>
  <c r="M70" i="7" l="1"/>
  <c r="M71" i="7"/>
  <c r="M72" i="7" s="1"/>
  <c r="M73" i="7"/>
  <c r="M74" i="7" s="1"/>
  <c r="M75" i="7" l="1"/>
  <c r="M76" i="7" s="1"/>
  <c r="M77" i="7" l="1"/>
</calcChain>
</file>

<file path=xl/sharedStrings.xml><?xml version="1.0" encoding="utf-8"?>
<sst xmlns="http://schemas.openxmlformats.org/spreadsheetml/2006/main" count="185" uniqueCount="98">
  <si>
    <t>4,1-354</t>
  </si>
  <si>
    <t>27-63-1</t>
  </si>
  <si>
    <t>27-11-1-5</t>
  </si>
  <si>
    <t>4,1-350</t>
  </si>
  <si>
    <t>12-210</t>
  </si>
  <si>
    <t>12-211</t>
  </si>
  <si>
    <t>27-39-1,2 27-40-1,2</t>
  </si>
  <si>
    <t>4,1-352</t>
  </si>
  <si>
    <t>4,1-169</t>
  </si>
  <si>
    <t>27-8-2</t>
  </si>
  <si>
    <t>ტნ</t>
  </si>
  <si>
    <t>#</t>
  </si>
  <si>
    <t>საფუძველი</t>
  </si>
  <si>
    <t>სამუშაოს დასახელება</t>
  </si>
  <si>
    <t>განზ. ერთ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</si>
  <si>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</si>
  <si>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</si>
  <si>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</si>
  <si>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</si>
  <si>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ჯამი</t>
  </si>
  <si>
    <t>ერთეუ ლზე</t>
  </si>
  <si>
    <t>სულ</t>
  </si>
  <si>
    <t>ერთ. ფასი</t>
  </si>
  <si>
    <t>კუბ.მ</t>
  </si>
  <si>
    <t xml:space="preserve">შრომის დანახარჯი </t>
  </si>
  <si>
    <t>კაც/სთ</t>
  </si>
  <si>
    <t>ბულდოზერი 108 ცხ.ძ</t>
  </si>
  <si>
    <t>მანქ/სთ</t>
  </si>
  <si>
    <t xml:space="preserve">სხვა მასალები </t>
  </si>
  <si>
    <t>ლარი</t>
  </si>
  <si>
    <t>სრფ თ, 12-123</t>
  </si>
  <si>
    <t>ექსკავატორი V-0,5 მ3</t>
  </si>
  <si>
    <t>საბაზრო</t>
  </si>
  <si>
    <t>კვ.მ</t>
  </si>
  <si>
    <t>თ12-192</t>
  </si>
  <si>
    <t>თ12-211</t>
  </si>
  <si>
    <t>თ12-7</t>
  </si>
  <si>
    <t>თ12-220</t>
  </si>
  <si>
    <t xml:space="preserve">მოსარწყავ-მოსარეცხი მანქანა 6000 ლ. </t>
  </si>
  <si>
    <t xml:space="preserve">წყალი </t>
  </si>
  <si>
    <t>კუბ.მ.</t>
  </si>
  <si>
    <t>ქვიშა-ხრეში</t>
  </si>
  <si>
    <t>შრომის დანახარჯები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</si>
  <si>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</si>
  <si>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</si>
  <si>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 10ტ-მდე</t>
  </si>
  <si>
    <t>მოსარწყავ-მოსარეცხი მანქანა 6000ლ</t>
  </si>
  <si>
    <t>ქვის სამტვრევების გამანაწილებელი</t>
  </si>
  <si>
    <t>მასალა:</t>
  </si>
  <si>
    <t>ღორღი ფრ.0-40მმ</t>
  </si>
  <si>
    <t>წყალი</t>
  </si>
  <si>
    <t>თ12-190</t>
  </si>
  <si>
    <t>ავტოგუდრონატორი 3500 ლ.</t>
  </si>
  <si>
    <t xml:space="preserve">თხევადი ბიტუმი </t>
  </si>
  <si>
    <t>საფარის მოწყობა 5 სმ სისქით ქვედა ფენა მსხვილმარცვლოვანი ასფალტო-ბეტონით</t>
  </si>
  <si>
    <t>თ12-223</t>
  </si>
  <si>
    <t xml:space="preserve">ასფალტობეტონის  დამგები  79  КВТ (108  ცხ.ძ) </t>
  </si>
  <si>
    <t xml:space="preserve">სატკეპნი საგზაო თითმავალი გლუვი 5 ტ </t>
  </si>
  <si>
    <t xml:space="preserve">სატკეპნი საგზაო თითმავალი გლუვი 10 ტ </t>
  </si>
  <si>
    <t xml:space="preserve">სხვა მანქანა </t>
  </si>
  <si>
    <t xml:space="preserve">მსხვილრცვლოვანი ა/ბეტონი  </t>
  </si>
  <si>
    <t>სხვა მასალა</t>
  </si>
  <si>
    <t>საფარის ზედა ფენის  მოწყობა წვრილმარცვლოვანი მკვრივი ღორღოვანი ცხელი ასფალტობეტონისაგან სისქით 3 სმ.</t>
  </si>
  <si>
    <t>ასფალტობეტონის  დამგები  79  КВТ    (108  ცხ.ძ)</t>
  </si>
  <si>
    <t xml:space="preserve">წვრილმარცვლოვანი ა/ბეტონი  </t>
  </si>
  <si>
    <t xml:space="preserve">ავტოგრეიდერი საშუალო ტიპის 79 კვტ. (108 ცხ.ძ)
</t>
  </si>
  <si>
    <t>2-1-1</t>
  </si>
  <si>
    <t>ფუძის ზედაპირის დამუშავება თხევადი ბიტუმით (1მ2-0,7კგ)</t>
  </si>
  <si>
    <t>ასფალტის ტრანსპორტირება 45 კმ-ზე</t>
  </si>
  <si>
    <t>ასფალტის ტრანსპორტირება  45 კმ-ზე</t>
  </si>
  <si>
    <t>ქვედა ფენის  ზედაპირის დამუშავება თხევადი ბიტუმით (1მ2-0,35კგ)</t>
  </si>
  <si>
    <t xml:space="preserve">ზედნადები ხარჯები </t>
  </si>
  <si>
    <t>გეგმიური დაგროვება</t>
  </si>
  <si>
    <t>დღგ</t>
  </si>
  <si>
    <t>სულ ჯამი</t>
  </si>
  <si>
    <t>გზის საფარის  ფუძის მოწყობა 0-40 ფრაქციული  ღორღით სისქით 10 სმ</t>
  </si>
  <si>
    <t>გრუნტის დატვირთვა ექსკავატორით V=0,5 მ3, ავტოთვითმცლელებზე</t>
  </si>
  <si>
    <t>არსებული საფარის მოყვანა პროფილზე ქვიშა ხრეშის დამატებით საშ 5 სმ სისქით</t>
  </si>
  <si>
    <t>გრუნტის ტრანსპორტირება ნაყარში 4 კმ-ზე</t>
  </si>
  <si>
    <t>ქვიშა-ხრეშის ტრანსპორტირება 4 კმ-ზე</t>
  </si>
  <si>
    <t>ღორღის ტრანპორტირება 4 კმ-ზე</t>
  </si>
  <si>
    <t>არსებული   თიხანარევი,  ზედმეტი გრუნტის  და დაზიანებული ასფალტის საფარის მოხსნა მექანიზირებული წესით h  საშ=10სმ</t>
  </si>
  <si>
    <t xml:space="preserve">სოფ. ქვაბისხევში ცენტრალური  მისასვლელი გზის  სარეაბილიტაციო  სამუშაოების </t>
  </si>
  <si>
    <t xml:space="preserve">გაუთვალისწინებელი სამუშაოები </t>
  </si>
  <si>
    <t>6-1-22</t>
  </si>
  <si>
    <t>ბეტონი მ B 22,5</t>
  </si>
  <si>
    <t>1,1-10</t>
  </si>
  <si>
    <t>არმატურა A-III  D-12</t>
  </si>
  <si>
    <t>კუთხოვანა 80*80*8</t>
  </si>
  <si>
    <t>გრძ.მ.</t>
  </si>
  <si>
    <t>კუთხოვანა 60*60*5</t>
  </si>
  <si>
    <t>საყალიბე ფარი</t>
  </si>
  <si>
    <t>ხე-მასალა</t>
  </si>
  <si>
    <t>ბეტონის ტრანსპორტირება 15 კმ-ზე</t>
  </si>
  <si>
    <t>რკ/ბეტონის  მონოლითური დახურული  არხების მოწყობა ცენტრში გადაკვეთაზე      (44 გ.მ)</t>
  </si>
  <si>
    <t xml:space="preserve">პრეტენდენტი </t>
  </si>
  <si>
    <t>ხელმოწერა და ბეჭედი</t>
  </si>
  <si>
    <t>ხ ა რ ჯ თ ა ღ რ ი ც ხ ვ ა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</si>
</sst>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"/>
  </numFmts>
  <fonts count="14" x14ac:knownFonts="1">
    <font>
      <sz val="11"/>
      <color rgb="FF000000"/>
      <name val="Calibri"/>
      <family val="2"/>
      <charset val="204"/>
    </font>
    <font>
      <b/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rgb="FF000000"/>
      <name val="Sylfaen"/>
      <family val="1"/>
      <charset val="204"/>
    </font>
    <font>
      <b/>
      <sz val="10"/>
      <color rgb="FF000000"/>
      <name val="Sylfaen"/>
      <family val="1"/>
    </font>
    <font>
      <sz val="10"/>
      <name val="Arial"/>
      <family val="2"/>
    </font>
    <font>
      <b/>
      <sz val="10"/>
      <name val="AcadNusx"/>
    </font>
    <font>
      <sz val="11"/>
      <color theme="1"/>
      <name val="AcadNusx"/>
    </font>
    <font>
      <sz val="10"/>
      <color theme="1"/>
      <name val="AcadNusx"/>
    </font>
    <font>
      <b/>
      <sz val="11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7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0" fontId="7" fillId="0" borderId="23" xfId="0" applyNumberFormat="1" applyFont="1" applyBorder="1" applyAlignment="1">
      <alignment horizontal="left" vertical="top" wrapText="1"/>
    </xf>
    <xf numFmtId="2" fontId="5" fillId="0" borderId="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2" fontId="2" fillId="0" borderId="0" xfId="0" applyNumberFormat="1" applyFont="1" applyAlignment="1">
      <alignment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9" fontId="5" fillId="0" borderId="3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9" fontId="5" fillId="0" borderId="2" xfId="0" applyNumberFormat="1" applyFont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vertical="center" wrapText="1"/>
    </xf>
    <xf numFmtId="0" fontId="0" fillId="0" borderId="35" xfId="0" applyBorder="1"/>
    <xf numFmtId="0" fontId="11" fillId="0" borderId="0" xfId="0" applyFont="1"/>
    <xf numFmtId="0" fontId="11" fillId="0" borderId="0" xfId="0" applyFont="1" applyAlignment="1"/>
    <xf numFmtId="1" fontId="5" fillId="0" borderId="16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wrapText="1"/>
    </xf>
    <xf numFmtId="49" fontId="13" fillId="3" borderId="18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wrapText="1"/>
    </xf>
    <xf numFmtId="0" fontId="8" fillId="3" borderId="18" xfId="0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9" fontId="8" fillId="3" borderId="18" xfId="0" applyNumberFormat="1" applyFont="1" applyFill="1" applyBorder="1" applyAlignment="1">
      <alignment wrapText="1"/>
    </xf>
    <xf numFmtId="1" fontId="8" fillId="3" borderId="24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120" zoomScaleNormal="120" zoomScaleSheetLayoutView="100" workbookViewId="0">
      <selection activeCell="H5" sqref="H5"/>
    </sheetView>
  </sheetViews>
  <sheetFormatPr defaultRowHeight="15" x14ac:dyDescent="0.25"/>
  <cols>
    <col min="1" max="1" width="4.140625" style="1" customWidth="1"/>
    <col min="2" max="2" width="9.5703125" style="1" customWidth="1"/>
    <col min="3" max="3" width="42.5703125" style="1" customWidth="1"/>
    <col min="4" max="4" width="8.28515625" style="1" customWidth="1"/>
    <col min="5" max="5" width="9" style="1" customWidth="1"/>
    <col min="6" max="6" width="9.42578125" style="1" bestFit="1" customWidth="1"/>
    <col min="7" max="7" width="6.140625" style="1" customWidth="1"/>
    <col min="8" max="8" width="7.85546875" style="1" customWidth="1"/>
    <col min="9" max="9" width="7.28515625" style="1" customWidth="1"/>
    <col min="10" max="10" width="9" style="1" customWidth="1"/>
    <col min="11" max="11" width="7.28515625" style="1" customWidth="1"/>
    <col min="12" max="12" width="10.140625" style="1" customWidth="1"/>
    <col min="13" max="13" width="10.7109375" style="1" bestFit="1" customWidth="1"/>
    <col min="14" max="14" width="13.140625" style="1" bestFit="1" customWidth="1"/>
    <col min="15" max="16384" width="9.140625" style="1"/>
  </cols>
  <sheetData>
    <row r="1" spans="1:13" ht="24.75" customHeight="1" x14ac:dyDescent="0.25">
      <c r="B1" s="120" t="s">
        <v>82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25.5" customHeight="1" thickBot="1" x14ac:dyDescent="0.35">
      <c r="A2" s="2"/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" ht="31.5" customHeight="1" x14ac:dyDescent="0.25">
      <c r="A3" s="122" t="s">
        <v>11</v>
      </c>
      <c r="B3" s="124" t="s">
        <v>12</v>
      </c>
      <c r="C3" s="126" t="s">
        <v>13</v>
      </c>
      <c r="D3" s="128" t="s">
        <v>14</v>
      </c>
      <c r="E3" s="126" t="s">
        <v>15</v>
      </c>
      <c r="F3" s="126"/>
      <c r="G3" s="126" t="s">
        <v>16</v>
      </c>
      <c r="H3" s="126"/>
      <c r="I3" s="126" t="s">
        <v>17</v>
      </c>
      <c r="J3" s="126"/>
      <c r="K3" s="126" t="s">
        <v>18</v>
      </c>
      <c r="L3" s="126"/>
      <c r="M3" s="146" t="s">
        <v>19</v>
      </c>
    </row>
    <row r="4" spans="1:13" ht="31.5" customHeight="1" thickBot="1" x14ac:dyDescent="0.3">
      <c r="A4" s="123"/>
      <c r="B4" s="125"/>
      <c r="C4" s="127"/>
      <c r="D4" s="129"/>
      <c r="E4" s="56" t="s">
        <v>20</v>
      </c>
      <c r="F4" s="56" t="s">
        <v>21</v>
      </c>
      <c r="G4" s="56" t="s">
        <v>22</v>
      </c>
      <c r="H4" s="56" t="s">
        <v>21</v>
      </c>
      <c r="I4" s="56" t="s">
        <v>22</v>
      </c>
      <c r="J4" s="56" t="s">
        <v>21</v>
      </c>
      <c r="K4" s="56" t="s">
        <v>22</v>
      </c>
      <c r="L4" s="56" t="s">
        <v>21</v>
      </c>
      <c r="M4" s="147"/>
    </row>
    <row r="5" spans="1:13" ht="15.75" thickBot="1" x14ac:dyDescent="0.3">
      <c r="A5" s="55">
        <v>1</v>
      </c>
      <c r="B5" s="57">
        <v>2</v>
      </c>
      <c r="C5" s="3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4">
        <v>13</v>
      </c>
    </row>
    <row r="6" spans="1:13" ht="45" x14ac:dyDescent="0.25">
      <c r="A6" s="148">
        <v>4</v>
      </c>
      <c r="B6" s="50" t="s">
        <v>84</v>
      </c>
      <c r="C6" s="18" t="s">
        <v>94</v>
      </c>
      <c r="D6" s="69" t="s">
        <v>23</v>
      </c>
      <c r="E6" s="72"/>
      <c r="F6" s="70">
        <v>6.16</v>
      </c>
      <c r="G6" s="71"/>
      <c r="H6" s="71">
        <f t="shared" ref="H6" si="0">SUM(H7:H14)</f>
        <v>0</v>
      </c>
      <c r="I6" s="71"/>
      <c r="J6" s="71">
        <f>SUM(J7:J14)</f>
        <v>0</v>
      </c>
      <c r="K6" s="71"/>
      <c r="L6" s="71">
        <f t="shared" ref="L6:M6" si="1">SUM(L7:L14)</f>
        <v>0</v>
      </c>
      <c r="M6" s="71">
        <f t="shared" si="1"/>
        <v>0</v>
      </c>
    </row>
    <row r="7" spans="1:13" ht="18.75" customHeight="1" x14ac:dyDescent="0.25">
      <c r="A7" s="149"/>
      <c r="B7" s="51"/>
      <c r="C7" s="15" t="s">
        <v>24</v>
      </c>
      <c r="D7" s="60" t="s">
        <v>25</v>
      </c>
      <c r="E7" s="21">
        <v>8.4</v>
      </c>
      <c r="F7" s="21">
        <f>E7*$F$6</f>
        <v>51.744000000000007</v>
      </c>
      <c r="G7" s="29"/>
      <c r="H7" s="6">
        <f t="shared" ref="H7" si="2">G7*F7</f>
        <v>0</v>
      </c>
      <c r="I7" s="6"/>
      <c r="J7" s="6"/>
      <c r="K7" s="6"/>
      <c r="L7" s="6"/>
      <c r="M7" s="7">
        <f t="shared" ref="M7:M14" si="3">L7+J7+H7</f>
        <v>0</v>
      </c>
    </row>
    <row r="8" spans="1:13" ht="18.75" customHeight="1" x14ac:dyDescent="0.25">
      <c r="A8" s="149"/>
      <c r="B8" s="51"/>
      <c r="C8" s="67" t="s">
        <v>85</v>
      </c>
      <c r="D8" s="43" t="s">
        <v>23</v>
      </c>
      <c r="E8" s="27">
        <v>1.02</v>
      </c>
      <c r="F8" s="21">
        <f t="shared" ref="F8:F14" si="4">E8*$F$6</f>
        <v>6.2831999999999999</v>
      </c>
      <c r="G8" s="6"/>
      <c r="H8" s="6"/>
      <c r="I8" s="6"/>
      <c r="J8" s="6">
        <f>I8*F8</f>
        <v>0</v>
      </c>
      <c r="K8" s="6"/>
      <c r="L8" s="6"/>
      <c r="M8" s="7">
        <f t="shared" si="3"/>
        <v>0</v>
      </c>
    </row>
    <row r="9" spans="1:13" ht="18.75" customHeight="1" x14ac:dyDescent="0.25">
      <c r="A9" s="149"/>
      <c r="B9" s="51" t="s">
        <v>86</v>
      </c>
      <c r="C9" s="62" t="s">
        <v>87</v>
      </c>
      <c r="D9" s="61" t="s">
        <v>10</v>
      </c>
      <c r="E9" s="61">
        <v>0.252</v>
      </c>
      <c r="F9" s="21">
        <f t="shared" si="4"/>
        <v>1.5523200000000001</v>
      </c>
      <c r="G9" s="6"/>
      <c r="H9" s="6"/>
      <c r="I9" s="6"/>
      <c r="J9" s="6">
        <f t="shared" ref="J9:J13" si="5">I9*F9</f>
        <v>0</v>
      </c>
      <c r="K9" s="6"/>
      <c r="L9" s="6"/>
      <c r="M9" s="7">
        <f t="shared" si="3"/>
        <v>0</v>
      </c>
    </row>
    <row r="10" spans="1:13" ht="18.75" customHeight="1" x14ac:dyDescent="0.25">
      <c r="A10" s="149"/>
      <c r="B10" s="51"/>
      <c r="C10" s="15" t="s">
        <v>88</v>
      </c>
      <c r="D10" s="53" t="s">
        <v>89</v>
      </c>
      <c r="E10" s="27">
        <v>88</v>
      </c>
      <c r="F10" s="21">
        <f>E10</f>
        <v>88</v>
      </c>
      <c r="G10" s="6"/>
      <c r="H10" s="6"/>
      <c r="I10" s="6"/>
      <c r="J10" s="6">
        <f t="shared" si="5"/>
        <v>0</v>
      </c>
      <c r="K10" s="6"/>
      <c r="L10" s="6"/>
      <c r="M10" s="7">
        <f t="shared" si="3"/>
        <v>0</v>
      </c>
    </row>
    <row r="11" spans="1:13" ht="18.75" customHeight="1" x14ac:dyDescent="0.25">
      <c r="A11" s="149"/>
      <c r="B11" s="51"/>
      <c r="C11" s="15" t="s">
        <v>90</v>
      </c>
      <c r="D11" s="53" t="s">
        <v>89</v>
      </c>
      <c r="E11" s="27">
        <v>140.80000000000001</v>
      </c>
      <c r="F11" s="21">
        <v>140.80000000000001</v>
      </c>
      <c r="G11" s="6"/>
      <c r="H11" s="6"/>
      <c r="I11" s="6"/>
      <c r="J11" s="6">
        <f t="shared" si="5"/>
        <v>0</v>
      </c>
      <c r="K11" s="6"/>
      <c r="L11" s="6"/>
      <c r="M11" s="7">
        <f t="shared" si="3"/>
        <v>0</v>
      </c>
    </row>
    <row r="12" spans="1:13" ht="18.75" customHeight="1" x14ac:dyDescent="0.25">
      <c r="A12" s="149"/>
      <c r="B12" s="51"/>
      <c r="C12" s="15" t="s">
        <v>91</v>
      </c>
      <c r="D12" s="53" t="s">
        <v>33</v>
      </c>
      <c r="E12" s="27">
        <v>7.2</v>
      </c>
      <c r="F12" s="21">
        <f t="shared" si="4"/>
        <v>44.352000000000004</v>
      </c>
      <c r="G12" s="6"/>
      <c r="H12" s="6"/>
      <c r="I12" s="6"/>
      <c r="J12" s="6">
        <f t="shared" si="5"/>
        <v>0</v>
      </c>
      <c r="K12" s="6"/>
      <c r="L12" s="6"/>
      <c r="M12" s="7">
        <f t="shared" si="3"/>
        <v>0</v>
      </c>
    </row>
    <row r="13" spans="1:13" ht="18.75" customHeight="1" x14ac:dyDescent="0.25">
      <c r="A13" s="149"/>
      <c r="B13" s="51"/>
      <c r="C13" s="15" t="s">
        <v>92</v>
      </c>
      <c r="D13" s="53" t="s">
        <v>23</v>
      </c>
      <c r="E13" s="27">
        <v>1.14E-2</v>
      </c>
      <c r="F13" s="21">
        <f t="shared" si="4"/>
        <v>7.0224000000000009E-2</v>
      </c>
      <c r="G13" s="6"/>
      <c r="H13" s="6"/>
      <c r="I13" s="6"/>
      <c r="J13" s="6">
        <f t="shared" si="5"/>
        <v>0</v>
      </c>
      <c r="K13" s="6"/>
      <c r="L13" s="6"/>
      <c r="M13" s="7">
        <f t="shared" si="3"/>
        <v>0</v>
      </c>
    </row>
    <row r="14" spans="1:13" ht="18.75" customHeight="1" thickBot="1" x14ac:dyDescent="0.3">
      <c r="A14" s="150"/>
      <c r="B14" s="52"/>
      <c r="C14" s="45" t="s">
        <v>93</v>
      </c>
      <c r="D14" s="59" t="s">
        <v>10</v>
      </c>
      <c r="E14" s="28">
        <v>2.4</v>
      </c>
      <c r="F14" s="22">
        <f t="shared" si="4"/>
        <v>14.783999999999999</v>
      </c>
      <c r="G14" s="10"/>
      <c r="H14" s="10"/>
      <c r="I14" s="10"/>
      <c r="J14" s="10"/>
      <c r="K14" s="10"/>
      <c r="L14" s="10">
        <f>K14*F14</f>
        <v>0</v>
      </c>
      <c r="M14" s="11">
        <f t="shared" si="3"/>
        <v>0</v>
      </c>
    </row>
    <row r="15" spans="1:13" ht="60" x14ac:dyDescent="0.25">
      <c r="A15" s="136">
        <v>8</v>
      </c>
      <c r="B15" s="130" t="s">
        <v>66</v>
      </c>
      <c r="C15" s="64" t="s">
        <v>81</v>
      </c>
      <c r="D15" s="69" t="s">
        <v>23</v>
      </c>
      <c r="E15" s="69"/>
      <c r="F15" s="70">
        <v>223.4</v>
      </c>
      <c r="G15" s="71"/>
      <c r="H15" s="71">
        <f>SUM(H16:H18)</f>
        <v>0</v>
      </c>
      <c r="I15" s="71"/>
      <c r="J15" s="71"/>
      <c r="K15" s="71"/>
      <c r="L15" s="71">
        <f t="shared" ref="L15:M15" si="6">SUM(L16:L18)</f>
        <v>0</v>
      </c>
      <c r="M15" s="71">
        <f t="shared" si="6"/>
        <v>0</v>
      </c>
    </row>
    <row r="16" spans="1:13" ht="21.75" customHeight="1" x14ac:dyDescent="0.25">
      <c r="A16" s="137"/>
      <c r="B16" s="131"/>
      <c r="C16" s="15" t="s">
        <v>24</v>
      </c>
      <c r="D16" s="53" t="s">
        <v>25</v>
      </c>
      <c r="E16" s="21">
        <v>0.02</v>
      </c>
      <c r="F16" s="6">
        <f>E16*$F$15</f>
        <v>4.468</v>
      </c>
      <c r="G16" s="6"/>
      <c r="H16" s="6">
        <f>G16*F16</f>
        <v>0</v>
      </c>
      <c r="I16" s="6"/>
      <c r="J16" s="6"/>
      <c r="K16" s="6"/>
      <c r="L16" s="6"/>
      <c r="M16" s="7">
        <f>L16+J16+H16</f>
        <v>0</v>
      </c>
    </row>
    <row r="17" spans="1:13" ht="21.75" customHeight="1" x14ac:dyDescent="0.25">
      <c r="A17" s="137"/>
      <c r="B17" s="131"/>
      <c r="C17" s="8" t="s">
        <v>26</v>
      </c>
      <c r="D17" s="53" t="s">
        <v>27</v>
      </c>
      <c r="E17" s="21">
        <v>4.48E-2</v>
      </c>
      <c r="F17" s="6">
        <f>E17*$F$15</f>
        <v>10.008319999999999</v>
      </c>
      <c r="G17" s="6"/>
      <c r="H17" s="6"/>
      <c r="I17" s="6"/>
      <c r="J17" s="6"/>
      <c r="K17" s="6"/>
      <c r="L17" s="6">
        <f>K17*F17</f>
        <v>0</v>
      </c>
      <c r="M17" s="7">
        <f>L17+J17+H17</f>
        <v>0</v>
      </c>
    </row>
    <row r="18" spans="1:13" ht="21.75" customHeight="1" thickBot="1" x14ac:dyDescent="0.3">
      <c r="A18" s="138"/>
      <c r="B18" s="132"/>
      <c r="C18" s="45" t="s">
        <v>28</v>
      </c>
      <c r="D18" s="56" t="s">
        <v>29</v>
      </c>
      <c r="E18" s="22">
        <v>2.0999999999999999E-3</v>
      </c>
      <c r="F18" s="10">
        <f>E18*$F$15</f>
        <v>0.46914</v>
      </c>
      <c r="G18" s="10"/>
      <c r="H18" s="10"/>
      <c r="I18" s="10"/>
      <c r="J18" s="10"/>
      <c r="K18" s="10"/>
      <c r="L18" s="10"/>
      <c r="M18" s="11">
        <f t="shared" ref="M18:M68" si="7">L18+J18+H18</f>
        <v>0</v>
      </c>
    </row>
    <row r="19" spans="1:13" ht="36.75" customHeight="1" x14ac:dyDescent="0.25">
      <c r="A19" s="151">
        <v>9</v>
      </c>
      <c r="B19" s="154" t="s">
        <v>30</v>
      </c>
      <c r="C19" s="65" t="s">
        <v>76</v>
      </c>
      <c r="D19" s="73" t="s">
        <v>23</v>
      </c>
      <c r="E19" s="73"/>
      <c r="F19" s="74">
        <v>223.4</v>
      </c>
      <c r="G19" s="75"/>
      <c r="H19" s="75">
        <f>SUM(H20:H22)</f>
        <v>0</v>
      </c>
      <c r="I19" s="75"/>
      <c r="J19" s="75">
        <f t="shared" ref="J19:M19" si="8">SUM(J20:J22)</f>
        <v>0</v>
      </c>
      <c r="K19" s="75"/>
      <c r="L19" s="75">
        <f t="shared" si="8"/>
        <v>0</v>
      </c>
      <c r="M19" s="75">
        <f t="shared" si="8"/>
        <v>0</v>
      </c>
    </row>
    <row r="20" spans="1:13" ht="24" customHeight="1" x14ac:dyDescent="0.25">
      <c r="A20" s="152"/>
      <c r="B20" s="154"/>
      <c r="C20" s="5" t="s">
        <v>24</v>
      </c>
      <c r="D20" s="53" t="s">
        <v>25</v>
      </c>
      <c r="E20" s="21">
        <v>0.02</v>
      </c>
      <c r="F20" s="21">
        <f>E20*$F$19</f>
        <v>4.468</v>
      </c>
      <c r="G20" s="6"/>
      <c r="H20" s="6">
        <f t="shared" ref="H20:H61" si="9">G20*F20</f>
        <v>0</v>
      </c>
      <c r="I20" s="6"/>
      <c r="J20" s="6"/>
      <c r="K20" s="6"/>
      <c r="L20" s="6"/>
      <c r="M20" s="7">
        <f t="shared" si="7"/>
        <v>0</v>
      </c>
    </row>
    <row r="21" spans="1:13" ht="19.5" customHeight="1" x14ac:dyDescent="0.25">
      <c r="A21" s="152"/>
      <c r="B21" s="155"/>
      <c r="C21" s="5" t="s">
        <v>31</v>
      </c>
      <c r="D21" s="53" t="s">
        <v>27</v>
      </c>
      <c r="E21" s="21">
        <v>4.48E-2</v>
      </c>
      <c r="F21" s="21">
        <f>E21*$F$19</f>
        <v>10.008319999999999</v>
      </c>
      <c r="G21" s="6"/>
      <c r="H21" s="6"/>
      <c r="I21" s="6"/>
      <c r="J21" s="6"/>
      <c r="K21" s="6"/>
      <c r="L21" s="6">
        <f t="shared" ref="L21:L68" si="10">K21*F21</f>
        <v>0</v>
      </c>
      <c r="M21" s="7">
        <f t="shared" si="7"/>
        <v>0</v>
      </c>
    </row>
    <row r="22" spans="1:13" ht="23.25" customHeight="1" thickBot="1" x14ac:dyDescent="0.3">
      <c r="A22" s="153"/>
      <c r="B22" s="42"/>
      <c r="C22" s="9" t="s">
        <v>28</v>
      </c>
      <c r="D22" s="56" t="s">
        <v>29</v>
      </c>
      <c r="E22" s="22">
        <v>2.0999999999999999E-3</v>
      </c>
      <c r="F22" s="22">
        <f>E22*$F$19</f>
        <v>0.46914</v>
      </c>
      <c r="G22" s="10"/>
      <c r="H22" s="10"/>
      <c r="I22" s="10"/>
      <c r="J22" s="10"/>
      <c r="K22" s="10"/>
      <c r="L22" s="10"/>
      <c r="M22" s="11"/>
    </row>
    <row r="23" spans="1:13" ht="22.5" customHeight="1" thickBot="1" x14ac:dyDescent="0.3">
      <c r="A23" s="12"/>
      <c r="B23" s="84" t="s">
        <v>32</v>
      </c>
      <c r="C23" s="85" t="s">
        <v>78</v>
      </c>
      <c r="D23" s="76" t="s">
        <v>10</v>
      </c>
      <c r="E23" s="77">
        <v>1.5</v>
      </c>
      <c r="F23" s="78">
        <f>E23*F19</f>
        <v>335.1</v>
      </c>
      <c r="G23" s="78"/>
      <c r="H23" s="78"/>
      <c r="I23" s="78"/>
      <c r="J23" s="78"/>
      <c r="K23" s="78"/>
      <c r="L23" s="78">
        <f t="shared" si="10"/>
        <v>0</v>
      </c>
      <c r="M23" s="79">
        <f t="shared" si="7"/>
        <v>0</v>
      </c>
    </row>
    <row r="24" spans="1:13" ht="45" x14ac:dyDescent="0.25">
      <c r="A24" s="143">
        <v>10</v>
      </c>
      <c r="B24" s="50" t="s">
        <v>9</v>
      </c>
      <c r="C24" s="18" t="s">
        <v>77</v>
      </c>
      <c r="D24" s="69" t="s">
        <v>33</v>
      </c>
      <c r="E24" s="86"/>
      <c r="F24" s="70">
        <v>2234</v>
      </c>
      <c r="G24" s="71"/>
      <c r="H24" s="71">
        <f>SUM(H25:H31)</f>
        <v>0</v>
      </c>
      <c r="I24" s="71"/>
      <c r="J24" s="71">
        <f t="shared" ref="J24:M24" si="11">SUM(J25:J31)</f>
        <v>0</v>
      </c>
      <c r="K24" s="71"/>
      <c r="L24" s="71">
        <f t="shared" si="11"/>
        <v>0</v>
      </c>
      <c r="M24" s="71">
        <f t="shared" si="11"/>
        <v>0</v>
      </c>
    </row>
    <row r="25" spans="1:13" ht="17.25" customHeight="1" x14ac:dyDescent="0.25">
      <c r="A25" s="144"/>
      <c r="B25" s="51"/>
      <c r="C25" s="8" t="s">
        <v>24</v>
      </c>
      <c r="D25" s="53" t="s">
        <v>25</v>
      </c>
      <c r="E25" s="24">
        <v>3.2099999999999997E-2</v>
      </c>
      <c r="F25" s="21">
        <f>E25*$F$24</f>
        <v>71.711399999999998</v>
      </c>
      <c r="G25" s="6"/>
      <c r="H25" s="6">
        <f t="shared" si="9"/>
        <v>0</v>
      </c>
      <c r="I25" s="6"/>
      <c r="J25" s="6"/>
      <c r="K25" s="6"/>
      <c r="L25" s="6">
        <f t="shared" si="10"/>
        <v>0</v>
      </c>
      <c r="M25" s="7">
        <f t="shared" si="7"/>
        <v>0</v>
      </c>
    </row>
    <row r="26" spans="1:13" ht="17.25" customHeight="1" x14ac:dyDescent="0.25">
      <c r="A26" s="144"/>
      <c r="B26" s="32" t="s">
        <v>34</v>
      </c>
      <c r="C26" s="15" t="s">
        <v>65</v>
      </c>
      <c r="D26" s="53" t="s">
        <v>27</v>
      </c>
      <c r="E26" s="24">
        <v>2.65E-3</v>
      </c>
      <c r="F26" s="25">
        <f t="shared" ref="F26:F31" si="12">E26*$F$24</f>
        <v>5.9200999999999997</v>
      </c>
      <c r="G26" s="6"/>
      <c r="H26" s="6"/>
      <c r="I26" s="6"/>
      <c r="J26" s="6"/>
      <c r="K26" s="6"/>
      <c r="L26" s="6">
        <f t="shared" si="10"/>
        <v>0</v>
      </c>
      <c r="M26" s="7">
        <f t="shared" si="7"/>
        <v>0</v>
      </c>
    </row>
    <row r="27" spans="1:13" ht="17.25" customHeight="1" x14ac:dyDescent="0.25">
      <c r="A27" s="144"/>
      <c r="B27" s="32" t="s">
        <v>35</v>
      </c>
      <c r="C27" s="8" t="s">
        <v>44</v>
      </c>
      <c r="D27" s="53" t="s">
        <v>27</v>
      </c>
      <c r="E27" s="24">
        <v>4.5279999999999999E-3</v>
      </c>
      <c r="F27" s="21">
        <f t="shared" si="12"/>
        <v>10.115551999999999</v>
      </c>
      <c r="G27" s="6"/>
      <c r="H27" s="6"/>
      <c r="I27" s="6"/>
      <c r="J27" s="6"/>
      <c r="K27" s="6"/>
      <c r="L27" s="6">
        <f t="shared" si="10"/>
        <v>0</v>
      </c>
      <c r="M27" s="7">
        <f t="shared" si="7"/>
        <v>0</v>
      </c>
    </row>
    <row r="28" spans="1:13" ht="17.25" customHeight="1" x14ac:dyDescent="0.25">
      <c r="A28" s="144"/>
      <c r="B28" s="32" t="s">
        <v>36</v>
      </c>
      <c r="C28" s="8" t="s">
        <v>45</v>
      </c>
      <c r="D28" s="53" t="s">
        <v>27</v>
      </c>
      <c r="E28" s="24">
        <v>7.1000000000000002E-4</v>
      </c>
      <c r="F28" s="21">
        <f t="shared" si="12"/>
        <v>1.5861400000000001</v>
      </c>
      <c r="G28" s="6"/>
      <c r="H28" s="6"/>
      <c r="I28" s="6"/>
      <c r="J28" s="6"/>
      <c r="K28" s="6"/>
      <c r="L28" s="6">
        <f t="shared" si="10"/>
        <v>0</v>
      </c>
      <c r="M28" s="7">
        <f t="shared" si="7"/>
        <v>0</v>
      </c>
    </row>
    <row r="29" spans="1:13" ht="17.25" customHeight="1" x14ac:dyDescent="0.25">
      <c r="A29" s="144"/>
      <c r="B29" s="32" t="s">
        <v>37</v>
      </c>
      <c r="C29" s="15" t="s">
        <v>38</v>
      </c>
      <c r="D29" s="53" t="s">
        <v>27</v>
      </c>
      <c r="E29" s="24">
        <v>2.0999999999999999E-3</v>
      </c>
      <c r="F29" s="21">
        <f t="shared" si="12"/>
        <v>4.6913999999999998</v>
      </c>
      <c r="G29" s="6"/>
      <c r="H29" s="6"/>
      <c r="I29" s="6"/>
      <c r="J29" s="6"/>
      <c r="K29" s="6"/>
      <c r="L29" s="6">
        <f t="shared" si="10"/>
        <v>0</v>
      </c>
      <c r="M29" s="7">
        <f t="shared" si="7"/>
        <v>0</v>
      </c>
    </row>
    <row r="30" spans="1:13" ht="17.25" customHeight="1" x14ac:dyDescent="0.25">
      <c r="A30" s="144"/>
      <c r="B30" s="32"/>
      <c r="C30" s="8" t="s">
        <v>39</v>
      </c>
      <c r="D30" s="53" t="s">
        <v>40</v>
      </c>
      <c r="E30" s="24">
        <v>1.4999999999999999E-2</v>
      </c>
      <c r="F30" s="21">
        <f t="shared" si="12"/>
        <v>33.51</v>
      </c>
      <c r="G30" s="6"/>
      <c r="H30" s="6"/>
      <c r="I30" s="6"/>
      <c r="J30" s="6"/>
      <c r="K30" s="6"/>
      <c r="L30" s="6"/>
      <c r="M30" s="7"/>
    </row>
    <row r="31" spans="1:13" ht="15.75" thickBot="1" x14ac:dyDescent="0.3">
      <c r="A31" s="145"/>
      <c r="B31" s="39" t="s">
        <v>8</v>
      </c>
      <c r="C31" s="16" t="s">
        <v>41</v>
      </c>
      <c r="D31" s="56" t="s">
        <v>40</v>
      </c>
      <c r="E31" s="26">
        <v>6.2E-2</v>
      </c>
      <c r="F31" s="22">
        <f t="shared" si="12"/>
        <v>138.50800000000001</v>
      </c>
      <c r="G31" s="10"/>
      <c r="H31" s="10"/>
      <c r="I31" s="10"/>
      <c r="J31" s="10">
        <f t="shared" ref="J31:J66" si="13">I31*F31</f>
        <v>0</v>
      </c>
      <c r="K31" s="10"/>
      <c r="L31" s="10"/>
      <c r="M31" s="11">
        <f t="shared" si="7"/>
        <v>0</v>
      </c>
    </row>
    <row r="32" spans="1:13" ht="15.75" thickBot="1" x14ac:dyDescent="0.3">
      <c r="A32" s="40"/>
      <c r="B32" s="80" t="s">
        <v>32</v>
      </c>
      <c r="C32" s="81" t="s">
        <v>79</v>
      </c>
      <c r="D32" s="76" t="s">
        <v>10</v>
      </c>
      <c r="E32" s="82">
        <v>9.2999999999999999E-2</v>
      </c>
      <c r="F32" s="83">
        <f>E32*$F$24</f>
        <v>207.762</v>
      </c>
      <c r="G32" s="78"/>
      <c r="H32" s="78"/>
      <c r="I32" s="78"/>
      <c r="J32" s="78"/>
      <c r="K32" s="78"/>
      <c r="L32" s="78">
        <f t="shared" si="10"/>
        <v>0</v>
      </c>
      <c r="M32" s="79">
        <f t="shared" si="7"/>
        <v>0</v>
      </c>
    </row>
    <row r="33" spans="1:13" ht="30.75" customHeight="1" x14ac:dyDescent="0.25">
      <c r="A33" s="136">
        <v>11</v>
      </c>
      <c r="B33" s="130" t="s">
        <v>2</v>
      </c>
      <c r="C33" s="18" t="s">
        <v>75</v>
      </c>
      <c r="D33" s="69" t="s">
        <v>33</v>
      </c>
      <c r="E33" s="86"/>
      <c r="F33" s="70">
        <v>2234</v>
      </c>
      <c r="G33" s="71"/>
      <c r="H33" s="71">
        <f>SUM(H34:H43)</f>
        <v>0</v>
      </c>
      <c r="I33" s="71"/>
      <c r="J33" s="71">
        <f t="shared" ref="J33:M33" si="14">SUM(J34:J43)</f>
        <v>0</v>
      </c>
      <c r="K33" s="71"/>
      <c r="L33" s="71">
        <f t="shared" si="14"/>
        <v>0</v>
      </c>
      <c r="M33" s="71">
        <f t="shared" si="14"/>
        <v>0</v>
      </c>
    </row>
    <row r="34" spans="1:13" x14ac:dyDescent="0.25">
      <c r="A34" s="137"/>
      <c r="B34" s="131"/>
      <c r="C34" s="8" t="s">
        <v>42</v>
      </c>
      <c r="D34" s="53" t="s">
        <v>25</v>
      </c>
      <c r="E34" s="24">
        <v>3.3000000000000002E-2</v>
      </c>
      <c r="F34" s="27">
        <f t="shared" ref="F34:F40" si="15">E34*$F$33</f>
        <v>73.722000000000008</v>
      </c>
      <c r="G34" s="6"/>
      <c r="H34" s="6">
        <f t="shared" si="9"/>
        <v>0</v>
      </c>
      <c r="I34" s="6"/>
      <c r="J34" s="6"/>
      <c r="K34" s="6"/>
      <c r="L34" s="6"/>
      <c r="M34" s="7">
        <f t="shared" si="7"/>
        <v>0</v>
      </c>
    </row>
    <row r="35" spans="1:13" x14ac:dyDescent="0.25">
      <c r="A35" s="137"/>
      <c r="B35" s="131"/>
      <c r="C35" s="8" t="s">
        <v>43</v>
      </c>
      <c r="D35" s="53" t="s">
        <v>27</v>
      </c>
      <c r="E35" s="24">
        <v>4.2000000000000002E-4</v>
      </c>
      <c r="F35" s="27">
        <f t="shared" si="15"/>
        <v>0.93828</v>
      </c>
      <c r="G35" s="6"/>
      <c r="H35" s="6"/>
      <c r="I35" s="6"/>
      <c r="J35" s="6"/>
      <c r="K35" s="6"/>
      <c r="L35" s="6">
        <f t="shared" si="10"/>
        <v>0</v>
      </c>
      <c r="M35" s="7">
        <f t="shared" si="7"/>
        <v>0</v>
      </c>
    </row>
    <row r="36" spans="1:13" x14ac:dyDescent="0.25">
      <c r="A36" s="137"/>
      <c r="B36" s="131"/>
      <c r="C36" s="8" t="s">
        <v>26</v>
      </c>
      <c r="D36" s="53" t="s">
        <v>27</v>
      </c>
      <c r="E36" s="24">
        <v>2.5799999999999998E-3</v>
      </c>
      <c r="F36" s="27">
        <f t="shared" si="15"/>
        <v>5.7637199999999993</v>
      </c>
      <c r="G36" s="6"/>
      <c r="H36" s="6"/>
      <c r="I36" s="6"/>
      <c r="J36" s="6"/>
      <c r="K36" s="6"/>
      <c r="L36" s="6">
        <f t="shared" si="10"/>
        <v>0</v>
      </c>
      <c r="M36" s="7">
        <f t="shared" si="7"/>
        <v>0</v>
      </c>
    </row>
    <row r="37" spans="1:13" x14ac:dyDescent="0.25">
      <c r="A37" s="137"/>
      <c r="B37" s="131"/>
      <c r="C37" s="8" t="s">
        <v>44</v>
      </c>
      <c r="D37" s="53" t="s">
        <v>27</v>
      </c>
      <c r="E37" s="24">
        <v>1.12E-2</v>
      </c>
      <c r="F37" s="27">
        <f t="shared" si="15"/>
        <v>25.020800000000001</v>
      </c>
      <c r="G37" s="6"/>
      <c r="H37" s="6"/>
      <c r="I37" s="6"/>
      <c r="J37" s="6"/>
      <c r="K37" s="6"/>
      <c r="L37" s="6">
        <f t="shared" si="10"/>
        <v>0</v>
      </c>
      <c r="M37" s="7">
        <f t="shared" si="7"/>
        <v>0</v>
      </c>
    </row>
    <row r="38" spans="1:13" x14ac:dyDescent="0.25">
      <c r="A38" s="137"/>
      <c r="B38" s="131"/>
      <c r="C38" s="8" t="s">
        <v>45</v>
      </c>
      <c r="D38" s="53" t="s">
        <v>27</v>
      </c>
      <c r="E38" s="24">
        <v>2.4799999999999999E-2</v>
      </c>
      <c r="F38" s="27">
        <f t="shared" si="15"/>
        <v>55.403199999999998</v>
      </c>
      <c r="G38" s="6"/>
      <c r="H38" s="6"/>
      <c r="I38" s="6"/>
      <c r="J38" s="6"/>
      <c r="K38" s="6"/>
      <c r="L38" s="6">
        <f t="shared" si="10"/>
        <v>0</v>
      </c>
      <c r="M38" s="7">
        <f t="shared" si="7"/>
        <v>0</v>
      </c>
    </row>
    <row r="39" spans="1:13" x14ac:dyDescent="0.25">
      <c r="A39" s="137"/>
      <c r="B39" s="131"/>
      <c r="C39" s="8" t="s">
        <v>46</v>
      </c>
      <c r="D39" s="53" t="s">
        <v>27</v>
      </c>
      <c r="E39" s="24">
        <v>4.1399999999999996E-3</v>
      </c>
      <c r="F39" s="27">
        <f t="shared" si="15"/>
        <v>9.248759999999999</v>
      </c>
      <c r="G39" s="6"/>
      <c r="H39" s="6"/>
      <c r="I39" s="6"/>
      <c r="J39" s="6"/>
      <c r="K39" s="6"/>
      <c r="L39" s="6">
        <f t="shared" si="10"/>
        <v>0</v>
      </c>
      <c r="M39" s="7">
        <f t="shared" si="7"/>
        <v>0</v>
      </c>
    </row>
    <row r="40" spans="1:13" x14ac:dyDescent="0.25">
      <c r="A40" s="137"/>
      <c r="B40" s="131"/>
      <c r="C40" s="8" t="s">
        <v>47</v>
      </c>
      <c r="D40" s="53" t="s">
        <v>27</v>
      </c>
      <c r="E40" s="24">
        <v>5.2999999999999998E-4</v>
      </c>
      <c r="F40" s="27">
        <f t="shared" si="15"/>
        <v>1.1840199999999999</v>
      </c>
      <c r="G40" s="6"/>
      <c r="H40" s="6"/>
      <c r="I40" s="6"/>
      <c r="J40" s="6"/>
      <c r="K40" s="6"/>
      <c r="L40" s="6">
        <f t="shared" si="10"/>
        <v>0</v>
      </c>
      <c r="M40" s="7">
        <f t="shared" si="7"/>
        <v>0</v>
      </c>
    </row>
    <row r="41" spans="1:13" x14ac:dyDescent="0.25">
      <c r="A41" s="137"/>
      <c r="B41" s="131"/>
      <c r="C41" s="53" t="s">
        <v>48</v>
      </c>
      <c r="D41" s="17"/>
      <c r="E41" s="53"/>
      <c r="F41" s="27"/>
      <c r="G41" s="6"/>
      <c r="H41" s="6"/>
      <c r="I41" s="6"/>
      <c r="J41" s="6"/>
      <c r="K41" s="6"/>
      <c r="L41" s="6"/>
      <c r="M41" s="7">
        <f t="shared" si="7"/>
        <v>0</v>
      </c>
    </row>
    <row r="42" spans="1:13" x14ac:dyDescent="0.25">
      <c r="A42" s="137"/>
      <c r="B42" s="131"/>
      <c r="C42" s="8" t="s">
        <v>49</v>
      </c>
      <c r="D42" s="53" t="s">
        <v>40</v>
      </c>
      <c r="E42" s="24">
        <v>0.124</v>
      </c>
      <c r="F42" s="27">
        <f>E42*$F$33</f>
        <v>277.01600000000002</v>
      </c>
      <c r="G42" s="6"/>
      <c r="H42" s="6"/>
      <c r="I42" s="6"/>
      <c r="J42" s="6">
        <f>I42*F42</f>
        <v>0</v>
      </c>
      <c r="K42" s="6"/>
      <c r="L42" s="6"/>
      <c r="M42" s="7">
        <f t="shared" si="7"/>
        <v>0</v>
      </c>
    </row>
    <row r="43" spans="1:13" ht="15.75" thickBot="1" x14ac:dyDescent="0.3">
      <c r="A43" s="138"/>
      <c r="B43" s="132"/>
      <c r="C43" s="16" t="s">
        <v>50</v>
      </c>
      <c r="D43" s="56" t="s">
        <v>40</v>
      </c>
      <c r="E43" s="26">
        <v>0.03</v>
      </c>
      <c r="F43" s="28">
        <f>E43*$F$33</f>
        <v>67.02</v>
      </c>
      <c r="G43" s="10"/>
      <c r="H43" s="10"/>
      <c r="I43" s="10"/>
      <c r="J43" s="10"/>
      <c r="K43" s="10"/>
      <c r="L43" s="10"/>
      <c r="M43" s="7"/>
    </row>
    <row r="44" spans="1:13" ht="15.75" thickBot="1" x14ac:dyDescent="0.3">
      <c r="A44" s="36"/>
      <c r="B44" s="37" t="s">
        <v>32</v>
      </c>
      <c r="C44" s="81" t="s">
        <v>80</v>
      </c>
      <c r="D44" s="76" t="s">
        <v>10</v>
      </c>
      <c r="E44" s="82">
        <v>0.186</v>
      </c>
      <c r="F44" s="87">
        <f>E44*F33*1.55</f>
        <v>644.06220000000008</v>
      </c>
      <c r="G44" s="78"/>
      <c r="H44" s="78"/>
      <c r="I44" s="78"/>
      <c r="J44" s="78"/>
      <c r="K44" s="78"/>
      <c r="L44" s="78">
        <f t="shared" si="10"/>
        <v>0</v>
      </c>
      <c r="M44" s="79">
        <f t="shared" si="7"/>
        <v>0</v>
      </c>
    </row>
    <row r="45" spans="1:13" ht="30" x14ac:dyDescent="0.25">
      <c r="A45" s="133">
        <v>12</v>
      </c>
      <c r="B45" s="50" t="s">
        <v>1</v>
      </c>
      <c r="C45" s="18" t="s">
        <v>67</v>
      </c>
      <c r="D45" s="69" t="s">
        <v>10</v>
      </c>
      <c r="E45" s="69"/>
      <c r="F45" s="88">
        <v>1.5638000000000001</v>
      </c>
      <c r="G45" s="71"/>
      <c r="H45" s="71">
        <f>SUM(H46:H47)</f>
        <v>0</v>
      </c>
      <c r="I45" s="71"/>
      <c r="J45" s="71">
        <f t="shared" ref="J45:M45" si="16">SUM(J46:J47)</f>
        <v>0</v>
      </c>
      <c r="K45" s="71"/>
      <c r="L45" s="71">
        <f t="shared" si="16"/>
        <v>0</v>
      </c>
      <c r="M45" s="71">
        <f t="shared" si="16"/>
        <v>0</v>
      </c>
    </row>
    <row r="46" spans="1:13" x14ac:dyDescent="0.25">
      <c r="A46" s="134"/>
      <c r="B46" s="51" t="s">
        <v>51</v>
      </c>
      <c r="C46" s="8" t="s">
        <v>52</v>
      </c>
      <c r="D46" s="8" t="s">
        <v>27</v>
      </c>
      <c r="E46" s="53">
        <v>0.3</v>
      </c>
      <c r="F46" s="29">
        <f>E46*$F$45</f>
        <v>0.46914</v>
      </c>
      <c r="G46" s="6"/>
      <c r="H46" s="6"/>
      <c r="I46" s="6"/>
      <c r="J46" s="6"/>
      <c r="K46" s="6"/>
      <c r="L46" s="6">
        <f t="shared" si="10"/>
        <v>0</v>
      </c>
      <c r="M46" s="7">
        <f t="shared" si="7"/>
        <v>0</v>
      </c>
    </row>
    <row r="47" spans="1:13" ht="15.75" thickBot="1" x14ac:dyDescent="0.3">
      <c r="A47" s="135"/>
      <c r="B47" s="52" t="s">
        <v>0</v>
      </c>
      <c r="C47" s="16" t="s">
        <v>53</v>
      </c>
      <c r="D47" s="16"/>
      <c r="E47" s="56">
        <v>1.03</v>
      </c>
      <c r="F47" s="41">
        <f>E47*$F$45</f>
        <v>1.6107140000000002</v>
      </c>
      <c r="G47" s="10"/>
      <c r="H47" s="10"/>
      <c r="I47" s="10"/>
      <c r="J47" s="10">
        <f t="shared" si="13"/>
        <v>0</v>
      </c>
      <c r="K47" s="10"/>
      <c r="L47" s="10"/>
      <c r="M47" s="11">
        <f t="shared" si="7"/>
        <v>0</v>
      </c>
    </row>
    <row r="48" spans="1:13" ht="45" x14ac:dyDescent="0.25">
      <c r="A48" s="133">
        <v>13</v>
      </c>
      <c r="B48" s="50" t="s">
        <v>6</v>
      </c>
      <c r="C48" s="18" t="s">
        <v>54</v>
      </c>
      <c r="D48" s="69" t="s">
        <v>33</v>
      </c>
      <c r="E48" s="69"/>
      <c r="F48" s="70">
        <v>2234</v>
      </c>
      <c r="G48" s="69"/>
      <c r="H48" s="71">
        <f>SUM(H49:H55)</f>
        <v>0</v>
      </c>
      <c r="I48" s="71"/>
      <c r="J48" s="71">
        <f t="shared" ref="J48:M48" si="17">SUM(J49:J55)</f>
        <v>0</v>
      </c>
      <c r="K48" s="71"/>
      <c r="L48" s="71">
        <f t="shared" si="17"/>
        <v>0</v>
      </c>
      <c r="M48" s="71">
        <f t="shared" si="17"/>
        <v>0</v>
      </c>
    </row>
    <row r="49" spans="1:13" x14ac:dyDescent="0.25">
      <c r="A49" s="134"/>
      <c r="B49" s="51"/>
      <c r="C49" s="8" t="s">
        <v>24</v>
      </c>
      <c r="D49" s="53" t="s">
        <v>25</v>
      </c>
      <c r="E49" s="25">
        <v>3.764E-2</v>
      </c>
      <c r="F49" s="25">
        <f>E49*$F$48</f>
        <v>84.087760000000003</v>
      </c>
      <c r="G49" s="6"/>
      <c r="H49" s="6">
        <f t="shared" si="9"/>
        <v>0</v>
      </c>
      <c r="I49" s="6"/>
      <c r="J49" s="6"/>
      <c r="K49" s="6"/>
      <c r="L49" s="6"/>
      <c r="M49" s="7">
        <f t="shared" si="7"/>
        <v>0</v>
      </c>
    </row>
    <row r="50" spans="1:13" x14ac:dyDescent="0.25">
      <c r="A50" s="134"/>
      <c r="B50" s="51" t="s">
        <v>55</v>
      </c>
      <c r="C50" s="8" t="s">
        <v>56</v>
      </c>
      <c r="D50" s="53" t="s">
        <v>27</v>
      </c>
      <c r="E50" s="53">
        <v>3.0200000000000001E-3</v>
      </c>
      <c r="F50" s="25">
        <f t="shared" ref="F50:F56" si="18">E50*$F$48</f>
        <v>6.7466800000000005</v>
      </c>
      <c r="G50" s="6"/>
      <c r="H50" s="6"/>
      <c r="I50" s="6"/>
      <c r="J50" s="6"/>
      <c r="K50" s="6"/>
      <c r="L50" s="6">
        <f t="shared" si="10"/>
        <v>0</v>
      </c>
      <c r="M50" s="7">
        <f t="shared" si="7"/>
        <v>0</v>
      </c>
    </row>
    <row r="51" spans="1:13" x14ac:dyDescent="0.25">
      <c r="A51" s="134"/>
      <c r="B51" s="51" t="s">
        <v>4</v>
      </c>
      <c r="C51" s="8" t="s">
        <v>57</v>
      </c>
      <c r="D51" s="53" t="s">
        <v>27</v>
      </c>
      <c r="E51" s="53">
        <v>3.7000000000000002E-3</v>
      </c>
      <c r="F51" s="21">
        <f t="shared" si="18"/>
        <v>8.2658000000000005</v>
      </c>
      <c r="G51" s="6"/>
      <c r="H51" s="6"/>
      <c r="I51" s="6"/>
      <c r="J51" s="6"/>
      <c r="K51" s="6"/>
      <c r="L51" s="6">
        <f t="shared" si="10"/>
        <v>0</v>
      </c>
      <c r="M51" s="7">
        <f t="shared" si="7"/>
        <v>0</v>
      </c>
    </row>
    <row r="52" spans="1:13" ht="18.75" customHeight="1" x14ac:dyDescent="0.25">
      <c r="A52" s="134"/>
      <c r="B52" s="51" t="s">
        <v>5</v>
      </c>
      <c r="C52" s="8" t="s">
        <v>58</v>
      </c>
      <c r="D52" s="53" t="s">
        <v>27</v>
      </c>
      <c r="E52" s="53">
        <v>1.11E-2</v>
      </c>
      <c r="F52" s="21">
        <f t="shared" si="18"/>
        <v>24.7974</v>
      </c>
      <c r="G52" s="6"/>
      <c r="H52" s="6"/>
      <c r="I52" s="6"/>
      <c r="J52" s="6"/>
      <c r="K52" s="6"/>
      <c r="L52" s="6">
        <f t="shared" si="10"/>
        <v>0</v>
      </c>
      <c r="M52" s="7">
        <f t="shared" si="7"/>
        <v>0</v>
      </c>
    </row>
    <row r="53" spans="1:13" ht="18.75" customHeight="1" x14ac:dyDescent="0.25">
      <c r="A53" s="134"/>
      <c r="B53" s="51"/>
      <c r="C53" s="8" t="s">
        <v>59</v>
      </c>
      <c r="D53" s="53" t="s">
        <v>27</v>
      </c>
      <c r="E53" s="53">
        <v>2.3E-3</v>
      </c>
      <c r="F53" s="21">
        <f t="shared" si="18"/>
        <v>5.1382000000000003</v>
      </c>
      <c r="G53" s="6"/>
      <c r="H53" s="6"/>
      <c r="I53" s="6"/>
      <c r="J53" s="6"/>
      <c r="K53" s="6"/>
      <c r="L53" s="6"/>
      <c r="M53" s="7"/>
    </row>
    <row r="54" spans="1:13" ht="18.75" customHeight="1" x14ac:dyDescent="0.25">
      <c r="A54" s="134"/>
      <c r="B54" s="51" t="s">
        <v>3</v>
      </c>
      <c r="C54" s="8" t="s">
        <v>60</v>
      </c>
      <c r="D54" s="53" t="s">
        <v>10</v>
      </c>
      <c r="E54" s="53">
        <v>0.11650000000000001</v>
      </c>
      <c r="F54" s="21">
        <f t="shared" si="18"/>
        <v>260.26100000000002</v>
      </c>
      <c r="G54" s="6"/>
      <c r="H54" s="6"/>
      <c r="I54" s="6"/>
      <c r="J54" s="6">
        <f t="shared" si="13"/>
        <v>0</v>
      </c>
      <c r="K54" s="6"/>
      <c r="L54" s="6"/>
      <c r="M54" s="7">
        <f t="shared" si="7"/>
        <v>0</v>
      </c>
    </row>
    <row r="55" spans="1:13" ht="18.75" customHeight="1" thickBot="1" x14ac:dyDescent="0.3">
      <c r="A55" s="135"/>
      <c r="B55" s="52"/>
      <c r="C55" s="16" t="s">
        <v>61</v>
      </c>
      <c r="D55" s="56" t="s">
        <v>10</v>
      </c>
      <c r="E55" s="56">
        <v>1.49E-2</v>
      </c>
      <c r="F55" s="22">
        <f t="shared" si="18"/>
        <v>33.2866</v>
      </c>
      <c r="G55" s="10"/>
      <c r="H55" s="10"/>
      <c r="I55" s="10"/>
      <c r="J55" s="10"/>
      <c r="K55" s="10"/>
      <c r="L55" s="10"/>
      <c r="M55" s="11"/>
    </row>
    <row r="56" spans="1:13" ht="21.75" customHeight="1" thickBot="1" x14ac:dyDescent="0.3">
      <c r="A56" s="63"/>
      <c r="B56" s="48" t="s">
        <v>32</v>
      </c>
      <c r="C56" s="89" t="s">
        <v>69</v>
      </c>
      <c r="D56" s="90" t="s">
        <v>10</v>
      </c>
      <c r="E56" s="90">
        <v>0.11650000000000001</v>
      </c>
      <c r="F56" s="91">
        <f t="shared" si="18"/>
        <v>260.26100000000002</v>
      </c>
      <c r="G56" s="92"/>
      <c r="H56" s="92"/>
      <c r="I56" s="92"/>
      <c r="J56" s="92"/>
      <c r="K56" s="92"/>
      <c r="L56" s="92">
        <f t="shared" si="10"/>
        <v>0</v>
      </c>
      <c r="M56" s="93">
        <f t="shared" si="7"/>
        <v>0</v>
      </c>
    </row>
    <row r="57" spans="1:13" ht="30" x14ac:dyDescent="0.25">
      <c r="A57" s="136">
        <v>14</v>
      </c>
      <c r="B57" s="50" t="s">
        <v>1</v>
      </c>
      <c r="C57" s="18" t="s">
        <v>70</v>
      </c>
      <c r="D57" s="69" t="s">
        <v>10</v>
      </c>
      <c r="E57" s="69"/>
      <c r="F57" s="70">
        <v>0.78190000000000004</v>
      </c>
      <c r="G57" s="71"/>
      <c r="H57" s="71">
        <f>SUM(H58:H59)</f>
        <v>0</v>
      </c>
      <c r="I57" s="71"/>
      <c r="J57" s="71">
        <f t="shared" ref="J57:M57" si="19">SUM(J58:J59)</f>
        <v>0</v>
      </c>
      <c r="K57" s="71"/>
      <c r="L57" s="71">
        <f t="shared" si="19"/>
        <v>0</v>
      </c>
      <c r="M57" s="71">
        <f t="shared" si="19"/>
        <v>0</v>
      </c>
    </row>
    <row r="58" spans="1:13" x14ac:dyDescent="0.25">
      <c r="A58" s="137"/>
      <c r="B58" s="51" t="s">
        <v>51</v>
      </c>
      <c r="C58" s="8" t="s">
        <v>52</v>
      </c>
      <c r="D58" s="8" t="s">
        <v>27</v>
      </c>
      <c r="E58" s="53">
        <v>0.3</v>
      </c>
      <c r="F58" s="29">
        <f>E58*$F$57</f>
        <v>0.23457</v>
      </c>
      <c r="G58" s="6"/>
      <c r="H58" s="6"/>
      <c r="I58" s="6"/>
      <c r="J58" s="6"/>
      <c r="K58" s="6"/>
      <c r="L58" s="6">
        <f t="shared" si="10"/>
        <v>0</v>
      </c>
      <c r="M58" s="7">
        <f t="shared" si="7"/>
        <v>0</v>
      </c>
    </row>
    <row r="59" spans="1:13" ht="18.75" customHeight="1" thickBot="1" x14ac:dyDescent="0.3">
      <c r="A59" s="138"/>
      <c r="B59" s="52" t="s">
        <v>0</v>
      </c>
      <c r="C59" s="16" t="s">
        <v>53</v>
      </c>
      <c r="D59" s="16"/>
      <c r="E59" s="56">
        <v>1.03</v>
      </c>
      <c r="F59" s="41">
        <f>E59*$F$57</f>
        <v>0.8053570000000001</v>
      </c>
      <c r="G59" s="10"/>
      <c r="H59" s="10">
        <f t="shared" si="9"/>
        <v>0</v>
      </c>
      <c r="I59" s="10"/>
      <c r="J59" s="10">
        <f t="shared" si="13"/>
        <v>0</v>
      </c>
      <c r="K59" s="10"/>
      <c r="L59" s="10"/>
      <c r="M59" s="11">
        <f t="shared" si="7"/>
        <v>0</v>
      </c>
    </row>
    <row r="60" spans="1:13" ht="60" x14ac:dyDescent="0.25">
      <c r="A60" s="139">
        <v>15</v>
      </c>
      <c r="B60" s="49" t="s">
        <v>6</v>
      </c>
      <c r="C60" s="46" t="s">
        <v>62</v>
      </c>
      <c r="D60" s="73" t="s">
        <v>33</v>
      </c>
      <c r="E60" s="73"/>
      <c r="F60" s="74">
        <v>2234</v>
      </c>
      <c r="G60" s="75"/>
      <c r="H60" s="75">
        <f>SUM(H61:H68)</f>
        <v>0</v>
      </c>
      <c r="I60" s="75"/>
      <c r="J60" s="75">
        <f t="shared" ref="J60:M60" si="20">SUM(J61:J68)</f>
        <v>0</v>
      </c>
      <c r="K60" s="75"/>
      <c r="L60" s="75">
        <f t="shared" si="20"/>
        <v>0</v>
      </c>
      <c r="M60" s="75">
        <f t="shared" si="20"/>
        <v>0</v>
      </c>
    </row>
    <row r="61" spans="1:13" x14ac:dyDescent="0.25">
      <c r="A61" s="140"/>
      <c r="B61" s="31"/>
      <c r="C61" s="5" t="s">
        <v>24</v>
      </c>
      <c r="D61" s="53" t="s">
        <v>25</v>
      </c>
      <c r="E61" s="53">
        <v>3.7359999999999997E-2</v>
      </c>
      <c r="F61" s="21">
        <f t="shared" ref="F61:F68" si="21">E61*$F$60</f>
        <v>83.462239999999994</v>
      </c>
      <c r="G61" s="6"/>
      <c r="H61" s="6">
        <f t="shared" si="9"/>
        <v>0</v>
      </c>
      <c r="I61" s="6"/>
      <c r="J61" s="6"/>
      <c r="K61" s="6"/>
      <c r="L61" s="6"/>
      <c r="M61" s="7">
        <f t="shared" si="7"/>
        <v>0</v>
      </c>
    </row>
    <row r="62" spans="1:13" ht="30" x14ac:dyDescent="0.25">
      <c r="A62" s="140"/>
      <c r="B62" s="31" t="s">
        <v>55</v>
      </c>
      <c r="C62" s="66" t="s">
        <v>63</v>
      </c>
      <c r="D62" s="53" t="s">
        <v>27</v>
      </c>
      <c r="E62" s="53">
        <v>3.0200000000000001E-3</v>
      </c>
      <c r="F62" s="25">
        <f t="shared" si="21"/>
        <v>6.7466800000000005</v>
      </c>
      <c r="G62" s="6"/>
      <c r="H62" s="6"/>
      <c r="I62" s="6"/>
      <c r="J62" s="6"/>
      <c r="K62" s="6"/>
      <c r="L62" s="6">
        <f t="shared" si="10"/>
        <v>0</v>
      </c>
      <c r="M62" s="7">
        <f t="shared" si="7"/>
        <v>0</v>
      </c>
    </row>
    <row r="63" spans="1:13" x14ac:dyDescent="0.25">
      <c r="A63" s="140"/>
      <c r="B63" s="31" t="s">
        <v>4</v>
      </c>
      <c r="C63" s="66" t="s">
        <v>57</v>
      </c>
      <c r="D63" s="53" t="s">
        <v>27</v>
      </c>
      <c r="E63" s="53">
        <v>3.7000000000000002E-3</v>
      </c>
      <c r="F63" s="21">
        <f t="shared" si="21"/>
        <v>8.2658000000000005</v>
      </c>
      <c r="G63" s="6"/>
      <c r="H63" s="6"/>
      <c r="I63" s="6"/>
      <c r="J63" s="6"/>
      <c r="K63" s="6"/>
      <c r="L63" s="6">
        <f t="shared" si="10"/>
        <v>0</v>
      </c>
      <c r="M63" s="7">
        <f t="shared" si="7"/>
        <v>0</v>
      </c>
    </row>
    <row r="64" spans="1:13" x14ac:dyDescent="0.25">
      <c r="A64" s="140"/>
      <c r="B64" s="31" t="s">
        <v>5</v>
      </c>
      <c r="C64" s="66" t="s">
        <v>58</v>
      </c>
      <c r="D64" s="53" t="s">
        <v>27</v>
      </c>
      <c r="E64" s="53">
        <v>1.11E-2</v>
      </c>
      <c r="F64" s="21">
        <f t="shared" si="21"/>
        <v>24.7974</v>
      </c>
      <c r="G64" s="6"/>
      <c r="H64" s="6"/>
      <c r="I64" s="6"/>
      <c r="J64" s="6"/>
      <c r="K64" s="6"/>
      <c r="L64" s="6">
        <f t="shared" si="10"/>
        <v>0</v>
      </c>
      <c r="M64" s="7">
        <f t="shared" si="7"/>
        <v>0</v>
      </c>
    </row>
    <row r="65" spans="1:14" x14ac:dyDescent="0.25">
      <c r="A65" s="140"/>
      <c r="B65" s="31"/>
      <c r="C65" s="66" t="s">
        <v>59</v>
      </c>
      <c r="D65" s="53" t="s">
        <v>27</v>
      </c>
      <c r="E65" s="53">
        <v>2.3E-3</v>
      </c>
      <c r="F65" s="21">
        <f t="shared" si="21"/>
        <v>5.1382000000000003</v>
      </c>
      <c r="G65" s="6"/>
      <c r="H65" s="6"/>
      <c r="I65" s="6"/>
      <c r="J65" s="6"/>
      <c r="K65" s="6"/>
      <c r="L65" s="6"/>
      <c r="M65" s="7"/>
    </row>
    <row r="66" spans="1:14" x14ac:dyDescent="0.25">
      <c r="A66" s="140"/>
      <c r="B66" s="34" t="s">
        <v>7</v>
      </c>
      <c r="C66" s="13" t="s">
        <v>64</v>
      </c>
      <c r="D66" s="30" t="s">
        <v>10</v>
      </c>
      <c r="E66" s="53">
        <v>7.3200000000000001E-2</v>
      </c>
      <c r="F66" s="21">
        <f t="shared" si="21"/>
        <v>163.52879999999999</v>
      </c>
      <c r="G66" s="6"/>
      <c r="H66" s="6"/>
      <c r="I66" s="6"/>
      <c r="J66" s="6">
        <f t="shared" si="13"/>
        <v>0</v>
      </c>
      <c r="K66" s="6"/>
      <c r="L66" s="6"/>
      <c r="M66" s="7">
        <f t="shared" si="7"/>
        <v>0</v>
      </c>
    </row>
    <row r="67" spans="1:14" x14ac:dyDescent="0.25">
      <c r="A67" s="141"/>
      <c r="B67" s="51"/>
      <c r="C67" s="15" t="s">
        <v>61</v>
      </c>
      <c r="D67" s="53" t="s">
        <v>10</v>
      </c>
      <c r="E67" s="30">
        <v>1.41E-2</v>
      </c>
      <c r="F67" s="23">
        <f t="shared" si="21"/>
        <v>31.499399999999998</v>
      </c>
      <c r="G67" s="14"/>
      <c r="H67" s="6"/>
      <c r="I67" s="14"/>
      <c r="J67" s="6"/>
      <c r="K67" s="14"/>
      <c r="L67" s="6"/>
      <c r="M67" s="7"/>
    </row>
    <row r="68" spans="1:14" ht="15.75" thickBot="1" x14ac:dyDescent="0.3">
      <c r="A68" s="142"/>
      <c r="B68" s="33" t="s">
        <v>32</v>
      </c>
      <c r="C68" s="19" t="s">
        <v>68</v>
      </c>
      <c r="D68" s="58" t="s">
        <v>10</v>
      </c>
      <c r="E68" s="56">
        <v>7.3200000000000001E-2</v>
      </c>
      <c r="F68" s="22">
        <f t="shared" si="21"/>
        <v>163.52879999999999</v>
      </c>
      <c r="G68" s="10"/>
      <c r="H68" s="10"/>
      <c r="I68" s="10"/>
      <c r="J68" s="10"/>
      <c r="K68" s="10"/>
      <c r="L68" s="10">
        <f t="shared" si="10"/>
        <v>0</v>
      </c>
      <c r="M68" s="11">
        <f t="shared" si="7"/>
        <v>0</v>
      </c>
    </row>
    <row r="69" spans="1:14" ht="16.5" thickBot="1" x14ac:dyDescent="0.35">
      <c r="A69" s="109"/>
      <c r="B69" s="110"/>
      <c r="C69" s="111" t="s">
        <v>19</v>
      </c>
      <c r="D69" s="111"/>
      <c r="E69" s="112"/>
      <c r="F69" s="112"/>
      <c r="G69" s="113"/>
      <c r="H69" s="113">
        <f>H6+H15+H19+H23+H24+H32+H33+H44+H45+H48+H56+H57+H60</f>
        <v>0</v>
      </c>
      <c r="I69" s="113"/>
      <c r="J69" s="113">
        <f t="shared" ref="J69:M69" si="22">J6+J15+J19+J23+J24+J32+J33+J44+J45+J48+J56+J57+J60</f>
        <v>0</v>
      </c>
      <c r="K69" s="113"/>
      <c r="L69" s="113">
        <f t="shared" si="22"/>
        <v>0</v>
      </c>
      <c r="M69" s="113">
        <f t="shared" si="22"/>
        <v>0</v>
      </c>
    </row>
    <row r="70" spans="1:14" ht="15.75" x14ac:dyDescent="0.3">
      <c r="A70" s="94"/>
      <c r="B70" s="95"/>
      <c r="C70" s="96" t="s">
        <v>71</v>
      </c>
      <c r="D70" s="97"/>
      <c r="E70" s="116"/>
      <c r="F70" s="43"/>
      <c r="G70" s="44"/>
      <c r="H70" s="44"/>
      <c r="I70" s="44"/>
      <c r="J70" s="44"/>
      <c r="K70" s="44"/>
      <c r="L70" s="44"/>
      <c r="M70" s="106">
        <f>M69*E70</f>
        <v>0</v>
      </c>
      <c r="N70" s="47"/>
    </row>
    <row r="71" spans="1:14" ht="15.75" x14ac:dyDescent="0.3">
      <c r="A71" s="68"/>
      <c r="B71" s="35"/>
      <c r="C71" s="20" t="s">
        <v>19</v>
      </c>
      <c r="D71" s="38"/>
      <c r="E71" s="38"/>
      <c r="F71" s="60"/>
      <c r="G71" s="6"/>
      <c r="H71" s="6"/>
      <c r="I71" s="6"/>
      <c r="J71" s="6"/>
      <c r="K71" s="6"/>
      <c r="L71" s="6"/>
      <c r="M71" s="107">
        <f>SUM(M69:M70)</f>
        <v>0</v>
      </c>
    </row>
    <row r="72" spans="1:14" ht="15.75" x14ac:dyDescent="0.3">
      <c r="A72" s="68"/>
      <c r="B72" s="35"/>
      <c r="C72" s="20" t="s">
        <v>72</v>
      </c>
      <c r="D72" s="38"/>
      <c r="E72" s="117"/>
      <c r="F72" s="60"/>
      <c r="G72" s="6"/>
      <c r="H72" s="6"/>
      <c r="I72" s="6"/>
      <c r="J72" s="6"/>
      <c r="K72" s="6"/>
      <c r="L72" s="6"/>
      <c r="M72" s="107">
        <f>M71*E72</f>
        <v>0</v>
      </c>
      <c r="N72" s="47"/>
    </row>
    <row r="73" spans="1:14" ht="15.75" x14ac:dyDescent="0.3">
      <c r="A73" s="68"/>
      <c r="B73" s="35"/>
      <c r="C73" s="20" t="s">
        <v>19</v>
      </c>
      <c r="D73" s="38"/>
      <c r="E73" s="38"/>
      <c r="F73" s="60"/>
      <c r="G73" s="6"/>
      <c r="H73" s="6"/>
      <c r="I73" s="6"/>
      <c r="J73" s="6"/>
      <c r="K73" s="6"/>
      <c r="L73" s="6"/>
      <c r="M73" s="107">
        <f>SUM(M71:M72)</f>
        <v>0</v>
      </c>
    </row>
    <row r="74" spans="1:14" ht="15.75" x14ac:dyDescent="0.3">
      <c r="A74" s="68"/>
      <c r="B74" s="35"/>
      <c r="C74" s="20" t="s">
        <v>83</v>
      </c>
      <c r="D74" s="38"/>
      <c r="E74" s="117">
        <v>0.03</v>
      </c>
      <c r="F74" s="60"/>
      <c r="G74" s="6"/>
      <c r="H74" s="6"/>
      <c r="I74" s="6"/>
      <c r="J74" s="6"/>
      <c r="K74" s="6"/>
      <c r="L74" s="6"/>
      <c r="M74" s="107">
        <f>M73*E74</f>
        <v>0</v>
      </c>
    </row>
    <row r="75" spans="1:14" ht="15.75" x14ac:dyDescent="0.3">
      <c r="A75" s="68"/>
      <c r="B75" s="35"/>
      <c r="C75" s="20" t="s">
        <v>19</v>
      </c>
      <c r="D75" s="38"/>
      <c r="E75" s="38"/>
      <c r="F75" s="60"/>
      <c r="G75" s="6"/>
      <c r="H75" s="6"/>
      <c r="I75" s="6"/>
      <c r="J75" s="6"/>
      <c r="K75" s="6"/>
      <c r="L75" s="6"/>
      <c r="M75" s="107">
        <f>SUM(M73:M74)</f>
        <v>0</v>
      </c>
    </row>
    <row r="76" spans="1:14" ht="16.5" thickBot="1" x14ac:dyDescent="0.35">
      <c r="A76" s="98"/>
      <c r="B76" s="99"/>
      <c r="C76" s="100" t="s">
        <v>73</v>
      </c>
      <c r="D76" s="101"/>
      <c r="E76" s="118">
        <v>0.18</v>
      </c>
      <c r="F76" s="30"/>
      <c r="G76" s="14"/>
      <c r="H76" s="14"/>
      <c r="I76" s="14"/>
      <c r="J76" s="14"/>
      <c r="K76" s="14"/>
      <c r="L76" s="14"/>
      <c r="M76" s="108">
        <f>M75*E76</f>
        <v>0</v>
      </c>
    </row>
    <row r="77" spans="1:14" ht="16.5" thickBot="1" x14ac:dyDescent="0.35">
      <c r="A77" s="109"/>
      <c r="B77" s="110"/>
      <c r="C77" s="111" t="s">
        <v>74</v>
      </c>
      <c r="D77" s="114"/>
      <c r="E77" s="112"/>
      <c r="F77" s="112"/>
      <c r="G77" s="113"/>
      <c r="H77" s="113"/>
      <c r="I77" s="113"/>
      <c r="J77" s="113"/>
      <c r="K77" s="113"/>
      <c r="L77" s="113"/>
      <c r="M77" s="115">
        <f>SUM(M75:M76)</f>
        <v>0</v>
      </c>
    </row>
    <row r="78" spans="1:14" x14ac:dyDescent="0.25">
      <c r="M78" s="47"/>
    </row>
    <row r="79" spans="1:14" customFormat="1" ht="20.25" customHeight="1" x14ac:dyDescent="0.25">
      <c r="C79" s="102" t="s">
        <v>95</v>
      </c>
      <c r="E79" s="103"/>
      <c r="F79" s="103"/>
      <c r="G79" s="103"/>
      <c r="H79" s="103"/>
    </row>
    <row r="80" spans="1:14" s="104" customFormat="1" ht="15.75" x14ac:dyDescent="0.3">
      <c r="C80" s="105"/>
      <c r="D80" s="105"/>
      <c r="E80" s="119" t="s">
        <v>96</v>
      </c>
      <c r="F80" s="119"/>
      <c r="G80" s="119"/>
      <c r="H80" s="119"/>
      <c r="I80" s="105"/>
      <c r="J80" s="105"/>
      <c r="K80" s="105"/>
      <c r="L80" s="105"/>
    </row>
  </sheetData>
  <mergeCells count="24">
    <mergeCell ref="A24:A31"/>
    <mergeCell ref="A33:A43"/>
    <mergeCell ref="M3:M4"/>
    <mergeCell ref="A6:A14"/>
    <mergeCell ref="B15:B18"/>
    <mergeCell ref="A19:A22"/>
    <mergeCell ref="B19:B21"/>
    <mergeCell ref="A15:A18"/>
    <mergeCell ref="E80:H80"/>
    <mergeCell ref="B1:L1"/>
    <mergeCell ref="B2:L2"/>
    <mergeCell ref="A3:A4"/>
    <mergeCell ref="B3:B4"/>
    <mergeCell ref="C3:C4"/>
    <mergeCell ref="D3:D4"/>
    <mergeCell ref="E3:F3"/>
    <mergeCell ref="G3:H3"/>
    <mergeCell ref="I3:J3"/>
    <mergeCell ref="K3:L3"/>
    <mergeCell ref="B33:B43"/>
    <mergeCell ref="A45:A47"/>
    <mergeCell ref="A48:A55"/>
    <mergeCell ref="A57:A59"/>
    <mergeCell ref="A60:A68"/>
  </mergeCells>
  <pageMargins left="0.44" right="0.17" top="0.21" bottom="0.21" header="0.15748031496062992" footer="0.15748031496062992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ქვაბისხევი   2-2</vt:lpstr>
      <vt:lpstr>'ქვაბისხევი   2-2'!Print_Titles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Makharashvili</cp:lastModifiedBy>
  <cp:lastPrinted>2017-01-10T06:01:30Z</cp:lastPrinted>
  <dcterms:created xsi:type="dcterms:W3CDTF">2014-02-11T16:39:54Z</dcterms:created>
  <dcterms:modified xsi:type="dcterms:W3CDTF">2017-04-03T05:47:55Z</dcterms:modified>
</cp:coreProperties>
</file>