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asrashvili\Desktop\რეაბილიტაცია(სტიქია)\გელათის ძველი გზა 2\"/>
    </mc:Choice>
  </mc:AlternateContent>
  <bookViews>
    <workbookView xWindow="0" yWindow="0" windowWidth="28800" windowHeight="12435" tabRatio="872"/>
  </bookViews>
  <sheets>
    <sheet name="გელათი" sheetId="41" r:id="rId1"/>
  </sheets>
  <definedNames>
    <definedName name="_xlnm.Print_Titles" localSheetId="0">გელათი!$6:$6</definedName>
    <definedName name="_xlnm.Print_Area" localSheetId="0">გელათი!$A$1:$M$383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5" i="41" l="1"/>
  <c r="F314" i="41"/>
  <c r="F313" i="41"/>
  <c r="F312" i="41"/>
  <c r="F311" i="41"/>
  <c r="F310" i="41"/>
  <c r="F316" i="41" l="1"/>
  <c r="F349" i="41"/>
  <c r="F202" i="41"/>
  <c r="F145" i="41"/>
  <c r="F100" i="41"/>
  <c r="F243" i="41"/>
  <c r="F241" i="41"/>
  <c r="F271" i="41"/>
  <c r="F275" i="41" s="1"/>
  <c r="F278" i="41" l="1"/>
  <c r="F272" i="41"/>
  <c r="F274" i="41"/>
  <c r="F276" i="41"/>
  <c r="F273" i="41"/>
  <c r="F246" i="41"/>
  <c r="F245" i="41"/>
  <c r="F247" i="41" l="1"/>
  <c r="F270" i="41" l="1"/>
  <c r="F268" i="41"/>
  <c r="F267" i="41"/>
  <c r="F346" i="41"/>
  <c r="F347" i="41" s="1"/>
  <c r="F336" i="41"/>
  <c r="F16" i="41"/>
  <c r="F17" i="41" s="1"/>
  <c r="F15" i="41"/>
  <c r="F14" i="41"/>
  <c r="F269" i="41" l="1"/>
  <c r="F242" i="41"/>
  <c r="F112" i="41" l="1"/>
  <c r="F111" i="41"/>
  <c r="F110" i="41"/>
  <c r="F334" i="41"/>
  <c r="F335" i="41" l="1"/>
  <c r="F263" i="41"/>
  <c r="F265" i="41" s="1"/>
  <c r="F288" i="41" l="1"/>
  <c r="F290" i="41" s="1"/>
  <c r="F184" i="41" l="1"/>
  <c r="F183" i="41"/>
  <c r="F182" i="41"/>
  <c r="F181" i="41"/>
  <c r="F180" i="41"/>
  <c r="F179" i="41"/>
  <c r="F178" i="41"/>
  <c r="F177" i="41"/>
  <c r="F174" i="41"/>
  <c r="F173" i="41"/>
  <c r="F172" i="41"/>
  <c r="F171" i="41"/>
  <c r="F169" i="41"/>
  <c r="F167" i="41"/>
  <c r="F187" i="41"/>
  <c r="F188" i="41"/>
  <c r="F190" i="41"/>
  <c r="F192" i="41"/>
  <c r="F193" i="41"/>
  <c r="F196" i="41"/>
  <c r="F197" i="41"/>
  <c r="F198" i="41"/>
  <c r="F200" i="41"/>
  <c r="F201" i="41"/>
  <c r="F204" i="41"/>
  <c r="F205" i="41"/>
  <c r="F207" i="41"/>
  <c r="F209" i="41"/>
  <c r="F194" i="41" l="1"/>
  <c r="F206" i="41"/>
  <c r="F185" i="41"/>
  <c r="F175" i="41"/>
  <c r="F219" i="41"/>
  <c r="F218" i="41"/>
  <c r="F217" i="41"/>
  <c r="F214" i="41"/>
  <c r="F213" i="41"/>
  <c r="F212" i="41"/>
  <c r="F211" i="41"/>
  <c r="F210" i="41"/>
  <c r="F215" i="41" l="1"/>
  <c r="F60" i="41" l="1"/>
  <c r="F61" i="41"/>
  <c r="F62" i="41"/>
  <c r="F78" i="41"/>
  <c r="F81" i="41" l="1"/>
  <c r="F327" i="41" l="1"/>
  <c r="F331" i="41" l="1"/>
  <c r="F329" i="41"/>
  <c r="F330" i="41"/>
  <c r="F370" i="41"/>
  <c r="F369" i="41"/>
  <c r="F368" i="41"/>
  <c r="F366" i="41"/>
  <c r="F365" i="41"/>
  <c r="F364" i="41"/>
  <c r="F362" i="41"/>
  <c r="F361" i="41"/>
  <c r="F360" i="41"/>
  <c r="F358" i="41"/>
  <c r="F357" i="41"/>
  <c r="F356" i="41"/>
  <c r="F352" i="41" l="1"/>
  <c r="F36" i="41" l="1"/>
  <c r="F35" i="41"/>
  <c r="F37" i="41" s="1"/>
  <c r="F34" i="41"/>
  <c r="F25" i="41"/>
  <c r="F24" i="41"/>
  <c r="F23" i="41"/>
  <c r="F21" i="41"/>
  <c r="F20" i="41"/>
  <c r="F19" i="41"/>
  <c r="F22" i="41" l="1"/>
  <c r="F26" i="41"/>
  <c r="F80" i="41" l="1"/>
  <c r="F79" i="41"/>
  <c r="F77" i="41"/>
  <c r="F76" i="41"/>
  <c r="F75" i="41"/>
  <c r="F47" i="41" l="1"/>
  <c r="F45" i="41"/>
  <c r="F44" i="41"/>
  <c r="F42" i="41"/>
  <c r="F41" i="41"/>
  <c r="F40" i="41"/>
  <c r="F39" i="41"/>
  <c r="F46" i="41" l="1"/>
  <c r="F30" i="41"/>
  <c r="F29" i="41"/>
  <c r="F31" i="41" s="1"/>
  <c r="F28" i="41"/>
  <c r="F72" i="41" l="1"/>
  <c r="F73" i="41" s="1"/>
  <c r="F71" i="41"/>
  <c r="F70" i="41"/>
  <c r="F68" i="41"/>
  <c r="F64" i="41"/>
  <c r="F63" i="41"/>
  <c r="F59" i="41"/>
  <c r="F67" i="41" s="1"/>
  <c r="F58" i="41"/>
  <c r="F57" i="41"/>
  <c r="F237" i="41" l="1"/>
  <c r="F235" i="41"/>
  <c r="F234" i="41"/>
  <c r="F153" i="41" l="1"/>
  <c r="F152" i="41"/>
  <c r="F151" i="41"/>
  <c r="F150" i="41"/>
  <c r="F148" i="41"/>
  <c r="F163" i="41"/>
  <c r="F162" i="41"/>
  <c r="F161" i="41"/>
  <c r="F160" i="41"/>
  <c r="F159" i="41"/>
  <c r="F158" i="41"/>
  <c r="F164" i="41" s="1"/>
  <c r="F157" i="41"/>
  <c r="F156" i="41"/>
  <c r="F287" i="41"/>
  <c r="F286" i="41"/>
  <c r="F154" i="41" l="1"/>
  <c r="F10" i="41"/>
  <c r="F9" i="41"/>
  <c r="F107" i="41" l="1"/>
  <c r="F106" i="41"/>
  <c r="F105" i="41"/>
  <c r="F104" i="41"/>
  <c r="F103" i="41"/>
  <c r="F102" i="41"/>
  <c r="F108" i="41" l="1"/>
  <c r="F226" i="41" l="1"/>
  <c r="F225" i="41"/>
  <c r="F227" i="41" s="1"/>
  <c r="F224" i="41"/>
  <c r="F223" i="41"/>
  <c r="F222" i="41"/>
  <c r="F221" i="41"/>
  <c r="F122" i="41"/>
  <c r="F120" i="41"/>
  <c r="F121" i="41" s="1"/>
  <c r="F119" i="41"/>
  <c r="F127" i="41" l="1"/>
  <c r="F116" i="41"/>
  <c r="F115" i="41"/>
  <c r="F117" i="41"/>
  <c r="F128" i="41"/>
  <c r="F124" i="41"/>
  <c r="F123" i="41"/>
  <c r="F125" i="41"/>
  <c r="F136" i="41"/>
  <c r="F137" i="41" s="1"/>
  <c r="F135" i="41"/>
  <c r="F99" i="41"/>
  <c r="F140" i="41" l="1"/>
  <c r="F131" i="41"/>
  <c r="F133" i="41"/>
  <c r="F132" i="41"/>
  <c r="F143" i="41"/>
  <c r="F139" i="41"/>
  <c r="F144" i="41"/>
  <c r="F141" i="41"/>
  <c r="F95" i="41"/>
  <c r="F98" i="41"/>
  <c r="F94" i="41"/>
  <c r="F96" i="41"/>
  <c r="F292" i="41"/>
  <c r="F289" i="41" l="1"/>
  <c r="F351" i="41" l="1"/>
  <c r="F342" i="41" l="1"/>
  <c r="F339" i="41"/>
  <c r="F340" i="41" s="1"/>
  <c r="F338" i="41"/>
  <c r="F333" i="41"/>
  <c r="F323" i="41"/>
  <c r="F322" i="41"/>
  <c r="F321" i="41"/>
  <c r="F320" i="41"/>
  <c r="F318" i="41"/>
  <c r="F307" i="41"/>
  <c r="F306" i="41"/>
  <c r="F304" i="41"/>
  <c r="F301" i="41"/>
  <c r="F300" i="41"/>
  <c r="F299" i="41"/>
  <c r="F298" i="41"/>
  <c r="F302" i="41" s="1"/>
  <c r="F297" i="41"/>
  <c r="F296" i="41"/>
  <c r="F293" i="41"/>
  <c r="F294" i="41" s="1"/>
  <c r="F284" i="41"/>
  <c r="F282" i="41"/>
  <c r="F261" i="41" l="1"/>
  <c r="F260" i="41"/>
  <c r="F258" i="41"/>
  <c r="F262" i="41" s="1"/>
  <c r="F257" i="41"/>
  <c r="F256" i="41"/>
  <c r="F253" i="41"/>
  <c r="F252" i="41"/>
  <c r="F254" i="41" s="1"/>
  <c r="F251" i="41"/>
  <c r="F250" i="41"/>
  <c r="F240" i="41" l="1"/>
  <c r="F239" i="41"/>
  <c r="F230" i="41"/>
  <c r="F229" i="41"/>
  <c r="F91" i="41"/>
  <c r="F92" i="41" s="1"/>
  <c r="F90" i="41"/>
  <c r="F88" i="41"/>
  <c r="F87" i="41"/>
  <c r="F85" i="41"/>
  <c r="F53" i="41" l="1"/>
  <c r="F52" i="41"/>
  <c r="F51" i="41"/>
  <c r="F50" i="41"/>
  <c r="F49" i="41"/>
  <c r="J3" i="41" l="1"/>
</calcChain>
</file>

<file path=xl/sharedStrings.xml><?xml version="1.0" encoding="utf-8"?>
<sst xmlns="http://schemas.openxmlformats.org/spreadsheetml/2006/main" count="853" uniqueCount="262">
  <si>
    <t>ც</t>
  </si>
  <si>
    <r>
      <t>მ</t>
    </r>
    <r>
      <rPr>
        <sz val="11"/>
        <rFont val="Calibri"/>
        <family val="2"/>
        <charset val="204"/>
      </rPr>
      <t>³</t>
    </r>
  </si>
  <si>
    <t>მ³</t>
  </si>
  <si>
    <t>ტ</t>
  </si>
  <si>
    <r>
      <t>მ</t>
    </r>
    <r>
      <rPr>
        <sz val="11"/>
        <rFont val="Calibri"/>
        <family val="2"/>
        <charset val="204"/>
      </rPr>
      <t>²</t>
    </r>
  </si>
  <si>
    <t>გრძ.მ</t>
  </si>
  <si>
    <t>თავი 1. მოსამზადებელი სამუშაოები</t>
  </si>
  <si>
    <t>ჯამი თავი 1.-ის მიხედვით</t>
  </si>
  <si>
    <t>ჯამი თავი 2.-ის მიხედვით</t>
  </si>
  <si>
    <t>ჯამი</t>
  </si>
  <si>
    <t>ჯამი თავი 3.-ის მიხედვით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</si>
  <si>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</si>
  <si>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</si>
  <si>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</si>
  <si>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</si>
  <si>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ლარი</t>
  </si>
  <si>
    <t>ნარჩენების შეგროვება და დატვირთვა თ/მც ა/მანქანებზე</t>
  </si>
  <si>
    <t>ჯამი თავი 4.-ის მიხედვით</t>
  </si>
  <si>
    <t>ჯამი თავი 5.-ის მიხედვით</t>
  </si>
  <si>
    <t>ჯამი თავი 6.-ის მიხედვით</t>
  </si>
  <si>
    <t>ჯამი თავი 7.-ის მიხედვით</t>
  </si>
  <si>
    <t>შესაკრავი მავთული</t>
  </si>
  <si>
    <t>ჯამი თავი 8.-ის მიხედვით</t>
  </si>
  <si>
    <t>სადრენაჟე არხების მოწყობა დ-100მმ მილებით</t>
  </si>
  <si>
    <t>ცალი</t>
  </si>
  <si>
    <t>კგ</t>
  </si>
  <si>
    <t>კიუვეტების მოსაწყობად VI გ ჯგ. გრუნტის დამუშავება სანგრევი ჩაქუჩით</t>
  </si>
  <si>
    <t>გრუნტის დატვირთვა ხელით ა/თვითმცლელზე</t>
  </si>
  <si>
    <t>კედლის ფუნდამენტის მოწყობა მონ. ბეტონით მ-350</t>
  </si>
  <si>
    <t>შრომითი რესურსი</t>
  </si>
  <si>
    <t>კაც/სთ</t>
  </si>
  <si>
    <t>N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</si>
  <si>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</si>
  <si>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</si>
  <si>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</si>
  <si>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</si>
  <si>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</si>
  <si>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ტრანსპორტი</t>
  </si>
  <si>
    <t>მთლიანი ღირებულება</t>
  </si>
  <si>
    <t>ერთეული</t>
  </si>
  <si>
    <t>სულ</t>
  </si>
  <si>
    <t>ერთ.ფასი</t>
  </si>
  <si>
    <t>სანგრევი ჩაქუჩი</t>
  </si>
  <si>
    <t>მანქ/სთ</t>
  </si>
  <si>
    <t>სრფ</t>
  </si>
  <si>
    <t>ფრაქციული ღორღი 0-40მმ</t>
  </si>
  <si>
    <t>კბმ</t>
  </si>
  <si>
    <t>კვმ</t>
  </si>
  <si>
    <t>პნევმატური დამტკეპნი</t>
  </si>
  <si>
    <t>შრომის დანახარჯები</t>
  </si>
  <si>
    <t>kvm</t>
  </si>
  <si>
    <t>საბაზრო</t>
  </si>
  <si>
    <t>პრ</t>
  </si>
  <si>
    <t>1-80-3</t>
  </si>
  <si>
    <t>51-6-1</t>
  </si>
  <si>
    <t>27-5-6</t>
  </si>
  <si>
    <t>ცემენტის ხსნარი</t>
  </si>
  <si>
    <t>30-3-2</t>
  </si>
  <si>
    <t xml:space="preserve">Sromis danaxarjebi </t>
  </si>
  <si>
    <t>kac.sT</t>
  </si>
  <si>
    <t>sxva manqanebi</t>
  </si>
  <si>
    <t>lari</t>
  </si>
  <si>
    <t>qviSa-xreSovani masala</t>
  </si>
  <si>
    <r>
      <t>m</t>
    </r>
    <r>
      <rPr>
        <vertAlign val="superscript"/>
        <sz val="11"/>
        <rFont val="AcadNusx"/>
      </rPr>
      <t>3</t>
    </r>
  </si>
  <si>
    <t>ყორე ქვა</t>
  </si>
  <si>
    <t>8-2-2</t>
  </si>
  <si>
    <t>ხე მასალა</t>
  </si>
  <si>
    <t>6-1-22</t>
  </si>
  <si>
    <t>სხვა მანქანები</t>
  </si>
  <si>
    <t>ლ</t>
  </si>
  <si>
    <t>1-22-9</t>
  </si>
  <si>
    <r>
      <t>100მ</t>
    </r>
    <r>
      <rPr>
        <sz val="11"/>
        <rFont val="Calibri"/>
        <family val="2"/>
        <charset val="204"/>
      </rPr>
      <t>³</t>
    </r>
  </si>
  <si>
    <t>ავტოგრეიდერი საშუალო ტიპის 79კვტ</t>
  </si>
  <si>
    <t>მოსარწყავი მანქანა</t>
  </si>
  <si>
    <t>წყალი</t>
  </si>
  <si>
    <t>სხვა მასალა</t>
  </si>
  <si>
    <t>27-7-2</t>
  </si>
  <si>
    <t>27-10-1,4</t>
  </si>
  <si>
    <t>ნაკერების დამჭრელი მექანიზმი</t>
  </si>
  <si>
    <t>ნაკერების ჩამსხმელი</t>
  </si>
  <si>
    <t>სხვა მასალები</t>
  </si>
  <si>
    <t>27-28-1</t>
  </si>
  <si>
    <t>100გრძ.მ</t>
  </si>
  <si>
    <t>6-11-1</t>
  </si>
  <si>
    <t>1-84-4</t>
  </si>
  <si>
    <t>ბეტონი B 25, F 200, W 6,</t>
  </si>
  <si>
    <t>sxva masala</t>
  </si>
  <si>
    <t>ბეტონი, B 25, F 200, W 6,</t>
  </si>
  <si>
    <t>ყალიბის ფარი</t>
  </si>
  <si>
    <t>ჭანჭიკი სამშენებლო</t>
  </si>
  <si>
    <t>6-11-4</t>
  </si>
  <si>
    <t>6-1-11</t>
  </si>
  <si>
    <t>yalibis fari</t>
  </si>
  <si>
    <t>xe masla</t>
  </si>
  <si>
    <t xml:space="preserve"> ბეტონით მ-350</t>
  </si>
  <si>
    <t>8-4-7</t>
  </si>
  <si>
    <t>27-9-1</t>
  </si>
  <si>
    <t>კირ-ცემენტის ხსნარი</t>
  </si>
  <si>
    <t>არსებული დაზიანებული ქვის წყობის კედლის დანგრევა ხელით, ქვის იქვე დალაგებით  შემდგომი გამოყენებისათვის</t>
  </si>
  <si>
    <t>თხრილის ძირში ქვიშა-ხრეშის ბალიშის მოწყობა სისქით 10სმ</t>
  </si>
  <si>
    <t>გაბიონის მოსაწყობად თხრილში ქვიშა-ხრეშოვანი საფენის მოწყობა სისქით 10სმ</t>
  </si>
  <si>
    <t>დაზიანებული გაბიონების დაშლა ქვების ადგილზე დალაგებით შემდგომი გამოყენებისათვის.</t>
  </si>
  <si>
    <t>ამწე 3ტ</t>
  </si>
  <si>
    <t>ბიტუმის მასტიკა</t>
  </si>
  <si>
    <t>ცემენტის ხსნარი 1/3</t>
  </si>
  <si>
    <t>რკინაბეტონის ანაკრები ღარი 30X30X10</t>
  </si>
  <si>
    <t>თხრილის ძირში ქვიშა-ხრეშოვანი ბალიშის მოწყობა სისქით 10სმ კ-1.22</t>
  </si>
  <si>
    <t xml:space="preserve"> დაზიანებული  რკ. ბეტონის კიუვეტების აღდგენა</t>
  </si>
  <si>
    <t>გზის მარჯვენა მხარეს  დაზიანებული ანაკრები რკინაბეტონის ღარის მოხსნა იქვე დაწყობით, ზომით 0.3X0.3მ, კედლის სისქე - 10სმ. სიგრძე 20მ</t>
  </si>
  <si>
    <t>სატკეპნი საგზაო 18 ტ.</t>
  </si>
  <si>
    <t>ქვიშახრეშოვანი ნარევი</t>
  </si>
  <si>
    <t>მოედანზე დაორმებული ზედაპირის მოსწორება  და შევსება  ქვიშახრეშოვანი ნარევით კ-1.22</t>
  </si>
  <si>
    <t>8-7-5</t>
  </si>
  <si>
    <t>შრომის დანახარჯი</t>
  </si>
  <si>
    <t>70*70*5</t>
  </si>
  <si>
    <t>ცემენტის ხსნარი 1:3</t>
  </si>
  <si>
    <t>სამშენებლო ნაჭედი</t>
  </si>
  <si>
    <t>ს.რ.ფ</t>
  </si>
  <si>
    <t>ეზოში შესასვლელი რკინაბეტონის ღარის გადახურვა ლითონის ცხაურით (200X29) სმ ლითონის კუთხოვანებისაგან 70X70X5მმ სიგრძე-4მ</t>
  </si>
  <si>
    <t>ენირ-90 &amp; 2-1-54 პ.3ვ</t>
  </si>
  <si>
    <t>სტიქიის შედეგად ჩამოტანილი ნაშალი გრუნტის შეგროვება და  დატვირთვა ხელით თვითმცვლელზე</t>
  </si>
  <si>
    <t>1-104-2</t>
  </si>
  <si>
    <t>მანქანები</t>
  </si>
  <si>
    <t>გამხმარი ხის ძირის ამოძირკვა</t>
  </si>
  <si>
    <t>კედლის ტანის ამოყვანა არსებული ქვით, ახლის დამატებით ქვიშა-ცემენტის ხსნარზე</t>
  </si>
  <si>
    <t>6-18-7</t>
  </si>
  <si>
    <t>დახერხილი ფიცარი სისქით 25-44 მმ</t>
  </si>
  <si>
    <t>ფარი ფიცრის ყალიბის</t>
  </si>
  <si>
    <t>მ²</t>
  </si>
  <si>
    <t>ელექტროდი</t>
  </si>
  <si>
    <t>სამშენებლო ჭანჭიკები</t>
  </si>
  <si>
    <t>ს.რ.ფ.</t>
  </si>
  <si>
    <t xml:space="preserve">1-80-3      </t>
  </si>
  <si>
    <t>იგივე ხელით მექანიზმებისათვის მიუდგომელ ადგილებში</t>
  </si>
  <si>
    <t>8-3-2</t>
  </si>
  <si>
    <t>ქვიშა-ხრეშოვანი ბალიშის მოწყობა  h-10სმ</t>
  </si>
  <si>
    <t xml:space="preserve"> კედლების მოწყობა</t>
  </si>
  <si>
    <t xml:space="preserve"> ძირის მოწყობა მ-350</t>
  </si>
  <si>
    <t>1-12-6</t>
  </si>
  <si>
    <t>ექსკავატორი ჩამჩის ტევადობით 0.25 მ³</t>
  </si>
  <si>
    <t>მონ. ბეტონის არხის მოსაწყობად VI გ ჯგ. გრუნტის დამუშავება სანგრევი ჩაქუჩით</t>
  </si>
  <si>
    <t>ბეტონი მ-350 B25 F200 W6</t>
  </si>
  <si>
    <t>ხის ფარები</t>
  </si>
  <si>
    <t>არმატურა AΙII Φ8</t>
  </si>
  <si>
    <t>არმატურა AΙII Φ12</t>
  </si>
  <si>
    <t>გზის ბეტონის კიდიდან  ამაღლებულ არხამდე  ბეტონის საფარის მოწყობა სისქით 12სმ არმატურის ბადით B25</t>
  </si>
  <si>
    <t xml:space="preserve"> გრუნტის მოჭრა ხელით მიმღები ჭის საძირკვლისა და ტანისათვის </t>
  </si>
  <si>
    <t>მონოლითური ბეტონით  მიმღებ-გამანაწილებელი ჭის მოწყობა B25 F200 W6</t>
  </si>
  <si>
    <t>27-24-17,18</t>
  </si>
  <si>
    <t>მოსარწყავ-მოსარეცხი მანქანა 6000 ლ-ანი</t>
  </si>
  <si>
    <t xml:space="preserve">სხვა მანქანები </t>
  </si>
  <si>
    <t xml:space="preserve">არმატურა d-6 A_I  უჯრა 20*20სმ </t>
  </si>
  <si>
    <t>30-8-3 მიყ.</t>
  </si>
  <si>
    <t>სამშენებლო ნაჭედი წონით 1.6კგ-მდე</t>
  </si>
  <si>
    <t>ბეტონის მ-350 B25 F200 ფასი k-1.02</t>
  </si>
  <si>
    <t xml:space="preserve"> გზის ბეტონის საფარის ქვეშ გამოთხრილი სიცარიელის შევსება მონოლითური  ბეტონით B10</t>
  </si>
  <si>
    <t>არმატურის ტრანსპორტირება 20 კმ-ზე</t>
  </si>
  <si>
    <t>ლითონის ტრანსპორტირება 20 კმ-დან</t>
  </si>
  <si>
    <t>გაბიონის ქვა ახალი</t>
  </si>
  <si>
    <t>8-149-1
K=0.6</t>
  </si>
  <si>
    <t>სიპ კაბელის დემონტაჟი</t>
  </si>
  <si>
    <t>8-149-1</t>
  </si>
  <si>
    <t>სიპ კაბელის მონტაჟი</t>
  </si>
  <si>
    <t>33-252-2 მისად.</t>
  </si>
  <si>
    <t>ამწე საავტომობილო სვლაზე 6.3ტ</t>
  </si>
  <si>
    <t>33-251-6  ს.რ.ფ.</t>
  </si>
  <si>
    <t>ამწე საბურღი მოწყობილობით</t>
  </si>
  <si>
    <t>ბეტონი მ-350</t>
  </si>
  <si>
    <t>თავი 3. ჩიხი</t>
  </si>
  <si>
    <t>სულ ჯამი თავი 1.2.3.4.5.6.7.8.-ის მიხედვით</t>
  </si>
  <si>
    <t>გაბიონის ყუთების ტრანსპორტირება 20 კმ-დან</t>
  </si>
  <si>
    <t>თავი 8.ელ.  ბოძების აღდგენა</t>
  </si>
  <si>
    <t>არსებული ელ. ბოძის დემონტაჟი, მისი  ადგილზე მონტაჟის მიზნით</t>
  </si>
  <si>
    <t xml:space="preserve">ელ.ბოძის მონტაჟი </t>
  </si>
  <si>
    <t>ბიტომის მასტიკა</t>
  </si>
  <si>
    <t>კედლის საძირკვლის ჰიდროიზოლაციისათვის ბიტუმის მასტიკის წასმა</t>
  </si>
  <si>
    <t>გაბიონის ყუთი 200X100X100 2.7მმ უჟანგავი ფოლადისგან</t>
  </si>
  <si>
    <t>ბეტონის ტუმბო 10კბმ/სთ წარმადობით</t>
  </si>
  <si>
    <t xml:space="preserve"> ტრანსპორტირება 20 კმ-დან</t>
  </si>
  <si>
    <t xml:space="preserve">სანიაღვრე ღარების კედლის ამაღლება საშ.12 სმ  L-98 მ ბეტონით B25 F200 W6 </t>
  </si>
  <si>
    <t xml:space="preserve">გრუნტის მოჭრა კიუვეტების მოსაწყობად ხელით  </t>
  </si>
  <si>
    <t>თავი 4. ახალი  რკ. ბეტონის ღარების 0.3X0.3მ მოწყობა L-96მ</t>
  </si>
  <si>
    <t>ანაკრები რკინაბეტონის ღარის მოწყობა, ერთმაგი არმირებით, ზომით 0.3X0.3X1მ, კედლის სისქე - 10სმ.  96მ</t>
  </si>
  <si>
    <t xml:space="preserve">დაზიანებული ანაკრები რკინაბეტონის ღარების მოხსნა  და დასაწყობება, ზომით 0.4X0.4მ, </t>
  </si>
  <si>
    <t>0.7X0.6X0.1მ ღარის ქვეშ ქვიშა-ხრეშოვანი ბალიშის მოწყობა სისქით 10სმ კ-1.22</t>
  </si>
  <si>
    <t xml:space="preserve"> ანაკრები რკინაბეტონის ღარების მოწყობა, ზომით 0.7X0.6მ, კედლის სისქე - 10სმ L-26მ</t>
  </si>
  <si>
    <t>რკინაბეტონის ანაკრები ღარი 70X60X10სმ</t>
  </si>
  <si>
    <t xml:space="preserve">სასტუმრო "აგატი'-ს ქვემოთ გზის მარცხენა მხარეს დაზიანებული ანაკრები რკინაბეტონის ღარების მოხსნა  დასაწყობებით, ზომით 0.4X0.4X0.1მ, მის ადგილზე ახალი 0.7X0.6X0.1მ ღარის მოწყობა   სიგრძე 26მ </t>
  </si>
  <si>
    <t>მ</t>
  </si>
  <si>
    <t>ანაკრები რკინაბეტონის ღარის მოწყობა, ერთმაგი არმირებით, ზომით 0.5X0.5X1მ, კედლის სისქე - 15სმ      L-8მ</t>
  </si>
  <si>
    <t>ბეტონი მ-350 B25 F100 W6</t>
  </si>
  <si>
    <t xml:space="preserve">გრუნტის მოჭრა რკ.ბეტონის ღარის მოსაწყობად ხელით  </t>
  </si>
  <si>
    <t>რკინაბეტონის ანაკრები ღარი 50X50X15სმ</t>
  </si>
  <si>
    <t>ნარჩენების გატანა თ/მც ა/მანქანებით 5 კმ მანძილზე</t>
  </si>
  <si>
    <t>გზის ბეტონის საფარის გადაჭრა  სანგრევი ჩაქუჩით სისქით 16სმ 0.5X0.5X0.15მ ღარის მოსაწყობად L-8მ</t>
  </si>
  <si>
    <t>რკინაბეტონის ღარის გადახურვა ლითონის ცხაურით (200X49) სმ ლითონის კუთხოვანებისაგან 70X70X5მმ</t>
  </si>
  <si>
    <t>30–56–1 მიყ.</t>
  </si>
  <si>
    <t>ოლიფა</t>
  </si>
  <si>
    <t>ანტიკოროზიული ზეთოვანი საღებავი</t>
  </si>
  <si>
    <t>თავი 6.  ყორე ქვის საყრდენი კედლის აღდგენა  საფეხმავლო გზასთან L-10.8მ h-1.7მ</t>
  </si>
  <si>
    <t xml:space="preserve"> მიმღები-გამანაწილებელი ჭაN2</t>
  </si>
  <si>
    <t xml:space="preserve"> ღვარმიმღები-გამანაწილებელი ჭაN1</t>
  </si>
  <si>
    <t>თავი 7.  გაბიონის აღდგენა  ℓ-60მ</t>
  </si>
  <si>
    <t>ექსკავატორი ჩამჩის მოცულობით 0.65მ³</t>
  </si>
  <si>
    <t>ღორღი</t>
  </si>
  <si>
    <t>გრუნტის  მოჭრა  ხელით</t>
  </si>
  <si>
    <t>მოჭრილი გრუნტის უკუჩაყრა</t>
  </si>
  <si>
    <t>გაბიონის ყუთი 150X100X100 2.7მმ უჟანგავი ფოლადისგან</t>
  </si>
  <si>
    <t>გზის კიდეზე 12 სმ სიsქის ბეტონის საფარის მოწყობა</t>
  </si>
  <si>
    <t xml:space="preserve"> გაზიდვა  ა/თცითმცლელით 5კმ მანძილზე</t>
  </si>
  <si>
    <t>ქვიშა ხრეშოვანი ნარევის  ტრანსპორტირება 20 კმ-ზე</t>
  </si>
  <si>
    <t>ფრაქციული ღორღის ტრანსპორტირება 20 კმ-ზე</t>
  </si>
  <si>
    <t>ქვიშა-ხრეშოვანი ნარევის ტრანსპორტირება 20 კმ-დან</t>
  </si>
  <si>
    <t>ქვიშახრეშოვანი ნარევის ტრანსპორტირება 20 კმ-ზე</t>
  </si>
  <si>
    <t>დატვირთული გრუნტის გაზიდვა თ/მც ა/მანქანებზე 5კმ მანძილზე</t>
  </si>
  <si>
    <t>გაბიონის ქვის ტრანსპორტირება 20 კმ-დან</t>
  </si>
  <si>
    <t>შიფრი</t>
  </si>
  <si>
    <t>თავი 5. მონ. ბეტონის არხის  მოწყობა 120X100X20სმ L-89მ</t>
  </si>
  <si>
    <t xml:space="preserve"> გრუნტის მოჭრა ხელით 10% </t>
  </si>
  <si>
    <t>ბეტონის ტრანსპორტირება 20 კმ-დან</t>
  </si>
  <si>
    <t>ბეტონის ტრანსპორტირება 20კმ-ზე</t>
  </si>
  <si>
    <t>ბეტონის ტრანსპორტირება 20 კმ-ზე</t>
  </si>
  <si>
    <t>ბეტონის ტრანსპორტირება 20კმ</t>
  </si>
  <si>
    <t xml:space="preserve">ლითონკონსტრუქციის შეღებვა ანტიკოროზიული ზეთოვანი საღებავით k=2 </t>
  </si>
  <si>
    <t>ლითონკონსტრუქციის შეღებვა ანტიკოროზიული ზეთოვანი საღებავით k=2</t>
  </si>
  <si>
    <t xml:space="preserve"> მიმღები-გამანაწილებელი ჭის მოსაწყობად ქვის წყობის კედლის დანგრევა ხელით</t>
  </si>
  <si>
    <t xml:space="preserve">  არხების გვერდულების შევსება ქვიშა-ხრეშოვანი ნარევით სისქით  კ-1.22</t>
  </si>
  <si>
    <t>ბეტონის გზაზე  სტიქიისგან დატოვებული თხრილების შევსება და გვერდულების  აღდგენა  ქვიშა-ხრეშოვანი ნარევით   კ-1.22</t>
  </si>
  <si>
    <t>გზის ბეტონის კიდიდან სანიაღვრე ღარამდე  ფრაქციული ღორღით შევსება კ-1.26</t>
  </si>
  <si>
    <t>46-23-2 მისად</t>
  </si>
  <si>
    <t>ენირი
1-22</t>
  </si>
  <si>
    <t xml:space="preserve"> დატვირთვა ავტოთვითმცლელზე ხელით</t>
  </si>
  <si>
    <t>ლითონის მილებისა და რკ.ბეტონის ღარების შეერთების ადგილების გამონოლითება და საფარზე ამოჭრილი ადგილების შევსება მონოლითური ბეტონით</t>
  </si>
  <si>
    <t>გაბიონის კედლის მოწყობა  არსებული ქვით</t>
  </si>
  <si>
    <t>გაბიონის ყუთი 100X100X100 2.7მმ უჟანგავი ფოლადისგან</t>
  </si>
  <si>
    <t>გაბიონის მოსაწყობად გრუნტის მოჭრა 90%  ექსკავატორით</t>
  </si>
  <si>
    <t>III-კატ. გრუნტის დამუშავება მონ.ბეტონის არხის  მოსაწყობად ექსკ. V-0.25 მ³  ა/თვითმცლელზე დატვირთვით</t>
  </si>
  <si>
    <t xml:space="preserve"> გრუნტის დატვირთვა თ/მც ა/მანქანებზე ხელით</t>
  </si>
  <si>
    <t>თხრილში ქვიშა-ხრეშის ბალიშის მოწყობა სისქით 10სმ</t>
  </si>
  <si>
    <t>მონ. ბეტონის არხის მოწყობა კვეთით 120X100X20სმ   მ-350 L-89მ</t>
  </si>
  <si>
    <t>არმატურა ძირისა და ტანისთვის AΙII Φ8</t>
  </si>
  <si>
    <t>არმატურა ძირისა და ტანისთვის AΙII Φ12</t>
  </si>
  <si>
    <t>tyibulis municipalitetSi sof. gelaTSi stiqiis Sedegebis salikvidacio samuSaoebis xarjTaRricxva</t>
  </si>
  <si>
    <t>გზის სავალ ნაწილზე ბეტონის საფარის ამოჭრა სანგრევი ჩაქუჩით ყოველ 2 მეტროში ზომით 20X20 სმ 100 ადგილზე საფარის ქვეშ სიცარიელების შესავსებად</t>
  </si>
  <si>
    <t>თავი 2. ბეტონის გზის საფარის აღდგენა</t>
  </si>
  <si>
    <t>ფრაქციული -ღორღის საფუძვლის მოწყობა 0-40მმ სისქით საშ.12სმ კ-1.26</t>
  </si>
  <si>
    <t>27-22-1</t>
  </si>
  <si>
    <t>სხვა მანქანა</t>
  </si>
  <si>
    <t>ამწე საავტომობილო სვლაზე 5ტ</t>
  </si>
  <si>
    <t>4.1.373</t>
  </si>
  <si>
    <t>4.1.521</t>
  </si>
  <si>
    <t>რკინაბეტონის  ფილა ორმაგი არმირებით 160X50X20სმ</t>
  </si>
  <si>
    <t>რკინაბეტონის ფილების მოწყობა  არხზე (1.6X0.5X0.2მ)</t>
  </si>
  <si>
    <t xml:space="preserve"> გატანა თ/მც ა/მანქანებით 5 კმ მანძილზე</t>
  </si>
  <si>
    <t xml:space="preserve"> ტრანსპორტირება 20 კმ-ზე</t>
  </si>
  <si>
    <t xml:space="preserve">გზის კიდეზე, გვერდულზე და ეზოში შესასვლელზე ბეტონის საფარის მოწყობა მონოლითური ბეტონით მ-350 B25 F200  სისქით 12სმ </t>
  </si>
  <si>
    <t xml:space="preserve"> განივი სადეფორმაციო ნაკერის მოწყობა  ყოველ 5მ-ში ბიტუმის მასტიკით შევსებით</t>
  </si>
  <si>
    <t>არსებული ანაკრები რკინაბეტონის ღარის მოწყობა, ერთმაგი არმირებით, ზომით 0.3X0.3მ, კედლის სისქე - 10სმ.</t>
  </si>
  <si>
    <t>შევსება  ქვიშახრეშოვანი ნარევით კ-1.22</t>
  </si>
  <si>
    <t>ინსპექტირებული</t>
  </si>
  <si>
    <t>ბეტონი  B10</t>
  </si>
  <si>
    <t>შედგენილია 2020 წლის III კვ. მიმდინარე ფასებში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</si>
</sst>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"/>
  </numFmts>
  <fonts count="40">
    <font>
      <sz val="11"/>
      <color theme="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0"/>
      <name val="Arial"/>
      <family val="2"/>
    </font>
    <font>
      <b/>
      <sz val="11"/>
      <name val="AcadNusx"/>
    </font>
    <font>
      <sz val="11"/>
      <name val="AcadNusx"/>
    </font>
    <font>
      <b/>
      <sz val="14"/>
      <name val="AcadMtavr"/>
    </font>
    <font>
      <b/>
      <sz val="12"/>
      <name val="AcadMtavr"/>
    </font>
    <font>
      <sz val="11"/>
      <name val="Calibri"/>
      <family val="2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AcadNusx"/>
    </font>
    <font>
      <vertAlign val="superscript"/>
      <sz val="11"/>
      <name val="AcadNusx"/>
    </font>
    <font>
      <sz val="10"/>
      <name val="Arial"/>
      <family val="2"/>
      <charset val="204"/>
    </font>
    <font>
      <sz val="11"/>
      <name val="Calibri"/>
      <family val="2"/>
    </font>
    <font>
      <b/>
      <sz val="11"/>
      <name val="Sylfaen"/>
      <family val="1"/>
    </font>
    <font>
      <sz val="11"/>
      <name val="Merriweather"/>
    </font>
    <font>
      <b/>
      <sz val="11"/>
      <name val="Merriweather"/>
    </font>
    <font>
      <b/>
      <sz val="11"/>
      <name val="Calibri"/>
      <family val="2"/>
    </font>
    <font>
      <sz val="12"/>
      <name val="Merriweather"/>
    </font>
    <font>
      <sz val="11"/>
      <color rgb="FF000000"/>
      <name val="Merriweather"/>
    </font>
    <font>
      <sz val="11"/>
      <name val="Sylfae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rgb="FFFF0000"/>
      <name val="Sylfaen"/>
      <family val="1"/>
      <charset val="204"/>
    </font>
    <font>
      <sz val="12"/>
      <color rgb="FFFF0000"/>
      <name val="AcadNusx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name val="Sylfaen"/>
      <family val="1"/>
    </font>
    <font>
      <sz val="12"/>
      <name val="Calibri"/>
      <family val="2"/>
      <scheme val="minor"/>
    </font>
    <font>
      <b/>
      <i/>
      <u/>
      <sz val="11"/>
      <name val="Merriweather"/>
    </font>
    <font>
      <b/>
      <i/>
      <u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6" fillId="0" borderId="0"/>
    <xf numFmtId="0" fontId="29" fillId="0" borderId="0"/>
    <xf numFmtId="0" fontId="30" fillId="0" borderId="0"/>
  </cellStyleXfs>
  <cellXfs count="198">
    <xf numFmtId="0" fontId="0" fillId="0" borderId="0" xfId="0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Fill="1"/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0" fillId="0" borderId="0" xfId="0" applyFont="1" applyFill="1" applyAlignment="1"/>
    <xf numFmtId="0" fontId="18" fillId="0" borderId="1" xfId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right" vertical="center"/>
    </xf>
    <xf numFmtId="0" fontId="27" fillId="0" borderId="0" xfId="1" applyFont="1" applyFill="1"/>
    <xf numFmtId="0" fontId="24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right" vertical="center" wrapText="1"/>
    </xf>
    <xf numFmtId="2" fontId="26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1" applyFont="1" applyFill="1"/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2" fontId="21" fillId="0" borderId="1" xfId="0" applyNumberFormat="1" applyFont="1" applyFill="1" applyBorder="1" applyAlignment="1">
      <alignment horizontal="right" vertical="center"/>
    </xf>
    <xf numFmtId="0" fontId="16" fillId="0" borderId="1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0" fillId="0" borderId="0" xfId="0" applyNumberFormat="1" applyFont="1" applyFill="1" applyAlignment="1"/>
    <xf numFmtId="2" fontId="26" fillId="0" borderId="1" xfId="0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vertical="center"/>
    </xf>
    <xf numFmtId="4" fontId="26" fillId="0" borderId="1" xfId="2" applyNumberFormat="1" applyFont="1" applyFill="1" applyBorder="1" applyAlignment="1">
      <alignment vertical="center"/>
    </xf>
    <xf numFmtId="4" fontId="26" fillId="0" borderId="1" xfId="3" applyNumberFormat="1" applyFont="1" applyFill="1" applyBorder="1" applyAlignment="1">
      <alignment vertical="center"/>
    </xf>
    <xf numFmtId="2" fontId="26" fillId="0" borderId="1" xfId="0" applyNumberFormat="1" applyFont="1" applyFill="1" applyBorder="1" applyAlignment="1"/>
    <xf numFmtId="4" fontId="26" fillId="0" borderId="1" xfId="4" applyNumberFormat="1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vertical="center" wrapText="1"/>
    </xf>
    <xf numFmtId="2" fontId="28" fillId="0" borderId="1" xfId="1" applyNumberFormat="1" applyFont="1" applyFill="1" applyBorder="1" applyAlignment="1">
      <alignment vertical="center" wrapText="1"/>
    </xf>
    <xf numFmtId="164" fontId="26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/>
    <xf numFmtId="2" fontId="26" fillId="0" borderId="1" xfId="1" applyNumberFormat="1" applyFont="1" applyFill="1" applyBorder="1" applyAlignment="1">
      <alignment vertical="center"/>
    </xf>
    <xf numFmtId="2" fontId="25" fillId="0" borderId="1" xfId="1" applyNumberFormat="1" applyFont="1" applyFill="1" applyBorder="1" applyAlignment="1">
      <alignment vertical="center"/>
    </xf>
    <xf numFmtId="2" fontId="26" fillId="0" borderId="1" xfId="0" applyNumberFormat="1" applyFont="1" applyFill="1" applyBorder="1" applyAlignment="1">
      <alignment horizontal="right"/>
    </xf>
    <xf numFmtId="0" fontId="26" fillId="0" borderId="1" xfId="0" applyNumberFormat="1" applyFont="1" applyFill="1" applyBorder="1" applyAlignment="1">
      <alignment horizontal="right" vertical="center" wrapText="1"/>
    </xf>
    <xf numFmtId="164" fontId="26" fillId="0" borderId="1" xfId="0" applyNumberFormat="1" applyFont="1" applyFill="1" applyBorder="1" applyAlignment="1">
      <alignment horizontal="right" vertical="center" wrapText="1"/>
    </xf>
    <xf numFmtId="165" fontId="26" fillId="0" borderId="1" xfId="0" applyNumberFormat="1" applyFont="1" applyFill="1" applyBorder="1" applyAlignment="1">
      <alignment vertical="center" wrapText="1"/>
    </xf>
    <xf numFmtId="2" fontId="25" fillId="0" borderId="1" xfId="1" applyNumberFormat="1" applyFont="1" applyFill="1" applyBorder="1" applyAlignment="1">
      <alignment vertical="center" wrapText="1"/>
    </xf>
    <xf numFmtId="2" fontId="26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35" fillId="0" borderId="1" xfId="0" applyNumberFormat="1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2" fontId="21" fillId="0" borderId="1" xfId="0" applyNumberFormat="1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/>
    </xf>
    <xf numFmtId="164" fontId="25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164" fontId="2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vertical="center"/>
    </xf>
    <xf numFmtId="0" fontId="18" fillId="0" borderId="1" xfId="1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right" vertical="center"/>
    </xf>
    <xf numFmtId="0" fontId="24" fillId="0" borderId="1" xfId="1" applyFont="1" applyFill="1" applyBorder="1" applyAlignment="1">
      <alignment vertical="center" wrapText="1"/>
    </xf>
    <xf numFmtId="2" fontId="26" fillId="0" borderId="1" xfId="1" applyNumberFormat="1" applyFont="1" applyFill="1" applyBorder="1" applyAlignment="1">
      <alignment horizontal="right" vertical="center" wrapText="1"/>
    </xf>
    <xf numFmtId="0" fontId="24" fillId="0" borderId="1" xfId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right" vertical="center"/>
    </xf>
    <xf numFmtId="2" fontId="25" fillId="0" borderId="1" xfId="0" applyNumberFormat="1" applyFont="1" applyFill="1" applyBorder="1" applyAlignment="1">
      <alignment horizontal="right" vertical="center" wrapText="1"/>
    </xf>
    <xf numFmtId="2" fontId="37" fillId="0" borderId="1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26" fillId="0" borderId="0" xfId="0" applyFont="1" applyFill="1" applyAlignment="1"/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/>
    <xf numFmtId="2" fontId="21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 applyAlignment="1"/>
    <xf numFmtId="0" fontId="9" fillId="0" borderId="1" xfId="1" applyFont="1" applyFill="1" applyBorder="1" applyAlignment="1">
      <alignment horizontal="right" vertical="top"/>
    </xf>
    <xf numFmtId="0" fontId="5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6" fillId="0" borderId="1" xfId="1" applyFont="1" applyFill="1" applyBorder="1" applyAlignment="1"/>
    <xf numFmtId="0" fontId="26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/>
    <xf numFmtId="0" fontId="32" fillId="0" borderId="1" xfId="1" applyFont="1" applyFill="1" applyBorder="1" applyAlignment="1">
      <alignment horizontal="right" vertical="top"/>
    </xf>
    <xf numFmtId="49" fontId="32" fillId="0" borderId="1" xfId="1" applyNumberFormat="1" applyFont="1" applyFill="1" applyBorder="1" applyAlignment="1">
      <alignment horizontal="center" vertical="top"/>
    </xf>
    <xf numFmtId="0" fontId="33" fillId="0" borderId="1" xfId="1" applyFont="1" applyFill="1" applyBorder="1" applyAlignment="1">
      <alignment horizontal="center" vertical="center"/>
    </xf>
    <xf numFmtId="0" fontId="33" fillId="0" borderId="0" xfId="1" applyFont="1" applyFill="1"/>
    <xf numFmtId="2" fontId="26" fillId="0" borderId="1" xfId="1" applyNumberFormat="1" applyFont="1" applyFill="1" applyBorder="1" applyAlignment="1">
      <alignment horizontal="right" vertical="center"/>
    </xf>
    <xf numFmtId="49" fontId="9" fillId="0" borderId="1" xfId="1" applyNumberFormat="1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/>
    <xf numFmtId="0" fontId="1" fillId="0" borderId="1" xfId="1" applyFont="1" applyFill="1" applyBorder="1"/>
    <xf numFmtId="2" fontId="1" fillId="0" borderId="0" xfId="0" applyNumberFormat="1" applyFont="1" applyFill="1"/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1" fillId="0" borderId="1" xfId="1" applyNumberFormat="1" applyFont="1" applyFill="1" applyBorder="1"/>
    <xf numFmtId="164" fontId="25" fillId="0" borderId="1" xfId="0" applyNumberFormat="1" applyFont="1" applyFill="1" applyBorder="1" applyAlignment="1">
      <alignment vertical="center"/>
    </xf>
    <xf numFmtId="2" fontId="1" fillId="0" borderId="0" xfId="1" applyNumberFormat="1" applyFont="1" applyFill="1"/>
    <xf numFmtId="0" fontId="2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11" fillId="0" borderId="0" xfId="0" applyFont="1" applyFill="1"/>
    <xf numFmtId="0" fontId="9" fillId="0" borderId="1" xfId="1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center" vertical="center"/>
    </xf>
    <xf numFmtId="9" fontId="25" fillId="0" borderId="1" xfId="0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vertical="center"/>
    </xf>
    <xf numFmtId="9" fontId="9" fillId="0" borderId="1" xfId="1" applyNumberFormat="1" applyFont="1" applyFill="1" applyBorder="1" applyAlignment="1">
      <alignment horizontal="center" vertical="center"/>
    </xf>
    <xf numFmtId="9" fontId="25" fillId="0" borderId="1" xfId="1" applyNumberFormat="1" applyFont="1" applyFill="1" applyBorder="1" applyAlignment="1">
      <alignment vertical="center"/>
    </xf>
    <xf numFmtId="0" fontId="11" fillId="0" borderId="0" xfId="1" applyFont="1" applyFill="1"/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/>
    <xf numFmtId="49" fontId="24" fillId="0" borderId="1" xfId="1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left" vertical="top" wrapText="1"/>
    </xf>
    <xf numFmtId="0" fontId="17" fillId="0" borderId="7" xfId="0" applyFont="1" applyBorder="1"/>
    <xf numFmtId="165" fontId="39" fillId="0" borderId="7" xfId="0" applyNumberFormat="1" applyFont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left" vertical="center" wrapText="1"/>
    </xf>
  </cellXfs>
  <cellStyles count="5">
    <cellStyle name="Normal 2" xfId="1"/>
    <cellStyle name="Normal 3" xfId="4"/>
    <cellStyle name="Обычный" xfId="0" builtinId="0"/>
    <cellStyle name="Обычный 2" xfId="2"/>
    <cellStyle name="ჩვეულებრივი 2 2 2" xfId="3"/>
  </cellStyles>
  <dxfs count="25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tabSelected="1" zoomScaleNormal="100" workbookViewId="0">
      <selection activeCell="I13" sqref="I13"/>
    </sheetView>
  </sheetViews>
  <sheetFormatPr defaultColWidth="9.140625" defaultRowHeight="16.5"/>
  <cols>
    <col min="1" max="1" width="3.140625" style="117" bestFit="1" customWidth="1"/>
    <col min="2" max="2" width="8.5703125" style="117" customWidth="1"/>
    <col min="3" max="3" width="61.85546875" style="118" customWidth="1"/>
    <col min="4" max="4" width="9.42578125" style="119" customWidth="1"/>
    <col min="5" max="5" width="8.5703125" style="119" customWidth="1"/>
    <col min="6" max="6" width="8.5703125" style="120" bestFit="1" customWidth="1"/>
    <col min="7" max="7" width="8.28515625" style="120" bestFit="1" customWidth="1"/>
    <col min="8" max="8" width="10.5703125" style="120" bestFit="1" customWidth="1"/>
    <col min="9" max="11" width="8.5703125" style="120" customWidth="1"/>
    <col min="12" max="12" width="8.5703125" style="31" customWidth="1"/>
    <col min="13" max="13" width="11" style="120" customWidth="1"/>
    <col min="14" max="16384" width="9.140625" style="31"/>
  </cols>
  <sheetData>
    <row r="1" spans="1:15">
      <c r="B1" s="194" t="s">
        <v>259</v>
      </c>
      <c r="C1" s="194"/>
    </row>
    <row r="2" spans="1:15" ht="45" customHeight="1">
      <c r="A2" s="186" t="s">
        <v>242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5">
      <c r="B3" s="191" t="s">
        <v>261</v>
      </c>
      <c r="C3" s="192"/>
      <c r="D3" s="192"/>
      <c r="H3" s="121"/>
      <c r="J3" s="193" t="str">
        <f>"ღირებულება:   "&amp;ROUND(M380,2)&amp;" ლარი"</f>
        <v>ღირებულება:   0 ლარი</v>
      </c>
      <c r="K3" s="192"/>
      <c r="L3" s="192"/>
      <c r="M3" s="192"/>
    </row>
    <row r="4" spans="1:15" s="1" customFormat="1" ht="15">
      <c r="A4" s="189" t="s">
        <v>31</v>
      </c>
      <c r="B4" s="189" t="s">
        <v>216</v>
      </c>
      <c r="C4" s="190" t="s">
        <v>32</v>
      </c>
      <c r="D4" s="188" t="s">
        <v>33</v>
      </c>
      <c r="E4" s="188" t="s">
        <v>34</v>
      </c>
      <c r="F4" s="188"/>
      <c r="G4" s="188" t="s">
        <v>35</v>
      </c>
      <c r="H4" s="188"/>
      <c r="I4" s="188" t="s">
        <v>36</v>
      </c>
      <c r="J4" s="188"/>
      <c r="K4" s="188" t="s">
        <v>37</v>
      </c>
      <c r="L4" s="188"/>
      <c r="M4" s="187" t="s">
        <v>38</v>
      </c>
    </row>
    <row r="5" spans="1:15" s="2" customFormat="1" ht="30">
      <c r="A5" s="189"/>
      <c r="B5" s="189"/>
      <c r="C5" s="190"/>
      <c r="D5" s="188"/>
      <c r="E5" s="114" t="s">
        <v>39</v>
      </c>
      <c r="F5" s="114" t="s">
        <v>40</v>
      </c>
      <c r="G5" s="114" t="s">
        <v>41</v>
      </c>
      <c r="H5" s="114" t="s">
        <v>40</v>
      </c>
      <c r="I5" s="114" t="s">
        <v>41</v>
      </c>
      <c r="J5" s="114" t="s">
        <v>40</v>
      </c>
      <c r="K5" s="114" t="s">
        <v>41</v>
      </c>
      <c r="L5" s="114" t="s">
        <v>40</v>
      </c>
      <c r="M5" s="187"/>
    </row>
    <row r="6" spans="1:15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  <c r="J6" s="122">
        <v>10</v>
      </c>
      <c r="K6" s="122">
        <v>11</v>
      </c>
      <c r="L6" s="122">
        <v>12</v>
      </c>
      <c r="M6" s="122">
        <v>13</v>
      </c>
    </row>
    <row r="7" spans="1:15">
      <c r="A7" s="123"/>
      <c r="B7" s="123"/>
      <c r="C7" s="89" t="s">
        <v>6</v>
      </c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5" s="13" customFormat="1" ht="30">
      <c r="A8" s="181">
        <v>1</v>
      </c>
      <c r="B8" s="179" t="s">
        <v>119</v>
      </c>
      <c r="C8" s="21" t="s">
        <v>120</v>
      </c>
      <c r="D8" s="22" t="s">
        <v>2</v>
      </c>
      <c r="E8" s="67"/>
      <c r="F8" s="68">
        <v>30</v>
      </c>
      <c r="G8" s="69"/>
      <c r="H8" s="70"/>
      <c r="I8" s="70"/>
      <c r="J8" s="70"/>
      <c r="K8" s="70"/>
      <c r="L8" s="70"/>
      <c r="M8" s="70"/>
      <c r="N8" s="12"/>
      <c r="O8" s="12"/>
    </row>
    <row r="9" spans="1:15" s="13" customFormat="1" ht="15.75">
      <c r="A9" s="182"/>
      <c r="B9" s="183"/>
      <c r="C9" s="24" t="s">
        <v>29</v>
      </c>
      <c r="D9" s="22" t="s">
        <v>30</v>
      </c>
      <c r="E9" s="71">
        <v>0.81</v>
      </c>
      <c r="F9" s="72">
        <f>E9*F8</f>
        <v>24.3</v>
      </c>
      <c r="G9" s="70"/>
      <c r="H9" s="70"/>
      <c r="I9" s="69"/>
      <c r="J9" s="70"/>
      <c r="K9" s="69"/>
      <c r="L9" s="70"/>
      <c r="M9" s="70"/>
      <c r="N9" s="12"/>
      <c r="O9" s="12"/>
    </row>
    <row r="10" spans="1:15" collapsed="1">
      <c r="A10" s="84">
        <v>2</v>
      </c>
      <c r="B10" s="124" t="s">
        <v>44</v>
      </c>
      <c r="C10" s="87" t="s">
        <v>209</v>
      </c>
      <c r="D10" s="26" t="s">
        <v>3</v>
      </c>
      <c r="E10" s="72"/>
      <c r="F10" s="70">
        <f>F8*1.8</f>
        <v>54</v>
      </c>
      <c r="G10" s="125"/>
      <c r="H10" s="70"/>
      <c r="I10" s="125"/>
      <c r="J10" s="70"/>
      <c r="K10" s="125"/>
      <c r="L10" s="70"/>
      <c r="M10" s="70"/>
    </row>
    <row r="11" spans="1:15" s="10" customFormat="1">
      <c r="A11" s="85"/>
      <c r="B11" s="76"/>
      <c r="C11" s="87" t="s">
        <v>7</v>
      </c>
      <c r="D11" s="32"/>
      <c r="E11" s="126"/>
      <c r="F11" s="68"/>
      <c r="G11" s="127"/>
      <c r="H11" s="127"/>
      <c r="I11" s="127"/>
      <c r="J11" s="127"/>
      <c r="K11" s="127"/>
      <c r="L11" s="127"/>
      <c r="M11" s="68"/>
    </row>
    <row r="12" spans="1:15">
      <c r="A12" s="128"/>
      <c r="B12" s="123"/>
      <c r="C12" s="89" t="s">
        <v>244</v>
      </c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1:15" s="17" customFormat="1" ht="60">
      <c r="A13" s="128"/>
      <c r="B13" s="184" t="s">
        <v>229</v>
      </c>
      <c r="C13" s="14" t="s">
        <v>243</v>
      </c>
      <c r="D13" s="15" t="s">
        <v>2</v>
      </c>
      <c r="E13" s="47"/>
      <c r="F13" s="65">
        <v>0.64</v>
      </c>
      <c r="G13" s="62"/>
      <c r="H13" s="94"/>
      <c r="I13" s="62"/>
      <c r="J13" s="94"/>
      <c r="K13" s="62"/>
      <c r="L13" s="94"/>
      <c r="M13" s="94"/>
    </row>
    <row r="14" spans="1:15" s="17" customFormat="1" ht="18">
      <c r="A14" s="128"/>
      <c r="B14" s="184"/>
      <c r="C14" s="95" t="s">
        <v>29</v>
      </c>
      <c r="D14" s="15" t="s">
        <v>30</v>
      </c>
      <c r="E14" s="20">
        <v>13.2</v>
      </c>
      <c r="F14" s="20">
        <f>E14*F13</f>
        <v>8.4480000000000004</v>
      </c>
      <c r="G14" s="96"/>
      <c r="H14" s="94"/>
      <c r="I14" s="96"/>
      <c r="J14" s="94"/>
      <c r="K14" s="96"/>
      <c r="L14" s="94"/>
      <c r="M14" s="94"/>
    </row>
    <row r="15" spans="1:15" s="17" customFormat="1" ht="18">
      <c r="A15" s="128"/>
      <c r="B15" s="184"/>
      <c r="C15" s="95" t="s">
        <v>122</v>
      </c>
      <c r="D15" s="15" t="s">
        <v>43</v>
      </c>
      <c r="E15" s="20">
        <v>9.6300000000000008</v>
      </c>
      <c r="F15" s="20">
        <f>E15*F13</f>
        <v>6.1632000000000007</v>
      </c>
      <c r="G15" s="96"/>
      <c r="H15" s="94"/>
      <c r="I15" s="96"/>
      <c r="J15" s="94"/>
      <c r="K15" s="96"/>
      <c r="L15" s="94"/>
      <c r="M15" s="94"/>
    </row>
    <row r="16" spans="1:15" s="17" customFormat="1" ht="30">
      <c r="A16" s="128"/>
      <c r="B16" s="97" t="s">
        <v>230</v>
      </c>
      <c r="C16" s="115" t="s">
        <v>231</v>
      </c>
      <c r="D16" s="15" t="s">
        <v>3</v>
      </c>
      <c r="E16" s="20"/>
      <c r="F16" s="20">
        <f>F13*2.4</f>
        <v>1.536</v>
      </c>
      <c r="G16" s="96"/>
      <c r="H16" s="94"/>
      <c r="I16" s="96"/>
      <c r="J16" s="94"/>
      <c r="K16" s="96"/>
      <c r="L16" s="94"/>
      <c r="M16" s="94"/>
    </row>
    <row r="17" spans="1:16" s="17" customFormat="1" ht="18">
      <c r="A17" s="128"/>
      <c r="B17" s="98"/>
      <c r="C17" s="95" t="s">
        <v>29</v>
      </c>
      <c r="D17" s="15" t="s">
        <v>30</v>
      </c>
      <c r="E17" s="20">
        <v>0.53</v>
      </c>
      <c r="F17" s="20">
        <f>F16*E17</f>
        <v>0.81408000000000003</v>
      </c>
      <c r="G17" s="96"/>
      <c r="H17" s="94"/>
      <c r="I17" s="96"/>
      <c r="J17" s="94"/>
      <c r="K17" s="96"/>
      <c r="L17" s="94"/>
      <c r="M17" s="94"/>
    </row>
    <row r="18" spans="1:16" s="13" customFormat="1" ht="30">
      <c r="A18" s="181">
        <v>1</v>
      </c>
      <c r="B18" s="179" t="s">
        <v>152</v>
      </c>
      <c r="C18" s="21" t="s">
        <v>155</v>
      </c>
      <c r="D18" s="73" t="s">
        <v>2</v>
      </c>
      <c r="E18" s="50"/>
      <c r="F18" s="65">
        <v>170</v>
      </c>
      <c r="G18" s="47"/>
      <c r="H18" s="51"/>
      <c r="I18" s="47"/>
      <c r="J18" s="51"/>
      <c r="K18" s="47"/>
      <c r="L18" s="51"/>
      <c r="M18" s="51"/>
      <c r="N18" s="12"/>
      <c r="O18" s="12"/>
    </row>
    <row r="19" spans="1:16" s="13" customFormat="1" ht="15.75">
      <c r="A19" s="182"/>
      <c r="B19" s="183"/>
      <c r="C19" s="24" t="s">
        <v>113</v>
      </c>
      <c r="D19" s="22" t="s">
        <v>30</v>
      </c>
      <c r="E19" s="50">
        <v>9.52</v>
      </c>
      <c r="F19" s="47">
        <f>F18*E19</f>
        <v>1618.3999999999999</v>
      </c>
      <c r="G19" s="47"/>
      <c r="H19" s="51"/>
      <c r="I19" s="47"/>
      <c r="J19" s="51"/>
      <c r="K19" s="47"/>
      <c r="L19" s="51"/>
      <c r="M19" s="51"/>
      <c r="N19" s="12"/>
      <c r="O19" s="12"/>
    </row>
    <row r="20" spans="1:16" s="13" customFormat="1" ht="15.75">
      <c r="A20" s="182"/>
      <c r="B20" s="183"/>
      <c r="C20" s="24" t="s">
        <v>68</v>
      </c>
      <c r="D20" s="38" t="s">
        <v>15</v>
      </c>
      <c r="E20" s="50">
        <v>1.22</v>
      </c>
      <c r="F20" s="47">
        <f>F18*E20</f>
        <v>207.4</v>
      </c>
      <c r="G20" s="47"/>
      <c r="H20" s="51"/>
      <c r="I20" s="47"/>
      <c r="J20" s="51"/>
      <c r="K20" s="47"/>
      <c r="L20" s="51"/>
      <c r="M20" s="51"/>
      <c r="N20" s="12"/>
      <c r="O20" s="12"/>
    </row>
    <row r="21" spans="1:16" s="13" customFormat="1" ht="15.75">
      <c r="A21" s="182"/>
      <c r="B21" s="183"/>
      <c r="C21" s="74" t="s">
        <v>260</v>
      </c>
      <c r="D21" s="38" t="s">
        <v>2</v>
      </c>
      <c r="E21" s="75">
        <v>1.04</v>
      </c>
      <c r="F21" s="47">
        <f>F18*E21</f>
        <v>176.8</v>
      </c>
      <c r="G21" s="51"/>
      <c r="H21" s="51"/>
      <c r="I21" s="51"/>
      <c r="J21" s="51"/>
      <c r="K21" s="51"/>
      <c r="L21" s="51"/>
      <c r="M21" s="51"/>
      <c r="N21" s="12"/>
      <c r="O21" s="12"/>
    </row>
    <row r="22" spans="1:16" s="37" customFormat="1" ht="15">
      <c r="A22" s="182"/>
      <c r="B22" s="183"/>
      <c r="C22" s="35" t="s">
        <v>177</v>
      </c>
      <c r="D22" s="36" t="s">
        <v>43</v>
      </c>
      <c r="E22" s="41">
        <v>0.13500000000000001</v>
      </c>
      <c r="F22" s="42">
        <f>F21*E22</f>
        <v>23.868000000000002</v>
      </c>
      <c r="G22" s="43"/>
      <c r="H22" s="44"/>
      <c r="I22" s="45"/>
      <c r="J22" s="44"/>
      <c r="K22" s="43"/>
      <c r="L22" s="51"/>
      <c r="M22" s="51"/>
    </row>
    <row r="23" spans="1:16" s="13" customFormat="1" ht="15.75">
      <c r="A23" s="182"/>
      <c r="B23" s="183"/>
      <c r="C23" s="24" t="s">
        <v>153</v>
      </c>
      <c r="D23" s="38" t="s">
        <v>25</v>
      </c>
      <c r="E23" s="50">
        <v>2.76</v>
      </c>
      <c r="F23" s="47">
        <f>F18*E23</f>
        <v>469.2</v>
      </c>
      <c r="G23" s="47"/>
      <c r="H23" s="51"/>
      <c r="I23" s="47"/>
      <c r="J23" s="51"/>
      <c r="K23" s="47"/>
      <c r="L23" s="51"/>
      <c r="M23" s="51"/>
      <c r="N23" s="12"/>
      <c r="O23" s="12"/>
    </row>
    <row r="24" spans="1:16" s="13" customFormat="1" ht="15.75">
      <c r="A24" s="182"/>
      <c r="B24" s="183"/>
      <c r="C24" s="24" t="s">
        <v>66</v>
      </c>
      <c r="D24" s="38" t="s">
        <v>2</v>
      </c>
      <c r="E24" s="50">
        <v>4.2000000000000003E-2</v>
      </c>
      <c r="F24" s="47">
        <f>F18*E24</f>
        <v>7.1400000000000006</v>
      </c>
      <c r="G24" s="47"/>
      <c r="H24" s="51"/>
      <c r="I24" s="47"/>
      <c r="J24" s="51"/>
      <c r="K24" s="47"/>
      <c r="L24" s="51"/>
      <c r="M24" s="51"/>
      <c r="N24" s="12"/>
      <c r="O24" s="12"/>
    </row>
    <row r="25" spans="1:16" s="13" customFormat="1" ht="15.75">
      <c r="A25" s="182"/>
      <c r="B25" s="183"/>
      <c r="C25" s="24" t="s">
        <v>80</v>
      </c>
      <c r="D25" s="38" t="s">
        <v>15</v>
      </c>
      <c r="E25" s="50">
        <v>1.69</v>
      </c>
      <c r="F25" s="47">
        <f>F18*E25</f>
        <v>287.3</v>
      </c>
      <c r="G25" s="47"/>
      <c r="H25" s="51"/>
      <c r="I25" s="47"/>
      <c r="J25" s="51"/>
      <c r="K25" s="47"/>
      <c r="L25" s="51"/>
      <c r="M25" s="51"/>
      <c r="N25" s="12"/>
      <c r="O25" s="12"/>
    </row>
    <row r="26" spans="1:16" s="13" customFormat="1" ht="15.75">
      <c r="A26" s="182"/>
      <c r="B26" s="113" t="s">
        <v>131</v>
      </c>
      <c r="C26" s="24" t="s">
        <v>219</v>
      </c>
      <c r="D26" s="73" t="s">
        <v>3</v>
      </c>
      <c r="E26" s="50"/>
      <c r="F26" s="47">
        <f>F21*2.4</f>
        <v>424.32</v>
      </c>
      <c r="G26" s="47"/>
      <c r="H26" s="51"/>
      <c r="I26" s="47"/>
      <c r="J26" s="51"/>
      <c r="K26" s="47"/>
      <c r="L26" s="51"/>
      <c r="M26" s="51"/>
      <c r="N26" s="12"/>
      <c r="O26" s="12"/>
    </row>
    <row r="27" spans="1:16" s="28" customFormat="1" ht="45" collapsed="1">
      <c r="A27" s="84">
        <v>2</v>
      </c>
      <c r="B27" s="177" t="s">
        <v>57</v>
      </c>
      <c r="C27" s="87" t="s">
        <v>227</v>
      </c>
      <c r="D27" s="26" t="s">
        <v>1</v>
      </c>
      <c r="E27" s="47"/>
      <c r="F27" s="56">
        <v>180</v>
      </c>
      <c r="G27" s="44"/>
      <c r="H27" s="51"/>
      <c r="I27" s="44"/>
      <c r="J27" s="51"/>
      <c r="K27" s="44"/>
      <c r="L27" s="51"/>
      <c r="M27" s="51"/>
    </row>
    <row r="28" spans="1:16" s="4" customFormat="1" ht="15.75">
      <c r="A28" s="83"/>
      <c r="B28" s="177"/>
      <c r="C28" s="129" t="s">
        <v>29</v>
      </c>
      <c r="D28" s="3" t="s">
        <v>59</v>
      </c>
      <c r="E28" s="46">
        <v>2.12</v>
      </c>
      <c r="F28" s="46">
        <f>F27*E28</f>
        <v>381.6</v>
      </c>
      <c r="G28" s="47"/>
      <c r="H28" s="51"/>
      <c r="I28" s="47"/>
      <c r="J28" s="51"/>
      <c r="K28" s="47"/>
      <c r="L28" s="51"/>
      <c r="M28" s="51"/>
      <c r="O28" s="7"/>
      <c r="P28" s="7"/>
    </row>
    <row r="29" spans="1:16" s="4" customFormat="1" ht="18">
      <c r="A29" s="83"/>
      <c r="B29" s="177"/>
      <c r="C29" s="5" t="s">
        <v>62</v>
      </c>
      <c r="D29" s="3" t="s">
        <v>63</v>
      </c>
      <c r="E29" s="46">
        <v>1.22</v>
      </c>
      <c r="F29" s="46">
        <f>E29*F27</f>
        <v>219.6</v>
      </c>
      <c r="G29" s="47"/>
      <c r="H29" s="51"/>
      <c r="I29" s="47"/>
      <c r="J29" s="51"/>
      <c r="K29" s="47"/>
      <c r="L29" s="51"/>
      <c r="M29" s="51"/>
      <c r="O29" s="7"/>
      <c r="P29" s="7"/>
    </row>
    <row r="30" spans="1:16">
      <c r="A30" s="84"/>
      <c r="B30" s="25"/>
      <c r="C30" s="130" t="s">
        <v>48</v>
      </c>
      <c r="D30" s="26" t="s">
        <v>43</v>
      </c>
      <c r="E30" s="47">
        <v>1</v>
      </c>
      <c r="F30" s="51">
        <f>F27*E30</f>
        <v>180</v>
      </c>
      <c r="G30" s="51"/>
      <c r="H30" s="51"/>
      <c r="I30" s="131"/>
      <c r="J30" s="51"/>
      <c r="K30" s="132"/>
      <c r="L30" s="51"/>
      <c r="M30" s="51"/>
    </row>
    <row r="31" spans="1:16">
      <c r="A31" s="84"/>
      <c r="B31" s="25"/>
      <c r="C31" s="133" t="s">
        <v>210</v>
      </c>
      <c r="D31" s="30" t="s">
        <v>3</v>
      </c>
      <c r="E31" s="50">
        <v>1.6</v>
      </c>
      <c r="F31" s="55">
        <f>F29*E31</f>
        <v>351.36</v>
      </c>
      <c r="G31" s="48"/>
      <c r="H31" s="51"/>
      <c r="I31" s="132"/>
      <c r="J31" s="51"/>
      <c r="K31" s="55"/>
      <c r="L31" s="51"/>
      <c r="M31" s="51"/>
    </row>
    <row r="32" spans="1:16" ht="31.5">
      <c r="A32" s="84"/>
      <c r="B32" s="25"/>
      <c r="C32" s="134" t="s">
        <v>208</v>
      </c>
      <c r="D32" s="30"/>
      <c r="E32" s="50"/>
      <c r="F32" s="55"/>
      <c r="G32" s="48"/>
      <c r="H32" s="51"/>
      <c r="I32" s="55"/>
      <c r="J32" s="51"/>
      <c r="K32" s="55"/>
      <c r="L32" s="51"/>
      <c r="M32" s="51"/>
    </row>
    <row r="33" spans="1:16" ht="30">
      <c r="A33" s="84">
        <v>1</v>
      </c>
      <c r="B33" s="185" t="s">
        <v>77</v>
      </c>
      <c r="C33" s="87" t="s">
        <v>245</v>
      </c>
      <c r="D33" s="26" t="s">
        <v>1</v>
      </c>
      <c r="E33" s="47"/>
      <c r="F33" s="53">
        <v>22.8</v>
      </c>
      <c r="G33" s="131"/>
      <c r="H33" s="51"/>
      <c r="I33" s="131"/>
      <c r="J33" s="51"/>
      <c r="K33" s="131"/>
      <c r="L33" s="51"/>
      <c r="M33" s="51"/>
    </row>
    <row r="34" spans="1:16" s="4" customFormat="1" ht="15.75">
      <c r="A34" s="83"/>
      <c r="B34" s="185"/>
      <c r="C34" s="129" t="s">
        <v>29</v>
      </c>
      <c r="D34" s="3" t="s">
        <v>59</v>
      </c>
      <c r="E34" s="46">
        <v>2.12</v>
      </c>
      <c r="F34" s="46">
        <f>F33*E34</f>
        <v>48.336000000000006</v>
      </c>
      <c r="G34" s="47"/>
      <c r="H34" s="51"/>
      <c r="I34" s="47"/>
      <c r="J34" s="51"/>
      <c r="K34" s="47"/>
      <c r="L34" s="51"/>
      <c r="M34" s="51"/>
      <c r="O34" s="7"/>
      <c r="P34" s="7"/>
    </row>
    <row r="35" spans="1:16" s="4" customFormat="1" ht="18">
      <c r="A35" s="83"/>
      <c r="B35" s="185"/>
      <c r="C35" s="5" t="s">
        <v>45</v>
      </c>
      <c r="D35" s="3" t="s">
        <v>63</v>
      </c>
      <c r="E35" s="46">
        <v>1.26</v>
      </c>
      <c r="F35" s="49">
        <f>E35*F33</f>
        <v>28.728000000000002</v>
      </c>
      <c r="G35" s="47"/>
      <c r="H35" s="51"/>
      <c r="I35" s="47"/>
      <c r="J35" s="51"/>
      <c r="K35" s="47"/>
      <c r="L35" s="51"/>
      <c r="M35" s="51"/>
      <c r="O35" s="7"/>
      <c r="P35" s="7"/>
    </row>
    <row r="36" spans="1:16">
      <c r="A36" s="84"/>
      <c r="B36" s="185"/>
      <c r="C36" s="130" t="s">
        <v>48</v>
      </c>
      <c r="D36" s="26" t="s">
        <v>43</v>
      </c>
      <c r="E36" s="47">
        <v>1</v>
      </c>
      <c r="F36" s="51">
        <f>F33*E36</f>
        <v>22.8</v>
      </c>
      <c r="G36" s="51"/>
      <c r="H36" s="51"/>
      <c r="I36" s="131"/>
      <c r="J36" s="51"/>
      <c r="K36" s="131"/>
      <c r="L36" s="51"/>
      <c r="M36" s="51"/>
    </row>
    <row r="37" spans="1:16">
      <c r="A37" s="84"/>
      <c r="B37" s="185"/>
      <c r="C37" s="133" t="s">
        <v>211</v>
      </c>
      <c r="D37" s="30" t="s">
        <v>3</v>
      </c>
      <c r="E37" s="50">
        <v>2.2599999999999998</v>
      </c>
      <c r="F37" s="55">
        <f>F35*E37</f>
        <v>64.925280000000001</v>
      </c>
      <c r="G37" s="48"/>
      <c r="H37" s="51"/>
      <c r="I37" s="55"/>
      <c r="J37" s="51"/>
      <c r="K37" s="55"/>
      <c r="L37" s="51"/>
      <c r="M37" s="51"/>
    </row>
    <row r="38" spans="1:16" s="13" customFormat="1" ht="45">
      <c r="A38" s="181">
        <v>2</v>
      </c>
      <c r="B38" s="179" t="s">
        <v>148</v>
      </c>
      <c r="C38" s="21" t="s">
        <v>255</v>
      </c>
      <c r="D38" s="22" t="s">
        <v>128</v>
      </c>
      <c r="E38" s="50"/>
      <c r="F38" s="65">
        <v>190</v>
      </c>
      <c r="G38" s="51"/>
      <c r="H38" s="51"/>
      <c r="I38" s="52"/>
      <c r="J38" s="51"/>
      <c r="K38" s="52"/>
      <c r="L38" s="51"/>
      <c r="M38" s="51"/>
    </row>
    <row r="39" spans="1:16" s="13" customFormat="1" ht="15">
      <c r="A39" s="182"/>
      <c r="B39" s="180"/>
      <c r="C39" s="24" t="s">
        <v>29</v>
      </c>
      <c r="D39" s="22" t="s">
        <v>30</v>
      </c>
      <c r="E39" s="50">
        <v>0.38644000000000001</v>
      </c>
      <c r="F39" s="47">
        <f>E39*F38</f>
        <v>73.423600000000008</v>
      </c>
      <c r="G39" s="51"/>
      <c r="H39" s="51"/>
      <c r="I39" s="52"/>
      <c r="J39" s="51"/>
      <c r="K39" s="52"/>
      <c r="L39" s="51"/>
      <c r="M39" s="51"/>
    </row>
    <row r="40" spans="1:16" s="13" customFormat="1" ht="15">
      <c r="A40" s="182"/>
      <c r="B40" s="180"/>
      <c r="C40" s="24" t="s">
        <v>149</v>
      </c>
      <c r="D40" s="22" t="s">
        <v>43</v>
      </c>
      <c r="E40" s="50">
        <v>2.2600000000000002E-2</v>
      </c>
      <c r="F40" s="47">
        <f>E40*F38</f>
        <v>4.2940000000000005</v>
      </c>
      <c r="G40" s="51"/>
      <c r="H40" s="51"/>
      <c r="I40" s="52"/>
      <c r="J40" s="51"/>
      <c r="K40" s="52"/>
      <c r="L40" s="51"/>
      <c r="M40" s="51"/>
    </row>
    <row r="41" spans="1:16" s="13" customFormat="1" ht="15">
      <c r="A41" s="182"/>
      <c r="B41" s="180"/>
      <c r="C41" s="24" t="s">
        <v>150</v>
      </c>
      <c r="D41" s="22" t="s">
        <v>15</v>
      </c>
      <c r="E41" s="50">
        <v>1.3099999999999999E-2</v>
      </c>
      <c r="F41" s="47">
        <f>E41*F38</f>
        <v>2.4889999999999999</v>
      </c>
      <c r="G41" s="51"/>
      <c r="H41" s="51"/>
      <c r="I41" s="52"/>
      <c r="J41" s="51"/>
      <c r="K41" s="52"/>
      <c r="L41" s="51"/>
      <c r="M41" s="51"/>
    </row>
    <row r="42" spans="1:16" s="13" customFormat="1" ht="15">
      <c r="A42" s="182"/>
      <c r="B42" s="180"/>
      <c r="C42" s="24" t="s">
        <v>154</v>
      </c>
      <c r="D42" s="22" t="s">
        <v>2</v>
      </c>
      <c r="E42" s="50">
        <v>0.12239999999999999</v>
      </c>
      <c r="F42" s="47">
        <f>E42*F38</f>
        <v>23.256</v>
      </c>
      <c r="G42" s="51"/>
      <c r="H42" s="51"/>
      <c r="I42" s="52"/>
      <c r="J42" s="51"/>
      <c r="K42" s="52"/>
      <c r="L42" s="51"/>
      <c r="M42" s="51"/>
    </row>
    <row r="43" spans="1:16" s="13" customFormat="1" ht="15">
      <c r="A43" s="182"/>
      <c r="B43" s="180"/>
      <c r="C43" s="24" t="s">
        <v>151</v>
      </c>
      <c r="D43" s="22" t="s">
        <v>3</v>
      </c>
      <c r="E43" s="135" t="s">
        <v>52</v>
      </c>
      <c r="F43" s="47">
        <v>0.46</v>
      </c>
      <c r="G43" s="51"/>
      <c r="H43" s="51"/>
      <c r="I43" s="52"/>
      <c r="J43" s="51"/>
      <c r="K43" s="52"/>
      <c r="L43" s="51"/>
      <c r="M43" s="51"/>
    </row>
    <row r="44" spans="1:16" s="13" customFormat="1" ht="15">
      <c r="A44" s="182"/>
      <c r="B44" s="180"/>
      <c r="C44" s="24" t="s">
        <v>80</v>
      </c>
      <c r="D44" s="22" t="s">
        <v>15</v>
      </c>
      <c r="E44" s="50">
        <v>5.6400000000000009E-3</v>
      </c>
      <c r="F44" s="47">
        <f>E44*F38</f>
        <v>1.0716000000000001</v>
      </c>
      <c r="G44" s="51"/>
      <c r="H44" s="51"/>
      <c r="I44" s="52"/>
      <c r="J44" s="51"/>
      <c r="K44" s="52"/>
      <c r="L44" s="51"/>
      <c r="M44" s="51"/>
    </row>
    <row r="45" spans="1:16" s="13" customFormat="1" ht="15">
      <c r="A45" s="182"/>
      <c r="B45" s="180"/>
      <c r="C45" s="24" t="s">
        <v>74</v>
      </c>
      <c r="D45" s="22" t="s">
        <v>2</v>
      </c>
      <c r="E45" s="50">
        <v>0.17799999999999999</v>
      </c>
      <c r="F45" s="47">
        <f>E45*F38</f>
        <v>33.82</v>
      </c>
      <c r="G45" s="51"/>
      <c r="H45" s="51"/>
      <c r="I45" s="52"/>
      <c r="J45" s="51"/>
      <c r="K45" s="52"/>
      <c r="L45" s="51"/>
      <c r="M45" s="51"/>
    </row>
    <row r="46" spans="1:16" s="13" customFormat="1" ht="15">
      <c r="A46" s="182"/>
      <c r="B46" s="180"/>
      <c r="C46" s="24" t="s">
        <v>220</v>
      </c>
      <c r="D46" s="22" t="s">
        <v>3</v>
      </c>
      <c r="E46" s="50"/>
      <c r="F46" s="47">
        <f>F42*2.4</f>
        <v>55.814399999999999</v>
      </c>
      <c r="G46" s="51"/>
      <c r="H46" s="51"/>
      <c r="I46" s="52"/>
      <c r="J46" s="51"/>
      <c r="K46" s="52"/>
      <c r="L46" s="51"/>
      <c r="M46" s="51"/>
    </row>
    <row r="47" spans="1:16" s="13" customFormat="1" ht="15">
      <c r="A47" s="182"/>
      <c r="B47" s="180"/>
      <c r="C47" s="24" t="s">
        <v>156</v>
      </c>
      <c r="D47" s="22" t="s">
        <v>3</v>
      </c>
      <c r="E47" s="50"/>
      <c r="F47" s="47">
        <f>F43</f>
        <v>0.46</v>
      </c>
      <c r="G47" s="51"/>
      <c r="H47" s="51"/>
      <c r="I47" s="52"/>
      <c r="J47" s="51"/>
      <c r="K47" s="52"/>
      <c r="L47" s="51"/>
      <c r="M47" s="51"/>
    </row>
    <row r="48" spans="1:16" s="28" customFormat="1" ht="30">
      <c r="A48" s="84">
        <v>3</v>
      </c>
      <c r="B48" s="185" t="s">
        <v>81</v>
      </c>
      <c r="C48" s="87" t="s">
        <v>256</v>
      </c>
      <c r="D48" s="26" t="s">
        <v>82</v>
      </c>
      <c r="E48" s="47"/>
      <c r="F48" s="53">
        <v>0.35</v>
      </c>
      <c r="G48" s="54"/>
      <c r="H48" s="51"/>
      <c r="I48" s="54"/>
      <c r="J48" s="51"/>
      <c r="K48" s="54"/>
      <c r="L48" s="51"/>
      <c r="M48" s="51"/>
    </row>
    <row r="49" spans="1:13">
      <c r="A49" s="84"/>
      <c r="B49" s="185"/>
      <c r="C49" s="29" t="s">
        <v>29</v>
      </c>
      <c r="D49" s="30" t="s">
        <v>30</v>
      </c>
      <c r="E49" s="50">
        <v>7.7</v>
      </c>
      <c r="F49" s="55">
        <f>F48*E49</f>
        <v>2.6949999999999998</v>
      </c>
      <c r="G49" s="48"/>
      <c r="H49" s="51"/>
      <c r="I49" s="55"/>
      <c r="J49" s="51"/>
      <c r="K49" s="48"/>
      <c r="L49" s="51"/>
      <c r="M49" s="51"/>
    </row>
    <row r="50" spans="1:13">
      <c r="A50" s="84"/>
      <c r="B50" s="185"/>
      <c r="C50" s="29" t="s">
        <v>78</v>
      </c>
      <c r="D50" s="30" t="s">
        <v>43</v>
      </c>
      <c r="E50" s="50">
        <v>1.94</v>
      </c>
      <c r="F50" s="55">
        <f>F48*E50</f>
        <v>0.67899999999999994</v>
      </c>
      <c r="G50" s="48"/>
      <c r="H50" s="51"/>
      <c r="I50" s="55"/>
      <c r="J50" s="51"/>
      <c r="K50" s="48"/>
      <c r="L50" s="51"/>
      <c r="M50" s="51"/>
    </row>
    <row r="51" spans="1:13">
      <c r="A51" s="84"/>
      <c r="B51" s="185"/>
      <c r="C51" s="29" t="s">
        <v>79</v>
      </c>
      <c r="D51" s="30" t="s">
        <v>43</v>
      </c>
      <c r="E51" s="50">
        <v>1.67</v>
      </c>
      <c r="F51" s="55">
        <f>F48*E51</f>
        <v>0.58449999999999991</v>
      </c>
      <c r="G51" s="48"/>
      <c r="H51" s="51"/>
      <c r="I51" s="55"/>
      <c r="J51" s="51"/>
      <c r="K51" s="48"/>
      <c r="L51" s="51"/>
      <c r="M51" s="51"/>
    </row>
    <row r="52" spans="1:13">
      <c r="A52" s="84"/>
      <c r="B52" s="185"/>
      <c r="C52" s="29" t="s">
        <v>174</v>
      </c>
      <c r="D52" s="30" t="s">
        <v>3</v>
      </c>
      <c r="E52" s="50">
        <v>0.06</v>
      </c>
      <c r="F52" s="55">
        <f>F48*E52</f>
        <v>2.0999999999999998E-2</v>
      </c>
      <c r="G52" s="48"/>
      <c r="H52" s="51"/>
      <c r="I52" s="55"/>
      <c r="J52" s="51"/>
      <c r="K52" s="48"/>
      <c r="L52" s="51"/>
      <c r="M52" s="51"/>
    </row>
    <row r="53" spans="1:13">
      <c r="A53" s="84"/>
      <c r="B53" s="185"/>
      <c r="C53" s="29" t="s">
        <v>80</v>
      </c>
      <c r="D53" s="30" t="s">
        <v>15</v>
      </c>
      <c r="E53" s="50">
        <v>1.78</v>
      </c>
      <c r="F53" s="55">
        <f>F48*E53</f>
        <v>0.623</v>
      </c>
      <c r="G53" s="48"/>
      <c r="H53" s="51"/>
      <c r="I53" s="55"/>
      <c r="J53" s="51"/>
      <c r="K53" s="48"/>
      <c r="L53" s="51"/>
      <c r="M53" s="51"/>
    </row>
    <row r="54" spans="1:13" s="10" customFormat="1">
      <c r="A54" s="85"/>
      <c r="B54" s="76"/>
      <c r="C54" s="87" t="s">
        <v>8</v>
      </c>
      <c r="D54" s="32"/>
      <c r="E54" s="32"/>
      <c r="F54" s="27"/>
      <c r="G54" s="33"/>
      <c r="H54" s="33"/>
      <c r="I54" s="33"/>
      <c r="J54" s="33"/>
      <c r="K54" s="33"/>
      <c r="L54" s="33"/>
      <c r="M54" s="34"/>
    </row>
    <row r="55" spans="1:13" s="10" customFormat="1">
      <c r="A55" s="85"/>
      <c r="B55" s="76"/>
      <c r="C55" s="87" t="s">
        <v>168</v>
      </c>
      <c r="D55" s="32"/>
      <c r="E55" s="32"/>
      <c r="F55" s="27"/>
      <c r="G55" s="33"/>
      <c r="H55" s="33"/>
      <c r="I55" s="33"/>
      <c r="J55" s="33"/>
      <c r="K55" s="33"/>
      <c r="L55" s="33"/>
      <c r="M55" s="9"/>
    </row>
    <row r="56" spans="1:13" s="13" customFormat="1" ht="30">
      <c r="A56" s="181">
        <v>1</v>
      </c>
      <c r="B56" s="179" t="s">
        <v>125</v>
      </c>
      <c r="C56" s="21" t="s">
        <v>179</v>
      </c>
      <c r="D56" s="38" t="s">
        <v>2</v>
      </c>
      <c r="E56" s="50"/>
      <c r="F56" s="65">
        <v>1.1759999999999999</v>
      </c>
      <c r="G56" s="47"/>
      <c r="H56" s="51"/>
      <c r="I56" s="47"/>
      <c r="J56" s="51"/>
      <c r="K56" s="47"/>
      <c r="L56" s="51"/>
      <c r="M56" s="51"/>
    </row>
    <row r="57" spans="1:13" s="13" customFormat="1" ht="15">
      <c r="A57" s="181"/>
      <c r="B57" s="179"/>
      <c r="C57" s="24" t="s">
        <v>113</v>
      </c>
      <c r="D57" s="38" t="s">
        <v>30</v>
      </c>
      <c r="E57" s="50">
        <v>6.43</v>
      </c>
      <c r="F57" s="47">
        <f>F56*E57</f>
        <v>7.5616799999999991</v>
      </c>
      <c r="G57" s="47"/>
      <c r="H57" s="51"/>
      <c r="I57" s="47"/>
      <c r="J57" s="51"/>
      <c r="K57" s="47"/>
      <c r="L57" s="51"/>
      <c r="M57" s="51"/>
    </row>
    <row r="58" spans="1:13" s="13" customFormat="1" ht="15">
      <c r="A58" s="181"/>
      <c r="B58" s="179"/>
      <c r="C58" s="24" t="s">
        <v>68</v>
      </c>
      <c r="D58" s="73" t="s">
        <v>15</v>
      </c>
      <c r="E58" s="50">
        <v>1.5</v>
      </c>
      <c r="F58" s="47">
        <f>F56*E58</f>
        <v>1.7639999999999998</v>
      </c>
      <c r="G58" s="47"/>
      <c r="H58" s="51"/>
      <c r="I58" s="47"/>
      <c r="J58" s="51"/>
      <c r="K58" s="47"/>
      <c r="L58" s="51"/>
      <c r="M58" s="51"/>
    </row>
    <row r="59" spans="1:13" s="13" customFormat="1" ht="15">
      <c r="A59" s="181"/>
      <c r="B59" s="179"/>
      <c r="C59" s="74" t="s">
        <v>141</v>
      </c>
      <c r="D59" s="38" t="s">
        <v>2</v>
      </c>
      <c r="E59" s="50">
        <v>1.0149999999999999</v>
      </c>
      <c r="F59" s="47">
        <f>F56*E59</f>
        <v>1.1936399999999998</v>
      </c>
      <c r="G59" s="47"/>
      <c r="H59" s="51"/>
      <c r="I59" s="47"/>
      <c r="J59" s="51"/>
      <c r="K59" s="47"/>
      <c r="L59" s="51"/>
      <c r="M59" s="51"/>
    </row>
    <row r="60" spans="1:13" s="13" customFormat="1" ht="15">
      <c r="A60" s="181"/>
      <c r="B60" s="179"/>
      <c r="C60" s="24" t="s">
        <v>126</v>
      </c>
      <c r="D60" s="38" t="s">
        <v>2</v>
      </c>
      <c r="E60" s="75">
        <v>3.3399999999999999E-2</v>
      </c>
      <c r="F60" s="47">
        <f>F56*E60</f>
        <v>3.9278399999999998E-2</v>
      </c>
      <c r="G60" s="51"/>
      <c r="H60" s="51"/>
      <c r="I60" s="51"/>
      <c r="J60" s="51"/>
      <c r="K60" s="51"/>
      <c r="L60" s="51"/>
      <c r="M60" s="51"/>
    </row>
    <row r="61" spans="1:13" s="13" customFormat="1" ht="15">
      <c r="A61" s="181"/>
      <c r="B61" s="179"/>
      <c r="C61" s="24" t="s">
        <v>142</v>
      </c>
      <c r="D61" s="38" t="s">
        <v>128</v>
      </c>
      <c r="E61" s="50">
        <v>1.08</v>
      </c>
      <c r="F61" s="47">
        <f>F56*E61</f>
        <v>1.2700800000000001</v>
      </c>
      <c r="G61" s="47"/>
      <c r="H61" s="51"/>
      <c r="I61" s="47"/>
      <c r="J61" s="51"/>
      <c r="K61" s="47"/>
      <c r="L61" s="51"/>
      <c r="M61" s="51"/>
    </row>
    <row r="62" spans="1:13" s="13" customFormat="1" ht="15">
      <c r="A62" s="181"/>
      <c r="B62" s="179"/>
      <c r="C62" s="24" t="s">
        <v>129</v>
      </c>
      <c r="D62" s="38" t="s">
        <v>3</v>
      </c>
      <c r="E62" s="50">
        <v>5.9999999999999995E-4</v>
      </c>
      <c r="F62" s="47">
        <f>F56*E62</f>
        <v>7.0559999999999991E-4</v>
      </c>
      <c r="G62" s="47"/>
      <c r="H62" s="51"/>
      <c r="I62" s="47"/>
      <c r="J62" s="51"/>
      <c r="K62" s="47"/>
      <c r="L62" s="51"/>
      <c r="M62" s="51"/>
    </row>
    <row r="63" spans="1:13" s="13" customFormat="1" ht="15">
      <c r="A63" s="181"/>
      <c r="B63" s="179"/>
      <c r="C63" s="24" t="s">
        <v>130</v>
      </c>
      <c r="D63" s="38" t="s">
        <v>3</v>
      </c>
      <c r="E63" s="50">
        <v>1.2999999999999999E-3</v>
      </c>
      <c r="F63" s="47">
        <f>F56*E63</f>
        <v>1.5287999999999999E-3</v>
      </c>
      <c r="G63" s="47"/>
      <c r="H63" s="51"/>
      <c r="I63" s="47"/>
      <c r="J63" s="51"/>
      <c r="K63" s="47"/>
      <c r="L63" s="51"/>
      <c r="M63" s="51"/>
    </row>
    <row r="64" spans="1:13" s="13" customFormat="1" ht="15">
      <c r="A64" s="181"/>
      <c r="B64" s="179"/>
      <c r="C64" s="24" t="s">
        <v>80</v>
      </c>
      <c r="D64" s="73" t="s">
        <v>15</v>
      </c>
      <c r="E64" s="50">
        <v>0.85</v>
      </c>
      <c r="F64" s="47">
        <f>F56*E64</f>
        <v>0.99959999999999993</v>
      </c>
      <c r="G64" s="47"/>
      <c r="H64" s="51"/>
      <c r="I64" s="47"/>
      <c r="J64" s="51"/>
      <c r="K64" s="47"/>
      <c r="L64" s="51"/>
      <c r="M64" s="51"/>
    </row>
    <row r="65" spans="1:16" s="13" customFormat="1" ht="15">
      <c r="A65" s="181"/>
      <c r="B65" s="179"/>
      <c r="C65" s="24" t="s">
        <v>143</v>
      </c>
      <c r="D65" s="38" t="s">
        <v>3</v>
      </c>
      <c r="E65" s="135" t="s">
        <v>52</v>
      </c>
      <c r="F65" s="49">
        <v>3.9199999999999999E-2</v>
      </c>
      <c r="G65" s="47"/>
      <c r="H65" s="51"/>
      <c r="I65" s="47"/>
      <c r="J65" s="51"/>
      <c r="K65" s="47"/>
      <c r="L65" s="51"/>
      <c r="M65" s="51"/>
    </row>
    <row r="66" spans="1:16" s="13" customFormat="1" ht="15">
      <c r="A66" s="181"/>
      <c r="B66" s="179"/>
      <c r="C66" s="24" t="s">
        <v>144</v>
      </c>
      <c r="D66" s="38" t="s">
        <v>3</v>
      </c>
      <c r="E66" s="135" t="s">
        <v>52</v>
      </c>
      <c r="F66" s="49">
        <v>5.5800000000000002E-2</v>
      </c>
      <c r="G66" s="47"/>
      <c r="H66" s="51"/>
      <c r="I66" s="47"/>
      <c r="J66" s="51"/>
      <c r="K66" s="47"/>
      <c r="L66" s="51"/>
      <c r="M66" s="51"/>
    </row>
    <row r="67" spans="1:16" s="13" customFormat="1" ht="15">
      <c r="A67" s="181"/>
      <c r="B67" s="113" t="s">
        <v>131</v>
      </c>
      <c r="C67" s="24" t="s">
        <v>219</v>
      </c>
      <c r="D67" s="22" t="s">
        <v>3</v>
      </c>
      <c r="E67" s="50"/>
      <c r="F67" s="47">
        <f>F59*2.4</f>
        <v>2.8647359999999993</v>
      </c>
      <c r="G67" s="47"/>
      <c r="H67" s="51"/>
      <c r="I67" s="47"/>
      <c r="J67" s="51"/>
      <c r="K67" s="47"/>
      <c r="L67" s="51"/>
      <c r="M67" s="51"/>
    </row>
    <row r="68" spans="1:16" s="13" customFormat="1" ht="15">
      <c r="A68" s="181"/>
      <c r="B68" s="113" t="s">
        <v>131</v>
      </c>
      <c r="C68" s="24" t="s">
        <v>156</v>
      </c>
      <c r="D68" s="22" t="s">
        <v>3</v>
      </c>
      <c r="E68" s="50"/>
      <c r="F68" s="47">
        <f>F66+F65</f>
        <v>9.5000000000000001E-2</v>
      </c>
      <c r="G68" s="51"/>
      <c r="H68" s="51"/>
      <c r="I68" s="52"/>
      <c r="J68" s="51"/>
      <c r="K68" s="52"/>
      <c r="L68" s="51"/>
      <c r="M68" s="51"/>
    </row>
    <row r="69" spans="1:16" s="28" customFormat="1" ht="30">
      <c r="A69" s="84">
        <v>2</v>
      </c>
      <c r="B69" s="77" t="s">
        <v>76</v>
      </c>
      <c r="C69" s="87" t="s">
        <v>228</v>
      </c>
      <c r="D69" s="26" t="s">
        <v>1</v>
      </c>
      <c r="E69" s="47"/>
      <c r="F69" s="56">
        <v>4.3</v>
      </c>
      <c r="G69" s="44"/>
      <c r="H69" s="51"/>
      <c r="I69" s="44"/>
      <c r="J69" s="51"/>
      <c r="K69" s="44"/>
      <c r="L69" s="51"/>
      <c r="M69" s="51"/>
    </row>
    <row r="70" spans="1:16" s="4" customFormat="1" ht="15.75">
      <c r="A70" s="83"/>
      <c r="B70" s="77"/>
      <c r="C70" s="129" t="s">
        <v>29</v>
      </c>
      <c r="D70" s="3" t="s">
        <v>59</v>
      </c>
      <c r="E70" s="46">
        <v>0.15</v>
      </c>
      <c r="F70" s="46">
        <f>F69*E70</f>
        <v>0.64499999999999991</v>
      </c>
      <c r="G70" s="47"/>
      <c r="H70" s="51"/>
      <c r="I70" s="47"/>
      <c r="J70" s="51"/>
      <c r="K70" s="47"/>
      <c r="L70" s="51"/>
      <c r="M70" s="51"/>
      <c r="O70" s="7"/>
      <c r="P70" s="7"/>
    </row>
    <row r="71" spans="1:16" s="4" customFormat="1" ht="15.75">
      <c r="A71" s="83"/>
      <c r="B71" s="77"/>
      <c r="C71" s="8" t="s">
        <v>60</v>
      </c>
      <c r="D71" s="3" t="s">
        <v>61</v>
      </c>
      <c r="E71" s="46">
        <v>0.10100000000000001</v>
      </c>
      <c r="F71" s="46">
        <f>E71*F69</f>
        <v>0.43430000000000002</v>
      </c>
      <c r="G71" s="47"/>
      <c r="H71" s="51"/>
      <c r="I71" s="47"/>
      <c r="J71" s="51"/>
      <c r="K71" s="47"/>
      <c r="L71" s="51"/>
      <c r="M71" s="51"/>
      <c r="O71" s="7"/>
      <c r="P71" s="7"/>
    </row>
    <row r="72" spans="1:16" s="4" customFormat="1" ht="18">
      <c r="A72" s="83"/>
      <c r="B72" s="77"/>
      <c r="C72" s="5" t="s">
        <v>45</v>
      </c>
      <c r="D72" s="3" t="s">
        <v>63</v>
      </c>
      <c r="E72" s="46">
        <v>1.26</v>
      </c>
      <c r="F72" s="46">
        <f>E72*F69</f>
        <v>5.4180000000000001</v>
      </c>
      <c r="G72" s="47"/>
      <c r="H72" s="51"/>
      <c r="I72" s="47"/>
      <c r="J72" s="51"/>
      <c r="K72" s="47"/>
      <c r="L72" s="51"/>
      <c r="M72" s="51"/>
      <c r="O72" s="7"/>
      <c r="P72" s="7"/>
    </row>
    <row r="73" spans="1:16" s="13" customFormat="1" ht="15.75">
      <c r="A73" s="83"/>
      <c r="B73" s="113" t="s">
        <v>131</v>
      </c>
      <c r="C73" s="24" t="s">
        <v>211</v>
      </c>
      <c r="D73" s="22" t="s">
        <v>3</v>
      </c>
      <c r="E73" s="50">
        <v>1.6</v>
      </c>
      <c r="F73" s="47">
        <f>F72*E73</f>
        <v>8.6688000000000009</v>
      </c>
      <c r="G73" s="51"/>
      <c r="H73" s="51"/>
      <c r="I73" s="52"/>
      <c r="J73" s="51"/>
      <c r="K73" s="52"/>
      <c r="L73" s="51"/>
      <c r="M73" s="51"/>
    </row>
    <row r="74" spans="1:16" s="13" customFormat="1" ht="45">
      <c r="A74" s="181">
        <v>3</v>
      </c>
      <c r="B74" s="179" t="s">
        <v>148</v>
      </c>
      <c r="C74" s="87" t="s">
        <v>145</v>
      </c>
      <c r="D74" s="22" t="s">
        <v>128</v>
      </c>
      <c r="E74" s="50"/>
      <c r="F74" s="53">
        <v>36</v>
      </c>
      <c r="G74" s="51"/>
      <c r="H74" s="51"/>
      <c r="I74" s="52"/>
      <c r="J74" s="51"/>
      <c r="K74" s="52"/>
      <c r="L74" s="51"/>
      <c r="M74" s="51"/>
      <c r="N74" s="12"/>
      <c r="O74" s="12"/>
    </row>
    <row r="75" spans="1:16" s="13" customFormat="1" ht="15.75">
      <c r="A75" s="182"/>
      <c r="B75" s="183"/>
      <c r="C75" s="24" t="s">
        <v>29</v>
      </c>
      <c r="D75" s="22" t="s">
        <v>30</v>
      </c>
      <c r="E75" s="50">
        <v>0.38644000000000001</v>
      </c>
      <c r="F75" s="47">
        <f>E75*F74</f>
        <v>13.91184</v>
      </c>
      <c r="G75" s="51"/>
      <c r="H75" s="51"/>
      <c r="I75" s="52"/>
      <c r="J75" s="51"/>
      <c r="K75" s="52"/>
      <c r="L75" s="51"/>
      <c r="M75" s="51"/>
      <c r="N75" s="12"/>
      <c r="O75" s="12"/>
    </row>
    <row r="76" spans="1:16" s="13" customFormat="1" ht="15.75">
      <c r="A76" s="182"/>
      <c r="B76" s="183"/>
      <c r="C76" s="24" t="s">
        <v>149</v>
      </c>
      <c r="D76" s="22" t="s">
        <v>43</v>
      </c>
      <c r="E76" s="50">
        <v>2.2600000000000002E-2</v>
      </c>
      <c r="F76" s="47">
        <f>E76*F74</f>
        <v>0.8136000000000001</v>
      </c>
      <c r="G76" s="51"/>
      <c r="H76" s="51"/>
      <c r="I76" s="52"/>
      <c r="J76" s="51"/>
      <c r="K76" s="52"/>
      <c r="L76" s="51"/>
      <c r="M76" s="51"/>
      <c r="N76" s="12"/>
      <c r="O76" s="12"/>
    </row>
    <row r="77" spans="1:16" s="13" customFormat="1" ht="15.75">
      <c r="A77" s="182"/>
      <c r="B77" s="183"/>
      <c r="C77" s="24" t="s">
        <v>150</v>
      </c>
      <c r="D77" s="22" t="s">
        <v>15</v>
      </c>
      <c r="E77" s="50">
        <v>1.3099999999999999E-2</v>
      </c>
      <c r="F77" s="47">
        <f>E77*F74</f>
        <v>0.47159999999999996</v>
      </c>
      <c r="G77" s="51"/>
      <c r="H77" s="51"/>
      <c r="I77" s="52"/>
      <c r="J77" s="51"/>
      <c r="K77" s="52"/>
      <c r="L77" s="51"/>
      <c r="M77" s="51"/>
      <c r="N77" s="12"/>
      <c r="O77" s="12"/>
    </row>
    <row r="78" spans="1:16" s="13" customFormat="1" ht="15">
      <c r="A78" s="182"/>
      <c r="B78" s="183"/>
      <c r="C78" s="24" t="s">
        <v>154</v>
      </c>
      <c r="D78" s="22" t="s">
        <v>2</v>
      </c>
      <c r="E78" s="50">
        <v>0.12239999999999999</v>
      </c>
      <c r="F78" s="47">
        <f>F74*E78</f>
        <v>4.4063999999999997</v>
      </c>
      <c r="G78" s="51"/>
      <c r="H78" s="51"/>
      <c r="I78" s="52"/>
      <c r="J78" s="51"/>
      <c r="K78" s="52"/>
      <c r="L78" s="51"/>
      <c r="M78" s="51"/>
    </row>
    <row r="79" spans="1:16" s="13" customFormat="1" ht="15.75">
      <c r="A79" s="182"/>
      <c r="B79" s="183"/>
      <c r="C79" s="24" t="s">
        <v>80</v>
      </c>
      <c r="D79" s="22" t="s">
        <v>15</v>
      </c>
      <c r="E79" s="50">
        <v>5.6400000000000009E-3</v>
      </c>
      <c r="F79" s="47">
        <f>E79*F74</f>
        <v>0.20304000000000003</v>
      </c>
      <c r="G79" s="51"/>
      <c r="H79" s="51"/>
      <c r="I79" s="52"/>
      <c r="J79" s="51"/>
      <c r="K79" s="52"/>
      <c r="L79" s="51"/>
      <c r="M79" s="51"/>
      <c r="N79" s="12"/>
      <c r="O79" s="12"/>
    </row>
    <row r="80" spans="1:16" s="13" customFormat="1" ht="15.75">
      <c r="A80" s="182"/>
      <c r="B80" s="183"/>
      <c r="C80" s="24" t="s">
        <v>74</v>
      </c>
      <c r="D80" s="22" t="s">
        <v>2</v>
      </c>
      <c r="E80" s="50">
        <v>0.17799999999999999</v>
      </c>
      <c r="F80" s="47">
        <f>E80*F74</f>
        <v>6.4079999999999995</v>
      </c>
      <c r="G80" s="51"/>
      <c r="H80" s="51"/>
      <c r="I80" s="52"/>
      <c r="J80" s="51"/>
      <c r="K80" s="52"/>
      <c r="L80" s="51"/>
      <c r="M80" s="51"/>
      <c r="N80" s="12"/>
      <c r="O80" s="12"/>
    </row>
    <row r="81" spans="1:16" s="13" customFormat="1" ht="15.75">
      <c r="A81" s="182"/>
      <c r="B81" s="183"/>
      <c r="C81" s="24" t="s">
        <v>221</v>
      </c>
      <c r="D81" s="22" t="s">
        <v>3</v>
      </c>
      <c r="E81" s="50"/>
      <c r="F81" s="47">
        <f>F78*2.4</f>
        <v>10.575359999999998</v>
      </c>
      <c r="G81" s="51"/>
      <c r="H81" s="51"/>
      <c r="I81" s="52"/>
      <c r="J81" s="51"/>
      <c r="K81" s="52"/>
      <c r="L81" s="51"/>
      <c r="M81" s="51"/>
      <c r="N81" s="12"/>
      <c r="O81" s="12"/>
    </row>
    <row r="82" spans="1:16" s="10" customFormat="1" collapsed="1">
      <c r="A82" s="85"/>
      <c r="B82" s="11"/>
      <c r="C82" s="87" t="s">
        <v>10</v>
      </c>
      <c r="D82" s="32"/>
      <c r="E82" s="65"/>
      <c r="F82" s="53"/>
      <c r="G82" s="136"/>
      <c r="H82" s="136"/>
      <c r="I82" s="136"/>
      <c r="J82" s="136"/>
      <c r="K82" s="136"/>
      <c r="L82" s="136"/>
      <c r="M82" s="53"/>
    </row>
    <row r="83" spans="1:16" s="140" customFormat="1" ht="30">
      <c r="A83" s="137"/>
      <c r="B83" s="138"/>
      <c r="C83" s="115" t="s">
        <v>181</v>
      </c>
      <c r="D83" s="91"/>
      <c r="E83" s="91"/>
      <c r="F83" s="91"/>
      <c r="G83" s="91"/>
      <c r="H83" s="91"/>
      <c r="I83" s="91"/>
      <c r="J83" s="91"/>
      <c r="K83" s="91"/>
      <c r="L83" s="91"/>
      <c r="M83" s="139"/>
    </row>
    <row r="84" spans="1:16" s="28" customFormat="1">
      <c r="A84" s="84">
        <v>1</v>
      </c>
      <c r="B84" s="77"/>
      <c r="C84" s="87" t="s">
        <v>180</v>
      </c>
      <c r="D84" s="26" t="s">
        <v>1</v>
      </c>
      <c r="E84" s="20"/>
      <c r="F84" s="16">
        <v>16.8</v>
      </c>
      <c r="G84" s="57"/>
      <c r="H84" s="40"/>
      <c r="I84" s="57"/>
      <c r="J84" s="40"/>
      <c r="K84" s="57"/>
      <c r="L84" s="40"/>
      <c r="M84" s="40"/>
    </row>
    <row r="85" spans="1:16" s="28" customFormat="1">
      <c r="A85" s="84"/>
      <c r="B85" s="77"/>
      <c r="C85" s="130" t="s">
        <v>29</v>
      </c>
      <c r="D85" s="26" t="s">
        <v>30</v>
      </c>
      <c r="E85" s="20">
        <v>2.06</v>
      </c>
      <c r="F85" s="141">
        <f>F84*E85</f>
        <v>34.608000000000004</v>
      </c>
      <c r="G85" s="57"/>
      <c r="H85" s="40"/>
      <c r="I85" s="57"/>
      <c r="J85" s="40"/>
      <c r="K85" s="57"/>
      <c r="L85" s="40"/>
      <c r="M85" s="40"/>
    </row>
    <row r="86" spans="1:16" s="28" customFormat="1" ht="30">
      <c r="A86" s="84">
        <v>2</v>
      </c>
      <c r="B86" s="177" t="s">
        <v>84</v>
      </c>
      <c r="C86" s="87" t="s">
        <v>26</v>
      </c>
      <c r="D86" s="26" t="s">
        <v>1</v>
      </c>
      <c r="E86" s="20"/>
      <c r="F86" s="16">
        <v>12</v>
      </c>
      <c r="G86" s="57"/>
      <c r="H86" s="40"/>
      <c r="I86" s="57"/>
      <c r="J86" s="40"/>
      <c r="K86" s="57"/>
      <c r="L86" s="40"/>
      <c r="M86" s="40"/>
    </row>
    <row r="87" spans="1:16" s="28" customFormat="1">
      <c r="A87" s="84"/>
      <c r="B87" s="177"/>
      <c r="C87" s="130" t="s">
        <v>29</v>
      </c>
      <c r="D87" s="26" t="s">
        <v>30</v>
      </c>
      <c r="E87" s="20">
        <v>7.06</v>
      </c>
      <c r="F87" s="141">
        <f>F86*E87</f>
        <v>84.72</v>
      </c>
      <c r="G87" s="57"/>
      <c r="H87" s="40"/>
      <c r="I87" s="57"/>
      <c r="J87" s="40"/>
      <c r="K87" s="57"/>
      <c r="L87" s="40"/>
      <c r="M87" s="40"/>
    </row>
    <row r="88" spans="1:16" s="28" customFormat="1">
      <c r="A88" s="84"/>
      <c r="B88" s="177"/>
      <c r="C88" s="130" t="s">
        <v>42</v>
      </c>
      <c r="D88" s="26" t="s">
        <v>43</v>
      </c>
      <c r="E88" s="20">
        <v>5.2</v>
      </c>
      <c r="F88" s="141">
        <f>F86*E88</f>
        <v>62.400000000000006</v>
      </c>
      <c r="G88" s="57"/>
      <c r="H88" s="40"/>
      <c r="I88" s="57"/>
      <c r="J88" s="40"/>
      <c r="K88" s="57"/>
      <c r="L88" s="40"/>
      <c r="M88" s="40"/>
    </row>
    <row r="89" spans="1:16" s="28" customFormat="1" ht="30">
      <c r="A89" s="84">
        <v>3</v>
      </c>
      <c r="B89" s="177" t="s">
        <v>57</v>
      </c>
      <c r="C89" s="87" t="s">
        <v>106</v>
      </c>
      <c r="D89" s="26" t="s">
        <v>1</v>
      </c>
      <c r="E89" s="20"/>
      <c r="F89" s="16">
        <v>5.76</v>
      </c>
      <c r="G89" s="57"/>
      <c r="H89" s="40"/>
      <c r="I89" s="57"/>
      <c r="J89" s="40"/>
      <c r="K89" s="57"/>
      <c r="L89" s="40"/>
      <c r="M89" s="40"/>
    </row>
    <row r="90" spans="1:16" s="4" customFormat="1" ht="15.75">
      <c r="A90" s="83"/>
      <c r="B90" s="177"/>
      <c r="C90" s="129" t="s">
        <v>29</v>
      </c>
      <c r="D90" s="3" t="s">
        <v>59</v>
      </c>
      <c r="E90" s="58">
        <v>2.12</v>
      </c>
      <c r="F90" s="58">
        <f>F89*E90</f>
        <v>12.2112</v>
      </c>
      <c r="G90" s="20"/>
      <c r="H90" s="40"/>
      <c r="I90" s="20"/>
      <c r="J90" s="40"/>
      <c r="K90" s="20"/>
      <c r="L90" s="40"/>
      <c r="M90" s="40"/>
      <c r="O90" s="7"/>
      <c r="P90" s="7"/>
    </row>
    <row r="91" spans="1:16" s="4" customFormat="1" ht="18">
      <c r="A91" s="83"/>
      <c r="B91" s="177"/>
      <c r="C91" s="5" t="s">
        <v>62</v>
      </c>
      <c r="D91" s="3" t="s">
        <v>63</v>
      </c>
      <c r="E91" s="58">
        <v>1.22</v>
      </c>
      <c r="F91" s="58">
        <f>E91*F89</f>
        <v>7.0271999999999997</v>
      </c>
      <c r="G91" s="20"/>
      <c r="H91" s="40"/>
      <c r="I91" s="20"/>
      <c r="J91" s="40"/>
      <c r="K91" s="20"/>
      <c r="L91" s="40"/>
      <c r="M91" s="40"/>
      <c r="O91" s="7"/>
      <c r="P91" s="7"/>
    </row>
    <row r="92" spans="1:16" s="13" customFormat="1" ht="15.75">
      <c r="A92" s="83"/>
      <c r="B92" s="113" t="s">
        <v>131</v>
      </c>
      <c r="C92" s="24" t="s">
        <v>212</v>
      </c>
      <c r="D92" s="38" t="s">
        <v>3</v>
      </c>
      <c r="E92" s="50">
        <v>1.6</v>
      </c>
      <c r="F92" s="47">
        <f>F91*E92</f>
        <v>11.24352</v>
      </c>
      <c r="G92" s="47"/>
      <c r="H92" s="51"/>
      <c r="I92" s="47"/>
      <c r="J92" s="51"/>
      <c r="K92" s="47"/>
      <c r="L92" s="51"/>
      <c r="M92" s="51"/>
    </row>
    <row r="93" spans="1:16" s="13" customFormat="1" ht="45">
      <c r="A93" s="181">
        <v>4</v>
      </c>
      <c r="B93" s="179" t="s">
        <v>55</v>
      </c>
      <c r="C93" s="21" t="s">
        <v>182</v>
      </c>
      <c r="D93" s="22" t="s">
        <v>2</v>
      </c>
      <c r="E93" s="19"/>
      <c r="F93" s="78">
        <v>10.56</v>
      </c>
      <c r="G93" s="20"/>
      <c r="H93" s="40"/>
      <c r="I93" s="20"/>
      <c r="J93" s="40"/>
      <c r="K93" s="20"/>
      <c r="L93" s="40"/>
      <c r="M93" s="40"/>
    </row>
    <row r="94" spans="1:16" s="13" customFormat="1" ht="15">
      <c r="A94" s="182"/>
      <c r="B94" s="180"/>
      <c r="C94" s="24" t="s">
        <v>49</v>
      </c>
      <c r="D94" s="22" t="s">
        <v>30</v>
      </c>
      <c r="E94" s="19">
        <v>3.42</v>
      </c>
      <c r="F94" s="20">
        <f>F93*E94</f>
        <v>36.115200000000002</v>
      </c>
      <c r="G94" s="20"/>
      <c r="H94" s="40"/>
      <c r="I94" s="20"/>
      <c r="J94" s="40"/>
      <c r="K94" s="20"/>
      <c r="L94" s="40"/>
      <c r="M94" s="40"/>
    </row>
    <row r="95" spans="1:16" s="13" customFormat="1" ht="15">
      <c r="A95" s="182"/>
      <c r="B95" s="180"/>
      <c r="C95" s="24" t="s">
        <v>102</v>
      </c>
      <c r="D95" s="38" t="s">
        <v>43</v>
      </c>
      <c r="E95" s="19">
        <v>1.1299999999999999</v>
      </c>
      <c r="F95" s="20">
        <f>F93*E95</f>
        <v>11.9328</v>
      </c>
      <c r="G95" s="20"/>
      <c r="H95" s="40"/>
      <c r="I95" s="20"/>
      <c r="J95" s="40"/>
      <c r="K95" s="20"/>
      <c r="L95" s="40"/>
      <c r="M95" s="40"/>
    </row>
    <row r="96" spans="1:16" s="13" customFormat="1" ht="15">
      <c r="A96" s="182"/>
      <c r="B96" s="180"/>
      <c r="C96" s="74" t="s">
        <v>68</v>
      </c>
      <c r="D96" s="22" t="s">
        <v>15</v>
      </c>
      <c r="E96" s="19">
        <v>4.8300000000000003E-2</v>
      </c>
      <c r="F96" s="20">
        <f>F93*E96</f>
        <v>0.51004800000000006</v>
      </c>
      <c r="G96" s="20"/>
      <c r="H96" s="40"/>
      <c r="I96" s="20"/>
      <c r="J96" s="40"/>
      <c r="K96" s="20"/>
      <c r="L96" s="40"/>
      <c r="M96" s="40"/>
    </row>
    <row r="97" spans="1:15" s="13" customFormat="1" ht="15">
      <c r="A97" s="182"/>
      <c r="B97" s="180"/>
      <c r="C97" s="24" t="s">
        <v>105</v>
      </c>
      <c r="D97" s="38" t="s">
        <v>5</v>
      </c>
      <c r="E97" s="79" t="s">
        <v>52</v>
      </c>
      <c r="F97" s="20">
        <v>96</v>
      </c>
      <c r="G97" s="40"/>
      <c r="H97" s="40"/>
      <c r="I97" s="40"/>
      <c r="J97" s="40"/>
      <c r="K97" s="40"/>
      <c r="L97" s="40"/>
      <c r="M97" s="40"/>
    </row>
    <row r="98" spans="1:15" s="13" customFormat="1" ht="15">
      <c r="A98" s="182"/>
      <c r="B98" s="180"/>
      <c r="C98" s="24" t="s">
        <v>103</v>
      </c>
      <c r="D98" s="38" t="s">
        <v>3</v>
      </c>
      <c r="E98" s="79">
        <v>1.9300000000000001E-2</v>
      </c>
      <c r="F98" s="20">
        <f>F93*E98</f>
        <v>0.20380800000000002</v>
      </c>
      <c r="G98" s="40"/>
      <c r="H98" s="40"/>
      <c r="I98" s="40"/>
      <c r="J98" s="40"/>
      <c r="K98" s="40"/>
      <c r="L98" s="40"/>
      <c r="M98" s="40"/>
    </row>
    <row r="99" spans="1:15" s="13" customFormat="1" ht="15">
      <c r="A99" s="182"/>
      <c r="B99" s="180"/>
      <c r="C99" s="24" t="s">
        <v>104</v>
      </c>
      <c r="D99" s="22" t="s">
        <v>2</v>
      </c>
      <c r="E99" s="79">
        <v>9.1999999999999998E-2</v>
      </c>
      <c r="F99" s="20">
        <f>F93*E99</f>
        <v>0.97152000000000005</v>
      </c>
      <c r="G99" s="40"/>
      <c r="H99" s="40"/>
      <c r="I99" s="40"/>
      <c r="J99" s="40"/>
      <c r="K99" s="40"/>
      <c r="L99" s="40"/>
      <c r="M99" s="40"/>
    </row>
    <row r="100" spans="1:15" s="13" customFormat="1" ht="15.75">
      <c r="A100" s="112"/>
      <c r="B100" s="113" t="s">
        <v>117</v>
      </c>
      <c r="C100" s="24" t="s">
        <v>178</v>
      </c>
      <c r="D100" s="38" t="s">
        <v>3</v>
      </c>
      <c r="E100" s="79">
        <v>2.4</v>
      </c>
      <c r="F100" s="59">
        <f>F93*E100</f>
        <v>25.344000000000001</v>
      </c>
      <c r="G100" s="40"/>
      <c r="H100" s="40"/>
      <c r="I100" s="40"/>
      <c r="J100" s="40"/>
      <c r="K100" s="40"/>
      <c r="L100" s="40"/>
      <c r="M100" s="40"/>
      <c r="N100" s="12"/>
      <c r="O100" s="12"/>
    </row>
    <row r="101" spans="1:15" s="13" customFormat="1" ht="45">
      <c r="A101" s="181">
        <v>5</v>
      </c>
      <c r="B101" s="179" t="s">
        <v>112</v>
      </c>
      <c r="C101" s="21" t="s">
        <v>118</v>
      </c>
      <c r="D101" s="38" t="s">
        <v>3</v>
      </c>
      <c r="E101" s="79"/>
      <c r="F101" s="80">
        <v>9.9400000000000002E-2</v>
      </c>
      <c r="G101" s="40"/>
      <c r="H101" s="40"/>
      <c r="I101" s="40"/>
      <c r="J101" s="40"/>
      <c r="K101" s="40"/>
      <c r="L101" s="40"/>
      <c r="M101" s="40"/>
      <c r="N101" s="12"/>
      <c r="O101" s="12"/>
    </row>
    <row r="102" spans="1:15" s="13" customFormat="1" ht="15.75">
      <c r="A102" s="182"/>
      <c r="B102" s="183"/>
      <c r="C102" s="24" t="s">
        <v>113</v>
      </c>
      <c r="D102" s="38" t="s">
        <v>30</v>
      </c>
      <c r="E102" s="19">
        <v>37.4</v>
      </c>
      <c r="F102" s="20">
        <f>F101*E102</f>
        <v>3.7175599999999998</v>
      </c>
      <c r="G102" s="20"/>
      <c r="H102" s="40"/>
      <c r="I102" s="20"/>
      <c r="J102" s="40"/>
      <c r="K102" s="20"/>
      <c r="L102" s="40"/>
      <c r="M102" s="40"/>
      <c r="N102" s="12"/>
      <c r="O102" s="12"/>
    </row>
    <row r="103" spans="1:15" s="13" customFormat="1" ht="15.75">
      <c r="A103" s="182"/>
      <c r="B103" s="183"/>
      <c r="C103" s="24" t="s">
        <v>68</v>
      </c>
      <c r="D103" s="38" t="s">
        <v>15</v>
      </c>
      <c r="E103" s="19">
        <v>6.32</v>
      </c>
      <c r="F103" s="20">
        <f>F101*E103</f>
        <v>0.62820799999999999</v>
      </c>
      <c r="G103" s="20"/>
      <c r="H103" s="40"/>
      <c r="I103" s="20"/>
      <c r="J103" s="40"/>
      <c r="K103" s="20"/>
      <c r="L103" s="40"/>
      <c r="M103" s="40"/>
      <c r="N103" s="12"/>
      <c r="O103" s="12"/>
    </row>
    <row r="104" spans="1:15" s="13" customFormat="1" ht="15.75">
      <c r="A104" s="182"/>
      <c r="B104" s="183"/>
      <c r="C104" s="24" t="s">
        <v>114</v>
      </c>
      <c r="D104" s="73" t="s">
        <v>3</v>
      </c>
      <c r="E104" s="19">
        <v>1</v>
      </c>
      <c r="F104" s="59">
        <f>F101*E104</f>
        <v>9.9400000000000002E-2</v>
      </c>
      <c r="G104" s="20"/>
      <c r="H104" s="40"/>
      <c r="I104" s="20"/>
      <c r="J104" s="40"/>
      <c r="K104" s="20"/>
      <c r="L104" s="40"/>
      <c r="M104" s="40"/>
      <c r="N104" s="12"/>
      <c r="O104" s="12"/>
    </row>
    <row r="105" spans="1:15" s="13" customFormat="1" ht="15.75">
      <c r="A105" s="182"/>
      <c r="B105" s="183"/>
      <c r="C105" s="24" t="s">
        <v>115</v>
      </c>
      <c r="D105" s="22" t="s">
        <v>2</v>
      </c>
      <c r="E105" s="19">
        <v>0.75</v>
      </c>
      <c r="F105" s="59">
        <f>F101*E105</f>
        <v>7.4550000000000005E-2</v>
      </c>
      <c r="G105" s="20"/>
      <c r="H105" s="40"/>
      <c r="I105" s="20"/>
      <c r="J105" s="40"/>
      <c r="K105" s="20"/>
      <c r="L105" s="40"/>
      <c r="M105" s="40"/>
      <c r="N105" s="12"/>
      <c r="O105" s="12"/>
    </row>
    <row r="106" spans="1:15" s="13" customFormat="1" ht="15.75">
      <c r="A106" s="182"/>
      <c r="B106" s="183"/>
      <c r="C106" s="24" t="s">
        <v>116</v>
      </c>
      <c r="D106" s="38" t="s">
        <v>3</v>
      </c>
      <c r="E106" s="19">
        <v>0.06</v>
      </c>
      <c r="F106" s="20">
        <f>F101*E106</f>
        <v>5.9639999999999997E-3</v>
      </c>
      <c r="G106" s="20"/>
      <c r="H106" s="40"/>
      <c r="I106" s="20"/>
      <c r="J106" s="40"/>
      <c r="K106" s="20"/>
      <c r="L106" s="40"/>
      <c r="M106" s="40"/>
      <c r="N106" s="12"/>
      <c r="O106" s="12"/>
    </row>
    <row r="107" spans="1:15" s="13" customFormat="1" ht="15.75">
      <c r="A107" s="182"/>
      <c r="B107" s="183"/>
      <c r="C107" s="74" t="s">
        <v>80</v>
      </c>
      <c r="D107" s="22" t="s">
        <v>15</v>
      </c>
      <c r="E107" s="19">
        <v>7.63</v>
      </c>
      <c r="F107" s="20">
        <f>F101*E107</f>
        <v>0.75842200000000004</v>
      </c>
      <c r="G107" s="20"/>
      <c r="H107" s="40"/>
      <c r="I107" s="20"/>
      <c r="J107" s="40"/>
      <c r="K107" s="20"/>
      <c r="L107" s="40"/>
      <c r="M107" s="40"/>
      <c r="N107" s="12"/>
      <c r="O107" s="12"/>
    </row>
    <row r="108" spans="1:15" s="13" customFormat="1" ht="15.75">
      <c r="A108" s="182"/>
      <c r="B108" s="113" t="s">
        <v>117</v>
      </c>
      <c r="C108" s="24" t="s">
        <v>157</v>
      </c>
      <c r="D108" s="38" t="s">
        <v>3</v>
      </c>
      <c r="E108" s="79"/>
      <c r="F108" s="59">
        <f>F104</f>
        <v>9.9400000000000002E-2</v>
      </c>
      <c r="G108" s="40"/>
      <c r="H108" s="40"/>
      <c r="I108" s="40"/>
      <c r="J108" s="40"/>
      <c r="K108" s="40"/>
      <c r="L108" s="40"/>
      <c r="M108" s="40"/>
      <c r="N108" s="12"/>
      <c r="O108" s="12"/>
    </row>
    <row r="109" spans="1:15" s="13" customFormat="1" ht="30">
      <c r="A109" s="181">
        <v>6</v>
      </c>
      <c r="B109" s="179" t="s">
        <v>196</v>
      </c>
      <c r="C109" s="21" t="s">
        <v>223</v>
      </c>
      <c r="D109" s="38" t="s">
        <v>3</v>
      </c>
      <c r="E109" s="75"/>
      <c r="F109" s="80">
        <v>9.9400000000000002E-2</v>
      </c>
      <c r="G109" s="51"/>
      <c r="H109" s="51"/>
      <c r="I109" s="51"/>
      <c r="J109" s="51"/>
      <c r="K109" s="51"/>
      <c r="L109" s="51"/>
      <c r="M109" s="51"/>
      <c r="N109" s="12"/>
      <c r="O109" s="12"/>
    </row>
    <row r="110" spans="1:15" s="13" customFormat="1" ht="15.75">
      <c r="A110" s="182"/>
      <c r="B110" s="183"/>
      <c r="C110" s="24" t="s">
        <v>113</v>
      </c>
      <c r="D110" s="38" t="s">
        <v>30</v>
      </c>
      <c r="E110" s="75">
        <v>9.2799999999999994</v>
      </c>
      <c r="F110" s="49">
        <f>F109*E110</f>
        <v>0.92243199999999992</v>
      </c>
      <c r="G110" s="51"/>
      <c r="H110" s="51"/>
      <c r="I110" s="51"/>
      <c r="J110" s="51"/>
      <c r="K110" s="51"/>
      <c r="L110" s="51"/>
      <c r="M110" s="51"/>
      <c r="N110" s="12"/>
      <c r="O110" s="12"/>
    </row>
    <row r="111" spans="1:15" s="13" customFormat="1" ht="15.75">
      <c r="A111" s="182"/>
      <c r="B111" s="183"/>
      <c r="C111" s="24" t="s">
        <v>197</v>
      </c>
      <c r="D111" s="38" t="s">
        <v>3</v>
      </c>
      <c r="E111" s="75">
        <v>4.0000000000000001E-3</v>
      </c>
      <c r="F111" s="60">
        <f>F109*E111</f>
        <v>3.9760000000000002E-4</v>
      </c>
      <c r="G111" s="51"/>
      <c r="H111" s="51"/>
      <c r="I111" s="51"/>
      <c r="J111" s="51"/>
      <c r="K111" s="51"/>
      <c r="L111" s="51"/>
      <c r="M111" s="51"/>
      <c r="N111" s="12"/>
      <c r="O111" s="12"/>
    </row>
    <row r="112" spans="1:15" s="13" customFormat="1" ht="15.75">
      <c r="A112" s="182"/>
      <c r="B112" s="183"/>
      <c r="C112" s="24" t="s">
        <v>198</v>
      </c>
      <c r="D112" s="38" t="s">
        <v>3</v>
      </c>
      <c r="E112" s="75">
        <v>8.0000000000000002E-3</v>
      </c>
      <c r="F112" s="60">
        <f>F109*E112</f>
        <v>7.9520000000000003E-4</v>
      </c>
      <c r="G112" s="51"/>
      <c r="H112" s="51"/>
      <c r="I112" s="51"/>
      <c r="J112" s="51"/>
      <c r="K112" s="51"/>
      <c r="L112" s="51"/>
      <c r="M112" s="51"/>
      <c r="N112" s="12"/>
      <c r="O112" s="12"/>
    </row>
    <row r="113" spans="1:16">
      <c r="A113" s="128"/>
      <c r="B113" s="142"/>
      <c r="C113" s="92" t="s">
        <v>107</v>
      </c>
      <c r="D113" s="89"/>
      <c r="E113" s="89"/>
      <c r="F113" s="89"/>
      <c r="G113" s="89"/>
      <c r="H113" s="89"/>
      <c r="I113" s="89"/>
      <c r="J113" s="89"/>
      <c r="K113" s="89"/>
      <c r="L113" s="89"/>
      <c r="M113" s="23"/>
    </row>
    <row r="114" spans="1:16" s="13" customFormat="1" ht="45">
      <c r="A114" s="181">
        <v>1</v>
      </c>
      <c r="B114" s="179" t="s">
        <v>55</v>
      </c>
      <c r="C114" s="21" t="s">
        <v>108</v>
      </c>
      <c r="D114" s="22" t="s">
        <v>2</v>
      </c>
      <c r="E114" s="50"/>
      <c r="F114" s="81">
        <v>2.2000000000000002</v>
      </c>
      <c r="G114" s="47"/>
      <c r="H114" s="51"/>
      <c r="I114" s="47"/>
      <c r="J114" s="51"/>
      <c r="K114" s="47"/>
      <c r="L114" s="51"/>
      <c r="M114" s="51"/>
    </row>
    <row r="115" spans="1:16" s="13" customFormat="1" ht="15">
      <c r="A115" s="182"/>
      <c r="B115" s="180"/>
      <c r="C115" s="24" t="s">
        <v>49</v>
      </c>
      <c r="D115" s="22" t="s">
        <v>30</v>
      </c>
      <c r="E115" s="50">
        <v>3.42</v>
      </c>
      <c r="F115" s="47">
        <f>F114*E115</f>
        <v>7.524</v>
      </c>
      <c r="G115" s="47"/>
      <c r="H115" s="51"/>
      <c r="I115" s="47"/>
      <c r="J115" s="51"/>
      <c r="K115" s="47"/>
      <c r="L115" s="51"/>
      <c r="M115" s="51"/>
    </row>
    <row r="116" spans="1:16" s="13" customFormat="1" ht="15">
      <c r="A116" s="182"/>
      <c r="B116" s="180"/>
      <c r="C116" s="24" t="s">
        <v>102</v>
      </c>
      <c r="D116" s="38" t="s">
        <v>43</v>
      </c>
      <c r="E116" s="50">
        <v>1.1299999999999999</v>
      </c>
      <c r="F116" s="47">
        <f>F114*E116</f>
        <v>2.4859999999999998</v>
      </c>
      <c r="G116" s="47"/>
      <c r="H116" s="51"/>
      <c r="I116" s="47"/>
      <c r="J116" s="51"/>
      <c r="K116" s="47"/>
      <c r="L116" s="51"/>
      <c r="M116" s="51"/>
    </row>
    <row r="117" spans="1:16" s="13" customFormat="1" ht="15">
      <c r="A117" s="182"/>
      <c r="B117" s="180"/>
      <c r="C117" s="74" t="s">
        <v>68</v>
      </c>
      <c r="D117" s="22" t="s">
        <v>15</v>
      </c>
      <c r="E117" s="50">
        <v>4.8300000000000003E-2</v>
      </c>
      <c r="F117" s="47">
        <f>F114*E117</f>
        <v>0.10626000000000002</v>
      </c>
      <c r="G117" s="47"/>
      <c r="H117" s="51"/>
      <c r="I117" s="47"/>
      <c r="J117" s="51"/>
      <c r="K117" s="47"/>
      <c r="L117" s="51"/>
      <c r="M117" s="51"/>
    </row>
    <row r="118" spans="1:16" s="28" customFormat="1" ht="30">
      <c r="A118" s="84">
        <v>2</v>
      </c>
      <c r="B118" s="177" t="s">
        <v>57</v>
      </c>
      <c r="C118" s="87" t="s">
        <v>106</v>
      </c>
      <c r="D118" s="26" t="s">
        <v>1</v>
      </c>
      <c r="E118" s="47"/>
      <c r="F118" s="56">
        <v>1.2</v>
      </c>
      <c r="G118" s="44"/>
      <c r="H118" s="51"/>
      <c r="I118" s="44"/>
      <c r="J118" s="51"/>
      <c r="K118" s="44"/>
      <c r="L118" s="51"/>
      <c r="M118" s="51"/>
    </row>
    <row r="119" spans="1:16" s="4" customFormat="1" ht="15.75">
      <c r="A119" s="83"/>
      <c r="B119" s="177"/>
      <c r="C119" s="129" t="s">
        <v>29</v>
      </c>
      <c r="D119" s="3" t="s">
        <v>59</v>
      </c>
      <c r="E119" s="46">
        <v>2.12</v>
      </c>
      <c r="F119" s="46">
        <f>F118*E119</f>
        <v>2.544</v>
      </c>
      <c r="G119" s="47"/>
      <c r="H119" s="51"/>
      <c r="I119" s="47"/>
      <c r="J119" s="51"/>
      <c r="K119" s="47"/>
      <c r="L119" s="51"/>
      <c r="M119" s="51"/>
      <c r="O119" s="7"/>
      <c r="P119" s="7"/>
    </row>
    <row r="120" spans="1:16" s="4" customFormat="1" ht="18">
      <c r="A120" s="83"/>
      <c r="B120" s="177"/>
      <c r="C120" s="5" t="s">
        <v>62</v>
      </c>
      <c r="D120" s="3" t="s">
        <v>63</v>
      </c>
      <c r="E120" s="46">
        <v>1.22</v>
      </c>
      <c r="F120" s="46">
        <f>E120*F118</f>
        <v>1.464</v>
      </c>
      <c r="G120" s="47"/>
      <c r="H120" s="51"/>
      <c r="I120" s="47"/>
      <c r="J120" s="51"/>
      <c r="K120" s="47"/>
      <c r="L120" s="51"/>
      <c r="M120" s="51"/>
      <c r="O120" s="7"/>
      <c r="P120" s="7"/>
    </row>
    <row r="121" spans="1:16" s="13" customFormat="1" ht="15.75">
      <c r="A121" s="83"/>
      <c r="B121" s="113" t="s">
        <v>131</v>
      </c>
      <c r="C121" s="24" t="s">
        <v>212</v>
      </c>
      <c r="D121" s="38" t="s">
        <v>3</v>
      </c>
      <c r="E121" s="50">
        <v>1.6</v>
      </c>
      <c r="F121" s="47">
        <f>F120*E121</f>
        <v>2.3424</v>
      </c>
      <c r="G121" s="47"/>
      <c r="H121" s="51"/>
      <c r="I121" s="47"/>
      <c r="J121" s="51"/>
      <c r="K121" s="47"/>
      <c r="L121" s="51"/>
      <c r="M121" s="51"/>
    </row>
    <row r="122" spans="1:16" s="13" customFormat="1" ht="45">
      <c r="A122" s="181">
        <v>3</v>
      </c>
      <c r="B122" s="179" t="s">
        <v>55</v>
      </c>
      <c r="C122" s="21" t="s">
        <v>257</v>
      </c>
      <c r="D122" s="22" t="s">
        <v>2</v>
      </c>
      <c r="E122" s="50"/>
      <c r="F122" s="81">
        <f>0.11*F126</f>
        <v>2.2000000000000002</v>
      </c>
      <c r="G122" s="47"/>
      <c r="H122" s="51"/>
      <c r="I122" s="47"/>
      <c r="J122" s="51"/>
      <c r="K122" s="47"/>
      <c r="L122" s="51"/>
      <c r="M122" s="51"/>
    </row>
    <row r="123" spans="1:16" s="13" customFormat="1" ht="15">
      <c r="A123" s="182"/>
      <c r="B123" s="180"/>
      <c r="C123" s="24" t="s">
        <v>49</v>
      </c>
      <c r="D123" s="22" t="s">
        <v>30</v>
      </c>
      <c r="E123" s="50">
        <v>3.42</v>
      </c>
      <c r="F123" s="47">
        <f>F122*E123</f>
        <v>7.524</v>
      </c>
      <c r="G123" s="47"/>
      <c r="H123" s="51"/>
      <c r="I123" s="47"/>
      <c r="J123" s="51"/>
      <c r="K123" s="47"/>
      <c r="L123" s="51"/>
      <c r="M123" s="51"/>
    </row>
    <row r="124" spans="1:16" s="13" customFormat="1" ht="15">
      <c r="A124" s="182"/>
      <c r="B124" s="180"/>
      <c r="C124" s="24" t="s">
        <v>102</v>
      </c>
      <c r="D124" s="38" t="s">
        <v>43</v>
      </c>
      <c r="E124" s="50">
        <v>1.1299999999999999</v>
      </c>
      <c r="F124" s="47">
        <f>F122*E124</f>
        <v>2.4859999999999998</v>
      </c>
      <c r="G124" s="47"/>
      <c r="H124" s="51"/>
      <c r="I124" s="47"/>
      <c r="J124" s="51"/>
      <c r="K124" s="47"/>
      <c r="L124" s="51"/>
      <c r="M124" s="51"/>
    </row>
    <row r="125" spans="1:16" s="13" customFormat="1" ht="15">
      <c r="A125" s="182"/>
      <c r="B125" s="180"/>
      <c r="C125" s="74" t="s">
        <v>68</v>
      </c>
      <c r="D125" s="22" t="s">
        <v>15</v>
      </c>
      <c r="E125" s="50">
        <v>4.8300000000000003E-2</v>
      </c>
      <c r="F125" s="47">
        <f>F122*E125</f>
        <v>0.10626000000000002</v>
      </c>
      <c r="G125" s="47"/>
      <c r="H125" s="51"/>
      <c r="I125" s="47"/>
      <c r="J125" s="51"/>
      <c r="K125" s="47"/>
      <c r="L125" s="51"/>
      <c r="M125" s="51"/>
    </row>
    <row r="126" spans="1:16" s="13" customFormat="1" ht="15">
      <c r="A126" s="182"/>
      <c r="B126" s="180"/>
      <c r="C126" s="24" t="s">
        <v>105</v>
      </c>
      <c r="D126" s="38" t="s">
        <v>5</v>
      </c>
      <c r="E126" s="143" t="s">
        <v>52</v>
      </c>
      <c r="F126" s="47">
        <v>20</v>
      </c>
      <c r="G126" s="51"/>
      <c r="H126" s="51"/>
      <c r="I126" s="51"/>
      <c r="J126" s="51"/>
      <c r="K126" s="51"/>
      <c r="L126" s="51"/>
      <c r="M126" s="51"/>
    </row>
    <row r="127" spans="1:16" s="13" customFormat="1" ht="15">
      <c r="A127" s="182"/>
      <c r="B127" s="180"/>
      <c r="C127" s="24" t="s">
        <v>103</v>
      </c>
      <c r="D127" s="38" t="s">
        <v>3</v>
      </c>
      <c r="E127" s="75">
        <v>1.9300000000000001E-2</v>
      </c>
      <c r="F127" s="47">
        <f>F122*E127</f>
        <v>4.2460000000000005E-2</v>
      </c>
      <c r="G127" s="51"/>
      <c r="H127" s="51"/>
      <c r="I127" s="51"/>
      <c r="J127" s="51"/>
      <c r="K127" s="51"/>
      <c r="L127" s="51"/>
      <c r="M127" s="51"/>
    </row>
    <row r="128" spans="1:16" s="13" customFormat="1" ht="15">
      <c r="A128" s="182"/>
      <c r="B128" s="180"/>
      <c r="C128" s="24" t="s">
        <v>104</v>
      </c>
      <c r="D128" s="22" t="s">
        <v>2</v>
      </c>
      <c r="E128" s="75">
        <v>9.1999999999999998E-2</v>
      </c>
      <c r="F128" s="47">
        <f>F122*E128</f>
        <v>0.20240000000000002</v>
      </c>
      <c r="G128" s="51"/>
      <c r="H128" s="51"/>
      <c r="I128" s="51"/>
      <c r="J128" s="51"/>
      <c r="K128" s="51"/>
      <c r="L128" s="51"/>
      <c r="M128" s="51"/>
    </row>
    <row r="129" spans="1:16" s="13" customFormat="1" ht="75">
      <c r="A129" s="112">
        <v>4</v>
      </c>
      <c r="B129" s="113"/>
      <c r="C129" s="21" t="s">
        <v>187</v>
      </c>
      <c r="D129" s="38"/>
      <c r="E129" s="75"/>
      <c r="F129" s="49"/>
      <c r="G129" s="51"/>
      <c r="H129" s="51"/>
      <c r="I129" s="51"/>
      <c r="J129" s="51"/>
      <c r="K129" s="51"/>
      <c r="L129" s="51"/>
      <c r="M129" s="51"/>
      <c r="N129" s="12"/>
      <c r="O129" s="12"/>
    </row>
    <row r="130" spans="1:16" s="13" customFormat="1" ht="30">
      <c r="A130" s="181">
        <v>5</v>
      </c>
      <c r="B130" s="179" t="s">
        <v>55</v>
      </c>
      <c r="C130" s="21" t="s">
        <v>183</v>
      </c>
      <c r="D130" s="22" t="s">
        <v>2</v>
      </c>
      <c r="E130" s="50"/>
      <c r="F130" s="65">
        <v>3.64</v>
      </c>
      <c r="G130" s="47"/>
      <c r="H130" s="51"/>
      <c r="I130" s="47"/>
      <c r="J130" s="51"/>
      <c r="K130" s="47"/>
      <c r="L130" s="51"/>
      <c r="M130" s="51"/>
    </row>
    <row r="131" spans="1:16" s="13" customFormat="1" ht="15">
      <c r="A131" s="181"/>
      <c r="B131" s="179"/>
      <c r="C131" s="24" t="s">
        <v>49</v>
      </c>
      <c r="D131" s="22" t="s">
        <v>30</v>
      </c>
      <c r="E131" s="50">
        <v>3.42</v>
      </c>
      <c r="F131" s="47">
        <f>F130*E131</f>
        <v>12.4488</v>
      </c>
      <c r="G131" s="47"/>
      <c r="H131" s="51"/>
      <c r="I131" s="47"/>
      <c r="J131" s="51"/>
      <c r="K131" s="47"/>
      <c r="L131" s="51"/>
      <c r="M131" s="51"/>
    </row>
    <row r="132" spans="1:16" s="13" customFormat="1" ht="15">
      <c r="A132" s="181"/>
      <c r="B132" s="179"/>
      <c r="C132" s="24" t="s">
        <v>102</v>
      </c>
      <c r="D132" s="38" t="s">
        <v>43</v>
      </c>
      <c r="E132" s="50">
        <v>1.1299999999999999</v>
      </c>
      <c r="F132" s="47">
        <f>F130*E132</f>
        <v>4.1132</v>
      </c>
      <c r="G132" s="47"/>
      <c r="H132" s="51"/>
      <c r="I132" s="47"/>
      <c r="J132" s="51"/>
      <c r="K132" s="47"/>
      <c r="L132" s="51"/>
      <c r="M132" s="51"/>
    </row>
    <row r="133" spans="1:16" s="13" customFormat="1" ht="15">
      <c r="A133" s="181"/>
      <c r="B133" s="179"/>
      <c r="C133" s="74" t="s">
        <v>68</v>
      </c>
      <c r="D133" s="22" t="s">
        <v>15</v>
      </c>
      <c r="E133" s="50">
        <v>4.8300000000000003E-2</v>
      </c>
      <c r="F133" s="47">
        <f>F130*E133</f>
        <v>0.17581200000000002</v>
      </c>
      <c r="G133" s="47"/>
      <c r="H133" s="51"/>
      <c r="I133" s="47"/>
      <c r="J133" s="51"/>
      <c r="K133" s="47"/>
      <c r="L133" s="51"/>
      <c r="M133" s="51"/>
    </row>
    <row r="134" spans="1:16" s="28" customFormat="1" ht="30">
      <c r="A134" s="84">
        <v>6</v>
      </c>
      <c r="B134" s="177" t="s">
        <v>57</v>
      </c>
      <c r="C134" s="87" t="s">
        <v>184</v>
      </c>
      <c r="D134" s="26" t="s">
        <v>1</v>
      </c>
      <c r="E134" s="47"/>
      <c r="F134" s="56">
        <v>2.6</v>
      </c>
      <c r="G134" s="44"/>
      <c r="H134" s="51"/>
      <c r="I134" s="44"/>
      <c r="J134" s="51"/>
      <c r="K134" s="44"/>
      <c r="L134" s="51"/>
      <c r="M134" s="51"/>
      <c r="N134" s="13"/>
    </row>
    <row r="135" spans="1:16" s="4" customFormat="1" ht="15.75">
      <c r="A135" s="83"/>
      <c r="B135" s="177"/>
      <c r="C135" s="129" t="s">
        <v>29</v>
      </c>
      <c r="D135" s="3" t="s">
        <v>59</v>
      </c>
      <c r="E135" s="46">
        <v>2.12</v>
      </c>
      <c r="F135" s="46">
        <f>F134*E135</f>
        <v>5.5120000000000005</v>
      </c>
      <c r="G135" s="47"/>
      <c r="H135" s="51"/>
      <c r="I135" s="47"/>
      <c r="J135" s="51"/>
      <c r="K135" s="47"/>
      <c r="L135" s="51"/>
      <c r="M135" s="51"/>
      <c r="O135" s="7"/>
      <c r="P135" s="7"/>
    </row>
    <row r="136" spans="1:16" s="4" customFormat="1" ht="18">
      <c r="A136" s="83"/>
      <c r="B136" s="177"/>
      <c r="C136" s="5" t="s">
        <v>62</v>
      </c>
      <c r="D136" s="3" t="s">
        <v>63</v>
      </c>
      <c r="E136" s="46">
        <v>1.22</v>
      </c>
      <c r="F136" s="46">
        <f>E136*F134</f>
        <v>3.1720000000000002</v>
      </c>
      <c r="G136" s="47"/>
      <c r="H136" s="51"/>
      <c r="I136" s="47"/>
      <c r="J136" s="51"/>
      <c r="K136" s="47"/>
      <c r="L136" s="51"/>
      <c r="M136" s="51"/>
      <c r="O136" s="7"/>
      <c r="P136" s="7"/>
    </row>
    <row r="137" spans="1:16" s="13" customFormat="1" ht="15.75">
      <c r="A137" s="83"/>
      <c r="B137" s="113" t="s">
        <v>131</v>
      </c>
      <c r="C137" s="24" t="s">
        <v>212</v>
      </c>
      <c r="D137" s="38" t="s">
        <v>3</v>
      </c>
      <c r="E137" s="50">
        <v>1.6</v>
      </c>
      <c r="F137" s="47">
        <f>F136*E137</f>
        <v>5.0752000000000006</v>
      </c>
      <c r="G137" s="47"/>
      <c r="H137" s="51"/>
      <c r="I137" s="47"/>
      <c r="J137" s="51"/>
      <c r="K137" s="47"/>
      <c r="L137" s="51"/>
      <c r="M137" s="51"/>
    </row>
    <row r="138" spans="1:16" s="13" customFormat="1" ht="30">
      <c r="A138" s="181">
        <v>7</v>
      </c>
      <c r="B138" s="179" t="s">
        <v>55</v>
      </c>
      <c r="C138" s="21" t="s">
        <v>185</v>
      </c>
      <c r="D138" s="22" t="s">
        <v>2</v>
      </c>
      <c r="E138" s="50"/>
      <c r="F138" s="65">
        <v>5.72</v>
      </c>
      <c r="G138" s="47"/>
      <c r="H138" s="51"/>
      <c r="I138" s="47"/>
      <c r="J138" s="51"/>
      <c r="K138" s="47"/>
      <c r="L138" s="51"/>
      <c r="M138" s="51"/>
    </row>
    <row r="139" spans="1:16" s="13" customFormat="1" ht="15">
      <c r="A139" s="181"/>
      <c r="B139" s="179"/>
      <c r="C139" s="24" t="s">
        <v>49</v>
      </c>
      <c r="D139" s="22" t="s">
        <v>30</v>
      </c>
      <c r="E139" s="50">
        <v>3.42</v>
      </c>
      <c r="F139" s="47">
        <f>F138*E139</f>
        <v>19.5624</v>
      </c>
      <c r="G139" s="47"/>
      <c r="H139" s="51"/>
      <c r="I139" s="47"/>
      <c r="J139" s="51"/>
      <c r="K139" s="47"/>
      <c r="L139" s="51"/>
      <c r="M139" s="51"/>
    </row>
    <row r="140" spans="1:16" s="13" customFormat="1" ht="15">
      <c r="A140" s="181"/>
      <c r="B140" s="179"/>
      <c r="C140" s="24" t="s">
        <v>102</v>
      </c>
      <c r="D140" s="38" t="s">
        <v>43</v>
      </c>
      <c r="E140" s="50">
        <v>1.1299999999999999</v>
      </c>
      <c r="F140" s="47">
        <f>F138*E140</f>
        <v>6.4635999999999987</v>
      </c>
      <c r="G140" s="47"/>
      <c r="H140" s="51"/>
      <c r="I140" s="47"/>
      <c r="J140" s="51"/>
      <c r="K140" s="47"/>
      <c r="L140" s="51"/>
      <c r="M140" s="51"/>
    </row>
    <row r="141" spans="1:16" s="13" customFormat="1" ht="15">
      <c r="A141" s="181"/>
      <c r="B141" s="179"/>
      <c r="C141" s="74" t="s">
        <v>68</v>
      </c>
      <c r="D141" s="22" t="s">
        <v>15</v>
      </c>
      <c r="E141" s="50">
        <v>4.8300000000000003E-2</v>
      </c>
      <c r="F141" s="47">
        <f>F138*E141</f>
        <v>0.27627600000000002</v>
      </c>
      <c r="G141" s="47"/>
      <c r="H141" s="51"/>
      <c r="I141" s="47"/>
      <c r="J141" s="51"/>
      <c r="K141" s="47"/>
      <c r="L141" s="51"/>
      <c r="M141" s="51"/>
    </row>
    <row r="142" spans="1:16" s="13" customFormat="1" ht="15">
      <c r="A142" s="181"/>
      <c r="B142" s="179"/>
      <c r="C142" s="24" t="s">
        <v>186</v>
      </c>
      <c r="D142" s="38" t="s">
        <v>5</v>
      </c>
      <c r="E142" s="143" t="s">
        <v>52</v>
      </c>
      <c r="F142" s="47">
        <v>26</v>
      </c>
      <c r="G142" s="51"/>
      <c r="H142" s="51"/>
      <c r="I142" s="51"/>
      <c r="J142" s="51"/>
      <c r="K142" s="51"/>
      <c r="L142" s="51"/>
      <c r="M142" s="51"/>
    </row>
    <row r="143" spans="1:16" s="13" customFormat="1" ht="15">
      <c r="A143" s="181"/>
      <c r="B143" s="179"/>
      <c r="C143" s="24" t="s">
        <v>103</v>
      </c>
      <c r="D143" s="38" t="s">
        <v>3</v>
      </c>
      <c r="E143" s="75">
        <v>1.9300000000000001E-2</v>
      </c>
      <c r="F143" s="47">
        <f>F138*E143</f>
        <v>0.11039600000000001</v>
      </c>
      <c r="G143" s="51"/>
      <c r="H143" s="51"/>
      <c r="I143" s="51"/>
      <c r="J143" s="51"/>
      <c r="K143" s="51"/>
      <c r="L143" s="51"/>
      <c r="M143" s="51"/>
    </row>
    <row r="144" spans="1:16" s="13" customFormat="1" ht="15">
      <c r="A144" s="181"/>
      <c r="B144" s="179"/>
      <c r="C144" s="24" t="s">
        <v>104</v>
      </c>
      <c r="D144" s="22" t="s">
        <v>2</v>
      </c>
      <c r="E144" s="75">
        <v>9.1999999999999998E-2</v>
      </c>
      <c r="F144" s="47">
        <f>F138*E144</f>
        <v>0.52623999999999993</v>
      </c>
      <c r="G144" s="51"/>
      <c r="H144" s="51"/>
      <c r="I144" s="51"/>
      <c r="J144" s="51"/>
      <c r="K144" s="51"/>
      <c r="L144" s="51"/>
      <c r="M144" s="51"/>
    </row>
    <row r="145" spans="1:15" s="13" customFormat="1" ht="15.75">
      <c r="A145" s="112"/>
      <c r="B145" s="113" t="s">
        <v>117</v>
      </c>
      <c r="C145" s="24" t="s">
        <v>178</v>
      </c>
      <c r="D145" s="38" t="s">
        <v>3</v>
      </c>
      <c r="E145" s="75">
        <v>2.4</v>
      </c>
      <c r="F145" s="49">
        <f>F138*E145</f>
        <v>13.728</v>
      </c>
      <c r="G145" s="51"/>
      <c r="H145" s="51"/>
      <c r="I145" s="51"/>
      <c r="J145" s="51"/>
      <c r="K145" s="51"/>
      <c r="L145" s="51"/>
      <c r="M145" s="51"/>
      <c r="N145" s="12"/>
      <c r="O145" s="12"/>
    </row>
    <row r="146" spans="1:15" s="13" customFormat="1" ht="15">
      <c r="A146" s="111"/>
      <c r="B146" s="113"/>
      <c r="C146" s="87" t="s">
        <v>201</v>
      </c>
      <c r="D146" s="22"/>
      <c r="E146" s="75"/>
      <c r="F146" s="47"/>
      <c r="G146" s="51"/>
      <c r="H146" s="51"/>
      <c r="I146" s="51"/>
      <c r="J146" s="51"/>
      <c r="K146" s="51"/>
      <c r="L146" s="51"/>
      <c r="M146" s="51"/>
    </row>
    <row r="147" spans="1:15" s="13" customFormat="1" ht="30">
      <c r="A147" s="181">
        <v>1</v>
      </c>
      <c r="B147" s="179" t="s">
        <v>132</v>
      </c>
      <c r="C147" s="21" t="s">
        <v>146</v>
      </c>
      <c r="D147" s="38" t="s">
        <v>2</v>
      </c>
      <c r="E147" s="50"/>
      <c r="F147" s="65">
        <v>2.95</v>
      </c>
      <c r="G147" s="47"/>
      <c r="H147" s="51"/>
      <c r="I147" s="47"/>
      <c r="J147" s="51"/>
      <c r="K147" s="47"/>
      <c r="L147" s="51"/>
      <c r="M147" s="51"/>
    </row>
    <row r="148" spans="1:15" s="13" customFormat="1" ht="15">
      <c r="A148" s="182"/>
      <c r="B148" s="180"/>
      <c r="C148" s="74" t="s">
        <v>113</v>
      </c>
      <c r="D148" s="22" t="s">
        <v>30</v>
      </c>
      <c r="E148" s="50">
        <v>2.06</v>
      </c>
      <c r="F148" s="47">
        <f>F147*E148</f>
        <v>6.0770000000000008</v>
      </c>
      <c r="G148" s="47"/>
      <c r="H148" s="51"/>
      <c r="I148" s="47"/>
      <c r="J148" s="51"/>
      <c r="K148" s="47"/>
      <c r="L148" s="51"/>
      <c r="M148" s="51"/>
    </row>
    <row r="149" spans="1:15" s="13" customFormat="1" ht="15">
      <c r="A149" s="181">
        <v>2</v>
      </c>
      <c r="B149" s="179" t="s">
        <v>134</v>
      </c>
      <c r="C149" s="21" t="s">
        <v>135</v>
      </c>
      <c r="D149" s="38" t="s">
        <v>2</v>
      </c>
      <c r="E149" s="143" t="s">
        <v>52</v>
      </c>
      <c r="F149" s="65">
        <v>0.17</v>
      </c>
      <c r="G149" s="51"/>
      <c r="H149" s="51"/>
      <c r="I149" s="51"/>
      <c r="J149" s="51"/>
      <c r="K149" s="51"/>
      <c r="L149" s="51"/>
      <c r="M149" s="51"/>
    </row>
    <row r="150" spans="1:15" s="13" customFormat="1" ht="15">
      <c r="A150" s="182"/>
      <c r="B150" s="180"/>
      <c r="C150" s="24" t="s">
        <v>113</v>
      </c>
      <c r="D150" s="38" t="s">
        <v>30</v>
      </c>
      <c r="E150" s="50">
        <v>0.89</v>
      </c>
      <c r="F150" s="47">
        <f>F149*E150</f>
        <v>0.15130000000000002</v>
      </c>
      <c r="G150" s="47"/>
      <c r="H150" s="51"/>
      <c r="I150" s="47"/>
      <c r="J150" s="51"/>
      <c r="K150" s="47"/>
      <c r="L150" s="51"/>
      <c r="M150" s="51"/>
    </row>
    <row r="151" spans="1:15" s="13" customFormat="1" ht="15">
      <c r="A151" s="182"/>
      <c r="B151" s="180"/>
      <c r="C151" s="24" t="s">
        <v>68</v>
      </c>
      <c r="D151" s="38" t="s">
        <v>15</v>
      </c>
      <c r="E151" s="50">
        <v>0.37</v>
      </c>
      <c r="F151" s="47">
        <f>F149*E151</f>
        <v>6.2899999999999998E-2</v>
      </c>
      <c r="G151" s="47"/>
      <c r="H151" s="51"/>
      <c r="I151" s="47"/>
      <c r="J151" s="51"/>
      <c r="K151" s="47"/>
      <c r="L151" s="51"/>
      <c r="M151" s="51"/>
    </row>
    <row r="152" spans="1:15" s="13" customFormat="1" ht="15">
      <c r="A152" s="182"/>
      <c r="B152" s="180"/>
      <c r="C152" s="24" t="s">
        <v>110</v>
      </c>
      <c r="D152" s="73" t="s">
        <v>2</v>
      </c>
      <c r="E152" s="50">
        <v>1.1499999999999999</v>
      </c>
      <c r="F152" s="47">
        <f>F149*E152</f>
        <v>0.19550000000000001</v>
      </c>
      <c r="G152" s="47"/>
      <c r="H152" s="51"/>
      <c r="I152" s="47"/>
      <c r="J152" s="51"/>
      <c r="K152" s="47"/>
      <c r="L152" s="51"/>
      <c r="M152" s="51"/>
    </row>
    <row r="153" spans="1:15" s="13" customFormat="1" ht="15">
      <c r="A153" s="182"/>
      <c r="B153" s="180"/>
      <c r="C153" s="24" t="s">
        <v>80</v>
      </c>
      <c r="D153" s="22" t="s">
        <v>15</v>
      </c>
      <c r="E153" s="50">
        <v>0.04</v>
      </c>
      <c r="F153" s="47">
        <f>F149*E153</f>
        <v>6.8000000000000005E-3</v>
      </c>
      <c r="G153" s="47"/>
      <c r="H153" s="51"/>
      <c r="I153" s="47"/>
      <c r="J153" s="51"/>
      <c r="K153" s="47"/>
      <c r="L153" s="51"/>
      <c r="M153" s="51"/>
    </row>
    <row r="154" spans="1:15" s="13" customFormat="1" ht="15">
      <c r="A154" s="182"/>
      <c r="B154" s="113" t="s">
        <v>131</v>
      </c>
      <c r="C154" s="24" t="s">
        <v>212</v>
      </c>
      <c r="D154" s="38" t="s">
        <v>3</v>
      </c>
      <c r="E154" s="50">
        <v>1.6</v>
      </c>
      <c r="F154" s="47">
        <f>F152*1.6</f>
        <v>0.31280000000000002</v>
      </c>
      <c r="G154" s="47"/>
      <c r="H154" s="51"/>
      <c r="I154" s="47"/>
      <c r="J154" s="51"/>
      <c r="K154" s="47"/>
      <c r="L154" s="51"/>
      <c r="M154" s="51"/>
    </row>
    <row r="155" spans="1:15" s="13" customFormat="1" ht="30">
      <c r="A155" s="181">
        <v>3</v>
      </c>
      <c r="B155" s="179" t="s">
        <v>125</v>
      </c>
      <c r="C155" s="21" t="s">
        <v>147</v>
      </c>
      <c r="D155" s="38" t="s">
        <v>2</v>
      </c>
      <c r="E155" s="50"/>
      <c r="F155" s="65">
        <v>0.66</v>
      </c>
      <c r="G155" s="47"/>
      <c r="H155" s="51"/>
      <c r="I155" s="47"/>
      <c r="J155" s="51"/>
      <c r="K155" s="47"/>
      <c r="L155" s="51"/>
      <c r="M155" s="51"/>
    </row>
    <row r="156" spans="1:15" s="13" customFormat="1" ht="15">
      <c r="A156" s="182"/>
      <c r="B156" s="180"/>
      <c r="C156" s="24" t="s">
        <v>113</v>
      </c>
      <c r="D156" s="38" t="s">
        <v>30</v>
      </c>
      <c r="E156" s="50">
        <v>6.43</v>
      </c>
      <c r="F156" s="47">
        <f>F155*E156</f>
        <v>4.2438000000000002</v>
      </c>
      <c r="G156" s="47"/>
      <c r="H156" s="51"/>
      <c r="I156" s="47"/>
      <c r="J156" s="51"/>
      <c r="K156" s="47"/>
      <c r="L156" s="51"/>
      <c r="M156" s="51"/>
    </row>
    <row r="157" spans="1:15" s="13" customFormat="1" ht="15">
      <c r="A157" s="182"/>
      <c r="B157" s="180"/>
      <c r="C157" s="24" t="s">
        <v>68</v>
      </c>
      <c r="D157" s="73" t="s">
        <v>15</v>
      </c>
      <c r="E157" s="50">
        <v>1.5</v>
      </c>
      <c r="F157" s="47">
        <f>F155*E157</f>
        <v>0.99</v>
      </c>
      <c r="G157" s="47"/>
      <c r="H157" s="51"/>
      <c r="I157" s="47"/>
      <c r="J157" s="51"/>
      <c r="K157" s="47"/>
      <c r="L157" s="51"/>
      <c r="M157" s="51"/>
    </row>
    <row r="158" spans="1:15" s="13" customFormat="1" ht="15">
      <c r="A158" s="182"/>
      <c r="B158" s="180"/>
      <c r="C158" s="74" t="s">
        <v>190</v>
      </c>
      <c r="D158" s="38" t="s">
        <v>2</v>
      </c>
      <c r="E158" s="50">
        <v>1.0149999999999999</v>
      </c>
      <c r="F158" s="47">
        <f>F155*E158</f>
        <v>0.66989999999999994</v>
      </c>
      <c r="G158" s="47"/>
      <c r="H158" s="51"/>
      <c r="I158" s="47"/>
      <c r="J158" s="51"/>
      <c r="K158" s="47"/>
      <c r="L158" s="51"/>
      <c r="M158" s="51"/>
    </row>
    <row r="159" spans="1:15" s="13" customFormat="1" ht="15">
      <c r="A159" s="182"/>
      <c r="B159" s="180"/>
      <c r="C159" s="24" t="s">
        <v>126</v>
      </c>
      <c r="D159" s="38" t="s">
        <v>2</v>
      </c>
      <c r="E159" s="75">
        <v>3.3399999999999999E-2</v>
      </c>
      <c r="F159" s="47">
        <f>F155*E159</f>
        <v>2.2044000000000001E-2</v>
      </c>
      <c r="G159" s="51"/>
      <c r="H159" s="51"/>
      <c r="I159" s="51"/>
      <c r="J159" s="51"/>
      <c r="K159" s="51"/>
      <c r="L159" s="51"/>
      <c r="M159" s="51"/>
    </row>
    <row r="160" spans="1:15" s="13" customFormat="1" ht="15">
      <c r="A160" s="182"/>
      <c r="B160" s="180"/>
      <c r="C160" s="24" t="s">
        <v>127</v>
      </c>
      <c r="D160" s="38" t="s">
        <v>128</v>
      </c>
      <c r="E160" s="50">
        <v>1.08</v>
      </c>
      <c r="F160" s="47">
        <f>F155*E160</f>
        <v>0.7128000000000001</v>
      </c>
      <c r="G160" s="47"/>
      <c r="H160" s="51"/>
      <c r="I160" s="47"/>
      <c r="J160" s="51"/>
      <c r="K160" s="47"/>
      <c r="L160" s="51"/>
      <c r="M160" s="51"/>
    </row>
    <row r="161" spans="1:13" s="13" customFormat="1" ht="15">
      <c r="A161" s="182"/>
      <c r="B161" s="180"/>
      <c r="C161" s="24" t="s">
        <v>129</v>
      </c>
      <c r="D161" s="38" t="s">
        <v>3</v>
      </c>
      <c r="E161" s="50">
        <v>5.9999999999999995E-4</v>
      </c>
      <c r="F161" s="47">
        <f>F155*E161</f>
        <v>3.9599999999999998E-4</v>
      </c>
      <c r="G161" s="47"/>
      <c r="H161" s="51"/>
      <c r="I161" s="47"/>
      <c r="J161" s="51"/>
      <c r="K161" s="47"/>
      <c r="L161" s="51"/>
      <c r="M161" s="51"/>
    </row>
    <row r="162" spans="1:13" s="13" customFormat="1" ht="15">
      <c r="A162" s="182"/>
      <c r="B162" s="180"/>
      <c r="C162" s="24" t="s">
        <v>130</v>
      </c>
      <c r="D162" s="38" t="s">
        <v>3</v>
      </c>
      <c r="E162" s="50">
        <v>1.2999999999999999E-3</v>
      </c>
      <c r="F162" s="47">
        <f>F155*E162</f>
        <v>8.5800000000000004E-4</v>
      </c>
      <c r="G162" s="47"/>
      <c r="H162" s="51"/>
      <c r="I162" s="47"/>
      <c r="J162" s="51"/>
      <c r="K162" s="47"/>
      <c r="L162" s="51"/>
      <c r="M162" s="51"/>
    </row>
    <row r="163" spans="1:13" s="13" customFormat="1" ht="15">
      <c r="A163" s="182"/>
      <c r="B163" s="180"/>
      <c r="C163" s="24" t="s">
        <v>80</v>
      </c>
      <c r="D163" s="73" t="s">
        <v>15</v>
      </c>
      <c r="E163" s="50">
        <v>0.85</v>
      </c>
      <c r="F163" s="47">
        <f>F155*E163</f>
        <v>0.56100000000000005</v>
      </c>
      <c r="G163" s="47"/>
      <c r="H163" s="51"/>
      <c r="I163" s="47"/>
      <c r="J163" s="51"/>
      <c r="K163" s="47"/>
      <c r="L163" s="51"/>
      <c r="M163" s="51"/>
    </row>
    <row r="164" spans="1:13" s="13" customFormat="1" ht="15">
      <c r="A164" s="182"/>
      <c r="B164" s="113" t="s">
        <v>131</v>
      </c>
      <c r="C164" s="24" t="s">
        <v>219</v>
      </c>
      <c r="D164" s="22" t="s">
        <v>3</v>
      </c>
      <c r="E164" s="50"/>
      <c r="F164" s="47">
        <f>F158*2.4</f>
        <v>1.6077599999999999</v>
      </c>
      <c r="G164" s="47"/>
      <c r="H164" s="51"/>
      <c r="I164" s="47"/>
      <c r="J164" s="51"/>
      <c r="K164" s="51"/>
      <c r="L164" s="51"/>
      <c r="M164" s="51"/>
    </row>
    <row r="165" spans="1:13" s="13" customFormat="1" ht="15">
      <c r="A165" s="111"/>
      <c r="B165" s="113"/>
      <c r="C165" s="87" t="s">
        <v>200</v>
      </c>
      <c r="D165" s="22"/>
      <c r="E165" s="75"/>
      <c r="F165" s="47"/>
      <c r="G165" s="51"/>
      <c r="H165" s="51"/>
      <c r="I165" s="51"/>
      <c r="J165" s="51"/>
      <c r="K165" s="51"/>
      <c r="L165" s="51"/>
      <c r="M165" s="51"/>
    </row>
    <row r="166" spans="1:13" ht="30">
      <c r="A166" s="84">
        <v>1</v>
      </c>
      <c r="B166" s="77" t="s">
        <v>96</v>
      </c>
      <c r="C166" s="87" t="s">
        <v>225</v>
      </c>
      <c r="D166" s="26" t="s">
        <v>1</v>
      </c>
      <c r="E166" s="47"/>
      <c r="F166" s="53">
        <v>0.5</v>
      </c>
      <c r="G166" s="144"/>
      <c r="H166" s="51"/>
      <c r="I166" s="144"/>
      <c r="J166" s="51"/>
      <c r="K166" s="144"/>
      <c r="L166" s="51"/>
      <c r="M166" s="51"/>
    </row>
    <row r="167" spans="1:13">
      <c r="A167" s="84"/>
      <c r="B167" s="77"/>
      <c r="C167" s="130" t="s">
        <v>49</v>
      </c>
      <c r="D167" s="26" t="s">
        <v>30</v>
      </c>
      <c r="E167" s="47">
        <v>1.55</v>
      </c>
      <c r="F167" s="51">
        <f>F166*E167</f>
        <v>0.77500000000000002</v>
      </c>
      <c r="G167" s="144"/>
      <c r="H167" s="51"/>
      <c r="I167" s="144"/>
      <c r="J167" s="51"/>
      <c r="K167" s="144"/>
      <c r="L167" s="51"/>
      <c r="M167" s="51"/>
    </row>
    <row r="168" spans="1:13" s="13" customFormat="1" ht="30">
      <c r="A168" s="181">
        <v>2</v>
      </c>
      <c r="B168" s="179" t="s">
        <v>132</v>
      </c>
      <c r="C168" s="21" t="s">
        <v>146</v>
      </c>
      <c r="D168" s="38" t="s">
        <v>2</v>
      </c>
      <c r="E168" s="50"/>
      <c r="F168" s="65">
        <v>3</v>
      </c>
      <c r="G168" s="47"/>
      <c r="H168" s="51"/>
      <c r="I168" s="47"/>
      <c r="J168" s="51"/>
      <c r="K168" s="47"/>
      <c r="L168" s="51"/>
      <c r="M168" s="51"/>
    </row>
    <row r="169" spans="1:13" s="13" customFormat="1" ht="15">
      <c r="A169" s="182"/>
      <c r="B169" s="180"/>
      <c r="C169" s="74" t="s">
        <v>113</v>
      </c>
      <c r="D169" s="22" t="s">
        <v>30</v>
      </c>
      <c r="E169" s="50">
        <v>2.06</v>
      </c>
      <c r="F169" s="47">
        <f>F168*E169</f>
        <v>6.18</v>
      </c>
      <c r="G169" s="47"/>
      <c r="H169" s="51"/>
      <c r="I169" s="47"/>
      <c r="J169" s="51"/>
      <c r="K169" s="47"/>
      <c r="L169" s="51"/>
      <c r="M169" s="51"/>
    </row>
    <row r="170" spans="1:13" s="13" customFormat="1" ht="15">
      <c r="A170" s="181">
        <v>3</v>
      </c>
      <c r="B170" s="179" t="s">
        <v>134</v>
      </c>
      <c r="C170" s="21" t="s">
        <v>135</v>
      </c>
      <c r="D170" s="38" t="s">
        <v>2</v>
      </c>
      <c r="E170" s="75"/>
      <c r="F170" s="65">
        <v>0.2</v>
      </c>
      <c r="G170" s="51"/>
      <c r="H170" s="51"/>
      <c r="I170" s="51"/>
      <c r="J170" s="51"/>
      <c r="K170" s="51"/>
      <c r="L170" s="51"/>
      <c r="M170" s="51"/>
    </row>
    <row r="171" spans="1:13" s="13" customFormat="1" ht="15">
      <c r="A171" s="182"/>
      <c r="B171" s="180"/>
      <c r="C171" s="24" t="s">
        <v>113</v>
      </c>
      <c r="D171" s="38" t="s">
        <v>30</v>
      </c>
      <c r="E171" s="50">
        <v>0.89</v>
      </c>
      <c r="F171" s="47">
        <f>F170*E171</f>
        <v>0.17800000000000002</v>
      </c>
      <c r="G171" s="47"/>
      <c r="H171" s="51"/>
      <c r="I171" s="47"/>
      <c r="J171" s="51"/>
      <c r="K171" s="47"/>
      <c r="L171" s="51"/>
      <c r="M171" s="51"/>
    </row>
    <row r="172" spans="1:13" s="13" customFormat="1" ht="15">
      <c r="A172" s="182"/>
      <c r="B172" s="180"/>
      <c r="C172" s="24" t="s">
        <v>68</v>
      </c>
      <c r="D172" s="38" t="s">
        <v>15</v>
      </c>
      <c r="E172" s="50">
        <v>0.37</v>
      </c>
      <c r="F172" s="47">
        <f>F170*E172</f>
        <v>7.3999999999999996E-2</v>
      </c>
      <c r="G172" s="47"/>
      <c r="H172" s="51"/>
      <c r="I172" s="47"/>
      <c r="J172" s="51"/>
      <c r="K172" s="47"/>
      <c r="L172" s="51"/>
      <c r="M172" s="51"/>
    </row>
    <row r="173" spans="1:13" s="13" customFormat="1" ht="15">
      <c r="A173" s="182"/>
      <c r="B173" s="180"/>
      <c r="C173" s="24" t="s">
        <v>110</v>
      </c>
      <c r="D173" s="73" t="s">
        <v>2</v>
      </c>
      <c r="E173" s="50">
        <v>1.1499999999999999</v>
      </c>
      <c r="F173" s="47">
        <f>F170*E173</f>
        <v>0.22999999999999998</v>
      </c>
      <c r="G173" s="47"/>
      <c r="H173" s="51"/>
      <c r="I173" s="47"/>
      <c r="J173" s="51"/>
      <c r="K173" s="47"/>
      <c r="L173" s="51"/>
      <c r="M173" s="51"/>
    </row>
    <row r="174" spans="1:13" s="13" customFormat="1" ht="15">
      <c r="A174" s="182"/>
      <c r="B174" s="180"/>
      <c r="C174" s="24" t="s">
        <v>80</v>
      </c>
      <c r="D174" s="22" t="s">
        <v>15</v>
      </c>
      <c r="E174" s="50">
        <v>0.04</v>
      </c>
      <c r="F174" s="47">
        <f>F170*E174</f>
        <v>8.0000000000000002E-3</v>
      </c>
      <c r="G174" s="47"/>
      <c r="H174" s="51"/>
      <c r="I174" s="47"/>
      <c r="J174" s="51"/>
      <c r="K174" s="47"/>
      <c r="L174" s="51"/>
      <c r="M174" s="51"/>
    </row>
    <row r="175" spans="1:13" s="13" customFormat="1" ht="15">
      <c r="A175" s="182"/>
      <c r="B175" s="113" t="s">
        <v>131</v>
      </c>
      <c r="C175" s="24" t="s">
        <v>212</v>
      </c>
      <c r="D175" s="38" t="s">
        <v>3</v>
      </c>
      <c r="E175" s="50">
        <v>1.6</v>
      </c>
      <c r="F175" s="47">
        <f>F173*1.6</f>
        <v>0.36799999999999999</v>
      </c>
      <c r="G175" s="47"/>
      <c r="H175" s="51"/>
      <c r="I175" s="47"/>
      <c r="J175" s="51"/>
      <c r="K175" s="47"/>
      <c r="L175" s="51"/>
      <c r="M175" s="51"/>
    </row>
    <row r="176" spans="1:13" s="13" customFormat="1" ht="30">
      <c r="A176" s="181">
        <v>4</v>
      </c>
      <c r="B176" s="179" t="s">
        <v>125</v>
      </c>
      <c r="C176" s="21" t="s">
        <v>147</v>
      </c>
      <c r="D176" s="38" t="s">
        <v>2</v>
      </c>
      <c r="E176" s="50"/>
      <c r="F176" s="82">
        <v>1.59</v>
      </c>
      <c r="G176" s="47"/>
      <c r="H176" s="51"/>
      <c r="I176" s="47"/>
      <c r="J176" s="51"/>
      <c r="K176" s="47"/>
      <c r="L176" s="51"/>
      <c r="M176" s="51"/>
    </row>
    <row r="177" spans="1:16" s="13" customFormat="1" ht="15">
      <c r="A177" s="182"/>
      <c r="B177" s="180"/>
      <c r="C177" s="24" t="s">
        <v>113</v>
      </c>
      <c r="D177" s="38" t="s">
        <v>30</v>
      </c>
      <c r="E177" s="50">
        <v>6.43</v>
      </c>
      <c r="F177" s="47">
        <f>F176*E177</f>
        <v>10.223700000000001</v>
      </c>
      <c r="G177" s="47"/>
      <c r="H177" s="51"/>
      <c r="I177" s="47"/>
      <c r="J177" s="51"/>
      <c r="K177" s="47"/>
      <c r="L177" s="51"/>
      <c r="M177" s="51"/>
    </row>
    <row r="178" spans="1:16" s="13" customFormat="1" ht="15">
      <c r="A178" s="182"/>
      <c r="B178" s="180"/>
      <c r="C178" s="24" t="s">
        <v>68</v>
      </c>
      <c r="D178" s="73" t="s">
        <v>15</v>
      </c>
      <c r="E178" s="50">
        <v>1.5</v>
      </c>
      <c r="F178" s="47">
        <f>F176*E178</f>
        <v>2.3850000000000002</v>
      </c>
      <c r="G178" s="47"/>
      <c r="H178" s="51"/>
      <c r="I178" s="47"/>
      <c r="J178" s="51"/>
      <c r="K178" s="47"/>
      <c r="L178" s="51"/>
      <c r="M178" s="51"/>
    </row>
    <row r="179" spans="1:16" s="13" customFormat="1" ht="15">
      <c r="A179" s="182"/>
      <c r="B179" s="180"/>
      <c r="C179" s="74" t="s">
        <v>190</v>
      </c>
      <c r="D179" s="38" t="s">
        <v>2</v>
      </c>
      <c r="E179" s="50">
        <v>1.0149999999999999</v>
      </c>
      <c r="F179" s="47">
        <f>F176*E179</f>
        <v>1.61385</v>
      </c>
      <c r="G179" s="47"/>
      <c r="H179" s="51"/>
      <c r="I179" s="47"/>
      <c r="J179" s="51"/>
      <c r="K179" s="47"/>
      <c r="L179" s="51"/>
      <c r="M179" s="51"/>
    </row>
    <row r="180" spans="1:16" s="13" customFormat="1" ht="15">
      <c r="A180" s="182"/>
      <c r="B180" s="180"/>
      <c r="C180" s="24" t="s">
        <v>126</v>
      </c>
      <c r="D180" s="38" t="s">
        <v>2</v>
      </c>
      <c r="E180" s="75">
        <v>3.3399999999999999E-2</v>
      </c>
      <c r="F180" s="47">
        <f>F176*E180</f>
        <v>5.3106E-2</v>
      </c>
      <c r="G180" s="51"/>
      <c r="H180" s="51"/>
      <c r="I180" s="51"/>
      <c r="J180" s="51"/>
      <c r="K180" s="51"/>
      <c r="L180" s="51"/>
      <c r="M180" s="51"/>
    </row>
    <row r="181" spans="1:16" s="13" customFormat="1" ht="15">
      <c r="A181" s="182"/>
      <c r="B181" s="180"/>
      <c r="C181" s="24" t="s">
        <v>127</v>
      </c>
      <c r="D181" s="38" t="s">
        <v>128</v>
      </c>
      <c r="E181" s="50">
        <v>1.08</v>
      </c>
      <c r="F181" s="47">
        <f>F176*E181</f>
        <v>1.7172000000000003</v>
      </c>
      <c r="G181" s="47"/>
      <c r="H181" s="51"/>
      <c r="I181" s="47"/>
      <c r="J181" s="51"/>
      <c r="K181" s="47"/>
      <c r="L181" s="51"/>
      <c r="M181" s="51"/>
    </row>
    <row r="182" spans="1:16" s="13" customFormat="1" ht="15">
      <c r="A182" s="182"/>
      <c r="B182" s="180"/>
      <c r="C182" s="24" t="s">
        <v>129</v>
      </c>
      <c r="D182" s="38" t="s">
        <v>3</v>
      </c>
      <c r="E182" s="50">
        <v>5.9999999999999995E-4</v>
      </c>
      <c r="F182" s="47">
        <f>F176*E182</f>
        <v>9.5399999999999999E-4</v>
      </c>
      <c r="G182" s="47"/>
      <c r="H182" s="51"/>
      <c r="I182" s="47"/>
      <c r="J182" s="51"/>
      <c r="K182" s="47"/>
      <c r="L182" s="51"/>
      <c r="M182" s="51"/>
    </row>
    <row r="183" spans="1:16" s="13" customFormat="1" ht="15">
      <c r="A183" s="182"/>
      <c r="B183" s="180"/>
      <c r="C183" s="24" t="s">
        <v>130</v>
      </c>
      <c r="D183" s="38" t="s">
        <v>3</v>
      </c>
      <c r="E183" s="50">
        <v>1.2999999999999999E-3</v>
      </c>
      <c r="F183" s="47">
        <f>F176*E183</f>
        <v>2.0669999999999998E-3</v>
      </c>
      <c r="G183" s="47"/>
      <c r="H183" s="51"/>
      <c r="I183" s="47"/>
      <c r="J183" s="51"/>
      <c r="K183" s="47"/>
      <c r="L183" s="51"/>
      <c r="M183" s="51"/>
    </row>
    <row r="184" spans="1:16" s="13" customFormat="1" ht="15">
      <c r="A184" s="182"/>
      <c r="B184" s="180"/>
      <c r="C184" s="24" t="s">
        <v>80</v>
      </c>
      <c r="D184" s="73" t="s">
        <v>15</v>
      </c>
      <c r="E184" s="50">
        <v>0.85</v>
      </c>
      <c r="F184" s="47">
        <f>F176*E184</f>
        <v>1.3514999999999999</v>
      </c>
      <c r="G184" s="47"/>
      <c r="H184" s="51"/>
      <c r="I184" s="47"/>
      <c r="J184" s="51"/>
      <c r="K184" s="47"/>
      <c r="L184" s="51"/>
      <c r="M184" s="51"/>
    </row>
    <row r="185" spans="1:16" s="13" customFormat="1" ht="15">
      <c r="A185" s="182"/>
      <c r="B185" s="113" t="s">
        <v>131</v>
      </c>
      <c r="C185" s="24" t="s">
        <v>219</v>
      </c>
      <c r="D185" s="22" t="s">
        <v>3</v>
      </c>
      <c r="E185" s="50"/>
      <c r="F185" s="47">
        <f>F179*2.4</f>
        <v>3.87324</v>
      </c>
      <c r="G185" s="47"/>
      <c r="H185" s="51"/>
      <c r="I185" s="47"/>
      <c r="J185" s="51"/>
      <c r="K185" s="51"/>
      <c r="L185" s="51"/>
      <c r="M185" s="51"/>
    </row>
    <row r="186" spans="1:16" s="28" customFormat="1" ht="30">
      <c r="A186" s="84">
        <v>5</v>
      </c>
      <c r="B186" s="177" t="s">
        <v>84</v>
      </c>
      <c r="C186" s="87" t="s">
        <v>194</v>
      </c>
      <c r="D186" s="26" t="s">
        <v>1</v>
      </c>
      <c r="E186" s="47"/>
      <c r="F186" s="56">
        <v>0.79200000000000004</v>
      </c>
      <c r="G186" s="44"/>
      <c r="H186" s="51"/>
      <c r="I186" s="44"/>
      <c r="J186" s="51"/>
      <c r="K186" s="44"/>
      <c r="L186" s="51"/>
      <c r="M186" s="51"/>
    </row>
    <row r="187" spans="1:16" s="28" customFormat="1">
      <c r="A187" s="84"/>
      <c r="B187" s="177"/>
      <c r="C187" s="130" t="s">
        <v>29</v>
      </c>
      <c r="D187" s="26" t="s">
        <v>30</v>
      </c>
      <c r="E187" s="47">
        <v>7.06</v>
      </c>
      <c r="F187" s="55">
        <f>F186*E187</f>
        <v>5.59152</v>
      </c>
      <c r="G187" s="44"/>
      <c r="H187" s="51"/>
      <c r="I187" s="44"/>
      <c r="J187" s="51"/>
      <c r="K187" s="44"/>
      <c r="L187" s="51"/>
      <c r="M187" s="51"/>
    </row>
    <row r="188" spans="1:16" s="28" customFormat="1">
      <c r="A188" s="84"/>
      <c r="B188" s="177"/>
      <c r="C188" s="130" t="s">
        <v>42</v>
      </c>
      <c r="D188" s="26" t="s">
        <v>43</v>
      </c>
      <c r="E188" s="47">
        <v>5.2</v>
      </c>
      <c r="F188" s="55">
        <f>F186*E188</f>
        <v>4.1184000000000003</v>
      </c>
      <c r="G188" s="44"/>
      <c r="H188" s="51"/>
      <c r="I188" s="44"/>
      <c r="J188" s="51"/>
      <c r="K188" s="44"/>
      <c r="L188" s="51"/>
      <c r="M188" s="51"/>
    </row>
    <row r="189" spans="1:16" s="28" customFormat="1" ht="30">
      <c r="A189" s="84">
        <v>6</v>
      </c>
      <c r="B189" s="77"/>
      <c r="C189" s="87" t="s">
        <v>191</v>
      </c>
      <c r="D189" s="26" t="s">
        <v>1</v>
      </c>
      <c r="E189" s="47"/>
      <c r="F189" s="56">
        <v>4.32</v>
      </c>
      <c r="G189" s="44"/>
      <c r="H189" s="51"/>
      <c r="I189" s="44"/>
      <c r="J189" s="51"/>
      <c r="K189" s="44"/>
      <c r="L189" s="51"/>
      <c r="M189" s="51"/>
    </row>
    <row r="190" spans="1:16" s="28" customFormat="1">
      <c r="A190" s="84"/>
      <c r="B190" s="77"/>
      <c r="C190" s="130" t="s">
        <v>29</v>
      </c>
      <c r="D190" s="26" t="s">
        <v>30</v>
      </c>
      <c r="E190" s="47">
        <v>2.06</v>
      </c>
      <c r="F190" s="55">
        <f>F189*E190</f>
        <v>8.8992000000000004</v>
      </c>
      <c r="G190" s="44"/>
      <c r="H190" s="51"/>
      <c r="I190" s="44"/>
      <c r="J190" s="51"/>
      <c r="K190" s="44"/>
      <c r="L190" s="51"/>
      <c r="M190" s="51"/>
    </row>
    <row r="191" spans="1:16" s="28" customFormat="1" ht="30">
      <c r="A191" s="84">
        <v>7</v>
      </c>
      <c r="B191" s="177" t="s">
        <v>57</v>
      </c>
      <c r="C191" s="87" t="s">
        <v>106</v>
      </c>
      <c r="D191" s="26" t="s">
        <v>1</v>
      </c>
      <c r="E191" s="47"/>
      <c r="F191" s="56">
        <v>0.72</v>
      </c>
      <c r="G191" s="44"/>
      <c r="H191" s="51"/>
      <c r="I191" s="44"/>
      <c r="J191" s="51"/>
      <c r="K191" s="44"/>
      <c r="L191" s="51"/>
      <c r="M191" s="51"/>
    </row>
    <row r="192" spans="1:16" s="4" customFormat="1" ht="15.75">
      <c r="A192" s="83"/>
      <c r="B192" s="177"/>
      <c r="C192" s="129" t="s">
        <v>29</v>
      </c>
      <c r="D192" s="3" t="s">
        <v>59</v>
      </c>
      <c r="E192" s="46">
        <v>2.12</v>
      </c>
      <c r="F192" s="46">
        <f>F191*E192</f>
        <v>1.5264</v>
      </c>
      <c r="G192" s="47"/>
      <c r="H192" s="51"/>
      <c r="I192" s="47"/>
      <c r="J192" s="51"/>
      <c r="K192" s="47"/>
      <c r="L192" s="51"/>
      <c r="M192" s="51"/>
      <c r="O192" s="7"/>
      <c r="P192" s="7"/>
    </row>
    <row r="193" spans="1:16" s="4" customFormat="1" ht="18">
      <c r="A193" s="83"/>
      <c r="B193" s="177"/>
      <c r="C193" s="5" t="s">
        <v>62</v>
      </c>
      <c r="D193" s="3" t="s">
        <v>63</v>
      </c>
      <c r="E193" s="46">
        <v>1.22</v>
      </c>
      <c r="F193" s="46">
        <f>E193*F191</f>
        <v>0.87839999999999996</v>
      </c>
      <c r="G193" s="47"/>
      <c r="H193" s="51"/>
      <c r="I193" s="47"/>
      <c r="J193" s="51"/>
      <c r="K193" s="47"/>
      <c r="L193" s="51"/>
      <c r="M193" s="51"/>
      <c r="O193" s="7"/>
      <c r="P193" s="7"/>
    </row>
    <row r="194" spans="1:16" s="13" customFormat="1" ht="15.75">
      <c r="A194" s="83"/>
      <c r="B194" s="113" t="s">
        <v>131</v>
      </c>
      <c r="C194" s="24" t="s">
        <v>212</v>
      </c>
      <c r="D194" s="38" t="s">
        <v>3</v>
      </c>
      <c r="E194" s="50">
        <v>1.6</v>
      </c>
      <c r="F194" s="47">
        <f>F193*1.6</f>
        <v>1.40544</v>
      </c>
      <c r="G194" s="47"/>
      <c r="H194" s="51"/>
      <c r="I194" s="47"/>
      <c r="J194" s="51"/>
      <c r="K194" s="47"/>
      <c r="L194" s="51"/>
      <c r="M194" s="51"/>
    </row>
    <row r="195" spans="1:16" s="13" customFormat="1" ht="45">
      <c r="A195" s="181">
        <v>8</v>
      </c>
      <c r="B195" s="179" t="s">
        <v>55</v>
      </c>
      <c r="C195" s="21" t="s">
        <v>189</v>
      </c>
      <c r="D195" s="22" t="s">
        <v>2</v>
      </c>
      <c r="E195" s="50"/>
      <c r="F195" s="65">
        <v>2.16</v>
      </c>
      <c r="G195" s="47"/>
      <c r="H195" s="51"/>
      <c r="I195" s="47"/>
      <c r="J195" s="51"/>
      <c r="K195" s="47"/>
      <c r="L195" s="51"/>
      <c r="M195" s="51"/>
      <c r="N195" s="12"/>
      <c r="O195" s="12"/>
    </row>
    <row r="196" spans="1:16" s="13" customFormat="1" ht="15">
      <c r="A196" s="181"/>
      <c r="B196" s="179"/>
      <c r="C196" s="24" t="s">
        <v>49</v>
      </c>
      <c r="D196" s="22" t="s">
        <v>30</v>
      </c>
      <c r="E196" s="50">
        <v>3.42</v>
      </c>
      <c r="F196" s="47">
        <f>F195*E196</f>
        <v>7.3872</v>
      </c>
      <c r="G196" s="47"/>
      <c r="H196" s="51"/>
      <c r="I196" s="47"/>
      <c r="J196" s="51"/>
      <c r="K196" s="47"/>
      <c r="L196" s="51"/>
      <c r="M196" s="51"/>
    </row>
    <row r="197" spans="1:16" s="13" customFormat="1" ht="15">
      <c r="A197" s="181"/>
      <c r="B197" s="179"/>
      <c r="C197" s="24" t="s">
        <v>102</v>
      </c>
      <c r="D197" s="38" t="s">
        <v>43</v>
      </c>
      <c r="E197" s="50">
        <v>1.1299999999999999</v>
      </c>
      <c r="F197" s="47">
        <f>F195*E197</f>
        <v>2.4407999999999999</v>
      </c>
      <c r="G197" s="47"/>
      <c r="H197" s="51"/>
      <c r="I197" s="47"/>
      <c r="J197" s="51"/>
      <c r="K197" s="47"/>
      <c r="L197" s="51"/>
      <c r="M197" s="51"/>
    </row>
    <row r="198" spans="1:16" s="13" customFormat="1" ht="15">
      <c r="A198" s="181"/>
      <c r="B198" s="179"/>
      <c r="C198" s="74" t="s">
        <v>68</v>
      </c>
      <c r="D198" s="22" t="s">
        <v>15</v>
      </c>
      <c r="E198" s="50">
        <v>4.8300000000000003E-2</v>
      </c>
      <c r="F198" s="47">
        <f>F195*E198</f>
        <v>0.10432800000000002</v>
      </c>
      <c r="G198" s="47"/>
      <c r="H198" s="51"/>
      <c r="I198" s="47"/>
      <c r="J198" s="51"/>
      <c r="K198" s="47"/>
      <c r="L198" s="51"/>
      <c r="M198" s="51"/>
    </row>
    <row r="199" spans="1:16" s="13" customFormat="1" ht="15.75">
      <c r="A199" s="181"/>
      <c r="B199" s="179"/>
      <c r="C199" s="24" t="s">
        <v>192</v>
      </c>
      <c r="D199" s="38" t="s">
        <v>188</v>
      </c>
      <c r="E199" s="143" t="s">
        <v>52</v>
      </c>
      <c r="F199" s="47">
        <v>8</v>
      </c>
      <c r="G199" s="51"/>
      <c r="H199" s="51"/>
      <c r="I199" s="51"/>
      <c r="J199" s="51"/>
      <c r="K199" s="51"/>
      <c r="L199" s="51"/>
      <c r="M199" s="51"/>
      <c r="N199" s="12"/>
      <c r="O199" s="12"/>
    </row>
    <row r="200" spans="1:16" s="13" customFormat="1" ht="15">
      <c r="A200" s="181"/>
      <c r="B200" s="179"/>
      <c r="C200" s="24" t="s">
        <v>103</v>
      </c>
      <c r="D200" s="38" t="s">
        <v>3</v>
      </c>
      <c r="E200" s="75">
        <v>1.9300000000000001E-2</v>
      </c>
      <c r="F200" s="47">
        <f>F195*E200</f>
        <v>4.1688000000000003E-2</v>
      </c>
      <c r="G200" s="51"/>
      <c r="H200" s="51"/>
      <c r="I200" s="51"/>
      <c r="J200" s="51"/>
      <c r="K200" s="51"/>
      <c r="L200" s="51"/>
      <c r="M200" s="51"/>
    </row>
    <row r="201" spans="1:16" s="116" customFormat="1" ht="15">
      <c r="A201" s="181"/>
      <c r="B201" s="179"/>
      <c r="C201" s="24" t="s">
        <v>104</v>
      </c>
      <c r="D201" s="22" t="s">
        <v>2</v>
      </c>
      <c r="E201" s="75">
        <v>9.1999999999999998E-2</v>
      </c>
      <c r="F201" s="47">
        <f>F195*E201</f>
        <v>0.19872000000000001</v>
      </c>
      <c r="G201" s="51"/>
      <c r="H201" s="51"/>
      <c r="I201" s="51"/>
      <c r="J201" s="51"/>
      <c r="K201" s="51"/>
      <c r="L201" s="51"/>
      <c r="M201" s="51"/>
    </row>
    <row r="202" spans="1:16" s="13" customFormat="1" ht="15.75">
      <c r="A202" s="112"/>
      <c r="B202" s="113" t="s">
        <v>117</v>
      </c>
      <c r="C202" s="24" t="s">
        <v>178</v>
      </c>
      <c r="D202" s="38" t="s">
        <v>3</v>
      </c>
      <c r="E202" s="75">
        <v>2.4</v>
      </c>
      <c r="F202" s="49">
        <f>F195*E202</f>
        <v>5.1840000000000002</v>
      </c>
      <c r="G202" s="51"/>
      <c r="H202" s="51"/>
      <c r="I202" s="51"/>
      <c r="J202" s="51"/>
      <c r="K202" s="51"/>
      <c r="L202" s="51"/>
      <c r="M202" s="51"/>
      <c r="N202" s="12"/>
      <c r="O202" s="12"/>
    </row>
    <row r="203" spans="1:16" s="28" customFormat="1" ht="30">
      <c r="A203" s="84">
        <v>9</v>
      </c>
      <c r="B203" s="177" t="s">
        <v>57</v>
      </c>
      <c r="C203" s="87" t="s">
        <v>226</v>
      </c>
      <c r="D203" s="26" t="s">
        <v>1</v>
      </c>
      <c r="E203" s="47"/>
      <c r="F203" s="56">
        <v>10</v>
      </c>
      <c r="G203" s="44"/>
      <c r="H203" s="51"/>
      <c r="I203" s="44"/>
      <c r="J203" s="51"/>
      <c r="K203" s="44"/>
      <c r="L203" s="51"/>
      <c r="M203" s="51"/>
    </row>
    <row r="204" spans="1:16" s="4" customFormat="1" ht="15.75">
      <c r="A204" s="83"/>
      <c r="B204" s="177"/>
      <c r="C204" s="129" t="s">
        <v>29</v>
      </c>
      <c r="D204" s="3" t="s">
        <v>59</v>
      </c>
      <c r="E204" s="46">
        <v>2.12</v>
      </c>
      <c r="F204" s="46">
        <f>F203*E204</f>
        <v>21.200000000000003</v>
      </c>
      <c r="G204" s="47"/>
      <c r="H204" s="51"/>
      <c r="I204" s="47"/>
      <c r="J204" s="51"/>
      <c r="K204" s="47"/>
      <c r="L204" s="51"/>
      <c r="M204" s="51"/>
      <c r="O204" s="7"/>
      <c r="P204" s="7"/>
    </row>
    <row r="205" spans="1:16" s="4" customFormat="1" ht="18">
      <c r="A205" s="83"/>
      <c r="B205" s="177"/>
      <c r="C205" s="5" t="s">
        <v>62</v>
      </c>
      <c r="D205" s="3" t="s">
        <v>63</v>
      </c>
      <c r="E205" s="46">
        <v>1.22</v>
      </c>
      <c r="F205" s="46">
        <f>E205*F203</f>
        <v>12.2</v>
      </c>
      <c r="G205" s="47"/>
      <c r="H205" s="51"/>
      <c r="I205" s="47"/>
      <c r="J205" s="51"/>
      <c r="K205" s="47"/>
      <c r="L205" s="51"/>
      <c r="M205" s="51"/>
      <c r="O205" s="7"/>
      <c r="P205" s="7"/>
    </row>
    <row r="206" spans="1:16" s="13" customFormat="1" ht="15.75">
      <c r="A206" s="83"/>
      <c r="B206" s="77"/>
      <c r="C206" s="24" t="s">
        <v>213</v>
      </c>
      <c r="D206" s="22" t="s">
        <v>3</v>
      </c>
      <c r="E206" s="50">
        <v>1.6</v>
      </c>
      <c r="F206" s="47">
        <f>F205*E206</f>
        <v>19.52</v>
      </c>
      <c r="G206" s="51"/>
      <c r="H206" s="51"/>
      <c r="I206" s="52"/>
      <c r="J206" s="51"/>
      <c r="K206" s="52"/>
      <c r="L206" s="51"/>
      <c r="M206" s="51"/>
    </row>
    <row r="207" spans="1:16">
      <c r="A207" s="84"/>
      <c r="B207" s="25"/>
      <c r="C207" s="130" t="s">
        <v>48</v>
      </c>
      <c r="D207" s="26" t="s">
        <v>43</v>
      </c>
      <c r="E207" s="47">
        <v>1</v>
      </c>
      <c r="F207" s="51">
        <f>F203*E207</f>
        <v>10</v>
      </c>
      <c r="G207" s="51"/>
      <c r="H207" s="51"/>
      <c r="I207" s="131"/>
      <c r="J207" s="51"/>
      <c r="K207" s="131"/>
      <c r="L207" s="51"/>
      <c r="M207" s="51"/>
    </row>
    <row r="208" spans="1:16" s="13" customFormat="1" ht="30">
      <c r="A208" s="181">
        <v>10</v>
      </c>
      <c r="B208" s="179" t="s">
        <v>112</v>
      </c>
      <c r="C208" s="21" t="s">
        <v>195</v>
      </c>
      <c r="D208" s="38" t="s">
        <v>3</v>
      </c>
      <c r="E208" s="75"/>
      <c r="F208" s="82">
        <v>0.20670000000000002</v>
      </c>
      <c r="G208" s="51"/>
      <c r="H208" s="51"/>
      <c r="I208" s="51"/>
      <c r="J208" s="51"/>
      <c r="K208" s="51"/>
      <c r="L208" s="51"/>
      <c r="M208" s="51"/>
      <c r="N208" s="12"/>
      <c r="O208" s="12"/>
    </row>
    <row r="209" spans="1:15" s="13" customFormat="1" ht="15.75">
      <c r="A209" s="182"/>
      <c r="B209" s="183"/>
      <c r="C209" s="24" t="s">
        <v>113</v>
      </c>
      <c r="D209" s="38" t="s">
        <v>30</v>
      </c>
      <c r="E209" s="50">
        <v>37.4</v>
      </c>
      <c r="F209" s="47">
        <f>F208*E209</f>
        <v>7.7305800000000007</v>
      </c>
      <c r="G209" s="47"/>
      <c r="H209" s="51"/>
      <c r="I209" s="47"/>
      <c r="J209" s="51"/>
      <c r="K209" s="47"/>
      <c r="L209" s="51"/>
      <c r="M209" s="51"/>
      <c r="N209" s="12"/>
      <c r="O209" s="12"/>
    </row>
    <row r="210" spans="1:15" s="13" customFormat="1" ht="15.75">
      <c r="A210" s="182"/>
      <c r="B210" s="183"/>
      <c r="C210" s="24" t="s">
        <v>68</v>
      </c>
      <c r="D210" s="38" t="s">
        <v>15</v>
      </c>
      <c r="E210" s="50">
        <v>6.32</v>
      </c>
      <c r="F210" s="47">
        <f>F208*E210</f>
        <v>1.3063440000000002</v>
      </c>
      <c r="G210" s="47"/>
      <c r="H210" s="51"/>
      <c r="I210" s="47"/>
      <c r="J210" s="51"/>
      <c r="K210" s="47"/>
      <c r="L210" s="51"/>
      <c r="M210" s="51"/>
      <c r="N210" s="12"/>
      <c r="O210" s="12"/>
    </row>
    <row r="211" spans="1:15" s="13" customFormat="1" ht="15.75">
      <c r="A211" s="182"/>
      <c r="B211" s="183"/>
      <c r="C211" s="24" t="s">
        <v>114</v>
      </c>
      <c r="D211" s="73" t="s">
        <v>3</v>
      </c>
      <c r="E211" s="50">
        <v>1</v>
      </c>
      <c r="F211" s="49">
        <f>F208*E211</f>
        <v>0.20670000000000002</v>
      </c>
      <c r="G211" s="47"/>
      <c r="H211" s="51"/>
      <c r="I211" s="47"/>
      <c r="J211" s="51"/>
      <c r="K211" s="47"/>
      <c r="L211" s="51"/>
      <c r="M211" s="51"/>
      <c r="N211" s="12"/>
      <c r="O211" s="12"/>
    </row>
    <row r="212" spans="1:15" s="13" customFormat="1" ht="15.75">
      <c r="A212" s="182"/>
      <c r="B212" s="183"/>
      <c r="C212" s="24" t="s">
        <v>115</v>
      </c>
      <c r="D212" s="22" t="s">
        <v>2</v>
      </c>
      <c r="E212" s="50">
        <v>0.75</v>
      </c>
      <c r="F212" s="49">
        <f>F208*E212</f>
        <v>0.15502500000000002</v>
      </c>
      <c r="G212" s="47"/>
      <c r="H212" s="51"/>
      <c r="I212" s="47"/>
      <c r="J212" s="51"/>
      <c r="K212" s="47"/>
      <c r="L212" s="51"/>
      <c r="M212" s="51"/>
      <c r="N212" s="12"/>
      <c r="O212" s="12"/>
    </row>
    <row r="213" spans="1:15" s="13" customFormat="1" ht="15.75">
      <c r="A213" s="182"/>
      <c r="B213" s="183"/>
      <c r="C213" s="24" t="s">
        <v>116</v>
      </c>
      <c r="D213" s="38" t="s">
        <v>3</v>
      </c>
      <c r="E213" s="50">
        <v>0.06</v>
      </c>
      <c r="F213" s="47">
        <f>F208*E213</f>
        <v>1.2402000000000002E-2</v>
      </c>
      <c r="G213" s="47"/>
      <c r="H213" s="51"/>
      <c r="I213" s="47"/>
      <c r="J213" s="51"/>
      <c r="K213" s="47"/>
      <c r="L213" s="51"/>
      <c r="M213" s="51"/>
      <c r="N213" s="12"/>
      <c r="O213" s="12"/>
    </row>
    <row r="214" spans="1:15" s="13" customFormat="1" ht="15.75">
      <c r="A214" s="182"/>
      <c r="B214" s="183"/>
      <c r="C214" s="74" t="s">
        <v>80</v>
      </c>
      <c r="D214" s="22" t="s">
        <v>15</v>
      </c>
      <c r="E214" s="50">
        <v>7.63</v>
      </c>
      <c r="F214" s="47">
        <f>F208*E214</f>
        <v>1.5771210000000002</v>
      </c>
      <c r="G214" s="47"/>
      <c r="H214" s="51"/>
      <c r="I214" s="47"/>
      <c r="J214" s="51"/>
      <c r="K214" s="47"/>
      <c r="L214" s="51"/>
      <c r="M214" s="51"/>
      <c r="N214" s="12"/>
      <c r="O214" s="12"/>
    </row>
    <row r="215" spans="1:15" s="13" customFormat="1" ht="15.75">
      <c r="A215" s="182"/>
      <c r="B215" s="113" t="s">
        <v>117</v>
      </c>
      <c r="C215" s="24" t="s">
        <v>157</v>
      </c>
      <c r="D215" s="38" t="s">
        <v>3</v>
      </c>
      <c r="E215" s="75"/>
      <c r="F215" s="49">
        <f>F211</f>
        <v>0.20670000000000002</v>
      </c>
      <c r="G215" s="51"/>
      <c r="H215" s="51"/>
      <c r="I215" s="51"/>
      <c r="J215" s="51"/>
      <c r="K215" s="51"/>
      <c r="L215" s="51"/>
      <c r="M215" s="51"/>
      <c r="N215" s="12"/>
      <c r="O215" s="12"/>
    </row>
    <row r="216" spans="1:15" s="13" customFormat="1" ht="30">
      <c r="A216" s="181">
        <v>11</v>
      </c>
      <c r="B216" s="179" t="s">
        <v>196</v>
      </c>
      <c r="C216" s="21" t="s">
        <v>224</v>
      </c>
      <c r="D216" s="38" t="s">
        <v>3</v>
      </c>
      <c r="E216" s="75"/>
      <c r="F216" s="82">
        <v>0.20670000000000002</v>
      </c>
      <c r="G216" s="51"/>
      <c r="H216" s="51"/>
      <c r="I216" s="51"/>
      <c r="J216" s="51"/>
      <c r="K216" s="51"/>
      <c r="L216" s="51"/>
      <c r="M216" s="51"/>
      <c r="N216" s="12"/>
      <c r="O216" s="12"/>
    </row>
    <row r="217" spans="1:15" s="13" customFormat="1" ht="15.75">
      <c r="A217" s="182"/>
      <c r="B217" s="183"/>
      <c r="C217" s="24" t="s">
        <v>113</v>
      </c>
      <c r="D217" s="38" t="s">
        <v>30</v>
      </c>
      <c r="E217" s="75">
        <v>9.2799999999999994</v>
      </c>
      <c r="F217" s="49">
        <f>F216*E217</f>
        <v>1.9181760000000001</v>
      </c>
      <c r="G217" s="51"/>
      <c r="H217" s="51"/>
      <c r="I217" s="51"/>
      <c r="J217" s="51"/>
      <c r="K217" s="51"/>
      <c r="L217" s="51"/>
      <c r="M217" s="51"/>
      <c r="N217" s="12"/>
      <c r="O217" s="12"/>
    </row>
    <row r="218" spans="1:15" s="13" customFormat="1" ht="15.75">
      <c r="A218" s="182"/>
      <c r="B218" s="183"/>
      <c r="C218" s="24" t="s">
        <v>197</v>
      </c>
      <c r="D218" s="38" t="s">
        <v>3</v>
      </c>
      <c r="E218" s="75">
        <v>4.0000000000000001E-3</v>
      </c>
      <c r="F218" s="60">
        <f>F216*E218</f>
        <v>8.2680000000000015E-4</v>
      </c>
      <c r="G218" s="51"/>
      <c r="H218" s="51"/>
      <c r="I218" s="51"/>
      <c r="J218" s="51"/>
      <c r="K218" s="51"/>
      <c r="L218" s="51"/>
      <c r="M218" s="51"/>
      <c r="N218" s="12"/>
      <c r="O218" s="12"/>
    </row>
    <row r="219" spans="1:15" s="13" customFormat="1" ht="15.75">
      <c r="A219" s="182"/>
      <c r="B219" s="183"/>
      <c r="C219" s="24" t="s">
        <v>198</v>
      </c>
      <c r="D219" s="38" t="s">
        <v>3</v>
      </c>
      <c r="E219" s="75">
        <v>8.0000000000000002E-3</v>
      </c>
      <c r="F219" s="60">
        <f>F216*E219</f>
        <v>1.6536000000000003E-3</v>
      </c>
      <c r="G219" s="51"/>
      <c r="H219" s="51"/>
      <c r="I219" s="51"/>
      <c r="J219" s="51"/>
      <c r="K219" s="51"/>
      <c r="L219" s="51"/>
      <c r="M219" s="51"/>
      <c r="N219" s="12"/>
      <c r="O219" s="12"/>
    </row>
    <row r="220" spans="1:15" s="13" customFormat="1" ht="30">
      <c r="A220" s="181">
        <v>12</v>
      </c>
      <c r="B220" s="179" t="s">
        <v>76</v>
      </c>
      <c r="C220" s="21" t="s">
        <v>111</v>
      </c>
      <c r="D220" s="22" t="s">
        <v>2</v>
      </c>
      <c r="E220" s="75"/>
      <c r="F220" s="53">
        <v>180</v>
      </c>
      <c r="G220" s="52"/>
      <c r="H220" s="51"/>
      <c r="I220" s="51"/>
      <c r="J220" s="51"/>
      <c r="K220" s="51"/>
      <c r="L220" s="51"/>
      <c r="M220" s="51"/>
    </row>
    <row r="221" spans="1:15" s="13" customFormat="1" ht="15">
      <c r="A221" s="182"/>
      <c r="B221" s="180"/>
      <c r="C221" s="24" t="s">
        <v>29</v>
      </c>
      <c r="D221" s="22" t="s">
        <v>30</v>
      </c>
      <c r="E221" s="50">
        <v>0.15</v>
      </c>
      <c r="F221" s="47">
        <f>F220*E221</f>
        <v>27</v>
      </c>
      <c r="G221" s="51"/>
      <c r="H221" s="51"/>
      <c r="I221" s="52"/>
      <c r="J221" s="51"/>
      <c r="K221" s="52"/>
      <c r="L221" s="51"/>
      <c r="M221" s="51"/>
    </row>
    <row r="222" spans="1:15" s="13" customFormat="1" ht="15">
      <c r="A222" s="182"/>
      <c r="B222" s="180"/>
      <c r="C222" s="24" t="s">
        <v>72</v>
      </c>
      <c r="D222" s="22" t="s">
        <v>43</v>
      </c>
      <c r="E222" s="50">
        <v>2.1600000000000001E-2</v>
      </c>
      <c r="F222" s="47">
        <f>F220*E222</f>
        <v>3.8880000000000003</v>
      </c>
      <c r="G222" s="51"/>
      <c r="H222" s="51"/>
      <c r="I222" s="52"/>
      <c r="J222" s="51"/>
      <c r="K222" s="52"/>
      <c r="L222" s="51"/>
      <c r="M222" s="51"/>
    </row>
    <row r="223" spans="1:15" s="13" customFormat="1" ht="15">
      <c r="A223" s="182"/>
      <c r="B223" s="180"/>
      <c r="C223" s="24" t="s">
        <v>109</v>
      </c>
      <c r="D223" s="22" t="s">
        <v>43</v>
      </c>
      <c r="E223" s="50">
        <v>2.7300000000000001E-2</v>
      </c>
      <c r="F223" s="47">
        <f>F220*E223</f>
        <v>4.9140000000000006</v>
      </c>
      <c r="G223" s="51"/>
      <c r="H223" s="51"/>
      <c r="I223" s="52"/>
      <c r="J223" s="51"/>
      <c r="K223" s="52"/>
      <c r="L223" s="51"/>
      <c r="M223" s="51"/>
    </row>
    <row r="224" spans="1:15" s="116" customFormat="1" ht="15">
      <c r="A224" s="182"/>
      <c r="B224" s="180"/>
      <c r="C224" s="24" t="s">
        <v>73</v>
      </c>
      <c r="D224" s="22" t="s">
        <v>43</v>
      </c>
      <c r="E224" s="50">
        <v>9.7000000000000003E-3</v>
      </c>
      <c r="F224" s="47">
        <f>F220*E224</f>
        <v>1.746</v>
      </c>
      <c r="G224" s="51"/>
      <c r="H224" s="51"/>
      <c r="I224" s="47"/>
      <c r="J224" s="51"/>
      <c r="K224" s="47"/>
      <c r="L224" s="51"/>
      <c r="M224" s="51"/>
    </row>
    <row r="225" spans="1:15" s="13" customFormat="1" ht="15">
      <c r="A225" s="182"/>
      <c r="B225" s="180"/>
      <c r="C225" s="24" t="s">
        <v>110</v>
      </c>
      <c r="D225" s="22" t="s">
        <v>2</v>
      </c>
      <c r="E225" s="50">
        <v>1.22</v>
      </c>
      <c r="F225" s="47">
        <f>F220*E225</f>
        <v>219.6</v>
      </c>
      <c r="G225" s="51"/>
      <c r="H225" s="51"/>
      <c r="I225" s="52"/>
      <c r="J225" s="51"/>
      <c r="K225" s="52"/>
      <c r="L225" s="51"/>
      <c r="M225" s="51"/>
    </row>
    <row r="226" spans="1:15" s="13" customFormat="1" ht="15">
      <c r="A226" s="182"/>
      <c r="B226" s="180"/>
      <c r="C226" s="24" t="s">
        <v>74</v>
      </c>
      <c r="D226" s="22" t="s">
        <v>2</v>
      </c>
      <c r="E226" s="50">
        <v>7.0000000000000007E-2</v>
      </c>
      <c r="F226" s="47">
        <f>F220*E226</f>
        <v>12.600000000000001</v>
      </c>
      <c r="G226" s="51"/>
      <c r="H226" s="51"/>
      <c r="I226" s="52"/>
      <c r="J226" s="51"/>
      <c r="K226" s="52"/>
      <c r="L226" s="51"/>
      <c r="M226" s="51"/>
    </row>
    <row r="227" spans="1:15" s="13" customFormat="1" ht="15">
      <c r="A227" s="182"/>
      <c r="B227" s="180"/>
      <c r="C227" s="24" t="s">
        <v>213</v>
      </c>
      <c r="D227" s="22" t="s">
        <v>3</v>
      </c>
      <c r="E227" s="50">
        <v>1.6</v>
      </c>
      <c r="F227" s="47">
        <f>F225*1.6</f>
        <v>351.36</v>
      </c>
      <c r="G227" s="51"/>
      <c r="H227" s="51"/>
      <c r="I227" s="52"/>
      <c r="J227" s="51"/>
      <c r="K227" s="52"/>
      <c r="L227" s="51"/>
      <c r="M227" s="51"/>
    </row>
    <row r="228" spans="1:15" ht="60">
      <c r="A228" s="84">
        <v>13</v>
      </c>
      <c r="B228" s="77" t="s">
        <v>83</v>
      </c>
      <c r="C228" s="87" t="s">
        <v>232</v>
      </c>
      <c r="D228" s="26" t="s">
        <v>1</v>
      </c>
      <c r="E228" s="47"/>
      <c r="F228" s="51">
        <v>1.4</v>
      </c>
      <c r="G228" s="144"/>
      <c r="H228" s="51"/>
      <c r="I228" s="144"/>
      <c r="J228" s="51"/>
      <c r="K228" s="144"/>
      <c r="L228" s="51"/>
      <c r="M228" s="51"/>
    </row>
    <row r="229" spans="1:15">
      <c r="A229" s="84"/>
      <c r="B229" s="77"/>
      <c r="C229" s="130" t="s">
        <v>29</v>
      </c>
      <c r="D229" s="26" t="s">
        <v>30</v>
      </c>
      <c r="E229" s="47">
        <v>2.81</v>
      </c>
      <c r="F229" s="51">
        <f>F228*E229</f>
        <v>3.9339999999999997</v>
      </c>
      <c r="G229" s="144"/>
      <c r="H229" s="51"/>
      <c r="I229" s="144"/>
      <c r="J229" s="51"/>
      <c r="K229" s="144"/>
      <c r="L229" s="51"/>
      <c r="M229" s="51"/>
    </row>
    <row r="230" spans="1:15">
      <c r="A230" s="84"/>
      <c r="B230" s="77"/>
      <c r="C230" s="130" t="s">
        <v>167</v>
      </c>
      <c r="D230" s="26" t="s">
        <v>46</v>
      </c>
      <c r="E230" s="47">
        <v>1.02</v>
      </c>
      <c r="F230" s="51">
        <f>F228*E230</f>
        <v>1.4279999999999999</v>
      </c>
      <c r="G230" s="144"/>
      <c r="H230" s="51"/>
      <c r="I230" s="144"/>
      <c r="J230" s="51"/>
      <c r="K230" s="144"/>
      <c r="L230" s="51"/>
      <c r="M230" s="51"/>
    </row>
    <row r="231" spans="1:15" s="10" customFormat="1">
      <c r="A231" s="85"/>
      <c r="B231" s="11"/>
      <c r="C231" s="87" t="s">
        <v>17</v>
      </c>
      <c r="D231" s="32"/>
      <c r="E231" s="32"/>
      <c r="F231" s="27"/>
      <c r="G231" s="33"/>
      <c r="H231" s="33"/>
      <c r="I231" s="33"/>
      <c r="J231" s="33"/>
      <c r="K231" s="33"/>
      <c r="L231" s="23"/>
      <c r="M231" s="34"/>
    </row>
    <row r="232" spans="1:15">
      <c r="A232" s="128"/>
      <c r="B232" s="142"/>
      <c r="C232" s="195" t="s">
        <v>217</v>
      </c>
      <c r="D232" s="195"/>
      <c r="E232" s="195"/>
      <c r="F232" s="195"/>
      <c r="G232" s="145"/>
      <c r="H232" s="145"/>
      <c r="I232" s="145"/>
      <c r="J232" s="145"/>
      <c r="K232" s="145"/>
      <c r="L232" s="23"/>
      <c r="M232" s="90"/>
    </row>
    <row r="233" spans="1:15" s="13" customFormat="1" ht="45">
      <c r="A233" s="181">
        <v>1</v>
      </c>
      <c r="B233" s="179" t="s">
        <v>138</v>
      </c>
      <c r="C233" s="21" t="s">
        <v>236</v>
      </c>
      <c r="D233" s="38" t="s">
        <v>2</v>
      </c>
      <c r="E233" s="50"/>
      <c r="F233" s="65">
        <v>155</v>
      </c>
      <c r="G233" s="47"/>
      <c r="H233" s="51"/>
      <c r="I233" s="47"/>
      <c r="J233" s="51"/>
      <c r="K233" s="47"/>
      <c r="L233" s="51"/>
      <c r="M233" s="51"/>
      <c r="N233" s="12"/>
      <c r="O233" s="12"/>
    </row>
    <row r="234" spans="1:15" s="13" customFormat="1" ht="15.75">
      <c r="A234" s="182"/>
      <c r="B234" s="183"/>
      <c r="C234" s="24" t="s">
        <v>113</v>
      </c>
      <c r="D234" s="73" t="s">
        <v>30</v>
      </c>
      <c r="E234" s="50">
        <v>1.54E-2</v>
      </c>
      <c r="F234" s="47">
        <f>F233*E234</f>
        <v>2.387</v>
      </c>
      <c r="G234" s="47"/>
      <c r="H234" s="51"/>
      <c r="I234" s="47"/>
      <c r="J234" s="51"/>
      <c r="K234" s="47"/>
      <c r="L234" s="51"/>
      <c r="M234" s="51"/>
      <c r="N234" s="12"/>
      <c r="O234" s="12"/>
    </row>
    <row r="235" spans="1:15" s="13" customFormat="1" ht="15.75">
      <c r="A235" s="182"/>
      <c r="B235" s="183"/>
      <c r="C235" s="24" t="s">
        <v>139</v>
      </c>
      <c r="D235" s="22" t="s">
        <v>43</v>
      </c>
      <c r="E235" s="50">
        <v>7.2599999999999998E-2</v>
      </c>
      <c r="F235" s="47">
        <f>F233*E235</f>
        <v>11.253</v>
      </c>
      <c r="G235" s="47"/>
      <c r="H235" s="51"/>
      <c r="I235" s="47"/>
      <c r="J235" s="51"/>
      <c r="K235" s="47"/>
      <c r="L235" s="51"/>
      <c r="M235" s="51"/>
      <c r="N235" s="12"/>
      <c r="O235" s="12"/>
    </row>
    <row r="236" spans="1:15" s="13" customFormat="1" ht="30" collapsed="1">
      <c r="A236" s="181">
        <v>2</v>
      </c>
      <c r="B236" s="179" t="s">
        <v>132</v>
      </c>
      <c r="C236" s="21" t="s">
        <v>133</v>
      </c>
      <c r="D236" s="38" t="s">
        <v>2</v>
      </c>
      <c r="E236" s="50"/>
      <c r="F236" s="65">
        <v>17</v>
      </c>
      <c r="G236" s="47"/>
      <c r="H236" s="51"/>
      <c r="I236" s="47"/>
      <c r="J236" s="51"/>
      <c r="K236" s="47"/>
      <c r="L236" s="51"/>
      <c r="M236" s="51"/>
      <c r="N236" s="12"/>
      <c r="O236" s="12"/>
    </row>
    <row r="237" spans="1:15" s="13" customFormat="1" ht="15.75">
      <c r="A237" s="182"/>
      <c r="B237" s="183"/>
      <c r="C237" s="74" t="s">
        <v>113</v>
      </c>
      <c r="D237" s="22" t="s">
        <v>30</v>
      </c>
      <c r="E237" s="50">
        <v>2.06</v>
      </c>
      <c r="F237" s="47">
        <f>F236*E237</f>
        <v>35.020000000000003</v>
      </c>
      <c r="G237" s="47"/>
      <c r="H237" s="51"/>
      <c r="I237" s="47"/>
      <c r="J237" s="51"/>
      <c r="K237" s="47"/>
      <c r="L237" s="51"/>
      <c r="M237" s="51"/>
      <c r="N237" s="12"/>
      <c r="O237" s="12"/>
    </row>
    <row r="238" spans="1:15" s="28" customFormat="1" ht="30" collapsed="1">
      <c r="A238" s="84">
        <v>3</v>
      </c>
      <c r="B238" s="77" t="s">
        <v>84</v>
      </c>
      <c r="C238" s="87" t="s">
        <v>140</v>
      </c>
      <c r="D238" s="26" t="s">
        <v>1</v>
      </c>
      <c r="E238" s="47"/>
      <c r="F238" s="56">
        <v>20.6</v>
      </c>
      <c r="G238" s="44"/>
      <c r="H238" s="51"/>
      <c r="I238" s="44"/>
      <c r="J238" s="51"/>
      <c r="K238" s="44"/>
      <c r="L238" s="51"/>
      <c r="M238" s="51"/>
    </row>
    <row r="239" spans="1:15" s="28" customFormat="1">
      <c r="A239" s="84"/>
      <c r="B239" s="77"/>
      <c r="C239" s="130" t="s">
        <v>29</v>
      </c>
      <c r="D239" s="26" t="s">
        <v>30</v>
      </c>
      <c r="E239" s="47">
        <v>7.06</v>
      </c>
      <c r="F239" s="55">
        <f>F238*E239</f>
        <v>145.43600000000001</v>
      </c>
      <c r="G239" s="44"/>
      <c r="H239" s="51"/>
      <c r="I239" s="44"/>
      <c r="J239" s="51"/>
      <c r="K239" s="44"/>
      <c r="L239" s="51"/>
      <c r="M239" s="51"/>
    </row>
    <row r="240" spans="1:15" s="28" customFormat="1">
      <c r="A240" s="84"/>
      <c r="B240" s="77"/>
      <c r="C240" s="130" t="s">
        <v>42</v>
      </c>
      <c r="D240" s="26" t="s">
        <v>43</v>
      </c>
      <c r="E240" s="47">
        <v>5.2</v>
      </c>
      <c r="F240" s="55">
        <f>F238*E240</f>
        <v>107.12</v>
      </c>
      <c r="G240" s="44"/>
      <c r="H240" s="51"/>
      <c r="I240" s="44"/>
      <c r="J240" s="51"/>
      <c r="K240" s="44"/>
      <c r="L240" s="51"/>
      <c r="M240" s="51"/>
    </row>
    <row r="241" spans="1:17" s="28" customFormat="1">
      <c r="A241" s="84">
        <v>9</v>
      </c>
      <c r="B241" s="77" t="s">
        <v>70</v>
      </c>
      <c r="C241" s="87" t="s">
        <v>237</v>
      </c>
      <c r="D241" s="26" t="s">
        <v>2</v>
      </c>
      <c r="E241" s="47"/>
      <c r="F241" s="56">
        <f>F238+F236</f>
        <v>37.6</v>
      </c>
      <c r="G241" s="44"/>
      <c r="H241" s="51"/>
      <c r="I241" s="44"/>
      <c r="J241" s="51"/>
      <c r="K241" s="44"/>
      <c r="L241" s="51"/>
      <c r="M241" s="51"/>
      <c r="Q241" s="146"/>
    </row>
    <row r="242" spans="1:17" s="4" customFormat="1" ht="15.75">
      <c r="A242" s="83"/>
      <c r="B242" s="77"/>
      <c r="C242" s="129" t="s">
        <v>29</v>
      </c>
      <c r="D242" s="3" t="s">
        <v>30</v>
      </c>
      <c r="E242" s="46">
        <v>0.53</v>
      </c>
      <c r="F242" s="46">
        <f>F241*E242</f>
        <v>19.928000000000001</v>
      </c>
      <c r="G242" s="47"/>
      <c r="H242" s="51"/>
      <c r="I242" s="47"/>
      <c r="J242" s="51"/>
      <c r="K242" s="47"/>
      <c r="L242" s="51"/>
      <c r="M242" s="51"/>
      <c r="O242" s="7"/>
      <c r="P242" s="7"/>
    </row>
    <row r="243" spans="1:17" ht="30">
      <c r="A243" s="84">
        <v>10</v>
      </c>
      <c r="B243" s="77" t="s">
        <v>44</v>
      </c>
      <c r="C243" s="87" t="s">
        <v>214</v>
      </c>
      <c r="D243" s="26" t="s">
        <v>3</v>
      </c>
      <c r="E243" s="47"/>
      <c r="F243" s="53">
        <f>192.6*1.8</f>
        <v>346.68</v>
      </c>
      <c r="G243" s="144"/>
      <c r="H243" s="51"/>
      <c r="I243" s="144"/>
      <c r="J243" s="51"/>
      <c r="K243" s="144"/>
      <c r="L243" s="51"/>
      <c r="M243" s="51"/>
    </row>
    <row r="244" spans="1:17" s="28" customFormat="1" ht="30">
      <c r="A244" s="147">
        <v>2</v>
      </c>
      <c r="B244" s="148" t="s">
        <v>57</v>
      </c>
      <c r="C244" s="87" t="s">
        <v>238</v>
      </c>
      <c r="D244" s="26" t="s">
        <v>1</v>
      </c>
      <c r="E244" s="26"/>
      <c r="F244" s="149">
        <v>16</v>
      </c>
      <c r="G244" s="150"/>
      <c r="H244" s="94"/>
      <c r="I244" s="150"/>
      <c r="J244" s="94"/>
      <c r="K244" s="150"/>
      <c r="L244" s="94"/>
      <c r="M244" s="94"/>
    </row>
    <row r="245" spans="1:17" s="4" customFormat="1" ht="15.75">
      <c r="A245" s="100"/>
      <c r="B245" s="148"/>
      <c r="C245" s="129" t="s">
        <v>29</v>
      </c>
      <c r="D245" s="3" t="s">
        <v>59</v>
      </c>
      <c r="E245" s="3">
        <v>2.12</v>
      </c>
      <c r="F245" s="3">
        <f>F244*E245</f>
        <v>33.92</v>
      </c>
      <c r="G245" s="101"/>
      <c r="H245" s="94"/>
      <c r="I245" s="101"/>
      <c r="J245" s="94"/>
      <c r="K245" s="101"/>
      <c r="L245" s="94"/>
      <c r="M245" s="94"/>
      <c r="O245" s="7"/>
      <c r="P245" s="7"/>
    </row>
    <row r="246" spans="1:17" s="4" customFormat="1" ht="18">
      <c r="A246" s="100"/>
      <c r="B246" s="148"/>
      <c r="C246" s="5" t="s">
        <v>62</v>
      </c>
      <c r="D246" s="3" t="s">
        <v>63</v>
      </c>
      <c r="E246" s="3">
        <v>1.22</v>
      </c>
      <c r="F246" s="3">
        <f>E246*F244</f>
        <v>19.52</v>
      </c>
      <c r="G246" s="101"/>
      <c r="H246" s="94"/>
      <c r="I246" s="101"/>
      <c r="J246" s="94"/>
      <c r="K246" s="101"/>
      <c r="L246" s="94"/>
      <c r="M246" s="94"/>
      <c r="O246" s="7"/>
      <c r="P246" s="7"/>
    </row>
    <row r="247" spans="1:17" s="13" customFormat="1" ht="15.75">
      <c r="A247" s="83"/>
      <c r="B247" s="77"/>
      <c r="C247" s="24" t="s">
        <v>213</v>
      </c>
      <c r="D247" s="22" t="s">
        <v>3</v>
      </c>
      <c r="E247" s="50">
        <v>1.6</v>
      </c>
      <c r="F247" s="47">
        <f>F246*E247</f>
        <v>31.231999999999999</v>
      </c>
      <c r="G247" s="51"/>
      <c r="H247" s="51"/>
      <c r="I247" s="52"/>
      <c r="J247" s="51"/>
      <c r="K247" s="52"/>
      <c r="L247" s="51"/>
      <c r="M247" s="51"/>
    </row>
    <row r="248" spans="1:17" ht="30">
      <c r="A248" s="147">
        <v>3</v>
      </c>
      <c r="B248" s="148"/>
      <c r="C248" s="87" t="s">
        <v>239</v>
      </c>
      <c r="D248" s="26" t="s">
        <v>1</v>
      </c>
      <c r="E248" s="26"/>
      <c r="F248" s="27">
        <v>64.099999999999994</v>
      </c>
      <c r="G248" s="151"/>
      <c r="H248" s="94"/>
      <c r="I248" s="151"/>
      <c r="J248" s="94"/>
      <c r="K248" s="151"/>
      <c r="L248" s="94"/>
      <c r="M248" s="94"/>
    </row>
    <row r="249" spans="1:17">
      <c r="A249" s="84">
        <v>6</v>
      </c>
      <c r="B249" s="177" t="s">
        <v>67</v>
      </c>
      <c r="C249" s="87" t="s">
        <v>137</v>
      </c>
      <c r="D249" s="26" t="s">
        <v>71</v>
      </c>
      <c r="E249" s="47"/>
      <c r="F249" s="152">
        <v>0.28499999999999998</v>
      </c>
      <c r="G249" s="144"/>
      <c r="H249" s="51"/>
      <c r="I249" s="144"/>
      <c r="J249" s="51"/>
      <c r="K249" s="144"/>
      <c r="L249" s="51"/>
      <c r="M249" s="51"/>
    </row>
    <row r="250" spans="1:17" s="4" customFormat="1" ht="15.75">
      <c r="A250" s="84"/>
      <c r="B250" s="177"/>
      <c r="C250" s="5" t="s">
        <v>58</v>
      </c>
      <c r="D250" s="3" t="s">
        <v>59</v>
      </c>
      <c r="E250" s="46">
        <v>378</v>
      </c>
      <c r="F250" s="46">
        <f>F249*E250</f>
        <v>107.72999999999999</v>
      </c>
      <c r="G250" s="47"/>
      <c r="H250" s="51"/>
      <c r="I250" s="47"/>
      <c r="J250" s="51"/>
      <c r="K250" s="47"/>
      <c r="L250" s="51"/>
      <c r="M250" s="51"/>
      <c r="O250" s="7"/>
      <c r="P250" s="7"/>
    </row>
    <row r="251" spans="1:17" s="4" customFormat="1" ht="15.75">
      <c r="A251" s="84"/>
      <c r="B251" s="177"/>
      <c r="C251" s="5" t="s">
        <v>60</v>
      </c>
      <c r="D251" s="3" t="s">
        <v>61</v>
      </c>
      <c r="E251" s="46">
        <v>92</v>
      </c>
      <c r="F251" s="46">
        <f>F249*E251</f>
        <v>26.22</v>
      </c>
      <c r="G251" s="47"/>
      <c r="H251" s="51"/>
      <c r="I251" s="47"/>
      <c r="J251" s="51"/>
      <c r="K251" s="47"/>
      <c r="L251" s="51"/>
      <c r="M251" s="51"/>
      <c r="O251" s="7"/>
      <c r="P251" s="7"/>
    </row>
    <row r="252" spans="1:17" s="4" customFormat="1" ht="15">
      <c r="A252" s="84"/>
      <c r="B252" s="177"/>
      <c r="C252" s="6" t="s">
        <v>85</v>
      </c>
      <c r="D252" s="26" t="s">
        <v>1</v>
      </c>
      <c r="E252" s="46">
        <v>101.5</v>
      </c>
      <c r="F252" s="46">
        <f>F249*E252</f>
        <v>28.927499999999998</v>
      </c>
      <c r="G252" s="47"/>
      <c r="H252" s="51"/>
      <c r="I252" s="47"/>
      <c r="J252" s="51"/>
      <c r="K252" s="47"/>
      <c r="L252" s="51"/>
      <c r="M252" s="51"/>
      <c r="O252" s="7"/>
      <c r="P252" s="7"/>
    </row>
    <row r="253" spans="1:17" s="4" customFormat="1" ht="15.75">
      <c r="A253" s="84"/>
      <c r="B253" s="177"/>
      <c r="C253" s="5" t="s">
        <v>86</v>
      </c>
      <c r="D253" s="3" t="s">
        <v>61</v>
      </c>
      <c r="E253" s="46">
        <v>60</v>
      </c>
      <c r="F253" s="46">
        <f>F249*E253</f>
        <v>17.099999999999998</v>
      </c>
      <c r="G253" s="47"/>
      <c r="H253" s="51"/>
      <c r="I253" s="47"/>
      <c r="J253" s="51"/>
      <c r="K253" s="47"/>
      <c r="L253" s="51"/>
      <c r="M253" s="51"/>
      <c r="O253" s="7"/>
      <c r="P253" s="7"/>
    </row>
    <row r="254" spans="1:17" s="4" customFormat="1" ht="15.75">
      <c r="A254" s="84"/>
      <c r="B254" s="77"/>
      <c r="C254" s="5" t="s">
        <v>222</v>
      </c>
      <c r="D254" s="3" t="s">
        <v>3</v>
      </c>
      <c r="E254" s="46"/>
      <c r="F254" s="46">
        <f>F252*2.4</f>
        <v>69.425999999999988</v>
      </c>
      <c r="G254" s="47"/>
      <c r="H254" s="51"/>
      <c r="I254" s="47"/>
      <c r="J254" s="51"/>
      <c r="K254" s="47"/>
      <c r="L254" s="51"/>
      <c r="M254" s="51"/>
      <c r="O254" s="7"/>
      <c r="P254" s="7"/>
    </row>
    <row r="255" spans="1:17">
      <c r="A255" s="84">
        <v>7</v>
      </c>
      <c r="B255" s="177" t="s">
        <v>90</v>
      </c>
      <c r="C255" s="87" t="s">
        <v>136</v>
      </c>
      <c r="D255" s="26" t="s">
        <v>71</v>
      </c>
      <c r="E255" s="47"/>
      <c r="F255" s="152">
        <v>0.35599999999999998</v>
      </c>
      <c r="G255" s="144"/>
      <c r="H255" s="51"/>
      <c r="I255" s="144"/>
      <c r="J255" s="51"/>
      <c r="K255" s="144"/>
      <c r="L255" s="51"/>
      <c r="M255" s="51"/>
      <c r="O255" s="153"/>
    </row>
    <row r="256" spans="1:17" s="4" customFormat="1" ht="15.75">
      <c r="A256" s="84"/>
      <c r="B256" s="177"/>
      <c r="C256" s="5" t="s">
        <v>58</v>
      </c>
      <c r="D256" s="3" t="s">
        <v>59</v>
      </c>
      <c r="E256" s="46">
        <v>567</v>
      </c>
      <c r="F256" s="46">
        <f>F255*E256</f>
        <v>201.852</v>
      </c>
      <c r="G256" s="47"/>
      <c r="H256" s="51"/>
      <c r="I256" s="47"/>
      <c r="J256" s="51"/>
      <c r="K256" s="47"/>
      <c r="L256" s="51"/>
      <c r="M256" s="51"/>
      <c r="O256" s="7"/>
      <c r="P256" s="7"/>
    </row>
    <row r="257" spans="1:16" s="4" customFormat="1" ht="15.75">
      <c r="A257" s="84"/>
      <c r="B257" s="177"/>
      <c r="C257" s="5" t="s">
        <v>60</v>
      </c>
      <c r="D257" s="3" t="s">
        <v>61</v>
      </c>
      <c r="E257" s="46">
        <v>100</v>
      </c>
      <c r="F257" s="46">
        <f>F255*E257</f>
        <v>35.6</v>
      </c>
      <c r="G257" s="47"/>
      <c r="H257" s="51"/>
      <c r="I257" s="47"/>
      <c r="J257" s="51"/>
      <c r="K257" s="47"/>
      <c r="L257" s="51"/>
      <c r="M257" s="51"/>
      <c r="O257" s="7"/>
      <c r="P257" s="7"/>
    </row>
    <row r="258" spans="1:16" s="4" customFormat="1" ht="15.75">
      <c r="A258" s="84"/>
      <c r="B258" s="177"/>
      <c r="C258" s="6" t="s">
        <v>87</v>
      </c>
      <c r="D258" s="3" t="s">
        <v>46</v>
      </c>
      <c r="E258" s="46">
        <v>101.5</v>
      </c>
      <c r="F258" s="46">
        <f>F255*E258</f>
        <v>36.134</v>
      </c>
      <c r="G258" s="47"/>
      <c r="H258" s="51"/>
      <c r="I258" s="47"/>
      <c r="J258" s="51"/>
      <c r="K258" s="47"/>
      <c r="L258" s="51"/>
      <c r="M258" s="51"/>
      <c r="O258" s="7"/>
      <c r="P258" s="7"/>
    </row>
    <row r="259" spans="1:16" s="4" customFormat="1" ht="15.75">
      <c r="A259" s="84"/>
      <c r="B259" s="177"/>
      <c r="C259" s="5" t="s">
        <v>88</v>
      </c>
      <c r="D259" s="3" t="s">
        <v>47</v>
      </c>
      <c r="E259" s="93" t="s">
        <v>52</v>
      </c>
      <c r="F259" s="46">
        <v>12.5</v>
      </c>
      <c r="G259" s="47"/>
      <c r="H259" s="51"/>
      <c r="I259" s="47"/>
      <c r="J259" s="51"/>
      <c r="K259" s="47"/>
      <c r="L259" s="51"/>
      <c r="M259" s="51"/>
      <c r="O259" s="7"/>
      <c r="P259" s="7"/>
    </row>
    <row r="260" spans="1:16" s="4" customFormat="1" ht="15.75">
      <c r="A260" s="84"/>
      <c r="B260" s="177"/>
      <c r="C260" s="5" t="s">
        <v>66</v>
      </c>
      <c r="D260" s="3" t="s">
        <v>46</v>
      </c>
      <c r="E260" s="46">
        <v>2.74</v>
      </c>
      <c r="F260" s="46">
        <f>F255*E260</f>
        <v>0.97544000000000008</v>
      </c>
      <c r="G260" s="47"/>
      <c r="H260" s="51"/>
      <c r="I260" s="47"/>
      <c r="J260" s="51"/>
      <c r="K260" s="47"/>
      <c r="L260" s="51"/>
      <c r="M260" s="51"/>
      <c r="O260" s="7"/>
      <c r="P260" s="7"/>
    </row>
    <row r="261" spans="1:16" s="4" customFormat="1" ht="15.75">
      <c r="A261" s="84"/>
      <c r="B261" s="177"/>
      <c r="C261" s="5" t="s">
        <v>89</v>
      </c>
      <c r="D261" s="3" t="s">
        <v>3</v>
      </c>
      <c r="E261" s="46">
        <v>0.14000000000000001</v>
      </c>
      <c r="F261" s="46">
        <f>F255*E261</f>
        <v>4.9840000000000002E-2</v>
      </c>
      <c r="G261" s="47"/>
      <c r="H261" s="51"/>
      <c r="I261" s="47"/>
      <c r="J261" s="51"/>
      <c r="K261" s="47"/>
      <c r="L261" s="51"/>
      <c r="M261" s="51"/>
      <c r="O261" s="7"/>
      <c r="P261" s="7"/>
    </row>
    <row r="262" spans="1:16" s="4" customFormat="1" ht="15.75">
      <c r="A262" s="84"/>
      <c r="B262" s="177"/>
      <c r="C262" s="5" t="s">
        <v>222</v>
      </c>
      <c r="D262" s="3" t="s">
        <v>3</v>
      </c>
      <c r="E262" s="93"/>
      <c r="F262" s="46">
        <f>F258*2.4</f>
        <v>86.721599999999995</v>
      </c>
      <c r="G262" s="47"/>
      <c r="H262" s="51"/>
      <c r="I262" s="47"/>
      <c r="J262" s="51"/>
      <c r="K262" s="47"/>
      <c r="L262" s="51"/>
      <c r="M262" s="51"/>
      <c r="O262" s="7"/>
      <c r="P262" s="7"/>
    </row>
    <row r="263" spans="1:16" s="13" customFormat="1" ht="15">
      <c r="A263" s="84"/>
      <c r="B263" s="77"/>
      <c r="C263" s="24" t="s">
        <v>240</v>
      </c>
      <c r="D263" s="38" t="s">
        <v>3</v>
      </c>
      <c r="E263" s="135" t="s">
        <v>52</v>
      </c>
      <c r="F263" s="49">
        <f>633/1000</f>
        <v>0.63300000000000001</v>
      </c>
      <c r="G263" s="47"/>
      <c r="H263" s="51"/>
      <c r="I263" s="47"/>
      <c r="J263" s="51"/>
      <c r="K263" s="47"/>
      <c r="L263" s="51"/>
      <c r="M263" s="51"/>
      <c r="O263" s="39"/>
    </row>
    <row r="264" spans="1:16" s="13" customFormat="1" ht="15">
      <c r="A264" s="84"/>
      <c r="B264" s="77"/>
      <c r="C264" s="24" t="s">
        <v>241</v>
      </c>
      <c r="D264" s="38" t="s">
        <v>3</v>
      </c>
      <c r="E264" s="135" t="s">
        <v>52</v>
      </c>
      <c r="F264" s="49">
        <v>1.538</v>
      </c>
      <c r="G264" s="47"/>
      <c r="H264" s="51"/>
      <c r="I264" s="47"/>
      <c r="J264" s="51"/>
      <c r="K264" s="47"/>
      <c r="L264" s="51"/>
      <c r="M264" s="51"/>
      <c r="O264" s="39"/>
    </row>
    <row r="265" spans="1:16" s="4" customFormat="1" ht="15.75">
      <c r="A265" s="84"/>
      <c r="B265" s="77"/>
      <c r="C265" s="5" t="s">
        <v>156</v>
      </c>
      <c r="D265" s="3" t="s">
        <v>3</v>
      </c>
      <c r="E265" s="93" t="s">
        <v>3</v>
      </c>
      <c r="F265" s="60">
        <f>F263+F264</f>
        <v>2.1710000000000003</v>
      </c>
      <c r="G265" s="47"/>
      <c r="H265" s="51"/>
      <c r="I265" s="47"/>
      <c r="J265" s="51"/>
      <c r="K265" s="47"/>
      <c r="L265" s="51"/>
      <c r="M265" s="51"/>
      <c r="N265" s="7"/>
      <c r="O265" s="7"/>
      <c r="P265" s="7"/>
    </row>
    <row r="266" spans="1:16" s="28" customFormat="1" ht="30">
      <c r="A266" s="84">
        <v>9</v>
      </c>
      <c r="B266" s="177" t="s">
        <v>57</v>
      </c>
      <c r="C266" s="87" t="s">
        <v>226</v>
      </c>
      <c r="D266" s="26" t="s">
        <v>1</v>
      </c>
      <c r="E266" s="47"/>
      <c r="F266" s="56">
        <v>24</v>
      </c>
      <c r="G266" s="44"/>
      <c r="H266" s="51"/>
      <c r="I266" s="44"/>
      <c r="J266" s="51"/>
      <c r="K266" s="44"/>
      <c r="L266" s="51"/>
      <c r="M266" s="51"/>
    </row>
    <row r="267" spans="1:16" s="4" customFormat="1" ht="15.75">
      <c r="A267" s="83"/>
      <c r="B267" s="177"/>
      <c r="C267" s="129" t="s">
        <v>29</v>
      </c>
      <c r="D267" s="3" t="s">
        <v>59</v>
      </c>
      <c r="E267" s="46">
        <v>2.12</v>
      </c>
      <c r="F267" s="46">
        <f>F266*E267</f>
        <v>50.88</v>
      </c>
      <c r="G267" s="47"/>
      <c r="H267" s="51"/>
      <c r="I267" s="47"/>
      <c r="J267" s="51"/>
      <c r="K267" s="47"/>
      <c r="L267" s="51"/>
      <c r="M267" s="51"/>
      <c r="O267" s="7"/>
      <c r="P267" s="7"/>
    </row>
    <row r="268" spans="1:16" s="4" customFormat="1" ht="18">
      <c r="A268" s="83"/>
      <c r="B268" s="177"/>
      <c r="C268" s="5" t="s">
        <v>62</v>
      </c>
      <c r="D268" s="3" t="s">
        <v>63</v>
      </c>
      <c r="E268" s="46">
        <v>1.22</v>
      </c>
      <c r="F268" s="46">
        <f>E268*F266</f>
        <v>29.28</v>
      </c>
      <c r="G268" s="47"/>
      <c r="H268" s="51"/>
      <c r="I268" s="47"/>
      <c r="J268" s="51"/>
      <c r="K268" s="47"/>
      <c r="L268" s="51"/>
      <c r="M268" s="51"/>
      <c r="O268" s="7"/>
      <c r="P268" s="7"/>
    </row>
    <row r="269" spans="1:16" s="13" customFormat="1" ht="15.75">
      <c r="A269" s="83"/>
      <c r="B269" s="77"/>
      <c r="C269" s="24" t="s">
        <v>213</v>
      </c>
      <c r="D269" s="22" t="s">
        <v>3</v>
      </c>
      <c r="E269" s="50">
        <v>1.6</v>
      </c>
      <c r="F269" s="47">
        <f>F268*E269</f>
        <v>46.848000000000006</v>
      </c>
      <c r="G269" s="51"/>
      <c r="H269" s="51"/>
      <c r="I269" s="52"/>
      <c r="J269" s="51"/>
      <c r="K269" s="52"/>
      <c r="L269" s="51"/>
      <c r="M269" s="51"/>
    </row>
    <row r="270" spans="1:16">
      <c r="A270" s="84"/>
      <c r="B270" s="25"/>
      <c r="C270" s="130" t="s">
        <v>48</v>
      </c>
      <c r="D270" s="26" t="s">
        <v>43</v>
      </c>
      <c r="E270" s="47">
        <v>1</v>
      </c>
      <c r="F270" s="51">
        <f>F266*E270</f>
        <v>24</v>
      </c>
      <c r="G270" s="51"/>
      <c r="H270" s="51"/>
      <c r="I270" s="131"/>
      <c r="J270" s="51"/>
      <c r="K270" s="131"/>
      <c r="L270" s="51"/>
      <c r="M270" s="51"/>
    </row>
    <row r="271" spans="1:16" s="17" customFormat="1" ht="30">
      <c r="A271" s="196">
        <v>6</v>
      </c>
      <c r="B271" s="102" t="s">
        <v>246</v>
      </c>
      <c r="C271" s="103" t="s">
        <v>252</v>
      </c>
      <c r="D271" s="15" t="s">
        <v>2</v>
      </c>
      <c r="E271" s="104"/>
      <c r="F271" s="105">
        <f>1.6*0.5*0.2*F277</f>
        <v>1.6000000000000003</v>
      </c>
      <c r="G271" s="106"/>
      <c r="H271" s="94"/>
      <c r="I271" s="106"/>
      <c r="J271" s="94"/>
      <c r="K271" s="106"/>
      <c r="L271" s="94"/>
      <c r="M271" s="94"/>
    </row>
    <row r="272" spans="1:16" s="17" customFormat="1" ht="18">
      <c r="A272" s="196"/>
      <c r="B272" s="107"/>
      <c r="C272" s="108" t="s">
        <v>29</v>
      </c>
      <c r="D272" s="109" t="s">
        <v>30</v>
      </c>
      <c r="E272" s="58">
        <v>2</v>
      </c>
      <c r="F272" s="20">
        <f>F271*E272</f>
        <v>3.2000000000000006</v>
      </c>
      <c r="G272" s="20"/>
      <c r="H272" s="94"/>
      <c r="I272" s="20"/>
      <c r="J272" s="94"/>
      <c r="K272" s="20"/>
      <c r="L272" s="94"/>
      <c r="M272" s="94"/>
    </row>
    <row r="273" spans="1:13" s="17" customFormat="1" ht="18">
      <c r="A273" s="196"/>
      <c r="B273" s="107"/>
      <c r="C273" s="108" t="s">
        <v>247</v>
      </c>
      <c r="D273" s="15" t="s">
        <v>15</v>
      </c>
      <c r="E273" s="58">
        <v>2.3900000000000001E-2</v>
      </c>
      <c r="F273" s="20">
        <f>F271*E273</f>
        <v>3.824000000000001E-2</v>
      </c>
      <c r="G273" s="20"/>
      <c r="H273" s="94"/>
      <c r="I273" s="20"/>
      <c r="J273" s="94"/>
      <c r="K273" s="20"/>
      <c r="L273" s="94"/>
      <c r="M273" s="94"/>
    </row>
    <row r="274" spans="1:13" s="17" customFormat="1" ht="18">
      <c r="A274" s="196"/>
      <c r="B274" s="107">
        <v>13.43</v>
      </c>
      <c r="C274" s="108" t="s">
        <v>248</v>
      </c>
      <c r="D274" s="15" t="s">
        <v>43</v>
      </c>
      <c r="E274" s="58">
        <v>0.52</v>
      </c>
      <c r="F274" s="20">
        <f>F271*E274</f>
        <v>0.83200000000000018</v>
      </c>
      <c r="G274" s="20"/>
      <c r="H274" s="94"/>
      <c r="I274" s="20"/>
      <c r="J274" s="94"/>
      <c r="K274" s="20"/>
      <c r="L274" s="94"/>
      <c r="M274" s="94"/>
    </row>
    <row r="275" spans="1:13" s="17" customFormat="1" ht="18">
      <c r="A275" s="196"/>
      <c r="B275" s="107" t="s">
        <v>249</v>
      </c>
      <c r="C275" s="108" t="s">
        <v>115</v>
      </c>
      <c r="D275" s="15" t="s">
        <v>2</v>
      </c>
      <c r="E275" s="58">
        <v>8.0000000000000002E-3</v>
      </c>
      <c r="F275" s="20">
        <f>F271*E275</f>
        <v>1.2800000000000002E-2</v>
      </c>
      <c r="G275" s="20"/>
      <c r="H275" s="94"/>
      <c r="I275" s="20"/>
      <c r="J275" s="94"/>
      <c r="K275" s="20"/>
      <c r="L275" s="94"/>
      <c r="M275" s="94"/>
    </row>
    <row r="276" spans="1:13" s="17" customFormat="1" ht="18">
      <c r="A276" s="196"/>
      <c r="B276" s="107" t="s">
        <v>250</v>
      </c>
      <c r="C276" s="108" t="s">
        <v>103</v>
      </c>
      <c r="D276" s="15" t="s">
        <v>3</v>
      </c>
      <c r="E276" s="104">
        <v>4.5999999999999999E-3</v>
      </c>
      <c r="F276" s="20">
        <f>F271*E276</f>
        <v>7.3600000000000011E-3</v>
      </c>
      <c r="G276" s="20"/>
      <c r="H276" s="94"/>
      <c r="I276" s="106"/>
      <c r="J276" s="94"/>
      <c r="K276" s="106"/>
      <c r="L276" s="94"/>
      <c r="M276" s="94"/>
    </row>
    <row r="277" spans="1:13" s="17" customFormat="1" ht="30">
      <c r="A277" s="196"/>
      <c r="B277" s="110" t="s">
        <v>51</v>
      </c>
      <c r="C277" s="108" t="s">
        <v>251</v>
      </c>
      <c r="D277" s="109" t="s">
        <v>24</v>
      </c>
      <c r="E277" s="58" t="s">
        <v>52</v>
      </c>
      <c r="F277" s="20">
        <v>10</v>
      </c>
      <c r="G277" s="20"/>
      <c r="H277" s="94"/>
      <c r="I277" s="20"/>
      <c r="J277" s="94"/>
      <c r="K277" s="20"/>
      <c r="L277" s="94"/>
      <c r="M277" s="94"/>
    </row>
    <row r="278" spans="1:13" s="13" customFormat="1" ht="15.75">
      <c r="A278" s="83"/>
      <c r="B278" s="77"/>
      <c r="C278" s="24" t="s">
        <v>254</v>
      </c>
      <c r="D278" s="22" t="s">
        <v>3</v>
      </c>
      <c r="E278" s="50">
        <v>2.4</v>
      </c>
      <c r="F278" s="47">
        <f>F271*E278</f>
        <v>3.8400000000000007</v>
      </c>
      <c r="G278" s="51"/>
      <c r="H278" s="51"/>
      <c r="I278" s="52"/>
      <c r="J278" s="51"/>
      <c r="K278" s="52"/>
      <c r="L278" s="51"/>
      <c r="M278" s="51"/>
    </row>
    <row r="279" spans="1:13" s="10" customFormat="1">
      <c r="A279" s="85"/>
      <c r="B279" s="11"/>
      <c r="C279" s="87" t="s">
        <v>18</v>
      </c>
      <c r="D279" s="32"/>
      <c r="E279" s="65"/>
      <c r="F279" s="53"/>
      <c r="G279" s="154"/>
      <c r="H279" s="154"/>
      <c r="I279" s="154"/>
      <c r="J279" s="154"/>
      <c r="K279" s="154"/>
      <c r="L279" s="154"/>
      <c r="M279" s="53"/>
    </row>
    <row r="280" spans="1:13" s="10" customFormat="1">
      <c r="A280" s="85"/>
      <c r="B280" s="11"/>
      <c r="C280" s="197" t="s">
        <v>199</v>
      </c>
      <c r="D280" s="197"/>
      <c r="E280" s="197"/>
      <c r="F280" s="197"/>
      <c r="G280" s="197"/>
      <c r="H280" s="197"/>
      <c r="I280" s="197"/>
      <c r="J280" s="197"/>
      <c r="K280" s="197"/>
      <c r="L280" s="197"/>
      <c r="M280" s="9"/>
    </row>
    <row r="281" spans="1:13" ht="45">
      <c r="A281" s="84">
        <v>1</v>
      </c>
      <c r="B281" s="77" t="s">
        <v>96</v>
      </c>
      <c r="C281" s="87" t="s">
        <v>98</v>
      </c>
      <c r="D281" s="26" t="s">
        <v>1</v>
      </c>
      <c r="E281" s="47"/>
      <c r="F281" s="53">
        <v>11</v>
      </c>
      <c r="G281" s="144"/>
      <c r="H281" s="51"/>
      <c r="I281" s="144"/>
      <c r="J281" s="51"/>
      <c r="K281" s="144"/>
      <c r="L281" s="51"/>
      <c r="M281" s="51"/>
    </row>
    <row r="282" spans="1:13">
      <c r="A282" s="84"/>
      <c r="B282" s="77"/>
      <c r="C282" s="130" t="s">
        <v>49</v>
      </c>
      <c r="D282" s="26" t="s">
        <v>30</v>
      </c>
      <c r="E282" s="47">
        <v>1.55</v>
      </c>
      <c r="F282" s="51">
        <f>F281*E282</f>
        <v>17.05</v>
      </c>
      <c r="G282" s="144"/>
      <c r="H282" s="51"/>
      <c r="I282" s="144"/>
      <c r="J282" s="51"/>
      <c r="K282" s="144"/>
      <c r="L282" s="51"/>
      <c r="M282" s="51"/>
    </row>
    <row r="283" spans="1:13">
      <c r="A283" s="84">
        <v>3</v>
      </c>
      <c r="B283" s="177" t="s">
        <v>53</v>
      </c>
      <c r="C283" s="87" t="s">
        <v>205</v>
      </c>
      <c r="D283" s="26" t="s">
        <v>1</v>
      </c>
      <c r="E283" s="47"/>
      <c r="F283" s="53">
        <v>31</v>
      </c>
      <c r="G283" s="144"/>
      <c r="H283" s="51"/>
      <c r="I283" s="144"/>
      <c r="J283" s="51"/>
      <c r="K283" s="144"/>
      <c r="L283" s="51"/>
      <c r="M283" s="51"/>
    </row>
    <row r="284" spans="1:13">
      <c r="A284" s="84"/>
      <c r="B284" s="177"/>
      <c r="C284" s="130" t="s">
        <v>49</v>
      </c>
      <c r="D284" s="26" t="s">
        <v>30</v>
      </c>
      <c r="E284" s="47">
        <v>2.06</v>
      </c>
      <c r="F284" s="51">
        <f>F283*E284</f>
        <v>63.86</v>
      </c>
      <c r="G284" s="144"/>
      <c r="H284" s="51"/>
      <c r="I284" s="144"/>
      <c r="J284" s="51"/>
      <c r="K284" s="144"/>
      <c r="L284" s="51"/>
      <c r="M284" s="51"/>
    </row>
    <row r="285" spans="1:13" s="17" customFormat="1" ht="18">
      <c r="A285" s="196">
        <v>4</v>
      </c>
      <c r="B285" s="184" t="s">
        <v>121</v>
      </c>
      <c r="C285" s="14" t="s">
        <v>123</v>
      </c>
      <c r="D285" s="15" t="s">
        <v>0</v>
      </c>
      <c r="E285" s="61"/>
      <c r="F285" s="56">
        <v>1</v>
      </c>
      <c r="G285" s="62"/>
      <c r="H285" s="51"/>
      <c r="I285" s="62"/>
      <c r="J285" s="51"/>
      <c r="K285" s="62"/>
      <c r="L285" s="51"/>
      <c r="M285" s="51"/>
    </row>
    <row r="286" spans="1:13" s="17" customFormat="1" ht="18">
      <c r="A286" s="196"/>
      <c r="B286" s="184"/>
      <c r="C286" s="18" t="s">
        <v>49</v>
      </c>
      <c r="D286" s="15" t="s">
        <v>30</v>
      </c>
      <c r="E286" s="50">
        <v>0.80020000000000002</v>
      </c>
      <c r="F286" s="47">
        <f>F285*E286</f>
        <v>0.80020000000000002</v>
      </c>
      <c r="G286" s="55"/>
      <c r="H286" s="51"/>
      <c r="I286" s="48"/>
      <c r="J286" s="51"/>
      <c r="K286" s="48"/>
      <c r="L286" s="51"/>
      <c r="M286" s="51"/>
    </row>
    <row r="287" spans="1:13" s="17" customFormat="1" ht="18">
      <c r="A287" s="196"/>
      <c r="B287" s="184"/>
      <c r="C287" s="18" t="s">
        <v>122</v>
      </c>
      <c r="D287" s="15" t="s">
        <v>15</v>
      </c>
      <c r="E287" s="50">
        <v>2.8999999999999998E-3</v>
      </c>
      <c r="F287" s="47">
        <f>F285*E287</f>
        <v>2.8999999999999998E-3</v>
      </c>
      <c r="G287" s="55"/>
      <c r="H287" s="51"/>
      <c r="I287" s="48"/>
      <c r="J287" s="51"/>
      <c r="K287" s="48"/>
      <c r="L287" s="51"/>
      <c r="M287" s="51"/>
    </row>
    <row r="288" spans="1:13" s="28" customFormat="1">
      <c r="A288" s="84">
        <v>5</v>
      </c>
      <c r="B288" s="178" t="s">
        <v>54</v>
      </c>
      <c r="C288" s="87" t="s">
        <v>27</v>
      </c>
      <c r="D288" s="26" t="s">
        <v>1</v>
      </c>
      <c r="E288" s="47"/>
      <c r="F288" s="56">
        <f>F283</f>
        <v>31</v>
      </c>
      <c r="G288" s="48"/>
      <c r="H288" s="51"/>
      <c r="I288" s="54"/>
      <c r="J288" s="51"/>
      <c r="K288" s="54"/>
      <c r="L288" s="51"/>
      <c r="M288" s="51"/>
    </row>
    <row r="289" spans="1:17" s="28" customFormat="1">
      <c r="A289" s="84"/>
      <c r="B289" s="178"/>
      <c r="C289" s="130" t="s">
        <v>49</v>
      </c>
      <c r="D289" s="26" t="s">
        <v>30</v>
      </c>
      <c r="E289" s="47">
        <v>0.83</v>
      </c>
      <c r="F289" s="55">
        <f>F288*E289</f>
        <v>25.73</v>
      </c>
      <c r="G289" s="48"/>
      <c r="H289" s="51"/>
      <c r="I289" s="54"/>
      <c r="J289" s="51"/>
      <c r="K289" s="54"/>
      <c r="L289" s="51"/>
      <c r="M289" s="51"/>
    </row>
    <row r="290" spans="1:17" s="28" customFormat="1">
      <c r="A290" s="84">
        <v>6</v>
      </c>
      <c r="B290" s="77" t="s">
        <v>44</v>
      </c>
      <c r="C290" s="87" t="s">
        <v>253</v>
      </c>
      <c r="D290" s="26" t="s">
        <v>3</v>
      </c>
      <c r="E290" s="47"/>
      <c r="F290" s="56">
        <f>(F288+4)*1.6</f>
        <v>56</v>
      </c>
      <c r="G290" s="44"/>
      <c r="H290" s="51"/>
      <c r="I290" s="44"/>
      <c r="J290" s="51"/>
      <c r="K290" s="44"/>
      <c r="L290" s="51"/>
      <c r="M290" s="51"/>
    </row>
    <row r="291" spans="1:17" s="28" customFormat="1" ht="30">
      <c r="A291" s="84">
        <v>7</v>
      </c>
      <c r="B291" s="177" t="s">
        <v>70</v>
      </c>
      <c r="C291" s="87" t="s">
        <v>99</v>
      </c>
      <c r="D291" s="26" t="s">
        <v>1</v>
      </c>
      <c r="E291" s="47"/>
      <c r="F291" s="53">
        <v>1.57</v>
      </c>
      <c r="G291" s="44"/>
      <c r="H291" s="51"/>
      <c r="I291" s="44"/>
      <c r="J291" s="51"/>
      <c r="K291" s="44"/>
      <c r="L291" s="51"/>
      <c r="M291" s="51"/>
    </row>
    <row r="292" spans="1:17" s="4" customFormat="1" ht="15.75">
      <c r="A292" s="83"/>
      <c r="B292" s="177"/>
      <c r="C292" s="155" t="s">
        <v>58</v>
      </c>
      <c r="D292" s="26" t="s">
        <v>59</v>
      </c>
      <c r="E292" s="46">
        <v>2.12</v>
      </c>
      <c r="F292" s="46">
        <f>F291*E292</f>
        <v>3.3284000000000002</v>
      </c>
      <c r="G292" s="47"/>
      <c r="H292" s="51"/>
      <c r="I292" s="47"/>
      <c r="J292" s="51"/>
      <c r="K292" s="47"/>
      <c r="L292" s="51"/>
      <c r="M292" s="51"/>
      <c r="O292" s="7"/>
      <c r="P292" s="7"/>
    </row>
    <row r="293" spans="1:17" s="4" customFormat="1" ht="18">
      <c r="A293" s="83"/>
      <c r="B293" s="177"/>
      <c r="C293" s="5" t="s">
        <v>62</v>
      </c>
      <c r="D293" s="3" t="s">
        <v>63</v>
      </c>
      <c r="E293" s="46">
        <v>1.22</v>
      </c>
      <c r="F293" s="46">
        <f>E293*F291</f>
        <v>1.9154</v>
      </c>
      <c r="G293" s="47"/>
      <c r="H293" s="51"/>
      <c r="I293" s="47"/>
      <c r="J293" s="51"/>
      <c r="K293" s="47"/>
      <c r="L293" s="51"/>
      <c r="M293" s="51"/>
      <c r="O293" s="7"/>
      <c r="P293" s="7"/>
    </row>
    <row r="294" spans="1:17" s="13" customFormat="1" ht="15.75">
      <c r="A294" s="83"/>
      <c r="B294" s="77"/>
      <c r="C294" s="24" t="s">
        <v>213</v>
      </c>
      <c r="D294" s="22" t="s">
        <v>3</v>
      </c>
      <c r="E294" s="50">
        <v>1.6</v>
      </c>
      <c r="F294" s="47">
        <f>F293*E294</f>
        <v>3.0646400000000003</v>
      </c>
      <c r="G294" s="51"/>
      <c r="H294" s="51"/>
      <c r="I294" s="52"/>
      <c r="J294" s="51"/>
      <c r="K294" s="52"/>
      <c r="L294" s="51"/>
      <c r="M294" s="51"/>
    </row>
    <row r="295" spans="1:17" s="28" customFormat="1" ht="30">
      <c r="A295" s="84">
        <v>8</v>
      </c>
      <c r="B295" s="177" t="s">
        <v>91</v>
      </c>
      <c r="C295" s="87" t="s">
        <v>28</v>
      </c>
      <c r="D295" s="26" t="s">
        <v>71</v>
      </c>
      <c r="E295" s="47"/>
      <c r="F295" s="56">
        <v>7.7799999999999994E-2</v>
      </c>
      <c r="G295" s="44"/>
      <c r="H295" s="51"/>
      <c r="I295" s="44"/>
      <c r="J295" s="51"/>
      <c r="K295" s="44"/>
      <c r="L295" s="51"/>
      <c r="M295" s="51"/>
    </row>
    <row r="296" spans="1:17" s="4" customFormat="1" ht="15.75">
      <c r="A296" s="84"/>
      <c r="B296" s="177"/>
      <c r="C296" s="5" t="s">
        <v>58</v>
      </c>
      <c r="D296" s="3" t="s">
        <v>59</v>
      </c>
      <c r="E296" s="46">
        <v>378</v>
      </c>
      <c r="F296" s="46">
        <f>F295*E296</f>
        <v>29.408399999999997</v>
      </c>
      <c r="G296" s="47"/>
      <c r="H296" s="51"/>
      <c r="I296" s="47"/>
      <c r="J296" s="51"/>
      <c r="K296" s="47"/>
      <c r="L296" s="51"/>
      <c r="M296" s="51"/>
      <c r="O296" s="7"/>
      <c r="P296" s="7"/>
      <c r="Q296" s="7"/>
    </row>
    <row r="297" spans="1:17" s="4" customFormat="1" ht="15.75">
      <c r="A297" s="84"/>
      <c r="B297" s="177"/>
      <c r="C297" s="5" t="s">
        <v>60</v>
      </c>
      <c r="D297" s="3" t="s">
        <v>61</v>
      </c>
      <c r="E297" s="46">
        <v>92</v>
      </c>
      <c r="F297" s="46">
        <f>F295*E297</f>
        <v>7.1575999999999995</v>
      </c>
      <c r="G297" s="47"/>
      <c r="H297" s="51"/>
      <c r="I297" s="47"/>
      <c r="J297" s="51"/>
      <c r="K297" s="47"/>
      <c r="L297" s="51"/>
      <c r="M297" s="51"/>
      <c r="O297" s="7"/>
      <c r="P297" s="7"/>
      <c r="Q297" s="7"/>
    </row>
    <row r="298" spans="1:17" s="4" customFormat="1" ht="15">
      <c r="A298" s="84"/>
      <c r="B298" s="177"/>
      <c r="C298" s="6" t="s">
        <v>94</v>
      </c>
      <c r="D298" s="26" t="s">
        <v>1</v>
      </c>
      <c r="E298" s="46">
        <v>101.5</v>
      </c>
      <c r="F298" s="46">
        <f>F295*E298</f>
        <v>7.8966999999999992</v>
      </c>
      <c r="G298" s="47"/>
      <c r="H298" s="51"/>
      <c r="I298" s="47"/>
      <c r="J298" s="51"/>
      <c r="K298" s="47"/>
      <c r="L298" s="51"/>
      <c r="M298" s="51"/>
      <c r="O298" s="7"/>
      <c r="P298" s="7"/>
      <c r="Q298" s="7"/>
    </row>
    <row r="299" spans="1:17" s="4" customFormat="1" ht="15.75">
      <c r="A299" s="84"/>
      <c r="B299" s="177"/>
      <c r="C299" s="5" t="s">
        <v>92</v>
      </c>
      <c r="D299" s="3" t="s">
        <v>50</v>
      </c>
      <c r="E299" s="46">
        <v>70.3</v>
      </c>
      <c r="F299" s="46">
        <f>F295*E299</f>
        <v>5.469339999999999</v>
      </c>
      <c r="G299" s="47"/>
      <c r="H299" s="51"/>
      <c r="I299" s="47"/>
      <c r="J299" s="51"/>
      <c r="K299" s="47"/>
      <c r="L299" s="51"/>
      <c r="M299" s="51"/>
      <c r="O299" s="7"/>
      <c r="P299" s="7"/>
      <c r="Q299" s="7"/>
    </row>
    <row r="300" spans="1:17" s="4" customFormat="1" ht="15.75">
      <c r="A300" s="84"/>
      <c r="B300" s="177"/>
      <c r="C300" s="5" t="s">
        <v>93</v>
      </c>
      <c r="D300" s="26" t="s">
        <v>1</v>
      </c>
      <c r="E300" s="46">
        <v>1.1399999999999999</v>
      </c>
      <c r="F300" s="46">
        <f>F295*E300</f>
        <v>8.8691999999999979E-2</v>
      </c>
      <c r="G300" s="47"/>
      <c r="H300" s="51"/>
      <c r="I300" s="47"/>
      <c r="J300" s="51"/>
      <c r="K300" s="47"/>
      <c r="L300" s="51"/>
      <c r="M300" s="51"/>
      <c r="O300" s="7"/>
      <c r="P300" s="7"/>
      <c r="Q300" s="7"/>
    </row>
    <row r="301" spans="1:17" s="4" customFormat="1" ht="15.75">
      <c r="A301" s="84"/>
      <c r="B301" s="177"/>
      <c r="C301" s="5" t="s">
        <v>86</v>
      </c>
      <c r="D301" s="3" t="s">
        <v>61</v>
      </c>
      <c r="E301" s="46">
        <v>60</v>
      </c>
      <c r="F301" s="46">
        <f>F295*E301</f>
        <v>4.6679999999999993</v>
      </c>
      <c r="G301" s="47"/>
      <c r="H301" s="51"/>
      <c r="I301" s="47"/>
      <c r="J301" s="51"/>
      <c r="K301" s="47"/>
      <c r="L301" s="51"/>
      <c r="M301" s="51"/>
      <c r="O301" s="7"/>
      <c r="P301" s="7"/>
      <c r="Q301" s="7"/>
    </row>
    <row r="302" spans="1:17">
      <c r="A302" s="84"/>
      <c r="B302" s="177"/>
      <c r="C302" s="130" t="s">
        <v>221</v>
      </c>
      <c r="D302" s="26" t="s">
        <v>3</v>
      </c>
      <c r="E302" s="47"/>
      <c r="F302" s="51">
        <f>F298*2.4</f>
        <v>18.952079999999999</v>
      </c>
      <c r="G302" s="144"/>
      <c r="H302" s="51"/>
      <c r="I302" s="144"/>
      <c r="J302" s="51"/>
      <c r="K302" s="144"/>
      <c r="L302" s="51"/>
      <c r="M302" s="51"/>
    </row>
    <row r="303" spans="1:17" s="28" customFormat="1" ht="30">
      <c r="A303" s="84">
        <v>9</v>
      </c>
      <c r="B303" s="177" t="s">
        <v>65</v>
      </c>
      <c r="C303" s="87" t="s">
        <v>124</v>
      </c>
      <c r="D303" s="26" t="s">
        <v>1</v>
      </c>
      <c r="E303" s="47"/>
      <c r="F303" s="56">
        <v>12.85</v>
      </c>
      <c r="G303" s="44"/>
      <c r="H303" s="51"/>
      <c r="I303" s="44"/>
      <c r="J303" s="51"/>
      <c r="K303" s="44"/>
      <c r="L303" s="51"/>
      <c r="M303" s="51"/>
    </row>
    <row r="304" spans="1:17" s="28" customFormat="1">
      <c r="A304" s="84"/>
      <c r="B304" s="177"/>
      <c r="C304" s="130" t="s">
        <v>49</v>
      </c>
      <c r="D304" s="26" t="s">
        <v>30</v>
      </c>
      <c r="E304" s="47">
        <v>4.67</v>
      </c>
      <c r="F304" s="55">
        <f>F303*E304</f>
        <v>60.009499999999996</v>
      </c>
      <c r="G304" s="55"/>
      <c r="H304" s="51"/>
      <c r="I304" s="44"/>
      <c r="J304" s="51"/>
      <c r="K304" s="44"/>
      <c r="L304" s="51"/>
      <c r="M304" s="51"/>
    </row>
    <row r="305" spans="1:17" s="28" customFormat="1">
      <c r="A305" s="84"/>
      <c r="B305" s="177"/>
      <c r="C305" s="130" t="s">
        <v>64</v>
      </c>
      <c r="D305" s="26" t="s">
        <v>1</v>
      </c>
      <c r="E305" s="99" t="s">
        <v>52</v>
      </c>
      <c r="F305" s="55">
        <v>3.6</v>
      </c>
      <c r="G305" s="55"/>
      <c r="H305" s="51"/>
      <c r="I305" s="44"/>
      <c r="J305" s="51"/>
      <c r="K305" s="44"/>
      <c r="L305" s="51"/>
      <c r="M305" s="51"/>
    </row>
    <row r="306" spans="1:17" s="28" customFormat="1">
      <c r="A306" s="84"/>
      <c r="B306" s="177"/>
      <c r="C306" s="130" t="s">
        <v>56</v>
      </c>
      <c r="D306" s="26" t="s">
        <v>1</v>
      </c>
      <c r="E306" s="47">
        <v>0.2</v>
      </c>
      <c r="F306" s="55">
        <f>F303*E306</f>
        <v>2.5700000000000003</v>
      </c>
      <c r="G306" s="55"/>
      <c r="H306" s="51"/>
      <c r="I306" s="44"/>
      <c r="J306" s="51"/>
      <c r="K306" s="44"/>
      <c r="L306" s="51"/>
      <c r="M306" s="51"/>
    </row>
    <row r="307" spans="1:17" s="28" customFormat="1">
      <c r="A307" s="84"/>
      <c r="B307" s="177"/>
      <c r="C307" s="130" t="s">
        <v>97</v>
      </c>
      <c r="D307" s="26" t="s">
        <v>1</v>
      </c>
      <c r="E307" s="47">
        <v>0.17</v>
      </c>
      <c r="F307" s="55">
        <f>F303*E307</f>
        <v>2.1844999999999999</v>
      </c>
      <c r="G307" s="55"/>
      <c r="H307" s="51"/>
      <c r="I307" s="44"/>
      <c r="J307" s="51"/>
      <c r="K307" s="44"/>
      <c r="L307" s="51"/>
      <c r="M307" s="51"/>
    </row>
    <row r="308" spans="1:17">
      <c r="A308" s="84"/>
      <c r="B308" s="77"/>
      <c r="C308" s="130" t="s">
        <v>23</v>
      </c>
      <c r="D308" s="26" t="s">
        <v>5</v>
      </c>
      <c r="E308" s="47" t="s">
        <v>52</v>
      </c>
      <c r="F308" s="51">
        <v>10</v>
      </c>
      <c r="G308" s="144"/>
      <c r="H308" s="51"/>
      <c r="I308" s="144"/>
      <c r="J308" s="51"/>
      <c r="K308" s="144"/>
      <c r="L308" s="51"/>
      <c r="M308" s="51"/>
    </row>
    <row r="309" spans="1:17" s="13" customFormat="1" ht="15">
      <c r="A309" s="181">
        <v>12</v>
      </c>
      <c r="B309" s="179" t="s">
        <v>76</v>
      </c>
      <c r="C309" s="21" t="s">
        <v>258</v>
      </c>
      <c r="D309" s="22" t="s">
        <v>2</v>
      </c>
      <c r="E309" s="75"/>
      <c r="F309" s="53">
        <v>24</v>
      </c>
      <c r="G309" s="52"/>
      <c r="H309" s="51"/>
      <c r="I309" s="51"/>
      <c r="J309" s="51"/>
      <c r="K309" s="51"/>
      <c r="L309" s="51"/>
      <c r="M309" s="51"/>
    </row>
    <row r="310" spans="1:17" s="13" customFormat="1" ht="15">
      <c r="A310" s="182"/>
      <c r="B310" s="180"/>
      <c r="C310" s="24" t="s">
        <v>29</v>
      </c>
      <c r="D310" s="22" t="s">
        <v>30</v>
      </c>
      <c r="E310" s="50">
        <v>0.15</v>
      </c>
      <c r="F310" s="47">
        <f>F309*E310</f>
        <v>3.5999999999999996</v>
      </c>
      <c r="G310" s="51"/>
      <c r="H310" s="51"/>
      <c r="I310" s="52"/>
      <c r="J310" s="51"/>
      <c r="K310" s="52"/>
      <c r="L310" s="51"/>
      <c r="M310" s="51"/>
    </row>
    <row r="311" spans="1:17" s="13" customFormat="1" ht="15">
      <c r="A311" s="182"/>
      <c r="B311" s="180"/>
      <c r="C311" s="24" t="s">
        <v>72</v>
      </c>
      <c r="D311" s="22" t="s">
        <v>43</v>
      </c>
      <c r="E311" s="50">
        <v>2.1600000000000001E-2</v>
      </c>
      <c r="F311" s="47">
        <f>F309*E311</f>
        <v>0.51839999999999997</v>
      </c>
      <c r="G311" s="51"/>
      <c r="H311" s="51"/>
      <c r="I311" s="52"/>
      <c r="J311" s="51"/>
      <c r="K311" s="52"/>
      <c r="L311" s="51"/>
      <c r="M311" s="51"/>
    </row>
    <row r="312" spans="1:17" s="13" customFormat="1" ht="15">
      <c r="A312" s="182"/>
      <c r="B312" s="180"/>
      <c r="C312" s="24" t="s">
        <v>109</v>
      </c>
      <c r="D312" s="22" t="s">
        <v>43</v>
      </c>
      <c r="E312" s="50">
        <v>2.7300000000000001E-2</v>
      </c>
      <c r="F312" s="47">
        <f>F309*E312</f>
        <v>0.6552</v>
      </c>
      <c r="G312" s="51"/>
      <c r="H312" s="51"/>
      <c r="I312" s="52"/>
      <c r="J312" s="51"/>
      <c r="K312" s="52"/>
      <c r="L312" s="51"/>
      <c r="M312" s="51"/>
    </row>
    <row r="313" spans="1:17" s="116" customFormat="1" ht="15">
      <c r="A313" s="182"/>
      <c r="B313" s="180"/>
      <c r="C313" s="24" t="s">
        <v>73</v>
      </c>
      <c r="D313" s="22" t="s">
        <v>43</v>
      </c>
      <c r="E313" s="50">
        <v>9.7000000000000003E-3</v>
      </c>
      <c r="F313" s="47">
        <f>F309*E313</f>
        <v>0.23280000000000001</v>
      </c>
      <c r="G313" s="51"/>
      <c r="H313" s="51"/>
      <c r="I313" s="47"/>
      <c r="J313" s="51"/>
      <c r="K313" s="47"/>
      <c r="L313" s="51"/>
      <c r="M313" s="51"/>
    </row>
    <row r="314" spans="1:17" s="13" customFormat="1" ht="15">
      <c r="A314" s="182"/>
      <c r="B314" s="180"/>
      <c r="C314" s="24" t="s">
        <v>110</v>
      </c>
      <c r="D314" s="22" t="s">
        <v>2</v>
      </c>
      <c r="E314" s="50">
        <v>1.22</v>
      </c>
      <c r="F314" s="47">
        <f>F309*E314</f>
        <v>29.28</v>
      </c>
      <c r="G314" s="51"/>
      <c r="H314" s="51"/>
      <c r="I314" s="52"/>
      <c r="J314" s="51"/>
      <c r="K314" s="52"/>
      <c r="L314" s="51"/>
      <c r="M314" s="51"/>
    </row>
    <row r="315" spans="1:17" s="13" customFormat="1" ht="15">
      <c r="A315" s="182"/>
      <c r="B315" s="180"/>
      <c r="C315" s="24" t="s">
        <v>74</v>
      </c>
      <c r="D315" s="22" t="s">
        <v>2</v>
      </c>
      <c r="E315" s="50">
        <v>7.0000000000000007E-2</v>
      </c>
      <c r="F315" s="47">
        <f>F309*E315</f>
        <v>1.6800000000000002</v>
      </c>
      <c r="G315" s="51"/>
      <c r="H315" s="51"/>
      <c r="I315" s="52"/>
      <c r="J315" s="51"/>
      <c r="K315" s="52"/>
      <c r="L315" s="51"/>
      <c r="M315" s="51"/>
    </row>
    <row r="316" spans="1:17" s="13" customFormat="1" ht="15">
      <c r="A316" s="182"/>
      <c r="B316" s="180"/>
      <c r="C316" s="24" t="s">
        <v>213</v>
      </c>
      <c r="D316" s="22" t="s">
        <v>3</v>
      </c>
      <c r="E316" s="50">
        <v>1.6</v>
      </c>
      <c r="F316" s="47">
        <f>F314*1.6</f>
        <v>46.848000000000006</v>
      </c>
      <c r="G316" s="51"/>
      <c r="H316" s="51"/>
      <c r="I316" s="52"/>
      <c r="J316" s="51"/>
      <c r="K316" s="52"/>
      <c r="L316" s="51"/>
      <c r="M316" s="51"/>
    </row>
    <row r="317" spans="1:17">
      <c r="A317" s="84">
        <v>10</v>
      </c>
      <c r="B317" s="177" t="s">
        <v>76</v>
      </c>
      <c r="C317" s="87" t="s">
        <v>206</v>
      </c>
      <c r="D317" s="26" t="s">
        <v>1</v>
      </c>
      <c r="E317" s="47"/>
      <c r="F317" s="53">
        <v>24</v>
      </c>
      <c r="G317" s="144"/>
      <c r="H317" s="51"/>
      <c r="I317" s="144"/>
      <c r="J317" s="51"/>
      <c r="K317" s="144"/>
      <c r="L317" s="51"/>
      <c r="M317" s="51"/>
    </row>
    <row r="318" spans="1:17">
      <c r="A318" s="84"/>
      <c r="B318" s="177"/>
      <c r="C318" s="133" t="s">
        <v>29</v>
      </c>
      <c r="D318" s="30" t="s">
        <v>30</v>
      </c>
      <c r="E318" s="50">
        <v>0.15</v>
      </c>
      <c r="F318" s="55">
        <f>F317*E318</f>
        <v>3.5999999999999996</v>
      </c>
      <c r="G318" s="48"/>
      <c r="H318" s="51"/>
      <c r="I318" s="55"/>
      <c r="J318" s="51"/>
      <c r="K318" s="55"/>
      <c r="L318" s="51"/>
      <c r="M318" s="51"/>
    </row>
    <row r="319" spans="1:17" s="28" customFormat="1" ht="30">
      <c r="A319" s="84">
        <v>13</v>
      </c>
      <c r="B319" s="177" t="s">
        <v>95</v>
      </c>
      <c r="C319" s="87" t="s">
        <v>175</v>
      </c>
      <c r="D319" s="26" t="s">
        <v>4</v>
      </c>
      <c r="E319" s="47"/>
      <c r="F319" s="56">
        <v>15.84</v>
      </c>
      <c r="G319" s="54"/>
      <c r="H319" s="51"/>
      <c r="I319" s="54"/>
      <c r="J319" s="51"/>
      <c r="K319" s="54"/>
      <c r="L319" s="51"/>
      <c r="M319" s="51"/>
    </row>
    <row r="320" spans="1:17" s="4" customFormat="1" ht="15.75">
      <c r="A320" s="84"/>
      <c r="B320" s="177"/>
      <c r="C320" s="5" t="s">
        <v>49</v>
      </c>
      <c r="D320" s="3" t="s">
        <v>30</v>
      </c>
      <c r="E320" s="46">
        <v>0.33600000000000002</v>
      </c>
      <c r="F320" s="47">
        <f>F319*E320</f>
        <v>5.3222399999999999</v>
      </c>
      <c r="G320" s="47"/>
      <c r="H320" s="51"/>
      <c r="I320" s="47"/>
      <c r="J320" s="51"/>
      <c r="K320" s="47"/>
      <c r="L320" s="51"/>
      <c r="M320" s="51"/>
      <c r="O320" s="7"/>
      <c r="P320" s="7"/>
      <c r="Q320" s="7"/>
    </row>
    <row r="321" spans="1:17" s="4" customFormat="1" ht="15.75">
      <c r="A321" s="84"/>
      <c r="B321" s="177"/>
      <c r="C321" s="5" t="s">
        <v>68</v>
      </c>
      <c r="D321" s="3" t="s">
        <v>69</v>
      </c>
      <c r="E321" s="46">
        <v>1.4999999999999999E-2</v>
      </c>
      <c r="F321" s="47">
        <f>F319*E321</f>
        <v>0.23759999999999998</v>
      </c>
      <c r="G321" s="47"/>
      <c r="H321" s="51"/>
      <c r="I321" s="47"/>
      <c r="J321" s="51"/>
      <c r="K321" s="47"/>
      <c r="L321" s="51"/>
      <c r="M321" s="51"/>
      <c r="O321" s="7"/>
      <c r="P321" s="7"/>
      <c r="Q321" s="7"/>
    </row>
    <row r="322" spans="1:17" s="4" customFormat="1" ht="15.75">
      <c r="A322" s="84"/>
      <c r="B322" s="177"/>
      <c r="C322" s="5" t="s">
        <v>103</v>
      </c>
      <c r="D322" s="3" t="s">
        <v>3</v>
      </c>
      <c r="E322" s="46">
        <v>2.3999999999999998E-3</v>
      </c>
      <c r="F322" s="47">
        <f>F319*E322</f>
        <v>3.8015999999999994E-2</v>
      </c>
      <c r="G322" s="47"/>
      <c r="H322" s="51"/>
      <c r="I322" s="47"/>
      <c r="J322" s="51"/>
      <c r="K322" s="47"/>
      <c r="L322" s="51"/>
      <c r="M322" s="51"/>
      <c r="O322" s="7"/>
      <c r="P322" s="7"/>
      <c r="Q322" s="7"/>
    </row>
    <row r="323" spans="1:17" s="4" customFormat="1" ht="15.75">
      <c r="A323" s="84"/>
      <c r="B323" s="177"/>
      <c r="C323" s="5" t="s">
        <v>75</v>
      </c>
      <c r="D323" s="3"/>
      <c r="E323" s="46">
        <v>2.3E-2</v>
      </c>
      <c r="F323" s="47">
        <f>F319*E323</f>
        <v>0.36431999999999998</v>
      </c>
      <c r="G323" s="47"/>
      <c r="H323" s="51"/>
      <c r="I323" s="47"/>
      <c r="J323" s="51"/>
      <c r="K323" s="47"/>
      <c r="L323" s="51"/>
      <c r="M323" s="51"/>
      <c r="O323" s="7"/>
      <c r="P323" s="7"/>
      <c r="Q323" s="7"/>
    </row>
    <row r="324" spans="1:17" s="10" customFormat="1">
      <c r="A324" s="85"/>
      <c r="B324" s="11"/>
      <c r="C324" s="87" t="s">
        <v>19</v>
      </c>
      <c r="D324" s="32"/>
      <c r="E324" s="65"/>
      <c r="F324" s="53"/>
      <c r="G324" s="154"/>
      <c r="H324" s="51"/>
      <c r="I324" s="154"/>
      <c r="J324" s="51"/>
      <c r="K324" s="154"/>
      <c r="L324" s="154"/>
      <c r="M324" s="53"/>
    </row>
    <row r="325" spans="1:17" s="10" customFormat="1">
      <c r="A325" s="85"/>
      <c r="B325" s="11"/>
      <c r="C325" s="156" t="s">
        <v>202</v>
      </c>
      <c r="D325" s="88"/>
      <c r="E325" s="88"/>
      <c r="F325" s="88"/>
      <c r="G325" s="88"/>
      <c r="H325" s="88"/>
      <c r="I325" s="88"/>
      <c r="J325" s="88"/>
      <c r="K325" s="88"/>
      <c r="L325" s="88"/>
      <c r="M325" s="9"/>
    </row>
    <row r="326" spans="1:17" s="10" customFormat="1" ht="30">
      <c r="A326" s="86">
        <v>1</v>
      </c>
      <c r="B326" s="11"/>
      <c r="C326" s="87" t="s">
        <v>101</v>
      </c>
      <c r="D326" s="26" t="s">
        <v>1</v>
      </c>
      <c r="E326" s="47"/>
      <c r="F326" s="53">
        <v>120</v>
      </c>
      <c r="G326" s="131"/>
      <c r="H326" s="51"/>
      <c r="I326" s="131"/>
      <c r="J326" s="51"/>
      <c r="K326" s="131"/>
      <c r="L326" s="51"/>
      <c r="M326" s="51"/>
    </row>
    <row r="327" spans="1:17">
      <c r="A327" s="86"/>
      <c r="B327" s="77"/>
      <c r="C327" s="130" t="s">
        <v>49</v>
      </c>
      <c r="D327" s="26" t="s">
        <v>30</v>
      </c>
      <c r="E327" s="47">
        <v>1</v>
      </c>
      <c r="F327" s="51">
        <f>F326*E327</f>
        <v>120</v>
      </c>
      <c r="G327" s="131"/>
      <c r="H327" s="51"/>
      <c r="I327" s="131"/>
      <c r="J327" s="51"/>
      <c r="K327" s="131"/>
      <c r="L327" s="51"/>
      <c r="M327" s="51"/>
    </row>
    <row r="328" spans="1:17" ht="30">
      <c r="A328" s="84">
        <v>3</v>
      </c>
      <c r="B328" s="11"/>
      <c r="C328" s="87" t="s">
        <v>235</v>
      </c>
      <c r="D328" s="26" t="s">
        <v>1</v>
      </c>
      <c r="E328" s="47"/>
      <c r="F328" s="53">
        <v>27</v>
      </c>
      <c r="G328" s="131"/>
      <c r="H328" s="51"/>
      <c r="I328" s="131"/>
      <c r="J328" s="51"/>
      <c r="K328" s="131"/>
      <c r="L328" s="51"/>
      <c r="M328" s="51"/>
    </row>
    <row r="329" spans="1:17" s="13" customFormat="1" ht="15.75">
      <c r="A329" s="85"/>
      <c r="B329" s="11"/>
      <c r="C329" s="24" t="s">
        <v>203</v>
      </c>
      <c r="D329" s="22" t="s">
        <v>43</v>
      </c>
      <c r="E329" s="50">
        <v>2.9499999999999998E-2</v>
      </c>
      <c r="F329" s="47">
        <f>F327*E329</f>
        <v>3.54</v>
      </c>
      <c r="G329" s="52"/>
      <c r="H329" s="51"/>
      <c r="I329" s="52"/>
      <c r="J329" s="51"/>
      <c r="K329" s="52"/>
      <c r="L329" s="51"/>
      <c r="M329" s="51"/>
      <c r="N329" s="12"/>
      <c r="O329" s="12"/>
    </row>
    <row r="330" spans="1:17" s="13" customFormat="1" ht="15.75">
      <c r="A330" s="85"/>
      <c r="B330" s="11"/>
      <c r="C330" s="24" t="s">
        <v>68</v>
      </c>
      <c r="D330" s="22" t="s">
        <v>15</v>
      </c>
      <c r="E330" s="50">
        <v>2.1000000000000003E-3</v>
      </c>
      <c r="F330" s="47">
        <f>F327*E330</f>
        <v>0.25200000000000006</v>
      </c>
      <c r="G330" s="52"/>
      <c r="H330" s="51"/>
      <c r="I330" s="52"/>
      <c r="J330" s="51"/>
      <c r="K330" s="52"/>
      <c r="L330" s="51"/>
      <c r="M330" s="51"/>
      <c r="N330" s="12"/>
      <c r="O330" s="12"/>
    </row>
    <row r="331" spans="1:17" s="13" customFormat="1" ht="15.75">
      <c r="A331" s="85"/>
      <c r="B331" s="11"/>
      <c r="C331" s="24" t="s">
        <v>204</v>
      </c>
      <c r="D331" s="22" t="s">
        <v>2</v>
      </c>
      <c r="E331" s="50">
        <v>5.0000000000000002E-5</v>
      </c>
      <c r="F331" s="47">
        <f>F327*E331</f>
        <v>6.0000000000000001E-3</v>
      </c>
      <c r="G331" s="52"/>
      <c r="H331" s="51"/>
      <c r="I331" s="52"/>
      <c r="J331" s="51"/>
      <c r="K331" s="52"/>
      <c r="L331" s="51"/>
      <c r="M331" s="51"/>
      <c r="N331" s="12"/>
      <c r="O331" s="12"/>
    </row>
    <row r="332" spans="1:17">
      <c r="A332" s="84">
        <v>4</v>
      </c>
      <c r="B332" s="177" t="s">
        <v>53</v>
      </c>
      <c r="C332" s="87" t="s">
        <v>218</v>
      </c>
      <c r="D332" s="26" t="s">
        <v>1</v>
      </c>
      <c r="E332" s="47"/>
      <c r="F332" s="53">
        <v>3</v>
      </c>
      <c r="G332" s="131"/>
      <c r="H332" s="51"/>
      <c r="I332" s="131"/>
      <c r="J332" s="51"/>
      <c r="K332" s="131"/>
      <c r="L332" s="51"/>
      <c r="M332" s="51"/>
    </row>
    <row r="333" spans="1:17">
      <c r="A333" s="84"/>
      <c r="B333" s="177"/>
      <c r="C333" s="130" t="s">
        <v>49</v>
      </c>
      <c r="D333" s="26" t="s">
        <v>30</v>
      </c>
      <c r="E333" s="47">
        <v>2.06</v>
      </c>
      <c r="F333" s="51">
        <f>F332*E333</f>
        <v>6.18</v>
      </c>
      <c r="G333" s="131"/>
      <c r="H333" s="51"/>
      <c r="I333" s="131"/>
      <c r="J333" s="51"/>
      <c r="K333" s="131"/>
      <c r="L333" s="51"/>
      <c r="M333" s="51"/>
    </row>
    <row r="334" spans="1:17" s="28" customFormat="1">
      <c r="A334" s="84">
        <v>5</v>
      </c>
      <c r="B334" s="178" t="s">
        <v>54</v>
      </c>
      <c r="C334" s="87" t="s">
        <v>27</v>
      </c>
      <c r="D334" s="26" t="s">
        <v>1</v>
      </c>
      <c r="E334" s="47"/>
      <c r="F334" s="56">
        <f>F332</f>
        <v>3</v>
      </c>
      <c r="G334" s="48"/>
      <c r="H334" s="51"/>
      <c r="I334" s="54"/>
      <c r="J334" s="51"/>
      <c r="K334" s="54"/>
      <c r="L334" s="51"/>
      <c r="M334" s="51"/>
    </row>
    <row r="335" spans="1:17" s="28" customFormat="1">
      <c r="A335" s="84"/>
      <c r="B335" s="178"/>
      <c r="C335" s="130" t="s">
        <v>49</v>
      </c>
      <c r="D335" s="26" t="s">
        <v>30</v>
      </c>
      <c r="E335" s="47">
        <v>0.83</v>
      </c>
      <c r="F335" s="55">
        <f>F334*E335</f>
        <v>2.4899999999999998</v>
      </c>
      <c r="G335" s="48"/>
      <c r="H335" s="51"/>
      <c r="I335" s="54"/>
      <c r="J335" s="51"/>
      <c r="K335" s="54"/>
      <c r="L335" s="51"/>
      <c r="M335" s="51"/>
    </row>
    <row r="336" spans="1:17" s="28" customFormat="1" ht="30">
      <c r="A336" s="84">
        <v>6</v>
      </c>
      <c r="B336" s="77" t="s">
        <v>44</v>
      </c>
      <c r="C336" s="87" t="s">
        <v>193</v>
      </c>
      <c r="D336" s="26" t="s">
        <v>3</v>
      </c>
      <c r="E336" s="47"/>
      <c r="F336" s="56">
        <f>(F328+F332)*1.6</f>
        <v>48</v>
      </c>
      <c r="G336" s="44"/>
      <c r="H336" s="51"/>
      <c r="I336" s="44"/>
      <c r="J336" s="51"/>
      <c r="K336" s="44"/>
      <c r="L336" s="51"/>
      <c r="M336" s="51"/>
    </row>
    <row r="337" spans="1:16" s="28" customFormat="1" ht="30">
      <c r="A337" s="84">
        <v>5</v>
      </c>
      <c r="B337" s="177" t="s">
        <v>57</v>
      </c>
      <c r="C337" s="87" t="s">
        <v>100</v>
      </c>
      <c r="D337" s="26" t="s">
        <v>1</v>
      </c>
      <c r="E337" s="47"/>
      <c r="F337" s="56">
        <v>10.199999999999999</v>
      </c>
      <c r="G337" s="54"/>
      <c r="H337" s="51"/>
      <c r="I337" s="54"/>
      <c r="J337" s="51"/>
      <c r="K337" s="54"/>
      <c r="L337" s="51"/>
      <c r="M337" s="51"/>
    </row>
    <row r="338" spans="1:16" s="4" customFormat="1" ht="15.75">
      <c r="A338" s="83"/>
      <c r="B338" s="177"/>
      <c r="C338" s="5" t="s">
        <v>58</v>
      </c>
      <c r="D338" s="3" t="s">
        <v>59</v>
      </c>
      <c r="E338" s="46">
        <v>2.12</v>
      </c>
      <c r="F338" s="46">
        <f>F337*E338</f>
        <v>21.623999999999999</v>
      </c>
      <c r="G338" s="47"/>
      <c r="H338" s="51"/>
      <c r="I338" s="47"/>
      <c r="J338" s="51"/>
      <c r="K338" s="47"/>
      <c r="L338" s="51"/>
      <c r="M338" s="51"/>
      <c r="O338" s="7"/>
      <c r="P338" s="7"/>
    </row>
    <row r="339" spans="1:16" s="4" customFormat="1" ht="18">
      <c r="A339" s="83"/>
      <c r="B339" s="177"/>
      <c r="C339" s="5" t="s">
        <v>62</v>
      </c>
      <c r="D339" s="3" t="s">
        <v>63</v>
      </c>
      <c r="E339" s="46">
        <v>1.22</v>
      </c>
      <c r="F339" s="46">
        <f>E339*F337</f>
        <v>12.443999999999999</v>
      </c>
      <c r="G339" s="47"/>
      <c r="H339" s="51"/>
      <c r="I339" s="47"/>
      <c r="J339" s="51"/>
      <c r="K339" s="47"/>
      <c r="L339" s="51"/>
      <c r="M339" s="51"/>
      <c r="O339" s="7"/>
      <c r="P339" s="7"/>
    </row>
    <row r="340" spans="1:16" s="13" customFormat="1" ht="15.75">
      <c r="A340" s="83"/>
      <c r="B340" s="77"/>
      <c r="C340" s="24" t="s">
        <v>213</v>
      </c>
      <c r="D340" s="22" t="s">
        <v>3</v>
      </c>
      <c r="E340" s="50">
        <v>1.6</v>
      </c>
      <c r="F340" s="47">
        <f>F339*E340</f>
        <v>19.910399999999999</v>
      </c>
      <c r="G340" s="51"/>
      <c r="H340" s="51"/>
      <c r="I340" s="52"/>
      <c r="J340" s="51"/>
      <c r="K340" s="52"/>
      <c r="L340" s="51"/>
      <c r="M340" s="51"/>
    </row>
    <row r="341" spans="1:16" ht="30">
      <c r="A341" s="84">
        <v>6</v>
      </c>
      <c r="B341" s="157" t="s">
        <v>51</v>
      </c>
      <c r="C341" s="87" t="s">
        <v>233</v>
      </c>
      <c r="D341" s="26" t="s">
        <v>1</v>
      </c>
      <c r="E341" s="47"/>
      <c r="F341" s="53">
        <v>150</v>
      </c>
      <c r="G341" s="131"/>
      <c r="H341" s="51"/>
      <c r="I341" s="131"/>
      <c r="J341" s="51"/>
      <c r="K341" s="131"/>
      <c r="L341" s="51"/>
      <c r="M341" s="51"/>
    </row>
    <row r="342" spans="1:16">
      <c r="A342" s="84"/>
      <c r="B342" s="77"/>
      <c r="C342" s="130" t="s">
        <v>49</v>
      </c>
      <c r="D342" s="26" t="s">
        <v>30</v>
      </c>
      <c r="E342" s="47">
        <v>1</v>
      </c>
      <c r="F342" s="51">
        <f>F341*E342</f>
        <v>150</v>
      </c>
      <c r="G342" s="131"/>
      <c r="H342" s="51"/>
      <c r="I342" s="131"/>
      <c r="J342" s="51"/>
      <c r="K342" s="131"/>
      <c r="L342" s="51"/>
      <c r="M342" s="51"/>
    </row>
    <row r="343" spans="1:16">
      <c r="A343" s="84"/>
      <c r="B343" s="77"/>
      <c r="C343" s="130" t="s">
        <v>234</v>
      </c>
      <c r="D343" s="26" t="s">
        <v>0</v>
      </c>
      <c r="E343" s="99" t="s">
        <v>52</v>
      </c>
      <c r="F343" s="51">
        <v>1</v>
      </c>
      <c r="G343" s="131"/>
      <c r="H343" s="51"/>
      <c r="I343" s="131"/>
      <c r="J343" s="51"/>
      <c r="K343" s="131"/>
      <c r="L343" s="51"/>
      <c r="M343" s="51"/>
    </row>
    <row r="344" spans="1:16">
      <c r="A344" s="84"/>
      <c r="B344" s="77"/>
      <c r="C344" s="130" t="s">
        <v>207</v>
      </c>
      <c r="D344" s="26" t="s">
        <v>0</v>
      </c>
      <c r="E344" s="99" t="s">
        <v>52</v>
      </c>
      <c r="F344" s="51">
        <v>62</v>
      </c>
      <c r="G344" s="131"/>
      <c r="H344" s="51"/>
      <c r="I344" s="131"/>
      <c r="J344" s="51"/>
      <c r="K344" s="131"/>
      <c r="L344" s="51"/>
      <c r="M344" s="51"/>
    </row>
    <row r="345" spans="1:16">
      <c r="A345" s="84"/>
      <c r="B345" s="77"/>
      <c r="C345" s="130" t="s">
        <v>176</v>
      </c>
      <c r="D345" s="26" t="s">
        <v>0</v>
      </c>
      <c r="E345" s="99" t="s">
        <v>52</v>
      </c>
      <c r="F345" s="51">
        <v>28</v>
      </c>
      <c r="G345" s="131"/>
      <c r="H345" s="51"/>
      <c r="I345" s="131"/>
      <c r="J345" s="51"/>
      <c r="K345" s="131"/>
      <c r="L345" s="51"/>
      <c r="M345" s="51"/>
    </row>
    <row r="346" spans="1:16" s="28" customFormat="1">
      <c r="A346" s="84"/>
      <c r="B346" s="77"/>
      <c r="C346" s="130" t="s">
        <v>21</v>
      </c>
      <c r="D346" s="26" t="s">
        <v>25</v>
      </c>
      <c r="E346" s="99">
        <v>0.70199999999999996</v>
      </c>
      <c r="F346" s="51">
        <f>F341*E346</f>
        <v>105.3</v>
      </c>
      <c r="G346" s="54"/>
      <c r="H346" s="51"/>
      <c r="I346" s="54"/>
      <c r="J346" s="51"/>
      <c r="K346" s="54"/>
      <c r="L346" s="51"/>
      <c r="M346" s="51"/>
    </row>
    <row r="347" spans="1:16" s="13" customFormat="1" ht="15">
      <c r="A347" s="84"/>
      <c r="B347" s="113" t="s">
        <v>131</v>
      </c>
      <c r="C347" s="24" t="s">
        <v>170</v>
      </c>
      <c r="D347" s="22" t="s">
        <v>3</v>
      </c>
      <c r="E347" s="99"/>
      <c r="F347" s="47">
        <f>1.32+F346/1000</f>
        <v>1.4253</v>
      </c>
      <c r="G347" s="47"/>
      <c r="H347" s="51"/>
      <c r="I347" s="47"/>
      <c r="J347" s="51"/>
      <c r="K347" s="47"/>
      <c r="L347" s="51"/>
      <c r="M347" s="51"/>
    </row>
    <row r="348" spans="1:16" s="28" customFormat="1">
      <c r="A348" s="84"/>
      <c r="B348" s="77"/>
      <c r="C348" s="130" t="s">
        <v>158</v>
      </c>
      <c r="D348" s="26" t="s">
        <v>1</v>
      </c>
      <c r="E348" s="99" t="s">
        <v>52</v>
      </c>
      <c r="F348" s="55">
        <v>30</v>
      </c>
      <c r="G348" s="54"/>
      <c r="H348" s="51"/>
      <c r="I348" s="54"/>
      <c r="J348" s="51"/>
      <c r="K348" s="54"/>
      <c r="L348" s="51"/>
      <c r="M348" s="51"/>
    </row>
    <row r="349" spans="1:16" s="13" customFormat="1" ht="15">
      <c r="A349" s="84"/>
      <c r="B349" s="113" t="s">
        <v>131</v>
      </c>
      <c r="C349" s="24" t="s">
        <v>215</v>
      </c>
      <c r="D349" s="22" t="s">
        <v>3</v>
      </c>
      <c r="E349" s="50"/>
      <c r="F349" s="47">
        <f>F348*2.5</f>
        <v>75</v>
      </c>
      <c r="G349" s="47"/>
      <c r="H349" s="51"/>
      <c r="I349" s="47"/>
      <c r="J349" s="51"/>
      <c r="K349" s="47"/>
      <c r="L349" s="51"/>
      <c r="M349" s="51"/>
    </row>
    <row r="350" spans="1:16" s="28" customFormat="1" ht="30">
      <c r="A350" s="84">
        <v>8</v>
      </c>
      <c r="B350" s="177" t="s">
        <v>54</v>
      </c>
      <c r="C350" s="87" t="s">
        <v>16</v>
      </c>
      <c r="D350" s="26" t="s">
        <v>1</v>
      </c>
      <c r="E350" s="47"/>
      <c r="F350" s="56">
        <v>32</v>
      </c>
      <c r="G350" s="54"/>
      <c r="H350" s="51"/>
      <c r="I350" s="54"/>
      <c r="J350" s="51"/>
      <c r="K350" s="54"/>
      <c r="L350" s="51"/>
      <c r="M350" s="51"/>
    </row>
    <row r="351" spans="1:16" s="28" customFormat="1">
      <c r="A351" s="84"/>
      <c r="B351" s="177"/>
      <c r="C351" s="133" t="s">
        <v>29</v>
      </c>
      <c r="D351" s="26" t="s">
        <v>30</v>
      </c>
      <c r="E351" s="47">
        <v>0.83</v>
      </c>
      <c r="F351" s="55">
        <f>F350*E351</f>
        <v>26.56</v>
      </c>
      <c r="G351" s="54"/>
      <c r="H351" s="51"/>
      <c r="I351" s="54"/>
      <c r="J351" s="51"/>
      <c r="K351" s="54"/>
      <c r="L351" s="51"/>
      <c r="M351" s="51"/>
    </row>
    <row r="352" spans="1:16" s="28" customFormat="1" ht="30">
      <c r="A352" s="84">
        <v>9</v>
      </c>
      <c r="B352" s="77"/>
      <c r="C352" s="87" t="s">
        <v>193</v>
      </c>
      <c r="D352" s="26" t="s">
        <v>3</v>
      </c>
      <c r="E352" s="47"/>
      <c r="F352" s="56">
        <f>F350*1.8</f>
        <v>57.6</v>
      </c>
      <c r="G352" s="54"/>
      <c r="H352" s="51"/>
      <c r="I352" s="54"/>
      <c r="J352" s="51"/>
      <c r="K352" s="143"/>
      <c r="L352" s="51"/>
      <c r="M352" s="51"/>
    </row>
    <row r="353" spans="1:13" s="10" customFormat="1">
      <c r="A353" s="85"/>
      <c r="B353" s="11"/>
      <c r="C353" s="87" t="s">
        <v>20</v>
      </c>
      <c r="D353" s="32"/>
      <c r="E353" s="65"/>
      <c r="F353" s="53"/>
      <c r="G353" s="154"/>
      <c r="H353" s="51"/>
      <c r="I353" s="154"/>
      <c r="J353" s="51"/>
      <c r="K353" s="154"/>
      <c r="L353" s="51"/>
      <c r="M353" s="53"/>
    </row>
    <row r="354" spans="1:13" s="13" customFormat="1" ht="15">
      <c r="A354" s="111"/>
      <c r="B354" s="113"/>
      <c r="C354" s="158" t="s">
        <v>171</v>
      </c>
      <c r="D354" s="22" t="s">
        <v>24</v>
      </c>
      <c r="E354" s="50"/>
      <c r="F354" s="47">
        <v>2</v>
      </c>
      <c r="G354" s="47"/>
      <c r="H354" s="51"/>
      <c r="I354" s="47"/>
      <c r="J354" s="51"/>
      <c r="K354" s="47"/>
      <c r="L354" s="51"/>
      <c r="M354" s="51"/>
    </row>
    <row r="355" spans="1:13" s="13" customFormat="1" ht="15">
      <c r="A355" s="181">
        <v>1</v>
      </c>
      <c r="B355" s="179" t="s">
        <v>159</v>
      </c>
      <c r="C355" s="21" t="s">
        <v>160</v>
      </c>
      <c r="D355" s="22" t="s">
        <v>5</v>
      </c>
      <c r="E355" s="63"/>
      <c r="F355" s="64">
        <v>90</v>
      </c>
      <c r="G355" s="52"/>
      <c r="H355" s="51"/>
      <c r="I355" s="52"/>
      <c r="J355" s="51"/>
      <c r="K355" s="52"/>
      <c r="L355" s="51"/>
      <c r="M355" s="51"/>
    </row>
    <row r="356" spans="1:13" s="13" customFormat="1" ht="15">
      <c r="A356" s="182"/>
      <c r="B356" s="180"/>
      <c r="C356" s="24" t="s">
        <v>49</v>
      </c>
      <c r="D356" s="22" t="s">
        <v>30</v>
      </c>
      <c r="E356" s="50">
        <v>6.6000000000000003E-2</v>
      </c>
      <c r="F356" s="47">
        <f>F355*E356</f>
        <v>5.94</v>
      </c>
      <c r="G356" s="52"/>
      <c r="H356" s="51"/>
      <c r="I356" s="52"/>
      <c r="J356" s="51"/>
      <c r="K356" s="52"/>
      <c r="L356" s="51"/>
      <c r="M356" s="51"/>
    </row>
    <row r="357" spans="1:13" s="13" customFormat="1" ht="15">
      <c r="A357" s="182"/>
      <c r="B357" s="180"/>
      <c r="C357" s="24" t="s">
        <v>68</v>
      </c>
      <c r="D357" s="22" t="s">
        <v>15</v>
      </c>
      <c r="E357" s="47">
        <v>2.7000000000000001E-3</v>
      </c>
      <c r="F357" s="49">
        <f>F355*E357</f>
        <v>0.24300000000000002</v>
      </c>
      <c r="G357" s="47"/>
      <c r="H357" s="51"/>
      <c r="I357" s="47"/>
      <c r="J357" s="51"/>
      <c r="K357" s="47"/>
      <c r="L357" s="51"/>
      <c r="M357" s="51"/>
    </row>
    <row r="358" spans="1:13" s="13" customFormat="1" ht="15">
      <c r="A358" s="182"/>
      <c r="B358" s="180"/>
      <c r="C358" s="24" t="s">
        <v>80</v>
      </c>
      <c r="D358" s="22" t="s">
        <v>15</v>
      </c>
      <c r="E358" s="47">
        <v>3.49E-2</v>
      </c>
      <c r="F358" s="47">
        <f>F355*E358</f>
        <v>3.141</v>
      </c>
      <c r="G358" s="47"/>
      <c r="H358" s="51"/>
      <c r="I358" s="47"/>
      <c r="J358" s="51"/>
      <c r="K358" s="47"/>
      <c r="L358" s="51"/>
      <c r="M358" s="51"/>
    </row>
    <row r="359" spans="1:13" s="13" customFormat="1" ht="15">
      <c r="A359" s="181">
        <v>2</v>
      </c>
      <c r="B359" s="179" t="s">
        <v>161</v>
      </c>
      <c r="C359" s="21" t="s">
        <v>162</v>
      </c>
      <c r="D359" s="22" t="s">
        <v>5</v>
      </c>
      <c r="E359" s="47"/>
      <c r="F359" s="65">
        <v>90</v>
      </c>
      <c r="G359" s="47"/>
      <c r="H359" s="51"/>
      <c r="I359" s="47"/>
      <c r="J359" s="51"/>
      <c r="K359" s="47"/>
      <c r="L359" s="51"/>
      <c r="M359" s="51"/>
    </row>
    <row r="360" spans="1:13" s="13" customFormat="1" ht="15">
      <c r="A360" s="182"/>
      <c r="B360" s="180"/>
      <c r="C360" s="24" t="s">
        <v>49</v>
      </c>
      <c r="D360" s="22" t="s">
        <v>30</v>
      </c>
      <c r="E360" s="47">
        <v>0.11</v>
      </c>
      <c r="F360" s="47">
        <f>F359*E360</f>
        <v>9.9</v>
      </c>
      <c r="G360" s="47"/>
      <c r="H360" s="51"/>
      <c r="I360" s="47"/>
      <c r="J360" s="51"/>
      <c r="K360" s="47"/>
      <c r="L360" s="51"/>
      <c r="M360" s="51"/>
    </row>
    <row r="361" spans="1:13" s="13" customFormat="1" ht="15">
      <c r="A361" s="182"/>
      <c r="B361" s="180"/>
      <c r="C361" s="24" t="s">
        <v>68</v>
      </c>
      <c r="D361" s="22" t="s">
        <v>15</v>
      </c>
      <c r="E361" s="47">
        <v>2.7000000000000001E-3</v>
      </c>
      <c r="F361" s="47">
        <f>F359*E361</f>
        <v>0.24300000000000002</v>
      </c>
      <c r="G361" s="47"/>
      <c r="H361" s="51"/>
      <c r="I361" s="47"/>
      <c r="J361" s="51"/>
      <c r="K361" s="47"/>
      <c r="L361" s="51"/>
      <c r="M361" s="51"/>
    </row>
    <row r="362" spans="1:13" s="13" customFormat="1" ht="15">
      <c r="A362" s="182"/>
      <c r="B362" s="180"/>
      <c r="C362" s="24" t="s">
        <v>80</v>
      </c>
      <c r="D362" s="22" t="s">
        <v>15</v>
      </c>
      <c r="E362" s="47">
        <v>3.49E-2</v>
      </c>
      <c r="F362" s="49">
        <f>F359*E362</f>
        <v>3.141</v>
      </c>
      <c r="G362" s="47"/>
      <c r="H362" s="51"/>
      <c r="I362" s="47"/>
      <c r="J362" s="51"/>
      <c r="K362" s="47"/>
      <c r="L362" s="51"/>
      <c r="M362" s="51"/>
    </row>
    <row r="363" spans="1:13" s="13" customFormat="1" ht="30">
      <c r="A363" s="181">
        <v>3</v>
      </c>
      <c r="B363" s="179" t="s">
        <v>163</v>
      </c>
      <c r="C363" s="21" t="s">
        <v>172</v>
      </c>
      <c r="D363" s="22" t="s">
        <v>0</v>
      </c>
      <c r="E363" s="47"/>
      <c r="F363" s="65">
        <v>2</v>
      </c>
      <c r="G363" s="47"/>
      <c r="H363" s="51"/>
      <c r="I363" s="47"/>
      <c r="J363" s="51"/>
      <c r="K363" s="47"/>
      <c r="L363" s="51"/>
      <c r="M363" s="51"/>
    </row>
    <row r="364" spans="1:13" s="13" customFormat="1" ht="15">
      <c r="A364" s="182"/>
      <c r="B364" s="180"/>
      <c r="C364" s="24" t="s">
        <v>29</v>
      </c>
      <c r="D364" s="22" t="s">
        <v>30</v>
      </c>
      <c r="E364" s="47">
        <v>1.24</v>
      </c>
      <c r="F364" s="47">
        <f>F363*E364</f>
        <v>2.48</v>
      </c>
      <c r="G364" s="47"/>
      <c r="H364" s="51"/>
      <c r="I364" s="47"/>
      <c r="J364" s="51"/>
      <c r="K364" s="47"/>
      <c r="L364" s="51"/>
      <c r="M364" s="51"/>
    </row>
    <row r="365" spans="1:13" s="13" customFormat="1" ht="15">
      <c r="A365" s="182"/>
      <c r="B365" s="180"/>
      <c r="C365" s="24" t="s">
        <v>42</v>
      </c>
      <c r="D365" s="22" t="s">
        <v>43</v>
      </c>
      <c r="E365" s="63">
        <v>0.68</v>
      </c>
      <c r="F365" s="66">
        <f>F363*E365</f>
        <v>1.36</v>
      </c>
      <c r="G365" s="52"/>
      <c r="H365" s="51"/>
      <c r="I365" s="52"/>
      <c r="J365" s="51"/>
      <c r="K365" s="52"/>
      <c r="L365" s="51"/>
      <c r="M365" s="51"/>
    </row>
    <row r="366" spans="1:13" s="13" customFormat="1" ht="15">
      <c r="A366" s="182"/>
      <c r="B366" s="180"/>
      <c r="C366" s="24" t="s">
        <v>164</v>
      </c>
      <c r="D366" s="22" t="s">
        <v>43</v>
      </c>
      <c r="E366" s="50">
        <v>0.72</v>
      </c>
      <c r="F366" s="47">
        <f>F363*E366</f>
        <v>1.44</v>
      </c>
      <c r="G366" s="52"/>
      <c r="H366" s="51"/>
      <c r="I366" s="52"/>
      <c r="J366" s="51"/>
      <c r="K366" s="52"/>
      <c r="L366" s="51"/>
      <c r="M366" s="51"/>
    </row>
    <row r="367" spans="1:13" s="13" customFormat="1" ht="15">
      <c r="A367" s="181">
        <v>4</v>
      </c>
      <c r="B367" s="179" t="s">
        <v>165</v>
      </c>
      <c r="C367" s="21" t="s">
        <v>173</v>
      </c>
      <c r="D367" s="22" t="s">
        <v>0</v>
      </c>
      <c r="E367" s="47"/>
      <c r="F367" s="65">
        <v>2</v>
      </c>
      <c r="G367" s="47"/>
      <c r="H367" s="51"/>
      <c r="I367" s="47"/>
      <c r="J367" s="51"/>
      <c r="K367" s="47"/>
      <c r="L367" s="51"/>
      <c r="M367" s="51"/>
    </row>
    <row r="368" spans="1:13" s="13" customFormat="1" ht="15">
      <c r="A368" s="182"/>
      <c r="B368" s="180"/>
      <c r="C368" s="24" t="s">
        <v>29</v>
      </c>
      <c r="D368" s="22" t="s">
        <v>30</v>
      </c>
      <c r="E368" s="47">
        <v>2.52</v>
      </c>
      <c r="F368" s="47">
        <f>F367*E368</f>
        <v>5.04</v>
      </c>
      <c r="G368" s="47"/>
      <c r="H368" s="51"/>
      <c r="I368" s="47"/>
      <c r="J368" s="51"/>
      <c r="K368" s="47"/>
      <c r="L368" s="51"/>
      <c r="M368" s="51"/>
    </row>
    <row r="369" spans="1:13" s="13" customFormat="1" ht="15">
      <c r="A369" s="182"/>
      <c r="B369" s="180"/>
      <c r="C369" s="24" t="s">
        <v>166</v>
      </c>
      <c r="D369" s="22" t="s">
        <v>30</v>
      </c>
      <c r="E369" s="47">
        <v>1.2</v>
      </c>
      <c r="F369" s="47">
        <f>F367*E369</f>
        <v>2.4</v>
      </c>
      <c r="G369" s="47"/>
      <c r="H369" s="51"/>
      <c r="I369" s="47"/>
      <c r="J369" s="51"/>
      <c r="K369" s="47"/>
      <c r="L369" s="51"/>
      <c r="M369" s="51"/>
    </row>
    <row r="370" spans="1:13" s="13" customFormat="1" ht="15">
      <c r="A370" s="182"/>
      <c r="B370" s="180"/>
      <c r="C370" s="24" t="s">
        <v>141</v>
      </c>
      <c r="D370" s="22" t="s">
        <v>2</v>
      </c>
      <c r="E370" s="47">
        <v>1.02</v>
      </c>
      <c r="F370" s="47">
        <f>F367*0.04*1.02</f>
        <v>8.1600000000000006E-2</v>
      </c>
      <c r="G370" s="47"/>
      <c r="H370" s="51"/>
      <c r="I370" s="47"/>
      <c r="J370" s="51"/>
      <c r="K370" s="47"/>
      <c r="L370" s="51"/>
      <c r="M370" s="51"/>
    </row>
    <row r="371" spans="1:13" s="10" customFormat="1">
      <c r="A371" s="85"/>
      <c r="B371" s="76"/>
      <c r="C371" s="87" t="s">
        <v>22</v>
      </c>
      <c r="D371" s="32"/>
      <c r="E371" s="65"/>
      <c r="F371" s="53"/>
      <c r="G371" s="154"/>
      <c r="H371" s="154"/>
      <c r="I371" s="131"/>
      <c r="J371" s="154"/>
      <c r="K371" s="154"/>
      <c r="L371" s="154"/>
      <c r="M371" s="53"/>
    </row>
    <row r="372" spans="1:13" s="163" customFormat="1" ht="18">
      <c r="A372" s="159"/>
      <c r="B372" s="160"/>
      <c r="C372" s="161" t="s">
        <v>169</v>
      </c>
      <c r="D372" s="76" t="s">
        <v>15</v>
      </c>
      <c r="E372" s="162"/>
      <c r="F372" s="51"/>
      <c r="G372" s="54"/>
      <c r="H372" s="54"/>
      <c r="I372" s="154"/>
      <c r="J372" s="54"/>
      <c r="K372" s="54"/>
      <c r="L372" s="54"/>
      <c r="M372" s="53"/>
    </row>
    <row r="373" spans="1:13" s="163" customFormat="1" ht="18">
      <c r="A373" s="128"/>
      <c r="B373" s="123"/>
      <c r="C373" s="164" t="s">
        <v>11</v>
      </c>
      <c r="D373" s="165">
        <v>0.1</v>
      </c>
      <c r="E373" s="166"/>
      <c r="F373" s="56"/>
      <c r="G373" s="54"/>
      <c r="H373" s="54"/>
      <c r="I373" s="54"/>
      <c r="J373" s="54"/>
      <c r="K373" s="54"/>
      <c r="L373" s="54"/>
      <c r="M373" s="53"/>
    </row>
    <row r="374" spans="1:13" s="163" customFormat="1" ht="18">
      <c r="A374" s="128"/>
      <c r="B374" s="123"/>
      <c r="C374" s="164" t="s">
        <v>9</v>
      </c>
      <c r="D374" s="167" t="s">
        <v>15</v>
      </c>
      <c r="E374" s="168"/>
      <c r="F374" s="56"/>
      <c r="G374" s="54"/>
      <c r="H374" s="54"/>
      <c r="I374" s="54"/>
      <c r="J374" s="54"/>
      <c r="K374" s="54"/>
      <c r="L374" s="54"/>
      <c r="M374" s="53"/>
    </row>
    <row r="375" spans="1:13" s="163" customFormat="1" ht="18">
      <c r="A375" s="128"/>
      <c r="B375" s="123"/>
      <c r="C375" s="164" t="s">
        <v>12</v>
      </c>
      <c r="D375" s="165">
        <v>0.08</v>
      </c>
      <c r="E375" s="166"/>
      <c r="F375" s="56"/>
      <c r="G375" s="54"/>
      <c r="H375" s="54"/>
      <c r="I375" s="54"/>
      <c r="J375" s="54"/>
      <c r="K375" s="54"/>
      <c r="L375" s="54"/>
      <c r="M375" s="53"/>
    </row>
    <row r="376" spans="1:13" s="163" customFormat="1" ht="18">
      <c r="A376" s="128"/>
      <c r="B376" s="123"/>
      <c r="C376" s="164" t="s">
        <v>9</v>
      </c>
      <c r="D376" s="167" t="s">
        <v>15</v>
      </c>
      <c r="E376" s="168"/>
      <c r="F376" s="56"/>
      <c r="G376" s="54"/>
      <c r="H376" s="54"/>
      <c r="I376" s="54"/>
      <c r="J376" s="54"/>
      <c r="K376" s="54"/>
      <c r="L376" s="54"/>
      <c r="M376" s="53"/>
    </row>
    <row r="377" spans="1:13" s="163" customFormat="1" ht="18">
      <c r="A377" s="128"/>
      <c r="B377" s="123"/>
      <c r="C377" s="164" t="s">
        <v>13</v>
      </c>
      <c r="D377" s="169">
        <v>0.03</v>
      </c>
      <c r="E377" s="170"/>
      <c r="F377" s="56"/>
      <c r="G377" s="54"/>
      <c r="H377" s="54"/>
      <c r="I377" s="54"/>
      <c r="J377" s="54"/>
      <c r="K377" s="54"/>
      <c r="L377" s="54"/>
      <c r="M377" s="53"/>
    </row>
    <row r="378" spans="1:13" s="171" customFormat="1" ht="18">
      <c r="A378" s="128"/>
      <c r="B378" s="123"/>
      <c r="C378" s="164" t="s">
        <v>9</v>
      </c>
      <c r="D378" s="167" t="s">
        <v>15</v>
      </c>
      <c r="E378" s="168"/>
      <c r="F378" s="56"/>
      <c r="G378" s="131"/>
      <c r="H378" s="131"/>
      <c r="I378" s="54"/>
      <c r="J378" s="131"/>
      <c r="K378" s="131"/>
      <c r="L378" s="131"/>
      <c r="M378" s="53"/>
    </row>
    <row r="379" spans="1:13" s="171" customFormat="1" ht="18">
      <c r="A379" s="128"/>
      <c r="B379" s="123"/>
      <c r="C379" s="164" t="s">
        <v>14</v>
      </c>
      <c r="D379" s="169">
        <v>0.18</v>
      </c>
      <c r="E379" s="170"/>
      <c r="F379" s="56"/>
      <c r="G379" s="131"/>
      <c r="H379" s="131"/>
      <c r="I379" s="131"/>
      <c r="J379" s="131"/>
      <c r="K379" s="131"/>
      <c r="L379" s="131"/>
      <c r="M379" s="53"/>
    </row>
    <row r="380" spans="1:13" s="163" customFormat="1" ht="18">
      <c r="A380" s="128"/>
      <c r="B380" s="123"/>
      <c r="C380" s="164" t="s">
        <v>9</v>
      </c>
      <c r="D380" s="167" t="s">
        <v>15</v>
      </c>
      <c r="E380" s="168"/>
      <c r="F380" s="56"/>
      <c r="G380" s="54"/>
      <c r="H380" s="54"/>
      <c r="I380" s="131"/>
      <c r="J380" s="54"/>
      <c r="K380" s="54"/>
      <c r="L380" s="54"/>
      <c r="M380" s="53"/>
    </row>
    <row r="381" spans="1:13" s="28" customFormat="1">
      <c r="A381" s="172"/>
      <c r="B381" s="172"/>
      <c r="C381" s="176"/>
      <c r="D381" s="176"/>
      <c r="E381" s="176"/>
      <c r="F381" s="176"/>
      <c r="G381" s="172"/>
      <c r="H381" s="172"/>
      <c r="I381" s="173"/>
      <c r="J381" s="172"/>
      <c r="K381" s="172"/>
      <c r="M381" s="174"/>
    </row>
    <row r="382" spans="1:13">
      <c r="I382" s="172"/>
      <c r="M382" s="174"/>
    </row>
    <row r="383" spans="1:13"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</row>
  </sheetData>
  <mergeCells count="103">
    <mergeCell ref="B1:C1"/>
    <mergeCell ref="A367:A370"/>
    <mergeCell ref="B367:B370"/>
    <mergeCell ref="A355:A358"/>
    <mergeCell ref="B355:B358"/>
    <mergeCell ref="A359:A362"/>
    <mergeCell ref="B359:B362"/>
    <mergeCell ref="A363:A366"/>
    <mergeCell ref="B363:B366"/>
    <mergeCell ref="C232:F232"/>
    <mergeCell ref="A285:A287"/>
    <mergeCell ref="B285:B287"/>
    <mergeCell ref="C280:L280"/>
    <mergeCell ref="B334:B335"/>
    <mergeCell ref="A233:A235"/>
    <mergeCell ref="A236:A237"/>
    <mergeCell ref="B236:B237"/>
    <mergeCell ref="B233:B235"/>
    <mergeCell ref="B266:B268"/>
    <mergeCell ref="B249:B253"/>
    <mergeCell ref="B255:B262"/>
    <mergeCell ref="A271:A277"/>
    <mergeCell ref="A309:A316"/>
    <mergeCell ref="A168:A169"/>
    <mergeCell ref="A176:A185"/>
    <mergeCell ref="B220:B227"/>
    <mergeCell ref="B203:B205"/>
    <mergeCell ref="B186:B188"/>
    <mergeCell ref="B208:B214"/>
    <mergeCell ref="B216:B219"/>
    <mergeCell ref="B191:B193"/>
    <mergeCell ref="A220:A227"/>
    <mergeCell ref="A208:A215"/>
    <mergeCell ref="A216:A219"/>
    <mergeCell ref="A195:A201"/>
    <mergeCell ref="B195:B201"/>
    <mergeCell ref="B176:B184"/>
    <mergeCell ref="B168:B169"/>
    <mergeCell ref="B170:B174"/>
    <mergeCell ref="B118:B120"/>
    <mergeCell ref="B86:B88"/>
    <mergeCell ref="B89:B91"/>
    <mergeCell ref="B130:B133"/>
    <mergeCell ref="A155:A164"/>
    <mergeCell ref="B155:B163"/>
    <mergeCell ref="A109:A112"/>
    <mergeCell ref="B109:B112"/>
    <mergeCell ref="A147:A148"/>
    <mergeCell ref="B147:B148"/>
    <mergeCell ref="A149:A154"/>
    <mergeCell ref="B149:B153"/>
    <mergeCell ref="A101:A108"/>
    <mergeCell ref="B101:B107"/>
    <mergeCell ref="A122:A128"/>
    <mergeCell ref="B122:B128"/>
    <mergeCell ref="A170:A175"/>
    <mergeCell ref="A2:M2"/>
    <mergeCell ref="M4:M5"/>
    <mergeCell ref="E4:F4"/>
    <mergeCell ref="G4:H4"/>
    <mergeCell ref="I4:J4"/>
    <mergeCell ref="K4:L4"/>
    <mergeCell ref="A4:A5"/>
    <mergeCell ref="C4:C5"/>
    <mergeCell ref="D4:D5"/>
    <mergeCell ref="B4:B5"/>
    <mergeCell ref="B3:D3"/>
    <mergeCell ref="J3:M3"/>
    <mergeCell ref="A8:A9"/>
    <mergeCell ref="B8:B9"/>
    <mergeCell ref="A18:A26"/>
    <mergeCell ref="B18:B25"/>
    <mergeCell ref="B13:B15"/>
    <mergeCell ref="A138:A144"/>
    <mergeCell ref="B138:B144"/>
    <mergeCell ref="A93:A99"/>
    <mergeCell ref="B93:B99"/>
    <mergeCell ref="B33:B37"/>
    <mergeCell ref="B48:B53"/>
    <mergeCell ref="A130:A133"/>
    <mergeCell ref="B134:B136"/>
    <mergeCell ref="A56:A68"/>
    <mergeCell ref="B56:B66"/>
    <mergeCell ref="A114:A117"/>
    <mergeCell ref="B114:B117"/>
    <mergeCell ref="B27:B29"/>
    <mergeCell ref="A38:A47"/>
    <mergeCell ref="B38:B47"/>
    <mergeCell ref="A74:A81"/>
    <mergeCell ref="B74:B81"/>
    <mergeCell ref="C383:L383"/>
    <mergeCell ref="C381:F381"/>
    <mergeCell ref="B283:B284"/>
    <mergeCell ref="B332:B333"/>
    <mergeCell ref="B337:B339"/>
    <mergeCell ref="B288:B289"/>
    <mergeCell ref="B295:B302"/>
    <mergeCell ref="B291:B293"/>
    <mergeCell ref="B303:B307"/>
    <mergeCell ref="B317:B318"/>
    <mergeCell ref="B350:B351"/>
    <mergeCell ref="B319:B323"/>
    <mergeCell ref="B309:B316"/>
  </mergeCells>
  <conditionalFormatting sqref="D130 H326:H327 J326:J327 L326:M327 L348:M348 J348 H348 M84:M91 M101:M108 I38:I46 K38:K46 H203:H205 J203:J205 L203:M205 L220:M230 J220:J230 H220:H230 L130:M136 J130:J136 H130:H136 L332:M333 J332:J333 H332:H333 H281:H293 J283:J293 L283:M293 H337:H339 J337:J339 L337:M339 L344:M346 J344:J346 H344:H346 H350:H370 J350:J370 L350:L370 M350:M352 H233:H243 J233:J243 L233:M243 L249:M262 J249:J262 H249:H262 L271:M277 J271:J277 H271:H277 L207:M207 J207 H207 L341:M342 J341:J342 H341:H342 H138:H144 J138:J144 L138:M144 M93:M99 L122:M128 J122:J128 H122:H128 L146:M164 J146:J164 H146:H164 L295:M308 J295:J308 H295:H308 H18:H53 J18:J53 L18:M53 H114:H120 J114:J120 L114:L120 M113:M120 H317:H324 J317:J324 L317:M323 H79:M81 B129 D129:M129">
    <cfRule type="cellIs" dxfId="249" priority="300" operator="equal">
      <formula>0</formula>
    </cfRule>
  </conditionalFormatting>
  <conditionalFormatting sqref="A93:C93 C94:G96 I93:I96 K93:K96 E93:G93">
    <cfRule type="cellIs" dxfId="248" priority="310" operator="equal">
      <formula>0</formula>
    </cfRule>
  </conditionalFormatting>
  <conditionalFormatting sqref="C97:G98 I97:I99 K97:K99 C99 E99:G99">
    <cfRule type="cellIs" dxfId="247" priority="311" operator="equal">
      <formula>0</formula>
    </cfRule>
  </conditionalFormatting>
  <conditionalFormatting sqref="D93">
    <cfRule type="cellIs" dxfId="246" priority="308" operator="equal">
      <formula>0</formula>
    </cfRule>
  </conditionalFormatting>
  <conditionalFormatting sqref="D99">
    <cfRule type="cellIs" dxfId="245" priority="307" operator="equal">
      <formula>0</formula>
    </cfRule>
  </conditionalFormatting>
  <conditionalFormatting sqref="A130 I130 K130 C130 E130:G130">
    <cfRule type="cellIs" dxfId="244" priority="305" operator="equal">
      <formula>0</formula>
    </cfRule>
  </conditionalFormatting>
  <conditionalFormatting sqref="C131:G133 I131:I133 K131:K133">
    <cfRule type="cellIs" dxfId="243" priority="303" operator="equal">
      <formula>0</formula>
    </cfRule>
  </conditionalFormatting>
  <conditionalFormatting sqref="B130">
    <cfRule type="cellIs" dxfId="242" priority="301" operator="equal">
      <formula>0</formula>
    </cfRule>
  </conditionalFormatting>
  <conditionalFormatting sqref="D142">
    <cfRule type="cellIs" dxfId="241" priority="289" operator="equal">
      <formula>0</formula>
    </cfRule>
  </conditionalFormatting>
  <conditionalFormatting sqref="A138 I138 K138 C138 E138:G138">
    <cfRule type="cellIs" dxfId="240" priority="296" operator="equal">
      <formula>0</formula>
    </cfRule>
  </conditionalFormatting>
  <conditionalFormatting sqref="C142 I142 K142 E142:G142">
    <cfRule type="cellIs" dxfId="239" priority="297" operator="equal">
      <formula>0</formula>
    </cfRule>
  </conditionalFormatting>
  <conditionalFormatting sqref="C139:G141 I139:I141 K139:K141">
    <cfRule type="cellIs" dxfId="238" priority="294" operator="equal">
      <formula>0</formula>
    </cfRule>
  </conditionalFormatting>
  <conditionalFormatting sqref="C143:G143 I143:I144 K143:K144 C144 E144:G144 E146:G146 K146 I146">
    <cfRule type="cellIs" dxfId="237" priority="293" operator="equal">
      <formula>0</formula>
    </cfRule>
  </conditionalFormatting>
  <conditionalFormatting sqref="B138">
    <cfRule type="cellIs" dxfId="236" priority="292" operator="equal">
      <formula>0</formula>
    </cfRule>
  </conditionalFormatting>
  <conditionalFormatting sqref="D138">
    <cfRule type="cellIs" dxfId="235" priority="291" operator="equal">
      <formula>0</formula>
    </cfRule>
  </conditionalFormatting>
  <conditionalFormatting sqref="D144 D146">
    <cfRule type="cellIs" dxfId="234" priority="290" operator="equal">
      <formula>0</formula>
    </cfRule>
  </conditionalFormatting>
  <conditionalFormatting sqref="D114">
    <cfRule type="cellIs" dxfId="233" priority="280" operator="equal">
      <formula>0</formula>
    </cfRule>
  </conditionalFormatting>
  <conditionalFormatting sqref="A122:C122 C123:G125 I122:I125 K122:K125 E122:G122">
    <cfRule type="cellIs" dxfId="232" priority="287" operator="equal">
      <formula>0</formula>
    </cfRule>
  </conditionalFormatting>
  <conditionalFormatting sqref="C126:G127 I126:I128 K126:K128 C128 E128:G128">
    <cfRule type="cellIs" dxfId="231" priority="288" operator="equal">
      <formula>0</formula>
    </cfRule>
  </conditionalFormatting>
  <conditionalFormatting sqref="D122">
    <cfRule type="cellIs" dxfId="230" priority="285" operator="equal">
      <formula>0</formula>
    </cfRule>
  </conditionalFormatting>
  <conditionalFormatting sqref="D128">
    <cfRule type="cellIs" dxfId="229" priority="284" operator="equal">
      <formula>0</formula>
    </cfRule>
  </conditionalFormatting>
  <conditionalFormatting sqref="A114:C114 C115:G117 I114:I117 K114:K117 E114:G114">
    <cfRule type="cellIs" dxfId="228" priority="282" operator="equal">
      <formula>0</formula>
    </cfRule>
  </conditionalFormatting>
  <conditionalFormatting sqref="C107:G107 I107 K107">
    <cfRule type="cellIs" dxfId="227" priority="267" operator="equal">
      <formula>0</formula>
    </cfRule>
  </conditionalFormatting>
  <conditionalFormatting sqref="K227">
    <cfRule type="cellIs" dxfId="226" priority="271" operator="equal">
      <formula>0</formula>
    </cfRule>
  </conditionalFormatting>
  <conditionalFormatting sqref="A220:G226 K220:K226 A227:B227 D227:G227 I220:I227">
    <cfRule type="cellIs" dxfId="225" priority="273" operator="equal">
      <formula>0</formula>
    </cfRule>
  </conditionalFormatting>
  <conditionalFormatting sqref="C227">
    <cfRule type="cellIs" dxfId="224" priority="272" operator="equal">
      <formula>0</formula>
    </cfRule>
  </conditionalFormatting>
  <conditionalFormatting sqref="C101:G106 I101:I106 K101:K106">
    <cfRule type="cellIs" dxfId="223" priority="265" operator="equal">
      <formula>0</formula>
    </cfRule>
  </conditionalFormatting>
  <conditionalFormatting sqref="D108:G108 I108 K108">
    <cfRule type="cellIs" dxfId="222" priority="266" operator="equal">
      <formula>0</formula>
    </cfRule>
  </conditionalFormatting>
  <conditionalFormatting sqref="A101:B101">
    <cfRule type="cellIs" dxfId="221" priority="268" operator="equal">
      <formula>0</formula>
    </cfRule>
  </conditionalFormatting>
  <conditionalFormatting sqref="B108">
    <cfRule type="cellIs" dxfId="220" priority="269" operator="equal">
      <formula>0</formula>
    </cfRule>
  </conditionalFormatting>
  <conditionalFormatting sqref="C108">
    <cfRule type="cellIs" dxfId="219" priority="270" operator="equal">
      <formula>0</formula>
    </cfRule>
  </conditionalFormatting>
  <conditionalFormatting sqref="H8:H10 J8:J10 L8:M10">
    <cfRule type="cellIs" dxfId="218" priority="262" operator="equal">
      <formula>0</formula>
    </cfRule>
  </conditionalFormatting>
  <conditionalFormatting sqref="A8:G9 I8:I9 K8:K9">
    <cfRule type="cellIs" dxfId="217" priority="263" operator="equal">
      <formula>0</formula>
    </cfRule>
  </conditionalFormatting>
  <conditionalFormatting sqref="C148:G148 A147:G147 C150:G153 I150:I153 I147:I148 K147:K148 K150:K153">
    <cfRule type="cellIs" dxfId="216" priority="247" operator="equal">
      <formula>0</formula>
    </cfRule>
  </conditionalFormatting>
  <conditionalFormatting sqref="D285 I276:I277 K276:K277 C276:G277">
    <cfRule type="cellIs" dxfId="215" priority="259" operator="equal">
      <formula>0</formula>
    </cfRule>
  </conditionalFormatting>
  <conditionalFormatting sqref="C286:G286 I286 K286">
    <cfRule type="cellIs" dxfId="214" priority="258" operator="equal">
      <formula>0</formula>
    </cfRule>
  </conditionalFormatting>
  <conditionalFormatting sqref="I285 K285 A285:C285 E285 G285">
    <cfRule type="cellIs" dxfId="213" priority="260" operator="equal">
      <formula>0</formula>
    </cfRule>
  </conditionalFormatting>
  <conditionalFormatting sqref="F285">
    <cfRule type="cellIs" dxfId="212" priority="257" operator="equal">
      <formula>0</formula>
    </cfRule>
  </conditionalFormatting>
  <conditionalFormatting sqref="C287:G287 I287 K287">
    <cfRule type="cellIs" dxfId="211" priority="256" operator="equal">
      <formula>0</formula>
    </cfRule>
  </conditionalFormatting>
  <conditionalFormatting sqref="K164">
    <cfRule type="cellIs" dxfId="210" priority="250" operator="equal">
      <formula>0</formula>
    </cfRule>
  </conditionalFormatting>
  <conditionalFormatting sqref="A155:G155 D158:G158 C156:G157 I155:I158 K155:K158">
    <cfRule type="cellIs" dxfId="209" priority="251" operator="equal">
      <formula>0</formula>
    </cfRule>
  </conditionalFormatting>
  <conditionalFormatting sqref="B164">
    <cfRule type="cellIs" dxfId="208" priority="252" operator="equal">
      <formula>0</formula>
    </cfRule>
  </conditionalFormatting>
  <conditionalFormatting sqref="C158">
    <cfRule type="cellIs" dxfId="207" priority="253" operator="equal">
      <formula>0</formula>
    </cfRule>
  </conditionalFormatting>
  <conditionalFormatting sqref="K159:K163 I159:I164 C159:G164">
    <cfRule type="cellIs" dxfId="206" priority="254" operator="equal">
      <formula>0</formula>
    </cfRule>
  </conditionalFormatting>
  <conditionalFormatting sqref="K60:K64 I60:I64 C60:G64 C67:G67 I67 K67">
    <cfRule type="cellIs" dxfId="205" priority="243" operator="equal">
      <formula>0</formula>
    </cfRule>
  </conditionalFormatting>
  <conditionalFormatting sqref="A149:D149 B154:G154 I154 I149 K149 K154 F149:G149">
    <cfRule type="cellIs" dxfId="204" priority="248" operator="equal">
      <formula>0</formula>
    </cfRule>
  </conditionalFormatting>
  <conditionalFormatting sqref="C237:G237 A233:G233 A236:G236 C234:G235 I233:I237 K233:K237">
    <cfRule type="cellIs" dxfId="203" priority="245" operator="equal">
      <formula>0</formula>
    </cfRule>
  </conditionalFormatting>
  <conditionalFormatting sqref="L56:M56 H56:H72 J56:J72 M57:M68 L57:L72 L74:L77 J74:J77 H74:H77">
    <cfRule type="cellIs" dxfId="202" priority="244" operator="equal">
      <formula>0</formula>
    </cfRule>
  </conditionalFormatting>
  <conditionalFormatting sqref="B67">
    <cfRule type="cellIs" dxfId="201" priority="241" operator="equal">
      <formula>0</formula>
    </cfRule>
  </conditionalFormatting>
  <conditionalFormatting sqref="C59">
    <cfRule type="cellIs" dxfId="200" priority="242" operator="equal">
      <formula>0</formula>
    </cfRule>
  </conditionalFormatting>
  <conditionalFormatting sqref="A56:G56 D59:G59 C57:G58 I56:I59 K56:K59">
    <cfRule type="cellIs" dxfId="199" priority="240" operator="equal">
      <formula>0</formula>
    </cfRule>
  </conditionalFormatting>
  <conditionalFormatting sqref="C68:G68 I68 K68">
    <cfRule type="cellIs" dxfId="198" priority="239" operator="equal">
      <formula>0</formula>
    </cfRule>
  </conditionalFormatting>
  <conditionalFormatting sqref="B68">
    <cfRule type="cellIs" dxfId="197" priority="238" operator="equal">
      <formula>0</formula>
    </cfRule>
  </conditionalFormatting>
  <conditionalFormatting sqref="K66 I66 F66:G66">
    <cfRule type="cellIs" dxfId="196" priority="237" operator="equal">
      <formula>0</formula>
    </cfRule>
  </conditionalFormatting>
  <conditionalFormatting sqref="D66">
    <cfRule type="cellIs" dxfId="195" priority="236" operator="equal">
      <formula>0</formula>
    </cfRule>
  </conditionalFormatting>
  <conditionalFormatting sqref="C66">
    <cfRule type="cellIs" dxfId="194" priority="235" operator="equal">
      <formula>0</formula>
    </cfRule>
  </conditionalFormatting>
  <conditionalFormatting sqref="E66">
    <cfRule type="cellIs" dxfId="193" priority="234" operator="equal">
      <formula>0</formula>
    </cfRule>
  </conditionalFormatting>
  <conditionalFormatting sqref="K65 I65 F65:G65">
    <cfRule type="cellIs" dxfId="192" priority="233" operator="equal">
      <formula>0</formula>
    </cfRule>
  </conditionalFormatting>
  <conditionalFormatting sqref="D65">
    <cfRule type="cellIs" dxfId="191" priority="232" operator="equal">
      <formula>0</formula>
    </cfRule>
  </conditionalFormatting>
  <conditionalFormatting sqref="C65">
    <cfRule type="cellIs" dxfId="190" priority="231" operator="equal">
      <formula>0</formula>
    </cfRule>
  </conditionalFormatting>
  <conditionalFormatting sqref="E65">
    <cfRule type="cellIs" dxfId="189" priority="230" operator="equal">
      <formula>0</formula>
    </cfRule>
  </conditionalFormatting>
  <conditionalFormatting sqref="A38:G38 E42:G42 C42 C43:D43 C40:G41 D39:G39 F43:G43">
    <cfRule type="cellIs" dxfId="188" priority="222" operator="equal">
      <formula>0</formula>
    </cfRule>
  </conditionalFormatting>
  <conditionalFormatting sqref="E45:G45 C45 C46:G46 C44:G44">
    <cfRule type="cellIs" dxfId="187" priority="223" operator="equal">
      <formula>0</formula>
    </cfRule>
  </conditionalFormatting>
  <conditionalFormatting sqref="D45">
    <cfRule type="cellIs" dxfId="186" priority="224" operator="equal">
      <formula>0</formula>
    </cfRule>
  </conditionalFormatting>
  <conditionalFormatting sqref="C39">
    <cfRule type="cellIs" dxfId="185" priority="225" operator="equal">
      <formula>0</formula>
    </cfRule>
  </conditionalFormatting>
  <conditionalFormatting sqref="D42">
    <cfRule type="cellIs" dxfId="184" priority="226" operator="equal">
      <formula>0</formula>
    </cfRule>
  </conditionalFormatting>
  <conditionalFormatting sqref="C47:G47 I47 K47">
    <cfRule type="cellIs" dxfId="183" priority="228" operator="equal">
      <formula>0</formula>
    </cfRule>
  </conditionalFormatting>
  <conditionalFormatting sqref="E43">
    <cfRule type="cellIs" dxfId="182" priority="229" operator="equal">
      <formula>0</formula>
    </cfRule>
  </conditionalFormatting>
  <conditionalFormatting sqref="M74:M77">
    <cfRule type="cellIs" dxfId="181" priority="212" operator="equal">
      <formula>0</formula>
    </cfRule>
  </conditionalFormatting>
  <conditionalFormatting sqref="A74:B74 C76:G77 I74:I77 K74:K77 D75:G75 D74:E74 G74">
    <cfRule type="cellIs" dxfId="180" priority="213" operator="equal">
      <formula>0</formula>
    </cfRule>
  </conditionalFormatting>
  <conditionalFormatting sqref="E80:G80 C80 C81:G81 C79:G79">
    <cfRule type="cellIs" dxfId="179" priority="214" operator="equal">
      <formula>0</formula>
    </cfRule>
  </conditionalFormatting>
  <conditionalFormatting sqref="D80">
    <cfRule type="cellIs" dxfId="178" priority="215" operator="equal">
      <formula>0</formula>
    </cfRule>
  </conditionalFormatting>
  <conditionalFormatting sqref="C75">
    <cfRule type="cellIs" dxfId="177" priority="216" operator="equal">
      <formula>0</formula>
    </cfRule>
  </conditionalFormatting>
  <conditionalFormatting sqref="A18:G18 C19:G20 I18:I20 K18:K20">
    <cfRule type="cellIs" dxfId="176" priority="208" operator="equal">
      <formula>0</formula>
    </cfRule>
  </conditionalFormatting>
  <conditionalFormatting sqref="C23:G26 D21:G22 K21:K25 I21:I26">
    <cfRule type="cellIs" dxfId="175" priority="207" operator="equal">
      <formula>0</formula>
    </cfRule>
  </conditionalFormatting>
  <conditionalFormatting sqref="K26">
    <cfRule type="cellIs" dxfId="174" priority="206" operator="equal">
      <formula>0</formula>
    </cfRule>
  </conditionalFormatting>
  <conditionalFormatting sqref="B26">
    <cfRule type="cellIs" dxfId="173" priority="209" operator="equal">
      <formula>0</formula>
    </cfRule>
  </conditionalFormatting>
  <conditionalFormatting sqref="C21:C22">
    <cfRule type="cellIs" dxfId="172" priority="210" operator="equal">
      <formula>0</formula>
    </cfRule>
  </conditionalFormatting>
  <conditionalFormatting sqref="M354:M370">
    <cfRule type="cellIs" dxfId="171" priority="199" operator="equal">
      <formula>0</formula>
    </cfRule>
  </conditionalFormatting>
  <conditionalFormatting sqref="C362:G364 I362:I364 K362:K364">
    <cfRule type="cellIs" dxfId="170" priority="200" operator="equal">
      <formula>0</formula>
    </cfRule>
  </conditionalFormatting>
  <conditionalFormatting sqref="A367:G367 C368:G370 I367:I370 K367:K370">
    <cfRule type="cellIs" dxfId="169" priority="201" operator="equal">
      <formula>0</formula>
    </cfRule>
  </conditionalFormatting>
  <conditionalFormatting sqref="A355:G355 C356:G356 I355:I356 K355:K356">
    <cfRule type="cellIs" dxfId="168" priority="202" operator="equal">
      <formula>0</formula>
    </cfRule>
  </conditionalFormatting>
  <conditionalFormatting sqref="A359:G359 C357:G358 C360:G361 I357:I361 K357:K361">
    <cfRule type="cellIs" dxfId="167" priority="203" operator="equal">
      <formula>0</formula>
    </cfRule>
  </conditionalFormatting>
  <conditionalFormatting sqref="C365:G366 I365:I366 K365:K366">
    <cfRule type="cellIs" dxfId="166" priority="204" operator="equal">
      <formula>0</formula>
    </cfRule>
  </conditionalFormatting>
  <conditionalFormatting sqref="A354:G354 I354 K354">
    <cfRule type="cellIs" dxfId="165" priority="205" operator="equal">
      <formula>0</formula>
    </cfRule>
  </conditionalFormatting>
  <conditionalFormatting sqref="M69">
    <cfRule type="cellIs" dxfId="164" priority="198" operator="equal">
      <formula>0</formula>
    </cfRule>
  </conditionalFormatting>
  <conditionalFormatting sqref="H84:H91 H101:H108 H93:H99">
    <cfRule type="cellIs" dxfId="163" priority="197" operator="equal">
      <formula>0</formula>
    </cfRule>
  </conditionalFormatting>
  <conditionalFormatting sqref="J84:J91 J101:J108 J93:J99">
    <cfRule type="cellIs" dxfId="162" priority="196" operator="equal">
      <formula>0</formula>
    </cfRule>
  </conditionalFormatting>
  <conditionalFormatting sqref="L84:L91 L101:L108 L93:L99">
    <cfRule type="cellIs" dxfId="161" priority="195" operator="equal">
      <formula>0</formula>
    </cfRule>
  </conditionalFormatting>
  <conditionalFormatting sqref="L231">
    <cfRule type="cellIs" dxfId="160" priority="190" operator="equal">
      <formula>0</formula>
    </cfRule>
  </conditionalFormatting>
  <conditionalFormatting sqref="L232">
    <cfRule type="cellIs" dxfId="159" priority="189" operator="equal">
      <formula>0</formula>
    </cfRule>
  </conditionalFormatting>
  <conditionalFormatting sqref="J281:J282">
    <cfRule type="cellIs" dxfId="158" priority="187" operator="equal">
      <formula>0</formula>
    </cfRule>
  </conditionalFormatting>
  <conditionalFormatting sqref="L281:L282">
    <cfRule type="cellIs" dxfId="157" priority="186" operator="equal">
      <formula>0</formula>
    </cfRule>
  </conditionalFormatting>
  <conditionalFormatting sqref="M281:M282">
    <cfRule type="cellIs" dxfId="156" priority="185" operator="equal">
      <formula>0</formula>
    </cfRule>
  </conditionalFormatting>
  <conditionalFormatting sqref="M371">
    <cfRule type="cellIs" dxfId="155" priority="180" operator="equal">
      <formula>0</formula>
    </cfRule>
  </conditionalFormatting>
  <conditionalFormatting sqref="M353">
    <cfRule type="cellIs" dxfId="154" priority="179" operator="equal">
      <formula>0</formula>
    </cfRule>
  </conditionalFormatting>
  <conditionalFormatting sqref="M324">
    <cfRule type="cellIs" dxfId="153" priority="178" operator="equal">
      <formula>0</formula>
    </cfRule>
  </conditionalFormatting>
  <conditionalFormatting sqref="M279">
    <cfRule type="cellIs" dxfId="152" priority="177" operator="equal">
      <formula>0</formula>
    </cfRule>
  </conditionalFormatting>
  <conditionalFormatting sqref="M231">
    <cfRule type="cellIs" dxfId="151" priority="176" operator="equal">
      <formula>0</formula>
    </cfRule>
  </conditionalFormatting>
  <conditionalFormatting sqref="M82">
    <cfRule type="cellIs" dxfId="150" priority="175" operator="equal">
      <formula>0</formula>
    </cfRule>
  </conditionalFormatting>
  <conditionalFormatting sqref="M54">
    <cfRule type="cellIs" dxfId="149" priority="174" operator="equal">
      <formula>0</formula>
    </cfRule>
  </conditionalFormatting>
  <conditionalFormatting sqref="M11">
    <cfRule type="cellIs" dxfId="148" priority="173" operator="equal">
      <formula>0</formula>
    </cfRule>
  </conditionalFormatting>
  <conditionalFormatting sqref="M373:M380">
    <cfRule type="cellIs" dxfId="147" priority="172" operator="equal">
      <formula>0</formula>
    </cfRule>
  </conditionalFormatting>
  <conditionalFormatting sqref="M372">
    <cfRule type="cellIs" dxfId="146" priority="171" operator="equal">
      <formula>0</formula>
    </cfRule>
  </conditionalFormatting>
  <conditionalFormatting sqref="C347:D347 I347 K347 F347:G347">
    <cfRule type="cellIs" dxfId="145" priority="169" operator="equal">
      <formula>0</formula>
    </cfRule>
  </conditionalFormatting>
  <conditionalFormatting sqref="H347 J347 L347:M347">
    <cfRule type="cellIs" dxfId="144" priority="170" operator="equal">
      <formula>0</formula>
    </cfRule>
  </conditionalFormatting>
  <conditionalFormatting sqref="B347">
    <cfRule type="cellIs" dxfId="143" priority="168" operator="equal">
      <formula>0</formula>
    </cfRule>
  </conditionalFormatting>
  <conditionalFormatting sqref="C349:G349 I349 K349">
    <cfRule type="cellIs" dxfId="142" priority="166" operator="equal">
      <formula>0</formula>
    </cfRule>
  </conditionalFormatting>
  <conditionalFormatting sqref="H349 J349 L349:M349">
    <cfRule type="cellIs" dxfId="141" priority="167" operator="equal">
      <formula>0</formula>
    </cfRule>
  </conditionalFormatting>
  <conditionalFormatting sqref="B349">
    <cfRule type="cellIs" dxfId="140" priority="165" operator="equal">
      <formula>0</formula>
    </cfRule>
  </conditionalFormatting>
  <conditionalFormatting sqref="H263:H264 J263:J264 L263:M264">
    <cfRule type="cellIs" dxfId="139" priority="164" operator="equal">
      <formula>0</formula>
    </cfRule>
  </conditionalFormatting>
  <conditionalFormatting sqref="K264 I264 F264:G264">
    <cfRule type="cellIs" dxfId="138" priority="163" operator="equal">
      <formula>0</formula>
    </cfRule>
  </conditionalFormatting>
  <conditionalFormatting sqref="D264">
    <cfRule type="cellIs" dxfId="137" priority="162" operator="equal">
      <formula>0</formula>
    </cfRule>
  </conditionalFormatting>
  <conditionalFormatting sqref="C264">
    <cfRule type="cellIs" dxfId="136" priority="161" operator="equal">
      <formula>0</formula>
    </cfRule>
  </conditionalFormatting>
  <conditionalFormatting sqref="E264">
    <cfRule type="cellIs" dxfId="135" priority="160" operator="equal">
      <formula>0</formula>
    </cfRule>
  </conditionalFormatting>
  <conditionalFormatting sqref="K263 I263 F263:G263">
    <cfRule type="cellIs" dxfId="134" priority="159" operator="equal">
      <formula>0</formula>
    </cfRule>
  </conditionalFormatting>
  <conditionalFormatting sqref="D263">
    <cfRule type="cellIs" dxfId="133" priority="158" operator="equal">
      <formula>0</formula>
    </cfRule>
  </conditionalFormatting>
  <conditionalFormatting sqref="C263">
    <cfRule type="cellIs" dxfId="132" priority="157" operator="equal">
      <formula>0</formula>
    </cfRule>
  </conditionalFormatting>
  <conditionalFormatting sqref="E263">
    <cfRule type="cellIs" dxfId="131" priority="156" operator="equal">
      <formula>0</formula>
    </cfRule>
  </conditionalFormatting>
  <conditionalFormatting sqref="H265 J265 L265:M265">
    <cfRule type="cellIs" dxfId="130" priority="155" operator="equal">
      <formula>0</formula>
    </cfRule>
  </conditionalFormatting>
  <conditionalFormatting sqref="M100">
    <cfRule type="cellIs" dxfId="129" priority="147" operator="equal">
      <formula>0</formula>
    </cfRule>
  </conditionalFormatting>
  <conditionalFormatting sqref="D100:G100 I100 K100">
    <cfRule type="cellIs" dxfId="128" priority="144" operator="equal">
      <formula>0</formula>
    </cfRule>
  </conditionalFormatting>
  <conditionalFormatting sqref="B100">
    <cfRule type="cellIs" dxfId="127" priority="145" operator="equal">
      <formula>0</formula>
    </cfRule>
  </conditionalFormatting>
  <conditionalFormatting sqref="C100">
    <cfRule type="cellIs" dxfId="126" priority="146" operator="equal">
      <formula>0</formula>
    </cfRule>
  </conditionalFormatting>
  <conditionalFormatting sqref="H100">
    <cfRule type="cellIs" dxfId="125" priority="143" operator="equal">
      <formula>0</formula>
    </cfRule>
  </conditionalFormatting>
  <conditionalFormatting sqref="J100">
    <cfRule type="cellIs" dxfId="124" priority="142" operator="equal">
      <formula>0</formula>
    </cfRule>
  </conditionalFormatting>
  <conditionalFormatting sqref="L100">
    <cfRule type="cellIs" dxfId="123" priority="141" operator="equal">
      <formula>0</formula>
    </cfRule>
  </conditionalFormatting>
  <conditionalFormatting sqref="H78 J78 L78:M78">
    <cfRule type="cellIs" dxfId="122" priority="133" operator="equal">
      <formula>0</formula>
    </cfRule>
  </conditionalFormatting>
  <conditionalFormatting sqref="I78 K78">
    <cfRule type="cellIs" dxfId="121" priority="130" operator="equal">
      <formula>0</formula>
    </cfRule>
  </conditionalFormatting>
  <conditionalFormatting sqref="E78:G78 C78">
    <cfRule type="cellIs" dxfId="120" priority="131" operator="equal">
      <formula>0</formula>
    </cfRule>
  </conditionalFormatting>
  <conditionalFormatting sqref="D78">
    <cfRule type="cellIs" dxfId="119" priority="132" operator="equal">
      <formula>0</formula>
    </cfRule>
  </conditionalFormatting>
  <conditionalFormatting sqref="C129">
    <cfRule type="cellIs" dxfId="118" priority="126" operator="equal">
      <formula>0</formula>
    </cfRule>
  </conditionalFormatting>
  <conditionalFormatting sqref="B195">
    <cfRule type="cellIs" dxfId="117" priority="118" operator="equal">
      <formula>0</formula>
    </cfRule>
  </conditionalFormatting>
  <conditionalFormatting sqref="L195:M195 H195 J195 J199 H199 L199:M199">
    <cfRule type="cellIs" dxfId="116" priority="125" operator="equal">
      <formula>0</formula>
    </cfRule>
  </conditionalFormatting>
  <conditionalFormatting sqref="A195 I195 K195 C195 E195:G195">
    <cfRule type="cellIs" dxfId="115" priority="123" operator="equal">
      <formula>0</formula>
    </cfRule>
  </conditionalFormatting>
  <conditionalFormatting sqref="C199:G199 I199 K199">
    <cfRule type="cellIs" dxfId="114" priority="124" operator="equal">
      <formula>0</formula>
    </cfRule>
  </conditionalFormatting>
  <conditionalFormatting sqref="J196:J198 H196:H198 L196:M198">
    <cfRule type="cellIs" dxfId="113" priority="121" operator="equal">
      <formula>0</formula>
    </cfRule>
  </conditionalFormatting>
  <conditionalFormatting sqref="C196:G198 I196:I198 K196:K198">
    <cfRule type="cellIs" dxfId="112" priority="122" operator="equal">
      <formula>0</formula>
    </cfRule>
  </conditionalFormatting>
  <conditionalFormatting sqref="J200:J201 H200:H201 L200:M201">
    <cfRule type="cellIs" dxfId="111" priority="119" operator="equal">
      <formula>0</formula>
    </cfRule>
  </conditionalFormatting>
  <conditionalFormatting sqref="C200:G200 I200:I201 K200:K201 C201 E201:G201">
    <cfRule type="cellIs" dxfId="110" priority="120" operator="equal">
      <formula>0</formula>
    </cfRule>
  </conditionalFormatting>
  <conditionalFormatting sqref="L186:L188">
    <cfRule type="cellIs" dxfId="109" priority="114" operator="equal">
      <formula>0</formula>
    </cfRule>
  </conditionalFormatting>
  <conditionalFormatting sqref="M186:M188">
    <cfRule type="cellIs" dxfId="108" priority="117" operator="equal">
      <formula>0</formula>
    </cfRule>
  </conditionalFormatting>
  <conditionalFormatting sqref="H186:H188">
    <cfRule type="cellIs" dxfId="107" priority="116" operator="equal">
      <formula>0</formula>
    </cfRule>
  </conditionalFormatting>
  <conditionalFormatting sqref="J186:J188">
    <cfRule type="cellIs" dxfId="106" priority="115" operator="equal">
      <formula>0</formula>
    </cfRule>
  </conditionalFormatting>
  <conditionalFormatting sqref="L189:L190">
    <cfRule type="cellIs" dxfId="105" priority="110" operator="equal">
      <formula>0</formula>
    </cfRule>
  </conditionalFormatting>
  <conditionalFormatting sqref="M189:M190">
    <cfRule type="cellIs" dxfId="104" priority="113" operator="equal">
      <formula>0</formula>
    </cfRule>
  </conditionalFormatting>
  <conditionalFormatting sqref="H189:H190">
    <cfRule type="cellIs" dxfId="103" priority="112" operator="equal">
      <formula>0</formula>
    </cfRule>
  </conditionalFormatting>
  <conditionalFormatting sqref="J189:J190">
    <cfRule type="cellIs" dxfId="102" priority="111" operator="equal">
      <formula>0</formula>
    </cfRule>
  </conditionalFormatting>
  <conditionalFormatting sqref="H191:H193 J191:J193 L191:M193">
    <cfRule type="cellIs" dxfId="101" priority="109" operator="equal">
      <formula>0</formula>
    </cfRule>
  </conditionalFormatting>
  <conditionalFormatting sqref="D195">
    <cfRule type="cellIs" dxfId="100" priority="108" operator="equal">
      <formula>0</formula>
    </cfRule>
  </conditionalFormatting>
  <conditionalFormatting sqref="D201">
    <cfRule type="cellIs" dxfId="99" priority="107" operator="equal">
      <formula>0</formula>
    </cfRule>
  </conditionalFormatting>
  <conditionalFormatting sqref="L208:M219 H208:H219 J208:J219">
    <cfRule type="cellIs" dxfId="98" priority="104" operator="equal">
      <formula>0</formula>
    </cfRule>
  </conditionalFormatting>
  <conditionalFormatting sqref="B216:E216 C217:G219 I216:I219 K216:K219 G216">
    <cfRule type="cellIs" dxfId="97" priority="105" operator="equal">
      <formula>0</formula>
    </cfRule>
  </conditionalFormatting>
  <conditionalFormatting sqref="C208:G213 I208:I213 K208:K213">
    <cfRule type="cellIs" dxfId="96" priority="98" operator="equal">
      <formula>0</formula>
    </cfRule>
  </conditionalFormatting>
  <conditionalFormatting sqref="D215:G215 I215 K215">
    <cfRule type="cellIs" dxfId="95" priority="99" operator="equal">
      <formula>0</formula>
    </cfRule>
  </conditionalFormatting>
  <conditionalFormatting sqref="C214:G214 I214 K214">
    <cfRule type="cellIs" dxfId="94" priority="100" operator="equal">
      <formula>0</formula>
    </cfRule>
  </conditionalFormatting>
  <conditionalFormatting sqref="A208:B208">
    <cfRule type="cellIs" dxfId="93" priority="101" operator="equal">
      <formula>0</formula>
    </cfRule>
  </conditionalFormatting>
  <conditionalFormatting sqref="B215">
    <cfRule type="cellIs" dxfId="92" priority="102" operator="equal">
      <formula>0</formula>
    </cfRule>
  </conditionalFormatting>
  <conditionalFormatting sqref="C215">
    <cfRule type="cellIs" dxfId="91" priority="103" operator="equal">
      <formula>0</formula>
    </cfRule>
  </conditionalFormatting>
  <conditionalFormatting sqref="C169:G169 A168:G168 C171:G174 I171:I174 I168:I169 K168:K169 K171:K174">
    <cfRule type="cellIs" dxfId="90" priority="88" operator="equal">
      <formula>0</formula>
    </cfRule>
  </conditionalFormatting>
  <conditionalFormatting sqref="L165:M185 J165:J185 H165:H185">
    <cfRule type="cellIs" dxfId="89" priority="97" operator="equal">
      <formula>0</formula>
    </cfRule>
  </conditionalFormatting>
  <conditionalFormatting sqref="I165 K165 E165:G165">
    <cfRule type="cellIs" dxfId="88" priority="96" operator="equal">
      <formula>0</formula>
    </cfRule>
  </conditionalFormatting>
  <conditionalFormatting sqref="D165">
    <cfRule type="cellIs" dxfId="87" priority="95" operator="equal">
      <formula>0</formula>
    </cfRule>
  </conditionalFormatting>
  <conditionalFormatting sqref="K185">
    <cfRule type="cellIs" dxfId="86" priority="90" operator="equal">
      <formula>0</formula>
    </cfRule>
  </conditionalFormatting>
  <conditionalFormatting sqref="A176:G176 D179:G179 C177:G178 I176:I179 K176:K179">
    <cfRule type="cellIs" dxfId="85" priority="91" operator="equal">
      <formula>0</formula>
    </cfRule>
  </conditionalFormatting>
  <conditionalFormatting sqref="B185">
    <cfRule type="cellIs" dxfId="84" priority="92" operator="equal">
      <formula>0</formula>
    </cfRule>
  </conditionalFormatting>
  <conditionalFormatting sqref="C179">
    <cfRule type="cellIs" dxfId="83" priority="93" operator="equal">
      <formula>0</formula>
    </cfRule>
  </conditionalFormatting>
  <conditionalFormatting sqref="K180:K184 I180:I185 C180:G185">
    <cfRule type="cellIs" dxfId="82" priority="94" operator="equal">
      <formula>0</formula>
    </cfRule>
  </conditionalFormatting>
  <conditionalFormatting sqref="A170:G170 B175:G175 I175 I170 K170 K175">
    <cfRule type="cellIs" dxfId="81" priority="89" operator="equal">
      <formula>0</formula>
    </cfRule>
  </conditionalFormatting>
  <conditionalFormatting sqref="A329:M331">
    <cfRule type="cellIs" dxfId="80" priority="87" operator="equal">
      <formula>0</formula>
    </cfRule>
  </conditionalFormatting>
  <conditionalFormatting sqref="L328:M328 J328 H328">
    <cfRule type="cellIs" dxfId="79" priority="86" operator="equal">
      <formula>0</formula>
    </cfRule>
  </conditionalFormatting>
  <conditionalFormatting sqref="B73">
    <cfRule type="cellIs" dxfId="78" priority="81" operator="equal">
      <formula>0</formula>
    </cfRule>
  </conditionalFormatting>
  <conditionalFormatting sqref="H334:H336 J334:J336 L334:M336">
    <cfRule type="cellIs" dxfId="77" priority="80" operator="equal">
      <formula>0</formula>
    </cfRule>
  </conditionalFormatting>
  <conditionalFormatting sqref="H73 J73 L73:M73">
    <cfRule type="cellIs" dxfId="76" priority="83" operator="equal">
      <formula>0</formula>
    </cfRule>
  </conditionalFormatting>
  <conditionalFormatting sqref="C73:G73 I73 K73">
    <cfRule type="cellIs" dxfId="75" priority="82" operator="equal">
      <formula>0</formula>
    </cfRule>
  </conditionalFormatting>
  <conditionalFormatting sqref="E149">
    <cfRule type="cellIs" dxfId="74" priority="79" operator="equal">
      <formula>0</formula>
    </cfRule>
  </conditionalFormatting>
  <conditionalFormatting sqref="L109:M112 H109:H112 J109:J112">
    <cfRule type="cellIs" dxfId="73" priority="76" operator="equal">
      <formula>0</formula>
    </cfRule>
  </conditionalFormatting>
  <conditionalFormatting sqref="B109:E109 C110:G112 I109:I112 K109:K112 G109">
    <cfRule type="cellIs" dxfId="72" priority="77" operator="equal">
      <formula>0</formula>
    </cfRule>
  </conditionalFormatting>
  <conditionalFormatting sqref="F109">
    <cfRule type="cellIs" dxfId="71" priority="75" operator="equal">
      <formula>0</formula>
    </cfRule>
  </conditionalFormatting>
  <conditionalFormatting sqref="F216">
    <cfRule type="cellIs" dxfId="70" priority="74" operator="equal">
      <formula>0</formula>
    </cfRule>
  </conditionalFormatting>
  <conditionalFormatting sqref="L13:M15 H13:H15 J13:J15">
    <cfRule type="cellIs" dxfId="69" priority="72" operator="equal">
      <formula>0</formula>
    </cfRule>
  </conditionalFormatting>
  <conditionalFormatting sqref="D13">
    <cfRule type="cellIs" dxfId="68" priority="70" operator="equal">
      <formula>0</formula>
    </cfRule>
  </conditionalFormatting>
  <conditionalFormatting sqref="C14:D15 C13 I13 E13:G13 K13">
    <cfRule type="cellIs" dxfId="67" priority="71" operator="equal">
      <formula>0</formula>
    </cfRule>
  </conditionalFormatting>
  <conditionalFormatting sqref="A13:B13">
    <cfRule type="cellIs" dxfId="66" priority="69" operator="equal">
      <formula>0</formula>
    </cfRule>
  </conditionalFormatting>
  <conditionalFormatting sqref="E14:G15 I14:I15 K14:K15">
    <cfRule type="cellIs" dxfId="65" priority="68" operator="equal">
      <formula>0</formula>
    </cfRule>
  </conditionalFormatting>
  <conditionalFormatting sqref="L16:M17 H16:H17 J16:J17">
    <cfRule type="cellIs" dxfId="64" priority="67" operator="equal">
      <formula>0</formula>
    </cfRule>
  </conditionalFormatting>
  <conditionalFormatting sqref="D17">
    <cfRule type="cellIs" dxfId="63" priority="64" operator="equal">
      <formula>0</formula>
    </cfRule>
  </conditionalFormatting>
  <conditionalFormatting sqref="D16">
    <cfRule type="cellIs" dxfId="62" priority="63" operator="equal">
      <formula>0</formula>
    </cfRule>
  </conditionalFormatting>
  <conditionalFormatting sqref="C16:C17">
    <cfRule type="cellIs" dxfId="61" priority="61" operator="equal">
      <formula>0</formula>
    </cfRule>
  </conditionalFormatting>
  <conditionalFormatting sqref="B16">
    <cfRule type="cellIs" dxfId="60" priority="62" operator="equal">
      <formula>0</formula>
    </cfRule>
  </conditionalFormatting>
  <conditionalFormatting sqref="E16:G17 I16:I17 K16:K17">
    <cfRule type="cellIs" dxfId="59" priority="65" operator="equal">
      <formula>0</formula>
    </cfRule>
  </conditionalFormatting>
  <conditionalFormatting sqref="B17">
    <cfRule type="cellIs" dxfId="58" priority="66" stopIfTrue="1" operator="equal">
      <formula>8223.307275</formula>
    </cfRule>
  </conditionalFormatting>
  <conditionalFormatting sqref="L343:M343 J343 H343">
    <cfRule type="cellIs" dxfId="57" priority="60" operator="equal">
      <formula>0</formula>
    </cfRule>
  </conditionalFormatting>
  <conditionalFormatting sqref="H266:H268 J266:J268 L266:M268 L270:M270 J270 H270">
    <cfRule type="cellIs" dxfId="56" priority="59" operator="equal">
      <formula>0</formula>
    </cfRule>
  </conditionalFormatting>
  <conditionalFormatting sqref="H244:H246 J244:J246 L244:M246 L248:M248 J248 H248">
    <cfRule type="cellIs" dxfId="55" priority="58" operator="equal">
      <formula>0</formula>
    </cfRule>
  </conditionalFormatting>
  <conditionalFormatting sqref="A271 C272:G274 I271:I275 K271:K275 C275 E275:G275 C271 E271:G271">
    <cfRule type="cellIs" dxfId="54" priority="56" operator="equal">
      <formula>0</formula>
    </cfRule>
  </conditionalFormatting>
  <conditionalFormatting sqref="D275">
    <cfRule type="cellIs" dxfId="53" priority="54" operator="equal">
      <formula>0</formula>
    </cfRule>
  </conditionalFormatting>
  <conditionalFormatting sqref="D271">
    <cfRule type="cellIs" dxfId="52" priority="53" operator="equal">
      <formula>0</formula>
    </cfRule>
  </conditionalFormatting>
  <conditionalFormatting sqref="L206:M206 J206 H206">
    <cfRule type="cellIs" dxfId="51" priority="52" operator="equal">
      <formula>0</formula>
    </cfRule>
  </conditionalFormatting>
  <conditionalFormatting sqref="K206">
    <cfRule type="cellIs" dxfId="50" priority="49" operator="equal">
      <formula>0</formula>
    </cfRule>
  </conditionalFormatting>
  <conditionalFormatting sqref="A206:B206 D206:G206 I206">
    <cfRule type="cellIs" dxfId="49" priority="51" operator="equal">
      <formula>0</formula>
    </cfRule>
  </conditionalFormatting>
  <conditionalFormatting sqref="C206">
    <cfRule type="cellIs" dxfId="48" priority="50" operator="equal">
      <formula>0</formula>
    </cfRule>
  </conditionalFormatting>
  <conditionalFormatting sqref="L247:M247 J247 H247">
    <cfRule type="cellIs" dxfId="47" priority="48" operator="equal">
      <formula>0</formula>
    </cfRule>
  </conditionalFormatting>
  <conditionalFormatting sqref="K247">
    <cfRule type="cellIs" dxfId="46" priority="45" operator="equal">
      <formula>0</formula>
    </cfRule>
  </conditionalFormatting>
  <conditionalFormatting sqref="A247:B247 D247:G247 I247">
    <cfRule type="cellIs" dxfId="45" priority="47" operator="equal">
      <formula>0</formula>
    </cfRule>
  </conditionalFormatting>
  <conditionalFormatting sqref="C247">
    <cfRule type="cellIs" dxfId="44" priority="46" operator="equal">
      <formula>0</formula>
    </cfRule>
  </conditionalFormatting>
  <conditionalFormatting sqref="L269:M269 J269 H269">
    <cfRule type="cellIs" dxfId="43" priority="44" operator="equal">
      <formula>0</formula>
    </cfRule>
  </conditionalFormatting>
  <conditionalFormatting sqref="K269">
    <cfRule type="cellIs" dxfId="42" priority="41" operator="equal">
      <formula>0</formula>
    </cfRule>
  </conditionalFormatting>
  <conditionalFormatting sqref="A269:B269 D269:G269 I269">
    <cfRule type="cellIs" dxfId="41" priority="43" operator="equal">
      <formula>0</formula>
    </cfRule>
  </conditionalFormatting>
  <conditionalFormatting sqref="C269">
    <cfRule type="cellIs" dxfId="40" priority="42" operator="equal">
      <formula>0</formula>
    </cfRule>
  </conditionalFormatting>
  <conditionalFormatting sqref="L278:M278 J278 H278">
    <cfRule type="cellIs" dxfId="39" priority="40" operator="equal">
      <formula>0</formula>
    </cfRule>
  </conditionalFormatting>
  <conditionalFormatting sqref="K278">
    <cfRule type="cellIs" dxfId="38" priority="37" operator="equal">
      <formula>0</formula>
    </cfRule>
  </conditionalFormatting>
  <conditionalFormatting sqref="A278:B278 D278:G278 I278">
    <cfRule type="cellIs" dxfId="37" priority="39" operator="equal">
      <formula>0</formula>
    </cfRule>
  </conditionalFormatting>
  <conditionalFormatting sqref="C278">
    <cfRule type="cellIs" dxfId="36" priority="38" operator="equal">
      <formula>0</formula>
    </cfRule>
  </conditionalFormatting>
  <conditionalFormatting sqref="L340:M340 J340 H340">
    <cfRule type="cellIs" dxfId="35" priority="36" operator="equal">
      <formula>0</formula>
    </cfRule>
  </conditionalFormatting>
  <conditionalFormatting sqref="K340">
    <cfRule type="cellIs" dxfId="34" priority="33" operator="equal">
      <formula>0</formula>
    </cfRule>
  </conditionalFormatting>
  <conditionalFormatting sqref="A340:B340 D340:G340 I340">
    <cfRule type="cellIs" dxfId="33" priority="35" operator="equal">
      <formula>0</formula>
    </cfRule>
  </conditionalFormatting>
  <conditionalFormatting sqref="C340">
    <cfRule type="cellIs" dxfId="32" priority="34" operator="equal">
      <formula>0</formula>
    </cfRule>
  </conditionalFormatting>
  <conditionalFormatting sqref="H137 J137 L137:M137">
    <cfRule type="cellIs" dxfId="31" priority="32" operator="equal">
      <formula>0</formula>
    </cfRule>
  </conditionalFormatting>
  <conditionalFormatting sqref="B137:G137 I137 K137">
    <cfRule type="cellIs" dxfId="30" priority="31" operator="equal">
      <formula>0</formula>
    </cfRule>
  </conditionalFormatting>
  <conditionalFormatting sqref="H92 J92 L92:M92">
    <cfRule type="cellIs" dxfId="29" priority="30" operator="equal">
      <formula>0</formula>
    </cfRule>
  </conditionalFormatting>
  <conditionalFormatting sqref="B92:G92 I92 K92">
    <cfRule type="cellIs" dxfId="28" priority="29" operator="equal">
      <formula>0</formula>
    </cfRule>
  </conditionalFormatting>
  <conditionalFormatting sqref="H121 J121 L121:M121">
    <cfRule type="cellIs" dxfId="27" priority="28" operator="equal">
      <formula>0</formula>
    </cfRule>
  </conditionalFormatting>
  <conditionalFormatting sqref="B121:G121 I121 K121">
    <cfRule type="cellIs" dxfId="26" priority="27" operator="equal">
      <formula>0</formula>
    </cfRule>
  </conditionalFormatting>
  <conditionalFormatting sqref="M145">
    <cfRule type="cellIs" dxfId="25" priority="26" operator="equal">
      <formula>0</formula>
    </cfRule>
  </conditionalFormatting>
  <conditionalFormatting sqref="D145:G145 I145 K145">
    <cfRule type="cellIs" dxfId="24" priority="23" operator="equal">
      <formula>0</formula>
    </cfRule>
  </conditionalFormatting>
  <conditionalFormatting sqref="B145">
    <cfRule type="cellIs" dxfId="23" priority="24" operator="equal">
      <formula>0</formula>
    </cfRule>
  </conditionalFormatting>
  <conditionalFormatting sqref="C145">
    <cfRule type="cellIs" dxfId="22" priority="25" operator="equal">
      <formula>0</formula>
    </cfRule>
  </conditionalFormatting>
  <conditionalFormatting sqref="H145">
    <cfRule type="cellIs" dxfId="21" priority="22" operator="equal">
      <formula>0</formula>
    </cfRule>
  </conditionalFormatting>
  <conditionalFormatting sqref="J145">
    <cfRule type="cellIs" dxfId="20" priority="21" operator="equal">
      <formula>0</formula>
    </cfRule>
  </conditionalFormatting>
  <conditionalFormatting sqref="L145">
    <cfRule type="cellIs" dxfId="19" priority="20" operator="equal">
      <formula>0</formula>
    </cfRule>
  </conditionalFormatting>
  <conditionalFormatting sqref="L194:M194 J194 H194">
    <cfRule type="cellIs" dxfId="18" priority="19" operator="equal">
      <formula>0</formula>
    </cfRule>
  </conditionalFormatting>
  <conditionalFormatting sqref="B194:G194 I194 K194">
    <cfRule type="cellIs" dxfId="17" priority="18" operator="equal">
      <formula>0</formula>
    </cfRule>
  </conditionalFormatting>
  <conditionalFormatting sqref="M202">
    <cfRule type="cellIs" dxfId="16" priority="17" operator="equal">
      <formula>0</formula>
    </cfRule>
  </conditionalFormatting>
  <conditionalFormatting sqref="D202:G202 I202 K202">
    <cfRule type="cellIs" dxfId="15" priority="14" operator="equal">
      <formula>0</formula>
    </cfRule>
  </conditionalFormatting>
  <conditionalFormatting sqref="B202">
    <cfRule type="cellIs" dxfId="14" priority="15" operator="equal">
      <formula>0</formula>
    </cfRule>
  </conditionalFormatting>
  <conditionalFormatting sqref="C202">
    <cfRule type="cellIs" dxfId="13" priority="16" operator="equal">
      <formula>0</formula>
    </cfRule>
  </conditionalFormatting>
  <conditionalFormatting sqref="H202">
    <cfRule type="cellIs" dxfId="12" priority="13" operator="equal">
      <formula>0</formula>
    </cfRule>
  </conditionalFormatting>
  <conditionalFormatting sqref="J202">
    <cfRule type="cellIs" dxfId="11" priority="12" operator="equal">
      <formula>0</formula>
    </cfRule>
  </conditionalFormatting>
  <conditionalFormatting sqref="L202">
    <cfRule type="cellIs" dxfId="10" priority="11" operator="equal">
      <formula>0</formula>
    </cfRule>
  </conditionalFormatting>
  <conditionalFormatting sqref="L294:M294 J294 H294">
    <cfRule type="cellIs" dxfId="9" priority="10" operator="equal">
      <formula>0</formula>
    </cfRule>
  </conditionalFormatting>
  <conditionalFormatting sqref="K294">
    <cfRule type="cellIs" dxfId="8" priority="7" operator="equal">
      <formula>0</formula>
    </cfRule>
  </conditionalFormatting>
  <conditionalFormatting sqref="A294:B294 D294:G294 I294">
    <cfRule type="cellIs" dxfId="7" priority="9" operator="equal">
      <formula>0</formula>
    </cfRule>
  </conditionalFormatting>
  <conditionalFormatting sqref="C294">
    <cfRule type="cellIs" dxfId="6" priority="8" operator="equal">
      <formula>0</formula>
    </cfRule>
  </conditionalFormatting>
  <conditionalFormatting sqref="L309:M316 J309:J316 H309:H316">
    <cfRule type="cellIs" dxfId="5" priority="6" operator="equal">
      <formula>0</formula>
    </cfRule>
  </conditionalFormatting>
  <conditionalFormatting sqref="K316">
    <cfRule type="cellIs" dxfId="4" priority="3" operator="equal">
      <formula>0</formula>
    </cfRule>
  </conditionalFormatting>
  <conditionalFormatting sqref="A309:G315 K309:K315 A316:B316 D316:G316 I309:I316">
    <cfRule type="cellIs" dxfId="3" priority="5" operator="equal">
      <formula>0</formula>
    </cfRule>
  </conditionalFormatting>
  <conditionalFormatting sqref="C316">
    <cfRule type="cellIs" dxfId="2" priority="4" operator="equal">
      <formula>0</formula>
    </cfRule>
  </conditionalFormatting>
  <conditionalFormatting sqref="B3">
    <cfRule type="cellIs" dxfId="1" priority="2" operator="equal">
      <formula>0</formula>
    </cfRule>
  </conditionalFormatting>
  <conditionalFormatting sqref="J3">
    <cfRule type="cellIs" dxfId="0" priority="1" operator="equal">
      <formula>0</formula>
    </cfRule>
  </conditionalFormatting>
  <printOptions horizontalCentered="1"/>
  <pageMargins left="0.2" right="0.2" top="0.75" bottom="0.2" header="0.5" footer="0.2"/>
  <pageSetup paperSize="9" scale="85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გელათი</vt:lpstr>
      <vt:lpstr>გელათი!Заголовки_для_печати</vt:lpstr>
      <vt:lpstr>გელათი!Область_печати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jondo kasrashvili</cp:lastModifiedBy>
  <cp:lastPrinted>2020-10-13T08:33:52Z</cp:lastPrinted>
  <dcterms:created xsi:type="dcterms:W3CDTF">2011-10-05T13:08:43Z</dcterms:created>
  <dcterms:modified xsi:type="dcterms:W3CDTF">2020-11-10T10:54:11Z</dcterms:modified>
</cp:coreProperties>
</file>