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 ტენდერი 2020\სკოლები\ტამბოვკა-როდიონოვკა\"/>
    </mc:Choice>
  </mc:AlternateContent>
  <bookViews>
    <workbookView xWindow="0" yWindow="0" windowWidth="20490" windowHeight="7650" tabRatio="674"/>
  </bookViews>
  <sheets>
    <sheet name="ხარჯთაღრიცხვა" sheetId="5" r:id="rId1"/>
  </sheets>
  <definedNames>
    <definedName name="_xlnm._FilterDatabase" localSheetId="0" hidden="1">ხარჯთაღრიცხვა!$A$12:$M$160</definedName>
    <definedName name="_xlnm.Print_Area" localSheetId="0">ხარჯთაღრიცხვა!$A$1:$M$132</definedName>
    <definedName name="_xlnm.Print_Titles" localSheetId="0">ხარჯთაღრიცხვა!$12:$12</definedName>
  </definedNames>
  <calcPr calcId="152511"/>
</workbook>
</file>

<file path=xl/calcChain.xml><?xml version="1.0" encoding="utf-8"?>
<calcChain xmlns="http://schemas.openxmlformats.org/spreadsheetml/2006/main">
  <c r="F106" i="5" l="1"/>
  <c r="F102" i="5"/>
  <c r="F100" i="5"/>
  <c r="F97" i="5"/>
  <c r="F96" i="5"/>
  <c r="F87" i="5"/>
  <c r="F85" i="5"/>
  <c r="F82" i="5"/>
  <c r="F72" i="5"/>
  <c r="F71" i="5"/>
  <c r="F70" i="5"/>
  <c r="F50" i="5"/>
  <c r="F52" i="5"/>
  <c r="F51" i="5"/>
  <c r="F49" i="5"/>
  <c r="F64" i="5" l="1"/>
  <c r="F105" i="5"/>
  <c r="F104" i="5"/>
  <c r="F94" i="5"/>
  <c r="F93" i="5"/>
  <c r="F91" i="5"/>
  <c r="F90" i="5"/>
  <c r="F88" i="5"/>
  <c r="F86" i="5"/>
  <c r="F83" i="5"/>
  <c r="F81" i="5"/>
  <c r="F79" i="5"/>
  <c r="F78" i="5"/>
  <c r="F77" i="5"/>
  <c r="F75" i="5"/>
  <c r="F74" i="5"/>
  <c r="F69" i="5"/>
  <c r="F67" i="5"/>
  <c r="F66" i="5"/>
  <c r="F65" i="5"/>
  <c r="F63" i="5"/>
  <c r="F61" i="5"/>
  <c r="F60" i="5"/>
  <c r="F58" i="5"/>
  <c r="F57" i="5"/>
  <c r="F55" i="5"/>
  <c r="F54" i="5"/>
  <c r="F45" i="5"/>
  <c r="F44" i="5"/>
  <c r="F43" i="5"/>
  <c r="F42" i="5"/>
  <c r="F41" i="5"/>
  <c r="F48" i="5"/>
  <c r="F39" i="5"/>
  <c r="F38" i="5"/>
  <c r="F35" i="5"/>
  <c r="F34" i="5"/>
  <c r="F32" i="5"/>
  <c r="F31" i="5"/>
  <c r="F29" i="5"/>
  <c r="F28" i="5"/>
  <c r="F20" i="5"/>
  <c r="F19" i="5"/>
  <c r="F17" i="5"/>
  <c r="F16" i="5"/>
  <c r="F15" i="5"/>
  <c r="F26" i="5"/>
  <c r="F24" i="5"/>
  <c r="F23" i="5"/>
  <c r="F22" i="5"/>
  <c r="H110" i="5" l="1"/>
  <c r="J110" i="5" l="1"/>
</calcChain>
</file>

<file path=xl/sharedStrings.xml><?xml version="1.0" encoding="utf-8"?>
<sst xmlns="http://schemas.openxmlformats.org/spreadsheetml/2006/main" count="290" uniqueCount="146">
  <si>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</si>
  <si>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</si>
  <si>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</si>
  <si>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</si>
  <si>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</si>
  <si>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</si>
  <si>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</si>
  <si>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</si>
  <si>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</si>
  <si>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</si>
  <si>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</si>
  <si>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</si>
  <si>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ჯამი</t>
  </si>
  <si>
    <t>დღგ</t>
  </si>
  <si>
    <t>სულ</t>
  </si>
  <si>
    <t>გაუთვალისწინებელი ხარჯი</t>
  </si>
  <si>
    <t>ობიექტის დასახელება;</t>
  </si>
  <si>
    <t>ლარი</t>
  </si>
  <si>
    <t>№</t>
  </si>
  <si>
    <t>საფუძველი</t>
  </si>
  <si>
    <t>ს ა მ უ შ ა ო თ ა</t>
  </si>
  <si>
    <t>დ ა ს ა ხ ე ლ ე ბ ა</t>
  </si>
  <si>
    <t>განზ.</t>
  </si>
  <si>
    <t>ნორმატიული</t>
  </si>
  <si>
    <t>რესურსი</t>
  </si>
  <si>
    <t>ერთ.-ზე</t>
  </si>
  <si>
    <t>ერთ.</t>
  </si>
  <si>
    <t>ფასი</t>
  </si>
  <si>
    <t>მასალა</t>
  </si>
  <si>
    <t>ხელფასი</t>
  </si>
  <si>
    <t>მექანიზმები</t>
  </si>
  <si>
    <t>შრომის დანახარჯები</t>
  </si>
  <si>
    <t>სხვა მანქანა</t>
  </si>
  <si>
    <t>მ2</t>
  </si>
  <si>
    <t>კაც/სთ</t>
  </si>
  <si>
    <t>მასალა;</t>
  </si>
  <si>
    <t>სხვა მასალა</t>
  </si>
  <si>
    <t>ტ</t>
  </si>
  <si>
    <t>მ3</t>
  </si>
  <si>
    <t>1-22-15</t>
  </si>
  <si>
    <t>თ.13.1. პ.134</t>
  </si>
  <si>
    <t>თ.4.1. პ.245</t>
  </si>
  <si>
    <t>გრუნტის გატანა 5 კმ-ზე</t>
  </si>
  <si>
    <t>თ.14.1. პ.5</t>
  </si>
  <si>
    <t>1-25-2</t>
  </si>
  <si>
    <t>თ.13.1. პ.142</t>
  </si>
  <si>
    <t>1-11-15</t>
  </si>
  <si>
    <t>თ.13.1. პ.141</t>
  </si>
  <si>
    <t>8-3-2</t>
  </si>
  <si>
    <t>1. მიწის სამუშაოები</t>
  </si>
  <si>
    <t>2. საძირკველი</t>
  </si>
  <si>
    <t>თ.5.1. პ.25</t>
  </si>
  <si>
    <t>თ.5.1. პ.13</t>
  </si>
  <si>
    <t>თ.5.1. პ.17</t>
  </si>
  <si>
    <t>თ.1.1. პ.1</t>
  </si>
  <si>
    <t>თ.1.1. პ.4</t>
  </si>
  <si>
    <t>გრძ.მ</t>
  </si>
  <si>
    <t>8-4-7</t>
  </si>
  <si>
    <t>ბიტუმის მასტიკა</t>
  </si>
  <si>
    <t>თ.4.1. პ.521</t>
  </si>
  <si>
    <t>8-15-1</t>
  </si>
  <si>
    <t>ცალი</t>
  </si>
  <si>
    <t>თ.4.1. პ.373</t>
  </si>
  <si>
    <t>15-55-9</t>
  </si>
  <si>
    <t>23-23-1</t>
  </si>
  <si>
    <t>90x90 სმ ჩარჩოთი თუჯის ოთხკუთხედი ხუფი</t>
  </si>
  <si>
    <t>თ.4.1. პ.125</t>
  </si>
  <si>
    <t>საბაზრო</t>
  </si>
  <si>
    <t>ფანერა ლამინირებული, საყალიბე, ზომით 2440x1220x18 მმ</t>
  </si>
  <si>
    <t>თ.5.1. პ.64</t>
  </si>
  <si>
    <t>6-16-1</t>
  </si>
  <si>
    <t>თ.4.1. პ.28</t>
  </si>
  <si>
    <t>კედლების შელესვა ცემენტის ხსნარით</t>
  </si>
  <si>
    <t>ხ ა რ ჯ თ ა ღ რ ი ც ხ ვ ა № 2</t>
  </si>
  <si>
    <t>III კატეგორიის გრუნტის დამუშავება ექსკავატორით ა/თვითმცლელებზე დატვირთვით</t>
  </si>
  <si>
    <t>მანქ/სთ</t>
  </si>
  <si>
    <t>ღორღი ბუნებრივი ქვის ფრაქცია 40-70 მმ</t>
  </si>
  <si>
    <t>ბულდოზერით მუშაობა ნაყარში</t>
  </si>
  <si>
    <t>ბულდოზერი 79 კვტ (108 ცხ.ძ.)</t>
  </si>
  <si>
    <t>III კატეგორიის გრუნტის დამუშავება ექსკავატორით ადგილზე დატოვებით</t>
  </si>
  <si>
    <t>ღორღის საფუძველის მოწყობა საძირკვლის ქვეშ</t>
  </si>
  <si>
    <t>ღორღი ბუნებრივი ქვის ფრაქცია 20-40 მმ</t>
  </si>
  <si>
    <t>6-26-4</t>
  </si>
  <si>
    <t>არმატურა A-240C კლასის Ø8 მმ; L=0.36 მ, სულ 432 ც</t>
  </si>
  <si>
    <t>არმატურა A-500C კლასის Ø12 მმ; L=979.60 მ</t>
  </si>
  <si>
    <t>არმატურა A-500C კლასის Ø12 მმ; L=3.55 მ, სულ 24+24=48 ც</t>
  </si>
  <si>
    <t>არმატურა A-500C კლასის Ø12 მმ; L=5.05 მ, სულ 38 ც</t>
  </si>
  <si>
    <t>Ø200 მმ პოლიეთილენის საკანალიზაციო მილი</t>
  </si>
  <si>
    <t>პროექტი</t>
  </si>
  <si>
    <t>Ø100 მმ პოლიეთილენის საკანალიზაციო მილი</t>
  </si>
  <si>
    <t xml:space="preserve">ბეტონი B-25 F200 W8 </t>
  </si>
  <si>
    <t>ფიცარი ჩამოგანილი, წიწვოვანი 25-32 მმ, III ხარისხის</t>
  </si>
  <si>
    <t>ფიცარი ჩამოგანილი, წიწვოვანი 40-60 მმ, III ხარისხის</t>
  </si>
  <si>
    <t>ხის ძელი 40-60 მმ</t>
  </si>
  <si>
    <t>გარე კედლების ჰიდროიზოლაცია ბიტუმით ორი ფენა</t>
  </si>
  <si>
    <t>მონოლიტური რკინაბეტონის გადახურვის მოწყობა (B-25 F200 W8)</t>
  </si>
  <si>
    <t>არმატურა A-240C კლასის Ø8 მმ; L=0.29 მ, სულ 183 ც</t>
  </si>
  <si>
    <t>არმატურა A-500C კლასის Ø12 მმ; L=3.00 მ, სულ 46 ც</t>
  </si>
  <si>
    <t>არმატურა A-500C კლასის Ø12 მმ; L=4.50 მ, სულ 32 ც</t>
  </si>
  <si>
    <t>ფიცარი ჩამოგანილი, წიწვოვანი 25-32 მმ, II ხარისხის</t>
  </si>
  <si>
    <t>ფიცარი ჩამოგანილი, წიწვოვანი 40-60 მმ, II ხარისხის</t>
  </si>
  <si>
    <t>39x19x19 სმ მცირე სამშენებლო ბლოკებით სამეთვალთვალო ჭებების კედლების მოწყობა</t>
  </si>
  <si>
    <t>ბლოკი სამშენებლო, ზომით 39x19x19 სმ</t>
  </si>
  <si>
    <t>ხსნარი წყობის, სასაქონ. მძიმე, კირ-ცემენტის მ-25</t>
  </si>
  <si>
    <t>თუჯის ხუფი ოთხკუთხედი ჩარჩოთი 90x90 სმ მოწყობა</t>
  </si>
  <si>
    <t>ხსნარი წყობის, ცემენტის მ-100</t>
  </si>
  <si>
    <t>სავენტილაციო მილებზე დეფლექტორების მოწყობა</t>
  </si>
  <si>
    <t>დეფლეკტორი Ø100 მმ (''გრიგოროვიჩის'')</t>
  </si>
  <si>
    <t>1-31-2</t>
  </si>
  <si>
    <t>ადრე ამოღებული გრუნტის უკუჩაყრა ბულდოზერით</t>
  </si>
  <si>
    <t>ბულდოზერი 59 კვტ (80 ცხ.ძ.)</t>
  </si>
  <si>
    <t>1-118-10</t>
  </si>
  <si>
    <t>უკუჩაყრილი გრუნტის დატკეპნა პნევმოსატკეპნებით</t>
  </si>
  <si>
    <t>კომპრესორი მოძრავი შიდაწვის ძრავით 7 ატმ, 9 მ3/წთ</t>
  </si>
  <si>
    <t>პნევმატური სატკეპნი მომუშავე მოძრავ კომპრესორზე</t>
  </si>
  <si>
    <t>СНиП IV-10-84 დანამატი კაც/სთ ღირებულებაზე მაღალმთიანი რეგიონებისათვის</t>
  </si>
  <si>
    <t>СНиП IV-3-82 დანამატი მანქ/სთ ღირებულებაზე მაღალმთიანი რეგიონებისათვის</t>
  </si>
  <si>
    <t>ზედნადები ხარჯები</t>
  </si>
  <si>
    <t>გეგმიური დაგროვება</t>
  </si>
  <si>
    <t>სატრანსპორტო ხარჯები მასალაზე</t>
  </si>
  <si>
    <t>ექსკავატორი პნევმოთვლიან სვლაზე ჩამჩის ტევადობით 0.5 მ3</t>
  </si>
  <si>
    <t>მონოლიტური რკინაბეტონის საძირკვლის და კედლების მოწყობა (ბეტონი B-22.5 F200 W8)</t>
  </si>
  <si>
    <t xml:space="preserve">ბეტონი B-22.5 F200 W8 </t>
  </si>
  <si>
    <t>ხსნარის ტუმბო 3 მ3/სთ</t>
  </si>
  <si>
    <t>ბადე ბათქაშის უჯრედით 20x20 მმ</t>
  </si>
  <si>
    <t>ხსნარი მოსაპირკეთებელი, ცემენტის 1:3</t>
  </si>
  <si>
    <t>ხსნარი მოსაპირკეთებელი, კირ-ცემენტის 1:1:6</t>
  </si>
  <si>
    <t>სეპტიკის მშენებლობა</t>
  </si>
  <si>
    <t>თ.4.1. პ.246</t>
  </si>
  <si>
    <t>თ.4.1. პ.348</t>
  </si>
  <si>
    <t>თ.5.1. პ.14</t>
  </si>
  <si>
    <t>თ.2.6-2. პ.4</t>
  </si>
  <si>
    <t>თ.2.6-2. პ.7</t>
  </si>
  <si>
    <t>თ.4.1. პ.349</t>
  </si>
  <si>
    <t>თ.5.1. პ.16</t>
  </si>
  <si>
    <t>თ.4.1. პ.366</t>
  </si>
  <si>
    <t>თ.13.1. პ.191</t>
  </si>
  <si>
    <t>თ.4.1. პ.374</t>
  </si>
  <si>
    <t>თ.1.9. პ.37</t>
  </si>
  <si>
    <t>თ.4.1. პ.364</t>
  </si>
  <si>
    <t>20-12-1</t>
  </si>
  <si>
    <t>თ.1.13. პ.113</t>
  </si>
  <si>
    <t>თ.1.13. პ.339</t>
  </si>
  <si>
    <t>სეპტიკის მშენებლობა ნინოწმინდის მუნიციპალიტეტის სოფელ ტამბოვკის საჯარო სკოლა 2020წ.</t>
  </si>
  <si>
    <t>ტრანსპორტი და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</si>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</sst>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[$-437]yyyy\ &quot;წლის&quot;\ dd\ mm\,\ dddd"/>
  </numFmts>
  <fonts count="3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0"/>
      <name val="ChveuNusx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 Cyr"/>
      <charset val="204"/>
    </font>
    <font>
      <b/>
      <sz val="10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6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5" fillId="0" borderId="0"/>
    <xf numFmtId="0" fontId="3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164" fontId="36" fillId="0" borderId="0" applyFont="0" applyFill="0" applyBorder="0" applyAlignment="0" applyProtection="0"/>
  </cellStyleXfs>
  <cellXfs count="161">
    <xf numFmtId="0" fontId="0" fillId="0" borderId="0" xfId="0"/>
    <xf numFmtId="164" fontId="28" fillId="0" borderId="0" xfId="351" applyFont="1" applyFill="1" applyAlignment="1" applyProtection="1">
      <alignment horizontal="right" vertical="center"/>
    </xf>
    <xf numFmtId="164" fontId="29" fillId="0" borderId="0" xfId="351" applyFont="1" applyFill="1" applyAlignment="1" applyProtection="1"/>
    <xf numFmtId="0" fontId="29" fillId="24" borderId="0" xfId="306" applyFont="1" applyFill="1" applyAlignment="1" applyProtection="1">
      <alignment horizontal="center" vertical="center" wrapText="1"/>
    </xf>
    <xf numFmtId="0" fontId="29" fillId="24" borderId="0" xfId="270" applyFont="1" applyFill="1" applyAlignment="1" applyProtection="1">
      <alignment horizontal="center" vertical="center" wrapText="1"/>
    </xf>
    <xf numFmtId="164" fontId="29" fillId="0" borderId="10" xfId="351" applyFont="1" applyFill="1" applyBorder="1" applyAlignment="1" applyProtection="1">
      <alignment horizontal="center"/>
    </xf>
    <xf numFmtId="164" fontId="29" fillId="0" borderId="11" xfId="351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center" vertical="top" wrapText="1"/>
    </xf>
    <xf numFmtId="0" fontId="29" fillId="0" borderId="11" xfId="0" applyFont="1" applyFill="1" applyBorder="1" applyAlignment="1" applyProtection="1">
      <alignment horizontal="center" vertical="top" wrapText="1"/>
    </xf>
    <xf numFmtId="0" fontId="30" fillId="0" borderId="0" xfId="351" applyNumberFormat="1" applyFont="1" applyFill="1" applyAlignment="1" applyProtection="1">
      <alignment horizontal="center" vertical="center"/>
    </xf>
    <xf numFmtId="0" fontId="30" fillId="0" borderId="0" xfId="0" applyFont="1" applyProtection="1"/>
    <xf numFmtId="0" fontId="29" fillId="0" borderId="0" xfId="270" applyFont="1" applyAlignment="1" applyProtection="1">
      <alignment horizontal="center"/>
    </xf>
    <xf numFmtId="0" fontId="29" fillId="0" borderId="0" xfId="351" applyNumberFormat="1" applyFont="1" applyFill="1" applyAlignment="1" applyProtection="1">
      <alignment horizontal="center" vertical="center"/>
    </xf>
    <xf numFmtId="0" fontId="29" fillId="0" borderId="0" xfId="306" applyFont="1" applyFill="1" applyAlignment="1" applyProtection="1">
      <alignment horizontal="center"/>
    </xf>
    <xf numFmtId="9" fontId="29" fillId="0" borderId="0" xfId="325" applyFont="1" applyFill="1" applyProtection="1"/>
    <xf numFmtId="164" fontId="29" fillId="0" borderId="0" xfId="351" applyFont="1" applyAlignment="1" applyProtection="1"/>
    <xf numFmtId="164" fontId="27" fillId="0" borderId="0" xfId="351" applyFont="1" applyFill="1" applyAlignment="1" applyProtection="1"/>
    <xf numFmtId="0" fontId="29" fillId="24" borderId="13" xfId="306" applyFont="1" applyFill="1" applyBorder="1" applyAlignment="1" applyProtection="1">
      <alignment horizontal="left" vertical="center" wrapText="1"/>
    </xf>
    <xf numFmtId="0" fontId="29" fillId="24" borderId="14" xfId="306" applyFont="1" applyFill="1" applyBorder="1" applyAlignment="1" applyProtection="1">
      <alignment horizontal="left" wrapText="1"/>
    </xf>
    <xf numFmtId="0" fontId="29" fillId="0" borderId="15" xfId="306" applyFont="1" applyFill="1" applyBorder="1" applyAlignment="1" applyProtection="1">
      <alignment horizontal="center" vertical="center"/>
    </xf>
    <xf numFmtId="0" fontId="29" fillId="0" borderId="15" xfId="306" applyFont="1" applyFill="1" applyBorder="1" applyAlignment="1" applyProtection="1">
      <alignment horizontal="center" vertical="center" wrapText="1"/>
    </xf>
    <xf numFmtId="9" fontId="29" fillId="0" borderId="16" xfId="325" applyFont="1" applyFill="1" applyBorder="1" applyAlignment="1" applyProtection="1">
      <alignment horizontal="center" vertical="center"/>
    </xf>
    <xf numFmtId="165" fontId="29" fillId="0" borderId="15" xfId="195" applyNumberFormat="1" applyFont="1" applyFill="1" applyBorder="1" applyAlignment="1" applyProtection="1">
      <alignment horizontal="center" vertical="center"/>
    </xf>
    <xf numFmtId="164" fontId="29" fillId="0" borderId="17" xfId="351" applyFont="1" applyFill="1" applyBorder="1" applyAlignment="1" applyProtection="1">
      <alignment horizontal="center" vertical="center"/>
    </xf>
    <xf numFmtId="164" fontId="29" fillId="0" borderId="18" xfId="351" applyFont="1" applyFill="1" applyBorder="1" applyAlignment="1" applyProtection="1">
      <alignment horizontal="center" vertical="center"/>
    </xf>
    <xf numFmtId="164" fontId="29" fillId="0" borderId="16" xfId="351" applyFont="1" applyFill="1" applyBorder="1" applyAlignment="1" applyProtection="1">
      <alignment horizontal="center" vertical="center"/>
    </xf>
    <xf numFmtId="164" fontId="29" fillId="0" borderId="15" xfId="351" applyFont="1" applyFill="1" applyBorder="1" applyAlignment="1" applyProtection="1">
      <alignment horizontal="center" vertical="center"/>
    </xf>
    <xf numFmtId="0" fontId="29" fillId="0" borderId="14" xfId="270" applyFont="1" applyBorder="1" applyAlignment="1" applyProtection="1">
      <alignment horizontal="center"/>
    </xf>
    <xf numFmtId="165" fontId="29" fillId="0" borderId="15" xfId="195" applyNumberFormat="1" applyFont="1" applyFill="1" applyBorder="1" applyAlignment="1" applyProtection="1">
      <alignment horizontal="center"/>
    </xf>
    <xf numFmtId="164" fontId="29" fillId="0" borderId="15" xfId="351" applyFont="1" applyFill="1" applyBorder="1" applyAlignment="1" applyProtection="1">
      <alignment vertical="center"/>
    </xf>
    <xf numFmtId="0" fontId="29" fillId="0" borderId="15" xfId="291" applyFont="1" applyFill="1" applyBorder="1" applyAlignment="1" applyProtection="1">
      <alignment horizontal="center" vertical="top" wrapText="1"/>
    </xf>
    <xf numFmtId="0" fontId="29" fillId="0" borderId="15" xfId="291" quotePrefix="1" applyFont="1" applyFill="1" applyBorder="1" applyAlignment="1" applyProtection="1">
      <alignment horizontal="center" vertical="top" wrapText="1"/>
    </xf>
    <xf numFmtId="0" fontId="27" fillId="0" borderId="15" xfId="291" applyFont="1" applyFill="1" applyBorder="1" applyAlignment="1" applyProtection="1">
      <alignment horizontal="right" vertical="top" wrapText="1"/>
    </xf>
    <xf numFmtId="0" fontId="29" fillId="0" borderId="0" xfId="291" applyFont="1" applyProtection="1"/>
    <xf numFmtId="0" fontId="29" fillId="0" borderId="15" xfId="291" applyFont="1" applyFill="1" applyBorder="1" applyProtection="1"/>
    <xf numFmtId="0" fontId="29" fillId="0" borderId="15" xfId="291" applyFont="1" applyFill="1" applyBorder="1" applyAlignment="1" applyProtection="1">
      <alignment horizontal="center"/>
    </xf>
    <xf numFmtId="165" fontId="27" fillId="0" borderId="15" xfId="195" applyNumberFormat="1" applyFont="1" applyFill="1" applyBorder="1" applyAlignment="1" applyProtection="1">
      <alignment horizontal="center" vertical="top"/>
    </xf>
    <xf numFmtId="164" fontId="27" fillId="0" borderId="15" xfId="351" applyFont="1" applyFill="1" applyBorder="1" applyAlignment="1" applyProtection="1">
      <alignment vertical="center" wrapText="1"/>
    </xf>
    <xf numFmtId="164" fontId="27" fillId="0" borderId="15" xfId="351" applyFont="1" applyFill="1" applyBorder="1" applyAlignment="1" applyProtection="1">
      <alignment vertical="top"/>
    </xf>
    <xf numFmtId="164" fontId="27" fillId="0" borderId="15" xfId="351" applyFont="1" applyFill="1" applyBorder="1" applyAlignment="1" applyProtection="1">
      <alignment vertical="top" wrapText="1"/>
    </xf>
    <xf numFmtId="165" fontId="27" fillId="0" borderId="15" xfId="195" applyNumberFormat="1" applyFont="1" applyFill="1" applyBorder="1" applyAlignment="1" applyProtection="1">
      <alignment horizontal="center"/>
    </xf>
    <xf numFmtId="164" fontId="27" fillId="0" borderId="15" xfId="351" applyFont="1" applyFill="1" applyBorder="1" applyAlignment="1" applyProtection="1">
      <alignment vertical="center"/>
    </xf>
    <xf numFmtId="0" fontId="29" fillId="0" borderId="15" xfId="270" applyFont="1" applyFill="1" applyBorder="1" applyAlignment="1" applyProtection="1">
      <alignment horizontal="center"/>
    </xf>
    <xf numFmtId="9" fontId="29" fillId="0" borderId="15" xfId="325" applyFont="1" applyFill="1" applyBorder="1" applyAlignment="1" applyProtection="1">
      <alignment horizontal="center"/>
    </xf>
    <xf numFmtId="164" fontId="29" fillId="0" borderId="15" xfId="351" applyFont="1" applyFill="1" applyBorder="1" applyAlignment="1" applyProtection="1"/>
    <xf numFmtId="0" fontId="29" fillId="0" borderId="0" xfId="270" applyFont="1" applyFill="1" applyAlignment="1" applyProtection="1">
      <alignment horizontal="center"/>
    </xf>
    <xf numFmtId="164" fontId="27" fillId="0" borderId="0" xfId="351" applyFont="1" applyFill="1" applyAlignment="1" applyProtection="1">
      <alignment wrapText="1"/>
    </xf>
    <xf numFmtId="164" fontId="29" fillId="0" borderId="10" xfId="351" applyFont="1" applyFill="1" applyBorder="1" applyAlignment="1" applyProtection="1">
      <alignment horizontal="left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2" fontId="29" fillId="25" borderId="15" xfId="0" applyNumberFormat="1" applyFont="1" applyFill="1" applyBorder="1" applyAlignment="1">
      <alignment horizontal="center" vertical="center" wrapText="1"/>
    </xf>
    <xf numFmtId="2" fontId="27" fillId="24" borderId="15" xfId="0" applyNumberFormat="1" applyFont="1" applyFill="1" applyBorder="1" applyAlignment="1">
      <alignment horizontal="center" vertical="center" wrapText="1"/>
    </xf>
    <xf numFmtId="0" fontId="29" fillId="0" borderId="15" xfId="291" applyFont="1" applyFill="1" applyBorder="1" applyAlignment="1" applyProtection="1">
      <alignment horizontal="right" vertical="top" wrapText="1"/>
    </xf>
    <xf numFmtId="9" fontId="29" fillId="0" borderId="15" xfId="350" applyFont="1" applyFill="1" applyBorder="1" applyAlignment="1" applyProtection="1">
      <alignment horizontal="center" vertical="center"/>
    </xf>
    <xf numFmtId="0" fontId="29" fillId="0" borderId="15" xfId="270" applyFont="1" applyFill="1" applyBorder="1" applyAlignment="1" applyProtection="1">
      <alignment horizontal="right" vertical="top" wrapText="1"/>
    </xf>
    <xf numFmtId="9" fontId="29" fillId="0" borderId="15" xfId="270" applyNumberFormat="1" applyFont="1" applyFill="1" applyBorder="1" applyAlignment="1" applyProtection="1">
      <alignment horizontal="center" vertical="top"/>
    </xf>
    <xf numFmtId="0" fontId="29" fillId="0" borderId="15" xfId="270" applyFont="1" applyFill="1" applyBorder="1" applyAlignment="1" applyProtection="1">
      <alignment horizontal="center" vertical="top"/>
    </xf>
    <xf numFmtId="0" fontId="29" fillId="0" borderId="15" xfId="270" applyFont="1" applyFill="1" applyBorder="1" applyAlignment="1" applyProtection="1">
      <alignment horizontal="right"/>
    </xf>
    <xf numFmtId="0" fontId="29" fillId="0" borderId="0" xfId="270" applyFont="1" applyFill="1" applyAlignment="1" applyProtection="1">
      <alignment horizontal="left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13" xfId="0" applyFont="1" applyFill="1" applyBorder="1" applyAlignment="1" applyProtection="1">
      <alignment horizontal="center" vertical="top" wrapText="1"/>
    </xf>
    <xf numFmtId="0" fontId="29" fillId="0" borderId="0" xfId="0" applyFont="1" applyBorder="1" applyAlignment="1" applyProtection="1">
      <alignment horizontal="center" vertical="top" wrapText="1"/>
    </xf>
    <xf numFmtId="0" fontId="29" fillId="0" borderId="14" xfId="0" applyFont="1" applyFill="1" applyBorder="1" applyAlignment="1" applyProtection="1">
      <alignment horizontal="center" vertical="top" wrapText="1"/>
    </xf>
    <xf numFmtId="0" fontId="29" fillId="0" borderId="10" xfId="292" applyFont="1" applyFill="1" applyBorder="1" applyAlignment="1" applyProtection="1">
      <alignment horizontal="center" vertical="top" wrapText="1"/>
    </xf>
    <xf numFmtId="0" fontId="29" fillId="0" borderId="11" xfId="0" applyFont="1" applyFill="1" applyBorder="1" applyAlignment="1" applyProtection="1">
      <alignment horizontal="left" vertical="top" wrapText="1"/>
    </xf>
    <xf numFmtId="0" fontId="29" fillId="0" borderId="10" xfId="270" applyFont="1" applyBorder="1" applyAlignment="1" applyProtection="1">
      <alignment horizontal="center"/>
    </xf>
    <xf numFmtId="0" fontId="29" fillId="0" borderId="11" xfId="270" applyFont="1" applyBorder="1" applyAlignment="1" applyProtection="1">
      <alignment horizontal="center"/>
    </xf>
    <xf numFmtId="0" fontId="29" fillId="0" borderId="12" xfId="270" quotePrefix="1" applyFont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 wrapText="1"/>
    </xf>
    <xf numFmtId="164" fontId="27" fillId="24" borderId="12" xfId="351" applyFont="1" applyFill="1" applyBorder="1" applyAlignment="1" applyProtection="1">
      <alignment horizontal="left" vertical="center" wrapText="1"/>
    </xf>
    <xf numFmtId="164" fontId="29" fillId="0" borderId="10" xfId="351" applyFont="1" applyFill="1" applyBorder="1" applyAlignment="1" applyProtection="1">
      <alignment horizontal="left" vertical="top" wrapText="1"/>
    </xf>
    <xf numFmtId="164" fontId="29" fillId="0" borderId="11" xfId="351" applyFont="1" applyFill="1" applyBorder="1" applyAlignment="1" applyProtection="1">
      <alignment horizontal="left" vertical="top" wrapText="1"/>
    </xf>
    <xf numFmtId="164" fontId="29" fillId="0" borderId="12" xfId="351" applyFont="1" applyBorder="1" applyAlignment="1" applyProtection="1"/>
    <xf numFmtId="164" fontId="29" fillId="0" borderId="10" xfId="351" applyFont="1" applyBorder="1" applyAlignment="1" applyProtection="1">
      <alignment horizontal="center" vertical="top"/>
    </xf>
    <xf numFmtId="164" fontId="29" fillId="0" borderId="11" xfId="351" applyFont="1" applyBorder="1" applyAlignment="1" applyProtection="1">
      <alignment horizontal="center" vertical="top"/>
    </xf>
    <xf numFmtId="0" fontId="29" fillId="0" borderId="15" xfId="0" applyFont="1" applyFill="1" applyBorder="1" applyAlignment="1" applyProtection="1">
      <alignment horizontal="center" vertical="top" wrapText="1"/>
    </xf>
    <xf numFmtId="164" fontId="29" fillId="0" borderId="15" xfId="351" applyFont="1" applyBorder="1" applyAlignment="1" applyProtection="1">
      <alignment horizontal="center" vertical="top"/>
    </xf>
    <xf numFmtId="0" fontId="29" fillId="0" borderId="15" xfId="270" applyFont="1" applyBorder="1" applyAlignment="1" applyProtection="1">
      <alignment horizontal="center"/>
    </xf>
    <xf numFmtId="0" fontId="29" fillId="0" borderId="18" xfId="0" applyFont="1" applyFill="1" applyBorder="1" applyAlignment="1" applyProtection="1">
      <alignment horizontal="center" vertical="top" wrapText="1"/>
    </xf>
    <xf numFmtId="164" fontId="29" fillId="0" borderId="15" xfId="351" applyFont="1" applyFill="1" applyBorder="1" applyAlignment="1" applyProtection="1">
      <alignment horizontal="left" vertical="center" wrapText="1"/>
    </xf>
    <xf numFmtId="0" fontId="29" fillId="0" borderId="15" xfId="276" applyFont="1" applyFill="1" applyBorder="1" applyAlignment="1" applyProtection="1">
      <alignment horizontal="center"/>
    </xf>
    <xf numFmtId="0" fontId="29" fillId="0" borderId="18" xfId="276" applyFont="1" applyFill="1" applyBorder="1" applyAlignment="1" applyProtection="1">
      <alignment horizontal="center"/>
    </xf>
    <xf numFmtId="0" fontId="27" fillId="24" borderId="15" xfId="276" applyFont="1" applyFill="1" applyBorder="1" applyAlignment="1" applyProtection="1">
      <alignment horizontal="center"/>
    </xf>
    <xf numFmtId="164" fontId="29" fillId="0" borderId="18" xfId="351" applyFont="1" applyFill="1" applyBorder="1" applyAlignment="1" applyProtection="1">
      <alignment vertical="center"/>
    </xf>
    <xf numFmtId="164" fontId="29" fillId="0" borderId="18" xfId="351" applyFont="1" applyFill="1" applyBorder="1" applyAlignment="1" applyProtection="1"/>
    <xf numFmtId="0" fontId="29" fillId="0" borderId="10" xfId="292" applyFont="1" applyFill="1" applyBorder="1" applyAlignment="1" applyProtection="1">
      <alignment horizontal="left" vertical="top" wrapText="1"/>
    </xf>
    <xf numFmtId="0" fontId="29" fillId="0" borderId="10" xfId="351" applyNumberFormat="1" applyFont="1" applyFill="1" applyBorder="1" applyAlignment="1" applyProtection="1">
      <alignment horizontal="center" vertical="top" wrapText="1"/>
    </xf>
    <xf numFmtId="0" fontId="29" fillId="0" borderId="11" xfId="292" applyFont="1" applyFill="1" applyBorder="1" applyAlignment="1" applyProtection="1">
      <alignment horizontal="left" vertical="top" wrapText="1"/>
    </xf>
    <xf numFmtId="0" fontId="29" fillId="0" borderId="11" xfId="351" applyNumberFormat="1" applyFont="1" applyFill="1" applyBorder="1" applyAlignment="1" applyProtection="1">
      <alignment horizontal="center" vertical="top" wrapText="1"/>
    </xf>
    <xf numFmtId="2" fontId="29" fillId="0" borderId="11" xfId="351" applyNumberFormat="1" applyFont="1" applyFill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horizontal="center" vertical="top" wrapText="1"/>
    </xf>
    <xf numFmtId="2" fontId="29" fillId="0" borderId="10" xfId="351" applyNumberFormat="1" applyFont="1" applyFill="1" applyBorder="1" applyAlignment="1" applyProtection="1">
      <alignment horizontal="center" vertical="top" wrapText="1"/>
    </xf>
    <xf numFmtId="0" fontId="29" fillId="0" borderId="19" xfId="0" applyFont="1" applyFill="1" applyBorder="1" applyAlignment="1" applyProtection="1">
      <alignment horizontal="left" vertical="top" wrapText="1"/>
    </xf>
    <xf numFmtId="0" fontId="29" fillId="0" borderId="20" xfId="0" applyFont="1" applyFill="1" applyBorder="1" applyAlignment="1" applyProtection="1">
      <alignment horizontal="left" vertical="top" wrapText="1"/>
    </xf>
    <xf numFmtId="0" fontId="29" fillId="0" borderId="19" xfId="292" applyFont="1" applyFill="1" applyBorder="1" applyAlignment="1" applyProtection="1">
      <alignment horizontal="center" vertical="top" wrapText="1"/>
    </xf>
    <xf numFmtId="0" fontId="29" fillId="0" borderId="21" xfId="0" applyFont="1" applyFill="1" applyBorder="1" applyAlignment="1" applyProtection="1">
      <alignment horizontal="left" vertical="top" wrapText="1"/>
    </xf>
    <xf numFmtId="164" fontId="27" fillId="25" borderId="15" xfId="351" applyFont="1" applyFill="1" applyBorder="1" applyAlignment="1" applyProtection="1">
      <alignment horizontal="center" vertical="top"/>
    </xf>
    <xf numFmtId="164" fontId="27" fillId="24" borderId="10" xfId="351" applyFont="1" applyFill="1" applyBorder="1" applyAlignment="1" applyProtection="1">
      <alignment horizontal="center" vertical="top"/>
    </xf>
    <xf numFmtId="164" fontId="31" fillId="0" borderId="0" xfId="351" applyFont="1" applyAlignment="1" applyProtection="1">
      <alignment horizontal="center" vertical="center"/>
    </xf>
    <xf numFmtId="0" fontId="29" fillId="0" borderId="10" xfId="270" applyFont="1" applyBorder="1" applyAlignment="1" applyProtection="1">
      <alignment horizontal="center" vertical="center"/>
    </xf>
    <xf numFmtId="0" fontId="29" fillId="0" borderId="11" xfId="270" applyFont="1" applyBorder="1" applyAlignment="1" applyProtection="1">
      <alignment horizontal="center" vertical="center"/>
    </xf>
    <xf numFmtId="0" fontId="27" fillId="0" borderId="0" xfId="276" applyFont="1" applyBorder="1" applyAlignment="1">
      <alignment vertical="top"/>
    </xf>
    <xf numFmtId="0" fontId="27" fillId="0" borderId="0" xfId="270" applyFont="1" applyAlignment="1" applyProtection="1">
      <alignment horizontal="left" vertical="center"/>
    </xf>
    <xf numFmtId="0" fontId="37" fillId="0" borderId="10" xfId="0" applyFont="1" applyFill="1" applyBorder="1" applyAlignment="1" applyProtection="1">
      <alignment horizontal="left" vertical="top" wrapText="1"/>
    </xf>
    <xf numFmtId="0" fontId="37" fillId="0" borderId="11" xfId="0" applyFont="1" applyFill="1" applyBorder="1" applyAlignment="1" applyProtection="1">
      <alignment horizontal="left" vertical="top" wrapText="1"/>
    </xf>
    <xf numFmtId="164" fontId="29" fillId="0" borderId="22" xfId="351" applyFont="1" applyBorder="1" applyAlignment="1" applyProtection="1"/>
    <xf numFmtId="164" fontId="29" fillId="0" borderId="24" xfId="351" applyFont="1" applyBorder="1" applyAlignment="1" applyProtection="1">
      <alignment horizontal="center" vertical="top"/>
    </xf>
    <xf numFmtId="0" fontId="29" fillId="0" borderId="12" xfId="0" applyFont="1" applyFill="1" applyBorder="1" applyAlignment="1" applyProtection="1">
      <alignment horizontal="center" vertical="top" wrapText="1"/>
    </xf>
    <xf numFmtId="0" fontId="29" fillId="0" borderId="10" xfId="0" applyFont="1" applyBorder="1" applyAlignment="1" applyProtection="1">
      <alignment horizontal="center" vertical="top" wrapText="1"/>
    </xf>
    <xf numFmtId="2" fontId="29" fillId="0" borderId="10" xfId="351" applyNumberFormat="1" applyFont="1" applyBorder="1" applyAlignment="1" applyProtection="1">
      <alignment horizontal="center"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11" xfId="0" applyFont="1" applyFill="1" applyBorder="1" applyAlignment="1" applyProtection="1">
      <alignment horizontal="center" vertical="top" wrapText="1"/>
    </xf>
    <xf numFmtId="0" fontId="38" fillId="0" borderId="15" xfId="291" applyFont="1" applyFill="1" applyBorder="1" applyAlignment="1" applyProtection="1">
      <alignment horizontal="left" vertical="top" wrapText="1"/>
    </xf>
    <xf numFmtId="0" fontId="38" fillId="0" borderId="15" xfId="0" applyFont="1" applyFill="1" applyBorder="1" applyAlignment="1" applyProtection="1">
      <alignment horizontal="left" vertical="top" wrapText="1"/>
    </xf>
    <xf numFmtId="4" fontId="29" fillId="0" borderId="10" xfId="349" applyNumberFormat="1" applyFont="1" applyFill="1" applyBorder="1" applyAlignment="1">
      <alignment horizontal="center" vertical="center"/>
    </xf>
    <xf numFmtId="164" fontId="29" fillId="0" borderId="23" xfId="351" applyFont="1" applyBorder="1" applyAlignment="1" applyProtection="1">
      <alignment horizontal="center" vertical="top"/>
    </xf>
    <xf numFmtId="164" fontId="28" fillId="0" borderId="0" xfId="351" applyFont="1" applyFill="1" applyBorder="1" applyAlignment="1" applyProtection="1">
      <alignment horizontal="right" vertical="center"/>
    </xf>
    <xf numFmtId="0" fontId="28" fillId="25" borderId="0" xfId="0" applyNumberFormat="1" applyFont="1" applyFill="1" applyBorder="1" applyAlignment="1" applyProtection="1">
      <alignment horizontal="center" vertical="center"/>
    </xf>
    <xf numFmtId="0" fontId="30" fillId="25" borderId="0" xfId="0" applyNumberFormat="1" applyFont="1" applyFill="1" applyBorder="1" applyAlignment="1" applyProtection="1">
      <alignment horizontal="center" vertical="center"/>
    </xf>
    <xf numFmtId="164" fontId="30" fillId="25" borderId="0" xfId="351" applyFont="1" applyFill="1" applyBorder="1" applyAlignment="1" applyProtection="1">
      <alignment horizontal="center" vertical="center"/>
    </xf>
    <xf numFmtId="0" fontId="30" fillId="25" borderId="0" xfId="0" applyFont="1" applyFill="1" applyProtection="1"/>
    <xf numFmtId="0" fontId="28" fillId="25" borderId="13" xfId="0" applyNumberFormat="1" applyFont="1" applyFill="1" applyBorder="1" applyAlignment="1" applyProtection="1">
      <alignment horizontal="center" vertical="center"/>
    </xf>
    <xf numFmtId="0" fontId="30" fillId="25" borderId="13" xfId="0" applyNumberFormat="1" applyFont="1" applyFill="1" applyBorder="1" applyAlignment="1" applyProtection="1">
      <alignment horizontal="center" vertical="center"/>
    </xf>
    <xf numFmtId="164" fontId="30" fillId="25" borderId="13" xfId="351" applyFont="1" applyFill="1" applyBorder="1" applyAlignment="1" applyProtection="1">
      <alignment horizontal="center" vertical="center"/>
    </xf>
    <xf numFmtId="0" fontId="28" fillId="25" borderId="22" xfId="0" applyNumberFormat="1" applyFont="1" applyFill="1" applyBorder="1" applyAlignment="1" applyProtection="1">
      <alignment horizontal="center" vertical="center"/>
    </xf>
    <xf numFmtId="164" fontId="29" fillId="0" borderId="20" xfId="351" applyFont="1" applyFill="1" applyBorder="1" applyAlignment="1" applyProtection="1">
      <alignment horizontal="center" vertical="center"/>
    </xf>
    <xf numFmtId="164" fontId="29" fillId="0" borderId="22" xfId="351" applyFont="1" applyFill="1" applyBorder="1" applyAlignment="1" applyProtection="1">
      <alignment horizontal="center" vertical="center"/>
    </xf>
    <xf numFmtId="164" fontId="29" fillId="0" borderId="21" xfId="351" applyFont="1" applyFill="1" applyBorder="1" applyAlignment="1" applyProtection="1">
      <alignment horizontal="center" vertical="center"/>
    </xf>
    <xf numFmtId="164" fontId="29" fillId="0" borderId="23" xfId="351" applyFont="1" applyFill="1" applyBorder="1" applyAlignment="1" applyProtection="1">
      <alignment horizontal="center" vertical="center"/>
    </xf>
    <xf numFmtId="164" fontId="29" fillId="0" borderId="0" xfId="351" applyFont="1" applyFill="1" applyAlignment="1" applyProtection="1"/>
    <xf numFmtId="165" fontId="29" fillId="0" borderId="20" xfId="195" applyNumberFormat="1" applyFont="1" applyFill="1" applyBorder="1" applyAlignment="1" applyProtection="1">
      <alignment horizontal="center"/>
    </xf>
    <xf numFmtId="164" fontId="29" fillId="0" borderId="22" xfId="351" applyFont="1" applyFill="1" applyBorder="1" applyAlignment="1" applyProtection="1">
      <alignment horizontal="center"/>
    </xf>
    <xf numFmtId="0" fontId="28" fillId="24" borderId="16" xfId="0" applyNumberFormat="1" applyFont="1" applyFill="1" applyBorder="1" applyAlignment="1" applyProtection="1">
      <alignment horizontal="center" vertical="center"/>
    </xf>
    <xf numFmtId="0" fontId="30" fillId="24" borderId="18" xfId="0" applyNumberFormat="1" applyFont="1" applyFill="1" applyBorder="1" applyAlignment="1" applyProtection="1">
      <alignment horizontal="center" vertical="center"/>
    </xf>
    <xf numFmtId="164" fontId="30" fillId="24" borderId="18" xfId="351" applyFont="1" applyFill="1" applyBorder="1" applyAlignment="1" applyProtection="1">
      <alignment horizontal="center" vertical="center"/>
    </xf>
    <xf numFmtId="0" fontId="28" fillId="24" borderId="18" xfId="0" applyNumberFormat="1" applyFont="1" applyFill="1" applyBorder="1" applyAlignment="1" applyProtection="1">
      <alignment horizontal="center" vertical="center"/>
    </xf>
    <xf numFmtId="0" fontId="28" fillId="24" borderId="17" xfId="0" applyNumberFormat="1" applyFont="1" applyFill="1" applyBorder="1" applyAlignment="1" applyProtection="1">
      <alignment horizontal="center" vertical="center"/>
    </xf>
    <xf numFmtId="0" fontId="34" fillId="0" borderId="0" xfId="349" applyFont="1" applyFill="1" applyAlignment="1">
      <alignment horizontal="center" vertical="center"/>
    </xf>
    <xf numFmtId="0" fontId="35" fillId="0" borderId="0" xfId="349" applyFont="1" applyFill="1" applyAlignment="1">
      <alignment horizontal="center" vertical="center"/>
    </xf>
    <xf numFmtId="0" fontId="29" fillId="0" borderId="12" xfId="306" applyNumberFormat="1" applyFont="1" applyFill="1" applyBorder="1" applyAlignment="1" applyProtection="1">
      <alignment horizontal="center" vertical="center"/>
    </xf>
    <xf numFmtId="0" fontId="29" fillId="0" borderId="10" xfId="306" applyNumberFormat="1" applyFont="1" applyFill="1" applyBorder="1" applyAlignment="1" applyProtection="1">
      <alignment horizontal="center" vertical="center"/>
    </xf>
    <xf numFmtId="0" fontId="29" fillId="0" borderId="11" xfId="306" applyNumberFormat="1" applyFont="1" applyFill="1" applyBorder="1" applyAlignment="1" applyProtection="1">
      <alignment horizontal="center" vertical="center"/>
    </xf>
    <xf numFmtId="164" fontId="29" fillId="0" borderId="12" xfId="351" applyFont="1" applyFill="1" applyBorder="1" applyAlignment="1" applyProtection="1">
      <alignment horizontal="center" vertical="center"/>
    </xf>
    <xf numFmtId="164" fontId="29" fillId="0" borderId="10" xfId="351" applyFont="1" applyFill="1" applyBorder="1" applyAlignment="1" applyProtection="1">
      <alignment horizontal="center" vertical="center"/>
    </xf>
    <xf numFmtId="164" fontId="29" fillId="0" borderId="11" xfId="351" applyFont="1" applyFill="1" applyBorder="1" applyAlignment="1" applyProtection="1">
      <alignment horizontal="center" vertical="center"/>
    </xf>
    <xf numFmtId="164" fontId="29" fillId="24" borderId="12" xfId="351" applyFont="1" applyFill="1" applyBorder="1" applyAlignment="1" applyProtection="1">
      <alignment horizontal="center" vertical="center"/>
    </xf>
    <xf numFmtId="164" fontId="29" fillId="24" borderId="11" xfId="351" applyFont="1" applyFill="1" applyBorder="1" applyAlignment="1" applyProtection="1">
      <alignment horizontal="center" vertical="center"/>
    </xf>
    <xf numFmtId="164" fontId="29" fillId="0" borderId="20" xfId="351" applyFont="1" applyFill="1" applyBorder="1" applyAlignment="1" applyProtection="1">
      <alignment horizontal="center"/>
    </xf>
    <xf numFmtId="0" fontId="29" fillId="0" borderId="12" xfId="306" applyFont="1" applyFill="1" applyBorder="1" applyAlignment="1" applyProtection="1">
      <alignment horizontal="center" vertical="center" wrapText="1"/>
    </xf>
    <xf numFmtId="0" fontId="29" fillId="0" borderId="10" xfId="306" applyFont="1" applyFill="1" applyBorder="1" applyAlignment="1" applyProtection="1">
      <alignment horizontal="center" vertical="center" wrapText="1"/>
    </xf>
    <xf numFmtId="0" fontId="29" fillId="0" borderId="11" xfId="306" applyFont="1" applyFill="1" applyBorder="1" applyAlignment="1" applyProtection="1">
      <alignment horizontal="center" vertical="center" wrapText="1"/>
    </xf>
    <xf numFmtId="9" fontId="29" fillId="0" borderId="12" xfId="325" applyFont="1" applyFill="1" applyBorder="1" applyAlignment="1" applyProtection="1">
      <alignment horizontal="center" vertical="center"/>
    </xf>
    <xf numFmtId="9" fontId="29" fillId="0" borderId="10" xfId="325" applyFont="1" applyFill="1" applyBorder="1" applyAlignment="1" applyProtection="1">
      <alignment horizontal="center" vertical="center"/>
    </xf>
    <xf numFmtId="9" fontId="29" fillId="0" borderId="11" xfId="325" applyFont="1" applyFill="1" applyBorder="1" applyAlignment="1" applyProtection="1">
      <alignment horizontal="center" vertical="center"/>
    </xf>
    <xf numFmtId="0" fontId="27" fillId="0" borderId="0" xfId="291" applyFont="1" applyFill="1" applyBorder="1" applyAlignment="1" applyProtection="1">
      <alignment horizontal="left" vertical="center" wrapText="1"/>
    </xf>
    <xf numFmtId="165" fontId="29" fillId="0" borderId="21" xfId="195" applyNumberFormat="1" applyFont="1" applyFill="1" applyBorder="1" applyAlignment="1" applyProtection="1">
      <alignment horizontal="center"/>
    </xf>
    <xf numFmtId="164" fontId="29" fillId="0" borderId="23" xfId="351" applyFont="1" applyFill="1" applyBorder="1" applyAlignment="1" applyProtection="1">
      <alignment horizontal="center"/>
    </xf>
    <xf numFmtId="164" fontId="29" fillId="0" borderId="21" xfId="351" applyFont="1" applyFill="1" applyBorder="1" applyAlignment="1" applyProtection="1">
      <alignment horizontal="center"/>
    </xf>
    <xf numFmtId="165" fontId="29" fillId="0" borderId="12" xfId="195" applyNumberFormat="1" applyFont="1" applyFill="1" applyBorder="1" applyAlignment="1" applyProtection="1">
      <alignment horizontal="center" vertical="center"/>
    </xf>
    <xf numFmtId="165" fontId="29" fillId="0" borderId="11" xfId="195" applyNumberFormat="1" applyFont="1" applyFill="1" applyBorder="1" applyAlignment="1" applyProtection="1">
      <alignment horizontal="center" vertical="center"/>
    </xf>
  </cellXfs>
  <cellStyles count="355">
    <cellStyle name="20% - Accent1 2" xfId="1"/>
    <cellStyle name="20% - Accent1 3" xfId="2"/>
    <cellStyle name="20% - Accent1 4" xfId="3"/>
    <cellStyle name="20% - Accent1 4 2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4 2" xfId="11"/>
    <cellStyle name="20% - Accent2 5" xfId="12"/>
    <cellStyle name="20% - Accent2 6" xfId="13"/>
    <cellStyle name="20% - Accent2 7" xfId="14"/>
    <cellStyle name="20% - Accent3 2" xfId="15"/>
    <cellStyle name="20% - Accent3 3" xfId="16"/>
    <cellStyle name="20% - Accent3 4" xfId="17"/>
    <cellStyle name="20% - Accent3 4 2" xfId="18"/>
    <cellStyle name="20% - Accent3 5" xfId="19"/>
    <cellStyle name="20% - Accent3 6" xfId="20"/>
    <cellStyle name="20% - Accent3 7" xfId="21"/>
    <cellStyle name="20% - Accent4 2" xfId="22"/>
    <cellStyle name="20% - Accent4 3" xfId="23"/>
    <cellStyle name="20% - Accent4 4" xfId="24"/>
    <cellStyle name="20% - Accent4 4 2" xfId="25"/>
    <cellStyle name="20% - Accent4 5" xfId="26"/>
    <cellStyle name="20% - Accent4 6" xfId="27"/>
    <cellStyle name="20% - Accent4 7" xfId="28"/>
    <cellStyle name="20% - Accent5 2" xfId="29"/>
    <cellStyle name="20% - Accent5 3" xfId="30"/>
    <cellStyle name="20% - Accent5 4" xfId="31"/>
    <cellStyle name="20% - Accent5 4 2" xfId="32"/>
    <cellStyle name="20% - Accent5 5" xfId="33"/>
    <cellStyle name="20% - Accent5 6" xfId="34"/>
    <cellStyle name="20% - Accent5 7" xfId="35"/>
    <cellStyle name="20% - Accent6 2" xfId="36"/>
    <cellStyle name="20% - Accent6 3" xfId="37"/>
    <cellStyle name="20% - Accent6 4" xfId="38"/>
    <cellStyle name="20% - Accent6 4 2" xfId="39"/>
    <cellStyle name="20% - Accent6 5" xfId="40"/>
    <cellStyle name="20% - Accent6 6" xfId="41"/>
    <cellStyle name="20% - Accent6 7" xfId="42"/>
    <cellStyle name="40% - Accent1 2" xfId="43"/>
    <cellStyle name="40% - Accent1 3" xfId="44"/>
    <cellStyle name="40% - Accent1 4" xfId="45"/>
    <cellStyle name="40% - Accent1 4 2" xfId="46"/>
    <cellStyle name="40% - Accent1 5" xfId="47"/>
    <cellStyle name="40% - Accent1 6" xfId="48"/>
    <cellStyle name="40% - Accent1 7" xfId="49"/>
    <cellStyle name="40% - Accent2 2" xfId="50"/>
    <cellStyle name="40% - Accent2 3" xfId="51"/>
    <cellStyle name="40% - Accent2 4" xfId="52"/>
    <cellStyle name="40% - Accent2 4 2" xfId="53"/>
    <cellStyle name="40% - Accent2 5" xfId="54"/>
    <cellStyle name="40% - Accent2 6" xfId="55"/>
    <cellStyle name="40% - Accent2 7" xfId="56"/>
    <cellStyle name="40% - Accent3 2" xfId="57"/>
    <cellStyle name="40% - Accent3 3" xfId="58"/>
    <cellStyle name="40% - Accent3 4" xfId="59"/>
    <cellStyle name="40% - Accent3 4 2" xfId="60"/>
    <cellStyle name="40% - Accent3 5" xfId="61"/>
    <cellStyle name="40% - Accent3 6" xfId="62"/>
    <cellStyle name="40% - Accent3 7" xfId="63"/>
    <cellStyle name="40% - Accent4 2" xfId="64"/>
    <cellStyle name="40% - Accent4 3" xfId="65"/>
    <cellStyle name="40% - Accent4 4" xfId="66"/>
    <cellStyle name="40% - Accent4 4 2" xfId="67"/>
    <cellStyle name="40% - Accent4 5" xfId="68"/>
    <cellStyle name="40% - Accent4 6" xfId="69"/>
    <cellStyle name="40% - Accent4 7" xfId="70"/>
    <cellStyle name="40% - Accent5 2" xfId="71"/>
    <cellStyle name="40% - Accent5 3" xfId="72"/>
    <cellStyle name="40% - Accent5 4" xfId="73"/>
    <cellStyle name="40% - Accent5 4 2" xfId="74"/>
    <cellStyle name="40% - Accent5 5" xfId="75"/>
    <cellStyle name="40% - Accent5 6" xfId="76"/>
    <cellStyle name="40% - Accent5 7" xfId="77"/>
    <cellStyle name="40% - Accent6 2" xfId="78"/>
    <cellStyle name="40% - Accent6 3" xfId="79"/>
    <cellStyle name="40% - Accent6 4" xfId="80"/>
    <cellStyle name="40% - Accent6 4 2" xfId="81"/>
    <cellStyle name="40% - Accent6 5" xfId="82"/>
    <cellStyle name="40% - Accent6 6" xfId="83"/>
    <cellStyle name="40% - Accent6 7" xfId="84"/>
    <cellStyle name="60% - Accent1 2" xfId="85"/>
    <cellStyle name="60% - Accent1 3" xfId="86"/>
    <cellStyle name="60% - Accent1 4" xfId="87"/>
    <cellStyle name="60% - Accent1 4 2" xfId="88"/>
    <cellStyle name="60% - Accent1 5" xfId="89"/>
    <cellStyle name="60% - Accent1 6" xfId="90"/>
    <cellStyle name="60% - Accent1 7" xfId="91"/>
    <cellStyle name="60% - Accent2 2" xfId="92"/>
    <cellStyle name="60% - Accent2 3" xfId="93"/>
    <cellStyle name="60% - Accent2 4" xfId="94"/>
    <cellStyle name="60% - Accent2 4 2" xfId="95"/>
    <cellStyle name="60% - Accent2 5" xfId="96"/>
    <cellStyle name="60% - Accent2 6" xfId="97"/>
    <cellStyle name="60% - Accent2 7" xfId="98"/>
    <cellStyle name="60% - Accent3 2" xfId="99"/>
    <cellStyle name="60% - Accent3 3" xfId="100"/>
    <cellStyle name="60% - Accent3 4" xfId="101"/>
    <cellStyle name="60% - Accent3 4 2" xfId="102"/>
    <cellStyle name="60% - Accent3 5" xfId="103"/>
    <cellStyle name="60% - Accent3 6" xfId="104"/>
    <cellStyle name="60% - Accent3 7" xfId="105"/>
    <cellStyle name="60% - Accent4 2" xfId="106"/>
    <cellStyle name="60% - Accent4 3" xfId="107"/>
    <cellStyle name="60% - Accent4 4" xfId="108"/>
    <cellStyle name="60% - Accent4 4 2" xfId="109"/>
    <cellStyle name="60% - Accent4 5" xfId="110"/>
    <cellStyle name="60% - Accent4 6" xfId="111"/>
    <cellStyle name="60% - Accent4 7" xfId="112"/>
    <cellStyle name="60% - Accent5 2" xfId="113"/>
    <cellStyle name="60% - Accent5 3" xfId="114"/>
    <cellStyle name="60% - Accent5 4" xfId="115"/>
    <cellStyle name="60% - Accent5 4 2" xfId="116"/>
    <cellStyle name="60% - Accent5 5" xfId="117"/>
    <cellStyle name="60% - Accent5 6" xfId="118"/>
    <cellStyle name="60% - Accent5 7" xfId="119"/>
    <cellStyle name="60% - Accent6 2" xfId="120"/>
    <cellStyle name="60% - Accent6 3" xfId="121"/>
    <cellStyle name="60% - Accent6 4" xfId="122"/>
    <cellStyle name="60% - Accent6 4 2" xfId="123"/>
    <cellStyle name="60% - Accent6 5" xfId="124"/>
    <cellStyle name="60% - Accent6 6" xfId="125"/>
    <cellStyle name="60% - Accent6 7" xfId="126"/>
    <cellStyle name="Accent1 2" xfId="127"/>
    <cellStyle name="Accent1 3" xfId="128"/>
    <cellStyle name="Accent1 4" xfId="129"/>
    <cellStyle name="Accent1 4 2" xfId="130"/>
    <cellStyle name="Accent1 5" xfId="131"/>
    <cellStyle name="Accent1 6" xfId="132"/>
    <cellStyle name="Accent1 7" xfId="133"/>
    <cellStyle name="Accent2 2" xfId="134"/>
    <cellStyle name="Accent2 3" xfId="135"/>
    <cellStyle name="Accent2 4" xfId="136"/>
    <cellStyle name="Accent2 4 2" xfId="137"/>
    <cellStyle name="Accent2 5" xfId="138"/>
    <cellStyle name="Accent2 6" xfId="139"/>
    <cellStyle name="Accent2 7" xfId="140"/>
    <cellStyle name="Accent3 2" xfId="141"/>
    <cellStyle name="Accent3 3" xfId="142"/>
    <cellStyle name="Accent3 4" xfId="143"/>
    <cellStyle name="Accent3 4 2" xfId="144"/>
    <cellStyle name="Accent3 5" xfId="145"/>
    <cellStyle name="Accent3 6" xfId="146"/>
    <cellStyle name="Accent3 7" xfId="147"/>
    <cellStyle name="Accent4 2" xfId="148"/>
    <cellStyle name="Accent4 3" xfId="149"/>
    <cellStyle name="Accent4 4" xfId="150"/>
    <cellStyle name="Accent4 4 2" xfId="151"/>
    <cellStyle name="Accent4 5" xfId="152"/>
    <cellStyle name="Accent4 6" xfId="153"/>
    <cellStyle name="Accent4 7" xfId="154"/>
    <cellStyle name="Accent5 2" xfId="155"/>
    <cellStyle name="Accent5 3" xfId="156"/>
    <cellStyle name="Accent5 4" xfId="157"/>
    <cellStyle name="Accent5 4 2" xfId="158"/>
    <cellStyle name="Accent5 5" xfId="159"/>
    <cellStyle name="Accent5 6" xfId="160"/>
    <cellStyle name="Accent5 7" xfId="161"/>
    <cellStyle name="Accent6 2" xfId="162"/>
    <cellStyle name="Accent6 3" xfId="163"/>
    <cellStyle name="Accent6 4" xfId="164"/>
    <cellStyle name="Accent6 4 2" xfId="165"/>
    <cellStyle name="Accent6 5" xfId="166"/>
    <cellStyle name="Accent6 6" xfId="167"/>
    <cellStyle name="Accent6 7" xfId="168"/>
    <cellStyle name="Bad 2" xfId="169"/>
    <cellStyle name="Bad 3" xfId="170"/>
    <cellStyle name="Bad 4" xfId="171"/>
    <cellStyle name="Bad 4 2" xfId="172"/>
    <cellStyle name="Bad 5" xfId="173"/>
    <cellStyle name="Bad 6" xfId="174"/>
    <cellStyle name="Bad 7" xfId="175"/>
    <cellStyle name="Calculation 2" xfId="176"/>
    <cellStyle name="Calculation 3" xfId="177"/>
    <cellStyle name="Calculation 4" xfId="178"/>
    <cellStyle name="Calculation 4 2" xfId="179"/>
    <cellStyle name="Calculation 4_SAN2009-IIIxlsx" xfId="180"/>
    <cellStyle name="Calculation 5" xfId="181"/>
    <cellStyle name="Calculation 6" xfId="182"/>
    <cellStyle name="Calculation 7" xfId="183"/>
    <cellStyle name="Check Cell 2" xfId="184"/>
    <cellStyle name="Check Cell 3" xfId="185"/>
    <cellStyle name="Check Cell 4" xfId="186"/>
    <cellStyle name="Check Cell 4 2" xfId="187"/>
    <cellStyle name="Check Cell 4_SAN2009-IIIxlsx" xfId="188"/>
    <cellStyle name="Check Cell 5" xfId="189"/>
    <cellStyle name="Check Cell 6" xfId="190"/>
    <cellStyle name="Check Cell 7" xfId="191"/>
    <cellStyle name="Comma" xfId="351" builtinId="3"/>
    <cellStyle name="Comma 10" xfId="192"/>
    <cellStyle name="Comma 2" xfId="193"/>
    <cellStyle name="Comma 2 2" xfId="194"/>
    <cellStyle name="Comma 2 3" xfId="354"/>
    <cellStyle name="Comma 3" xfId="195"/>
    <cellStyle name="Comma 3 2" xfId="196"/>
    <cellStyle name="Comma 4" xfId="197"/>
    <cellStyle name="Comma 5" xfId="198"/>
    <cellStyle name="Comma 6" xfId="199"/>
    <cellStyle name="Comma 7" xfId="200"/>
    <cellStyle name="Currency 2" xfId="201"/>
    <cellStyle name="Explanatory Text 2" xfId="202"/>
    <cellStyle name="Explanatory Text 3" xfId="203"/>
    <cellStyle name="Explanatory Text 4" xfId="204"/>
    <cellStyle name="Explanatory Text 4 2" xfId="205"/>
    <cellStyle name="Explanatory Text 5" xfId="206"/>
    <cellStyle name="Explanatory Text 6" xfId="207"/>
    <cellStyle name="Explanatory Text 7" xfId="208"/>
    <cellStyle name="Good 2" xfId="209"/>
    <cellStyle name="Good 3" xfId="210"/>
    <cellStyle name="Good 4" xfId="211"/>
    <cellStyle name="Good 4 2" xfId="212"/>
    <cellStyle name="Good 5" xfId="213"/>
    <cellStyle name="Good 6" xfId="214"/>
    <cellStyle name="Good 7" xfId="215"/>
    <cellStyle name="Heading 1 2" xfId="216"/>
    <cellStyle name="Heading 1 3" xfId="217"/>
    <cellStyle name="Heading 1 4" xfId="218"/>
    <cellStyle name="Heading 1 4 2" xfId="219"/>
    <cellStyle name="Heading 1 4_SAN2009-IIIxlsx" xfId="220"/>
    <cellStyle name="Heading 1 5" xfId="221"/>
    <cellStyle name="Heading 1 6" xfId="222"/>
    <cellStyle name="Heading 1 7" xfId="223"/>
    <cellStyle name="Heading 2 2" xfId="224"/>
    <cellStyle name="Heading 2 3" xfId="225"/>
    <cellStyle name="Heading 2 4" xfId="226"/>
    <cellStyle name="Heading 2 4 2" xfId="227"/>
    <cellStyle name="Heading 2 4_SAN2009-IIIxlsx" xfId="228"/>
    <cellStyle name="Heading 2 5" xfId="229"/>
    <cellStyle name="Heading 2 6" xfId="230"/>
    <cellStyle name="Heading 2 7" xfId="231"/>
    <cellStyle name="Heading 3 2" xfId="232"/>
    <cellStyle name="Heading 3 3" xfId="233"/>
    <cellStyle name="Heading 3 4" xfId="234"/>
    <cellStyle name="Heading 3 4 2" xfId="235"/>
    <cellStyle name="Heading 3 4_SAN2009-IIIxlsx" xfId="236"/>
    <cellStyle name="Heading 3 5" xfId="237"/>
    <cellStyle name="Heading 3 6" xfId="238"/>
    <cellStyle name="Heading 3 7" xfId="239"/>
    <cellStyle name="Heading 4 2" xfId="240"/>
    <cellStyle name="Heading 4 3" xfId="241"/>
    <cellStyle name="Heading 4 4" xfId="242"/>
    <cellStyle name="Heading 4 4 2" xfId="243"/>
    <cellStyle name="Heading 4 5" xfId="244"/>
    <cellStyle name="Heading 4 6" xfId="245"/>
    <cellStyle name="Heading 4 7" xfId="246"/>
    <cellStyle name="Input 2" xfId="247"/>
    <cellStyle name="Input 3" xfId="248"/>
    <cellStyle name="Input 4" xfId="249"/>
    <cellStyle name="Input 4 2" xfId="250"/>
    <cellStyle name="Input 4_SAN2009-IIIxlsx" xfId="251"/>
    <cellStyle name="Input 5" xfId="252"/>
    <cellStyle name="Input 6" xfId="253"/>
    <cellStyle name="Input 7" xfId="254"/>
    <cellStyle name="Linked Cell 2" xfId="255"/>
    <cellStyle name="Linked Cell 3" xfId="256"/>
    <cellStyle name="Linked Cell 4" xfId="257"/>
    <cellStyle name="Linked Cell 4 2" xfId="258"/>
    <cellStyle name="Linked Cell 4_SAN2009-IIIxlsx" xfId="259"/>
    <cellStyle name="Linked Cell 5" xfId="260"/>
    <cellStyle name="Linked Cell 6" xfId="261"/>
    <cellStyle name="Linked Cell 7" xfId="262"/>
    <cellStyle name="Neutral 2" xfId="263"/>
    <cellStyle name="Neutral 3" xfId="264"/>
    <cellStyle name="Neutral 4" xfId="265"/>
    <cellStyle name="Neutral 4 2" xfId="266"/>
    <cellStyle name="Neutral 5" xfId="267"/>
    <cellStyle name="Neutral 6" xfId="268"/>
    <cellStyle name="Neutral 7" xfId="269"/>
    <cellStyle name="Normal" xfId="0" builtinId="0"/>
    <cellStyle name="Normal 10" xfId="270"/>
    <cellStyle name="Normal 11" xfId="271"/>
    <cellStyle name="Normal 12" xfId="272"/>
    <cellStyle name="Normal 13" xfId="273"/>
    <cellStyle name="Normal 14" xfId="274"/>
    <cellStyle name="Normal 15" xfId="275"/>
    <cellStyle name="Normal 2" xfId="276"/>
    <cellStyle name="Normal 2 2" xfId="277"/>
    <cellStyle name="Normal 2 2 2" xfId="278"/>
    <cellStyle name="Normal 2 2 3" xfId="279"/>
    <cellStyle name="Normal 2 2 4" xfId="280"/>
    <cellStyle name="Normal 2 2 5" xfId="281"/>
    <cellStyle name="Normal 2 2_samsheneblo 2009-II" xfId="282"/>
    <cellStyle name="Normal 2 3" xfId="283"/>
    <cellStyle name="Normal 2 4" xfId="284"/>
    <cellStyle name="Normal 2 5" xfId="285"/>
    <cellStyle name="Normal 2 6" xfId="286"/>
    <cellStyle name="Normal 2 7" xfId="287"/>
    <cellStyle name="Normal 2_samseneblo - 2009" xfId="288"/>
    <cellStyle name="Normal 26" xfId="289"/>
    <cellStyle name="Normal 27" xfId="290"/>
    <cellStyle name="Normal 3" xfId="291"/>
    <cellStyle name="Normal 3 2" xfId="292"/>
    <cellStyle name="Normal 3 3" xfId="293"/>
    <cellStyle name="Normal 31" xfId="294"/>
    <cellStyle name="Normal 36 2 2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8 2" xfId="302"/>
    <cellStyle name="Normal 9" xfId="303"/>
    <cellStyle name="Normal 9 2" xfId="304"/>
    <cellStyle name="Normal 9 2 2" xfId="305"/>
    <cellStyle name="Normal_gare wyalsadfenigagarini 2_SMSH2008-IIkv ." xfId="306"/>
    <cellStyle name="Note 2" xfId="307"/>
    <cellStyle name="Note 3" xfId="308"/>
    <cellStyle name="Note 4" xfId="309"/>
    <cellStyle name="Note 4 2" xfId="310"/>
    <cellStyle name="Note 4_SAN2009-IIIxlsx" xfId="311"/>
    <cellStyle name="Note 5" xfId="312"/>
    <cellStyle name="Note 6" xfId="313"/>
    <cellStyle name="Note 7" xfId="314"/>
    <cellStyle name="Output 2" xfId="315"/>
    <cellStyle name="Output 3" xfId="316"/>
    <cellStyle name="Output 4" xfId="317"/>
    <cellStyle name="Output 4 2" xfId="318"/>
    <cellStyle name="Output 4_SAN2009-IIIxlsx" xfId="319"/>
    <cellStyle name="Output 5" xfId="320"/>
    <cellStyle name="Output 6" xfId="321"/>
    <cellStyle name="Output 7" xfId="322"/>
    <cellStyle name="Percent" xfId="350" builtinId="5"/>
    <cellStyle name="Percent 2" xfId="323"/>
    <cellStyle name="Percent 2 2" xfId="324"/>
    <cellStyle name="Percent 3" xfId="325"/>
    <cellStyle name="Style 1" xfId="326"/>
    <cellStyle name="Title 2" xfId="327"/>
    <cellStyle name="Title 3" xfId="328"/>
    <cellStyle name="Title 4" xfId="329"/>
    <cellStyle name="Title 4 2" xfId="330"/>
    <cellStyle name="Title 5" xfId="331"/>
    <cellStyle name="Title 6" xfId="332"/>
    <cellStyle name="Title 7" xfId="333"/>
    <cellStyle name="Total 2" xfId="334"/>
    <cellStyle name="Total 3" xfId="335"/>
    <cellStyle name="Total 4" xfId="336"/>
    <cellStyle name="Total 4 2" xfId="337"/>
    <cellStyle name="Total 4_SAN2009-IIIxlsx" xfId="338"/>
    <cellStyle name="Total 5" xfId="339"/>
    <cellStyle name="Total 6" xfId="340"/>
    <cellStyle name="Total 7" xfId="341"/>
    <cellStyle name="Warning Text 2" xfId="342"/>
    <cellStyle name="Warning Text 3" xfId="343"/>
    <cellStyle name="Warning Text 4" xfId="344"/>
    <cellStyle name="Warning Text 4 2" xfId="345"/>
    <cellStyle name="Warning Text 5" xfId="346"/>
    <cellStyle name="Warning Text 6" xfId="347"/>
    <cellStyle name="Warning Text 7" xfId="348"/>
    <cellStyle name="Обычный 2" xfId="349"/>
    <cellStyle name="Финансовый 2" xfId="352"/>
    <cellStyle name="㼿㼿㼿㼿㼿㼿" xfId="35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Q160"/>
  <sheetViews>
    <sheetView showZeros="0" tabSelected="1" view="pageBreakPreview" zoomScale="90" zoomScaleNormal="90" zoomScaleSheetLayoutView="90" workbookViewId="0">
      <selection activeCell="C125" sqref="C125"/>
    </sheetView>
  </sheetViews>
  <sheetFormatPr defaultColWidth="11.42578125" defaultRowHeight="15" x14ac:dyDescent="0.3"/>
  <cols>
    <col min="1" max="1" width="3.28515625" style="47" customWidth="1"/>
    <col min="2" max="2" width="11.5703125" style="13" bestFit="1" customWidth="1"/>
    <col min="3" max="3" width="54.28515625" style="13" customWidth="1"/>
    <col min="4" max="4" width="7.42578125" style="13" customWidth="1"/>
    <col min="5" max="5" width="9.42578125" style="13" bestFit="1" customWidth="1"/>
    <col min="6" max="6" width="13" style="17" bestFit="1" customWidth="1"/>
    <col min="7" max="7" width="12.85546875" style="17" bestFit="1" customWidth="1"/>
    <col min="8" max="8" width="14.28515625" style="17" customWidth="1"/>
    <col min="9" max="9" width="11.7109375" style="17" bestFit="1" customWidth="1"/>
    <col min="10" max="10" width="15.42578125" style="17" bestFit="1" customWidth="1"/>
    <col min="11" max="11" width="8.7109375" style="17" customWidth="1"/>
    <col min="12" max="12" width="15" style="17" customWidth="1"/>
    <col min="13" max="13" width="15" style="17" bestFit="1" customWidth="1"/>
    <col min="14" max="14" width="14.28515625" style="13" bestFit="1" customWidth="1"/>
    <col min="15" max="15" width="12" style="13" bestFit="1" customWidth="1"/>
    <col min="16" max="16384" width="11.42578125" style="13"/>
  </cols>
  <sheetData>
    <row r="1" spans="1:17" s="12" customFormat="1" x14ac:dyDescent="0.3">
      <c r="A1" s="11"/>
      <c r="B1" s="1"/>
      <c r="C1" s="117"/>
      <c r="D1" s="122"/>
      <c r="E1" s="123"/>
      <c r="F1" s="124"/>
      <c r="G1" s="122"/>
      <c r="H1" s="122"/>
      <c r="I1" s="122"/>
      <c r="J1" s="122"/>
      <c r="K1" s="122"/>
      <c r="L1" s="122"/>
      <c r="M1" s="125"/>
    </row>
    <row r="2" spans="1:17" s="12" customFormat="1" x14ac:dyDescent="0.3">
      <c r="A2" s="11"/>
      <c r="B2" s="1"/>
      <c r="C2" s="1" t="s">
        <v>16</v>
      </c>
      <c r="D2" s="133" t="s">
        <v>143</v>
      </c>
      <c r="E2" s="134"/>
      <c r="F2" s="135"/>
      <c r="G2" s="136"/>
      <c r="H2" s="136"/>
      <c r="I2" s="136"/>
      <c r="J2" s="136"/>
      <c r="K2" s="136"/>
      <c r="L2" s="136"/>
      <c r="M2" s="137"/>
    </row>
    <row r="3" spans="1:17" s="12" customFormat="1" x14ac:dyDescent="0.3">
      <c r="A3" s="11"/>
      <c r="B3" s="1"/>
      <c r="C3" s="1"/>
      <c r="D3" s="121"/>
      <c r="E3" s="119"/>
      <c r="F3" s="120"/>
      <c r="G3" s="118"/>
      <c r="H3" s="118"/>
      <c r="I3" s="118"/>
      <c r="J3" s="118"/>
      <c r="K3" s="118"/>
      <c r="L3" s="118"/>
      <c r="M3" s="118"/>
    </row>
    <row r="4" spans="1:17" s="12" customFormat="1" x14ac:dyDescent="0.3">
      <c r="A4" s="138" t="s">
        <v>73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7" x14ac:dyDescent="0.3">
      <c r="A5" s="139" t="s">
        <v>127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7" ht="18" x14ac:dyDescent="0.3">
      <c r="A6" s="14"/>
      <c r="B6" s="15"/>
      <c r="C6" s="59"/>
      <c r="D6" s="16"/>
      <c r="F6" s="99"/>
      <c r="G6" s="2"/>
      <c r="H6" s="130"/>
      <c r="I6" s="130"/>
      <c r="J6" s="130"/>
      <c r="K6" s="130"/>
      <c r="L6" s="18"/>
      <c r="M6" s="2"/>
    </row>
    <row r="7" spans="1:17" x14ac:dyDescent="0.3">
      <c r="A7" s="14"/>
      <c r="B7" s="15"/>
      <c r="C7" s="59"/>
      <c r="D7" s="16"/>
      <c r="G7" s="2"/>
      <c r="H7" s="130"/>
      <c r="I7" s="130"/>
      <c r="J7" s="130"/>
      <c r="K7" s="130"/>
      <c r="L7" s="18"/>
      <c r="M7" s="2"/>
    </row>
    <row r="8" spans="1:17" x14ac:dyDescent="0.3">
      <c r="A8" s="140" t="s">
        <v>18</v>
      </c>
      <c r="B8" s="149" t="s">
        <v>19</v>
      </c>
      <c r="C8" s="19"/>
      <c r="D8" s="152" t="s">
        <v>22</v>
      </c>
      <c r="E8" s="131" t="s">
        <v>23</v>
      </c>
      <c r="F8" s="132"/>
      <c r="G8" s="126" t="s">
        <v>28</v>
      </c>
      <c r="H8" s="127"/>
      <c r="I8" s="126" t="s">
        <v>29</v>
      </c>
      <c r="J8" s="127"/>
      <c r="K8" s="148" t="s">
        <v>144</v>
      </c>
      <c r="L8" s="132"/>
      <c r="M8" s="143" t="s">
        <v>12</v>
      </c>
      <c r="N8" s="155"/>
      <c r="O8" s="155"/>
      <c r="P8" s="155"/>
      <c r="Q8" s="155"/>
    </row>
    <row r="9" spans="1:17" x14ac:dyDescent="0.3">
      <c r="A9" s="141"/>
      <c r="B9" s="150"/>
      <c r="C9" s="3" t="s">
        <v>20</v>
      </c>
      <c r="D9" s="153"/>
      <c r="E9" s="156" t="s">
        <v>24</v>
      </c>
      <c r="F9" s="157"/>
      <c r="G9" s="128"/>
      <c r="H9" s="129"/>
      <c r="I9" s="128"/>
      <c r="J9" s="129"/>
      <c r="K9" s="158" t="s">
        <v>30</v>
      </c>
      <c r="L9" s="157"/>
      <c r="M9" s="144"/>
    </row>
    <row r="10" spans="1:17" x14ac:dyDescent="0.3">
      <c r="A10" s="141"/>
      <c r="B10" s="150"/>
      <c r="C10" s="4" t="s">
        <v>21</v>
      </c>
      <c r="D10" s="153"/>
      <c r="E10" s="159" t="s">
        <v>25</v>
      </c>
      <c r="F10" s="146" t="s">
        <v>14</v>
      </c>
      <c r="G10" s="5" t="s">
        <v>26</v>
      </c>
      <c r="H10" s="146" t="s">
        <v>14</v>
      </c>
      <c r="I10" s="5" t="s">
        <v>26</v>
      </c>
      <c r="J10" s="146" t="s">
        <v>14</v>
      </c>
      <c r="K10" s="5" t="s">
        <v>26</v>
      </c>
      <c r="L10" s="146" t="s">
        <v>14</v>
      </c>
      <c r="M10" s="144"/>
    </row>
    <row r="11" spans="1:17" x14ac:dyDescent="0.3">
      <c r="A11" s="142"/>
      <c r="B11" s="151"/>
      <c r="C11" s="20"/>
      <c r="D11" s="154"/>
      <c r="E11" s="160"/>
      <c r="F11" s="147"/>
      <c r="G11" s="6" t="s">
        <v>27</v>
      </c>
      <c r="H11" s="147"/>
      <c r="I11" s="6" t="s">
        <v>27</v>
      </c>
      <c r="J11" s="147"/>
      <c r="K11" s="6" t="s">
        <v>27</v>
      </c>
      <c r="L11" s="147"/>
      <c r="M11" s="145"/>
    </row>
    <row r="12" spans="1:17" x14ac:dyDescent="0.3">
      <c r="A12" s="21">
        <v>1</v>
      </c>
      <c r="B12" s="21" t="s">
        <v>0</v>
      </c>
      <c r="C12" s="22" t="s">
        <v>1</v>
      </c>
      <c r="D12" s="23" t="s">
        <v>2</v>
      </c>
      <c r="E12" s="24" t="s">
        <v>3</v>
      </c>
      <c r="F12" s="25" t="s">
        <v>4</v>
      </c>
      <c r="G12" s="26" t="s">
        <v>5</v>
      </c>
      <c r="H12" s="27" t="s">
        <v>6</v>
      </c>
      <c r="I12" s="28" t="s">
        <v>7</v>
      </c>
      <c r="J12" s="26" t="s">
        <v>8</v>
      </c>
      <c r="K12" s="28" t="s">
        <v>9</v>
      </c>
      <c r="L12" s="27" t="s">
        <v>10</v>
      </c>
      <c r="M12" s="28" t="s">
        <v>11</v>
      </c>
      <c r="P12" s="29"/>
    </row>
    <row r="13" spans="1:17" x14ac:dyDescent="0.3">
      <c r="A13" s="81"/>
      <c r="B13" s="82"/>
      <c r="C13" s="83" t="s">
        <v>49</v>
      </c>
      <c r="D13" s="82"/>
      <c r="E13" s="30"/>
      <c r="F13" s="84"/>
      <c r="G13" s="46"/>
      <c r="H13" s="85"/>
      <c r="I13" s="46"/>
      <c r="J13" s="85"/>
      <c r="K13" s="46"/>
      <c r="L13" s="85"/>
      <c r="M13" s="46"/>
    </row>
    <row r="14" spans="1:17" ht="30" x14ac:dyDescent="0.3">
      <c r="A14" s="69">
        <v>1</v>
      </c>
      <c r="B14" s="68" t="s">
        <v>39</v>
      </c>
      <c r="C14" s="7" t="s">
        <v>74</v>
      </c>
      <c r="D14" s="69" t="s">
        <v>38</v>
      </c>
      <c r="E14" s="61"/>
      <c r="F14" s="70">
        <v>75.3</v>
      </c>
      <c r="G14" s="73"/>
      <c r="H14" s="73"/>
      <c r="I14" s="73"/>
      <c r="J14" s="73"/>
      <c r="K14" s="73"/>
      <c r="L14" s="73"/>
      <c r="M14" s="73"/>
    </row>
    <row r="15" spans="1:17" x14ac:dyDescent="0.3">
      <c r="A15" s="9"/>
      <c r="B15" s="66"/>
      <c r="C15" s="8" t="s">
        <v>31</v>
      </c>
      <c r="D15" s="9" t="s">
        <v>34</v>
      </c>
      <c r="E15" s="62">
        <v>0.02</v>
      </c>
      <c r="F15" s="71">
        <f>F14*E15</f>
        <v>1.506</v>
      </c>
      <c r="G15" s="74"/>
      <c r="H15" s="74"/>
      <c r="I15" s="74"/>
      <c r="J15" s="74"/>
      <c r="K15" s="74"/>
      <c r="L15" s="74"/>
      <c r="M15" s="74"/>
    </row>
    <row r="16" spans="1:17" x14ac:dyDescent="0.3">
      <c r="A16" s="9"/>
      <c r="B16" s="100" t="s">
        <v>40</v>
      </c>
      <c r="C16" s="104" t="s">
        <v>120</v>
      </c>
      <c r="D16" s="9" t="s">
        <v>17</v>
      </c>
      <c r="E16" s="60">
        <v>4.48E-2</v>
      </c>
      <c r="F16" s="71">
        <f>F14*E16</f>
        <v>3.37344</v>
      </c>
      <c r="G16" s="74"/>
      <c r="H16" s="74"/>
      <c r="I16" s="74"/>
      <c r="J16" s="74"/>
      <c r="K16" s="74"/>
      <c r="L16" s="74"/>
      <c r="M16" s="74"/>
    </row>
    <row r="17" spans="1:13" x14ac:dyDescent="0.3">
      <c r="A17" s="9"/>
      <c r="B17" s="66"/>
      <c r="C17" s="8" t="s">
        <v>32</v>
      </c>
      <c r="D17" s="9" t="s">
        <v>17</v>
      </c>
      <c r="E17" s="60">
        <v>2.0999999999999999E-3</v>
      </c>
      <c r="F17" s="71">
        <f>F14*E17</f>
        <v>0.15812999999999999</v>
      </c>
      <c r="G17" s="74"/>
      <c r="H17" s="74"/>
      <c r="I17" s="74"/>
      <c r="J17" s="74"/>
      <c r="K17" s="74"/>
      <c r="L17" s="74"/>
      <c r="M17" s="74"/>
    </row>
    <row r="18" spans="1:13" x14ac:dyDescent="0.3">
      <c r="A18" s="9"/>
      <c r="B18" s="66"/>
      <c r="C18" s="64" t="s">
        <v>35</v>
      </c>
      <c r="D18" s="9"/>
      <c r="E18" s="60"/>
      <c r="F18" s="71"/>
      <c r="G18" s="74"/>
      <c r="H18" s="74"/>
      <c r="I18" s="74"/>
      <c r="J18" s="74"/>
      <c r="K18" s="74"/>
      <c r="L18" s="74"/>
      <c r="M18" s="74"/>
    </row>
    <row r="19" spans="1:13" x14ac:dyDescent="0.3">
      <c r="A19" s="9"/>
      <c r="B19" s="66" t="s">
        <v>128</v>
      </c>
      <c r="C19" s="86" t="s">
        <v>76</v>
      </c>
      <c r="D19" s="9" t="s">
        <v>38</v>
      </c>
      <c r="E19" s="60">
        <v>5.0000000000000002E-5</v>
      </c>
      <c r="F19" s="87">
        <f>F14*E19</f>
        <v>3.7650000000000001E-3</v>
      </c>
      <c r="G19" s="74"/>
      <c r="H19" s="74"/>
      <c r="I19" s="74"/>
      <c r="J19" s="74"/>
      <c r="K19" s="74"/>
      <c r="L19" s="74"/>
      <c r="M19" s="74"/>
    </row>
    <row r="20" spans="1:13" x14ac:dyDescent="0.3">
      <c r="A20" s="10"/>
      <c r="B20" s="67" t="s">
        <v>43</v>
      </c>
      <c r="C20" s="65" t="s">
        <v>42</v>
      </c>
      <c r="D20" s="10" t="s">
        <v>37</v>
      </c>
      <c r="E20" s="63">
        <v>1.95</v>
      </c>
      <c r="F20" s="72">
        <f>F14*E20</f>
        <v>146.83499999999998</v>
      </c>
      <c r="G20" s="75"/>
      <c r="H20" s="75"/>
      <c r="I20" s="75"/>
      <c r="J20" s="75"/>
      <c r="K20" s="75"/>
      <c r="L20" s="75"/>
      <c r="M20" s="75"/>
    </row>
    <row r="21" spans="1:13" x14ac:dyDescent="0.3">
      <c r="A21" s="69">
        <v>2</v>
      </c>
      <c r="B21" s="68" t="s">
        <v>44</v>
      </c>
      <c r="C21" s="7" t="s">
        <v>77</v>
      </c>
      <c r="D21" s="69" t="s">
        <v>38</v>
      </c>
      <c r="E21" s="61"/>
      <c r="F21" s="70">
        <v>75.3</v>
      </c>
      <c r="G21" s="73"/>
      <c r="H21" s="73"/>
      <c r="I21" s="73"/>
      <c r="J21" s="73"/>
      <c r="K21" s="73"/>
      <c r="L21" s="73"/>
      <c r="M21" s="73"/>
    </row>
    <row r="22" spans="1:13" x14ac:dyDescent="0.3">
      <c r="A22" s="9"/>
      <c r="B22" s="66"/>
      <c r="C22" s="8" t="s">
        <v>31</v>
      </c>
      <c r="D22" s="9" t="s">
        <v>34</v>
      </c>
      <c r="E22" s="62">
        <v>3.2299999999999998E-3</v>
      </c>
      <c r="F22" s="87">
        <f>F21*E22</f>
        <v>0.24321899999999996</v>
      </c>
      <c r="G22" s="74"/>
      <c r="H22" s="74"/>
      <c r="I22" s="74"/>
      <c r="J22" s="74"/>
      <c r="K22" s="74"/>
      <c r="L22" s="74"/>
      <c r="M22" s="74"/>
    </row>
    <row r="23" spans="1:13" x14ac:dyDescent="0.3">
      <c r="A23" s="9"/>
      <c r="B23" s="100" t="s">
        <v>45</v>
      </c>
      <c r="C23" s="8" t="s">
        <v>78</v>
      </c>
      <c r="D23" s="9" t="s">
        <v>17</v>
      </c>
      <c r="E23" s="60">
        <v>3.62E-3</v>
      </c>
      <c r="F23" s="87">
        <f>F21*E23</f>
        <v>0.27258599999999999</v>
      </c>
      <c r="G23" s="74"/>
      <c r="H23" s="74"/>
      <c r="I23" s="74"/>
      <c r="J23" s="74"/>
      <c r="K23" s="74"/>
      <c r="L23" s="74"/>
      <c r="M23" s="74"/>
    </row>
    <row r="24" spans="1:13" x14ac:dyDescent="0.3">
      <c r="A24" s="9"/>
      <c r="B24" s="66"/>
      <c r="C24" s="8" t="s">
        <v>32</v>
      </c>
      <c r="D24" s="9" t="s">
        <v>17</v>
      </c>
      <c r="E24" s="60">
        <v>1.8000000000000001E-4</v>
      </c>
      <c r="F24" s="87">
        <f>F21*E24</f>
        <v>1.3554E-2</v>
      </c>
      <c r="G24" s="74"/>
      <c r="H24" s="74"/>
      <c r="I24" s="74"/>
      <c r="J24" s="74"/>
      <c r="K24" s="74"/>
      <c r="L24" s="74"/>
      <c r="M24" s="74"/>
    </row>
    <row r="25" spans="1:13" x14ac:dyDescent="0.3">
      <c r="A25" s="9"/>
      <c r="B25" s="66"/>
      <c r="C25" s="64" t="s">
        <v>35</v>
      </c>
      <c r="D25" s="9"/>
      <c r="E25" s="60"/>
      <c r="F25" s="71"/>
      <c r="G25" s="74"/>
      <c r="H25" s="74"/>
      <c r="I25" s="74"/>
      <c r="J25" s="74"/>
      <c r="K25" s="74"/>
      <c r="L25" s="74"/>
      <c r="M25" s="74"/>
    </row>
    <row r="26" spans="1:13" x14ac:dyDescent="0.3">
      <c r="A26" s="10"/>
      <c r="B26" s="67" t="s">
        <v>128</v>
      </c>
      <c r="C26" s="88" t="s">
        <v>76</v>
      </c>
      <c r="D26" s="10" t="s">
        <v>38</v>
      </c>
      <c r="E26" s="63">
        <v>4.0000000000000003E-5</v>
      </c>
      <c r="F26" s="89">
        <f>F21*E26</f>
        <v>3.0119999999999999E-3</v>
      </c>
      <c r="G26" s="75"/>
      <c r="H26" s="75"/>
      <c r="I26" s="75"/>
      <c r="J26" s="75"/>
      <c r="K26" s="75"/>
      <c r="L26" s="75"/>
      <c r="M26" s="75"/>
    </row>
    <row r="27" spans="1:13" ht="30" x14ac:dyDescent="0.3">
      <c r="A27" s="69">
        <v>3</v>
      </c>
      <c r="B27" s="68" t="s">
        <v>46</v>
      </c>
      <c r="C27" s="7" t="s">
        <v>79</v>
      </c>
      <c r="D27" s="69" t="s">
        <v>38</v>
      </c>
      <c r="E27" s="61"/>
      <c r="F27" s="70">
        <v>37</v>
      </c>
      <c r="G27" s="73"/>
      <c r="H27" s="73"/>
      <c r="I27" s="73"/>
      <c r="J27" s="73"/>
      <c r="K27" s="73"/>
      <c r="L27" s="73"/>
      <c r="M27" s="73"/>
    </row>
    <row r="28" spans="1:13" x14ac:dyDescent="0.3">
      <c r="A28" s="9"/>
      <c r="B28" s="66"/>
      <c r="C28" s="8" t="s">
        <v>31</v>
      </c>
      <c r="D28" s="9" t="s">
        <v>34</v>
      </c>
      <c r="E28" s="62">
        <v>1.6500000000000001E-2</v>
      </c>
      <c r="F28" s="71">
        <f>F27*E28</f>
        <v>0.61050000000000004</v>
      </c>
      <c r="G28" s="74"/>
      <c r="H28" s="74"/>
      <c r="I28" s="74"/>
      <c r="J28" s="74"/>
      <c r="K28" s="74"/>
      <c r="L28" s="74"/>
      <c r="M28" s="74"/>
    </row>
    <row r="29" spans="1:13" x14ac:dyDescent="0.3">
      <c r="A29" s="10"/>
      <c r="B29" s="101" t="s">
        <v>40</v>
      </c>
      <c r="C29" s="105" t="s">
        <v>120</v>
      </c>
      <c r="D29" s="10" t="s">
        <v>17</v>
      </c>
      <c r="E29" s="63">
        <v>3.6999999999999998E-2</v>
      </c>
      <c r="F29" s="72">
        <f>F27*E29</f>
        <v>1.369</v>
      </c>
      <c r="G29" s="75"/>
      <c r="H29" s="75"/>
      <c r="I29" s="75"/>
      <c r="J29" s="75"/>
      <c r="K29" s="75"/>
      <c r="L29" s="75"/>
      <c r="M29" s="75"/>
    </row>
    <row r="30" spans="1:13" x14ac:dyDescent="0.3">
      <c r="A30" s="69">
        <v>4</v>
      </c>
      <c r="B30" s="68" t="s">
        <v>48</v>
      </c>
      <c r="C30" s="7" t="s">
        <v>80</v>
      </c>
      <c r="D30" s="69" t="s">
        <v>38</v>
      </c>
      <c r="E30" s="61"/>
      <c r="F30" s="70">
        <v>2.4700000000000002</v>
      </c>
      <c r="G30" s="73"/>
      <c r="H30" s="73"/>
      <c r="I30" s="73"/>
      <c r="J30" s="73"/>
      <c r="K30" s="73"/>
      <c r="L30" s="73"/>
      <c r="M30" s="73"/>
    </row>
    <row r="31" spans="1:13" x14ac:dyDescent="0.3">
      <c r="A31" s="9"/>
      <c r="B31" s="66"/>
      <c r="C31" s="8" t="s">
        <v>31</v>
      </c>
      <c r="D31" s="9" t="s">
        <v>34</v>
      </c>
      <c r="E31" s="62">
        <v>0.89</v>
      </c>
      <c r="F31" s="71">
        <f>F30*E31</f>
        <v>2.1983000000000001</v>
      </c>
      <c r="G31" s="74"/>
      <c r="H31" s="74"/>
      <c r="I31" s="74"/>
      <c r="J31" s="74"/>
      <c r="K31" s="74"/>
      <c r="L31" s="74"/>
      <c r="M31" s="74"/>
    </row>
    <row r="32" spans="1:13" x14ac:dyDescent="0.3">
      <c r="A32" s="9"/>
      <c r="B32" s="66"/>
      <c r="C32" s="8" t="s">
        <v>32</v>
      </c>
      <c r="D32" s="9" t="s">
        <v>17</v>
      </c>
      <c r="E32" s="60">
        <v>0.37</v>
      </c>
      <c r="F32" s="71">
        <f>F30*E32</f>
        <v>0.91390000000000005</v>
      </c>
      <c r="G32" s="74"/>
      <c r="H32" s="74"/>
      <c r="I32" s="74"/>
      <c r="J32" s="74"/>
      <c r="K32" s="74"/>
      <c r="L32" s="74"/>
      <c r="M32" s="74"/>
    </row>
    <row r="33" spans="1:13" x14ac:dyDescent="0.3">
      <c r="A33" s="9"/>
      <c r="B33" s="66"/>
      <c r="C33" s="64" t="s">
        <v>35</v>
      </c>
      <c r="D33" s="9"/>
      <c r="E33" s="60"/>
      <c r="F33" s="71"/>
      <c r="G33" s="74"/>
      <c r="H33" s="74"/>
      <c r="I33" s="74"/>
      <c r="J33" s="74"/>
      <c r="K33" s="74"/>
      <c r="L33" s="74"/>
      <c r="M33" s="74"/>
    </row>
    <row r="34" spans="1:13" x14ac:dyDescent="0.3">
      <c r="A34" s="9"/>
      <c r="B34" s="66" t="s">
        <v>41</v>
      </c>
      <c r="C34" s="86" t="s">
        <v>81</v>
      </c>
      <c r="D34" s="9" t="s">
        <v>38</v>
      </c>
      <c r="E34" s="60">
        <v>1.1499999999999999</v>
      </c>
      <c r="F34" s="71">
        <f>F30*E34</f>
        <v>2.8405</v>
      </c>
      <c r="G34" s="74"/>
      <c r="H34" s="74"/>
      <c r="I34" s="74"/>
      <c r="J34" s="74"/>
      <c r="K34" s="74"/>
      <c r="L34" s="74"/>
      <c r="M34" s="74"/>
    </row>
    <row r="35" spans="1:13" x14ac:dyDescent="0.3">
      <c r="A35" s="10"/>
      <c r="B35" s="67"/>
      <c r="C35" s="65" t="s">
        <v>36</v>
      </c>
      <c r="D35" s="10" t="s">
        <v>17</v>
      </c>
      <c r="E35" s="63">
        <v>0.02</v>
      </c>
      <c r="F35" s="72">
        <f>F30*E35</f>
        <v>4.9400000000000006E-2</v>
      </c>
      <c r="G35" s="75"/>
      <c r="H35" s="75"/>
      <c r="I35" s="75"/>
      <c r="J35" s="75"/>
      <c r="K35" s="75"/>
      <c r="L35" s="75"/>
      <c r="M35" s="75"/>
    </row>
    <row r="36" spans="1:13" x14ac:dyDescent="0.3">
      <c r="A36" s="81"/>
      <c r="B36" s="82"/>
      <c r="C36" s="83" t="s">
        <v>50</v>
      </c>
      <c r="D36" s="82"/>
      <c r="E36" s="30"/>
      <c r="F36" s="84"/>
      <c r="G36" s="46"/>
      <c r="H36" s="85"/>
      <c r="I36" s="46"/>
      <c r="J36" s="85"/>
      <c r="K36" s="46"/>
      <c r="L36" s="85"/>
      <c r="M36" s="46"/>
    </row>
    <row r="37" spans="1:13" ht="30" x14ac:dyDescent="0.3">
      <c r="A37" s="69">
        <v>5</v>
      </c>
      <c r="B37" s="68" t="s">
        <v>82</v>
      </c>
      <c r="C37" s="7" t="s">
        <v>121</v>
      </c>
      <c r="D37" s="69" t="s">
        <v>38</v>
      </c>
      <c r="E37" s="108"/>
      <c r="F37" s="70">
        <v>14.37</v>
      </c>
      <c r="G37" s="106"/>
      <c r="H37" s="73"/>
      <c r="I37" s="73"/>
      <c r="J37" s="73"/>
      <c r="K37" s="73"/>
      <c r="L37" s="73"/>
      <c r="M37" s="73"/>
    </row>
    <row r="38" spans="1:13" x14ac:dyDescent="0.3">
      <c r="A38" s="9"/>
      <c r="B38" s="66"/>
      <c r="C38" s="8" t="s">
        <v>31</v>
      </c>
      <c r="D38" s="9" t="s">
        <v>34</v>
      </c>
      <c r="E38" s="109">
        <v>8.01</v>
      </c>
      <c r="F38" s="71">
        <f>F37*E38</f>
        <v>115.10369999999999</v>
      </c>
      <c r="G38" s="107"/>
      <c r="H38" s="74"/>
      <c r="I38" s="74"/>
      <c r="J38" s="74"/>
      <c r="K38" s="74"/>
      <c r="L38" s="74"/>
      <c r="M38" s="74"/>
    </row>
    <row r="39" spans="1:13" x14ac:dyDescent="0.3">
      <c r="A39" s="9"/>
      <c r="B39" s="66"/>
      <c r="C39" s="8" t="s">
        <v>32</v>
      </c>
      <c r="D39" s="9" t="s">
        <v>17</v>
      </c>
      <c r="E39" s="9">
        <v>1.23</v>
      </c>
      <c r="F39" s="71">
        <f>F37*E39</f>
        <v>17.6751</v>
      </c>
      <c r="G39" s="107"/>
      <c r="H39" s="74"/>
      <c r="I39" s="74"/>
      <c r="J39" s="74"/>
      <c r="K39" s="74"/>
      <c r="L39" s="74"/>
      <c r="M39" s="74"/>
    </row>
    <row r="40" spans="1:13" x14ac:dyDescent="0.3">
      <c r="A40" s="9"/>
      <c r="B40" s="66"/>
      <c r="C40" s="64" t="s">
        <v>35</v>
      </c>
      <c r="D40" s="9"/>
      <c r="E40" s="9"/>
      <c r="F40" s="71"/>
      <c r="G40" s="107"/>
      <c r="H40" s="74"/>
      <c r="I40" s="74"/>
      <c r="J40" s="74"/>
      <c r="K40" s="74"/>
      <c r="L40" s="74"/>
      <c r="M40" s="74"/>
    </row>
    <row r="41" spans="1:13" x14ac:dyDescent="0.3">
      <c r="A41" s="9"/>
      <c r="B41" s="66" t="s">
        <v>129</v>
      </c>
      <c r="C41" s="86" t="s">
        <v>122</v>
      </c>
      <c r="D41" s="9" t="s">
        <v>38</v>
      </c>
      <c r="E41" s="9">
        <v>1.0149999999999999</v>
      </c>
      <c r="F41" s="87">
        <f>F37*E41</f>
        <v>14.585549999999998</v>
      </c>
      <c r="G41" s="107"/>
      <c r="H41" s="74"/>
      <c r="I41" s="74"/>
      <c r="J41" s="74"/>
      <c r="K41" s="74"/>
      <c r="L41" s="74"/>
      <c r="M41" s="74"/>
    </row>
    <row r="42" spans="1:13" x14ac:dyDescent="0.3">
      <c r="A42" s="9"/>
      <c r="B42" s="100" t="s">
        <v>69</v>
      </c>
      <c r="C42" s="86" t="s">
        <v>68</v>
      </c>
      <c r="D42" s="9" t="s">
        <v>33</v>
      </c>
      <c r="E42" s="9">
        <v>1.28</v>
      </c>
      <c r="F42" s="92">
        <f>F37*E42</f>
        <v>18.393599999999999</v>
      </c>
      <c r="G42" s="107"/>
      <c r="H42" s="74"/>
      <c r="I42" s="74"/>
      <c r="J42" s="74"/>
      <c r="K42" s="74"/>
      <c r="L42" s="74"/>
      <c r="M42" s="74"/>
    </row>
    <row r="43" spans="1:13" x14ac:dyDescent="0.3">
      <c r="A43" s="9"/>
      <c r="B43" s="66" t="s">
        <v>51</v>
      </c>
      <c r="C43" s="86" t="s">
        <v>93</v>
      </c>
      <c r="D43" s="9" t="s">
        <v>38</v>
      </c>
      <c r="E43" s="9">
        <v>2.3999999999999998E-3</v>
      </c>
      <c r="F43" s="87">
        <f>F37*E43</f>
        <v>3.4487999999999998E-2</v>
      </c>
      <c r="G43" s="107"/>
      <c r="H43" s="74"/>
      <c r="I43" s="74"/>
      <c r="J43" s="74"/>
      <c r="K43" s="74"/>
      <c r="L43" s="74"/>
      <c r="M43" s="74"/>
    </row>
    <row r="44" spans="1:13" x14ac:dyDescent="0.3">
      <c r="A44" s="9"/>
      <c r="B44" s="66" t="s">
        <v>53</v>
      </c>
      <c r="C44" s="86" t="s">
        <v>92</v>
      </c>
      <c r="D44" s="9" t="s">
        <v>38</v>
      </c>
      <c r="E44" s="9">
        <v>3.09E-2</v>
      </c>
      <c r="F44" s="87">
        <f>F37*E44</f>
        <v>0.44403299999999996</v>
      </c>
      <c r="G44" s="107"/>
      <c r="H44" s="74"/>
      <c r="I44" s="74"/>
      <c r="J44" s="74"/>
      <c r="K44" s="74"/>
      <c r="L44" s="74"/>
      <c r="M44" s="74"/>
    </row>
    <row r="45" spans="1:13" x14ac:dyDescent="0.3">
      <c r="A45" s="9"/>
      <c r="B45" s="66" t="s">
        <v>130</v>
      </c>
      <c r="C45" s="86" t="s">
        <v>91</v>
      </c>
      <c r="D45" s="9" t="s">
        <v>38</v>
      </c>
      <c r="E45" s="9">
        <v>6.3E-3</v>
      </c>
      <c r="F45" s="92">
        <f>F37*E45</f>
        <v>9.0531E-2</v>
      </c>
      <c r="G45" s="107"/>
      <c r="H45" s="74"/>
      <c r="I45" s="74"/>
      <c r="J45" s="74"/>
      <c r="K45" s="74"/>
      <c r="L45" s="74"/>
      <c r="M45" s="74"/>
    </row>
    <row r="46" spans="1:13" x14ac:dyDescent="0.3">
      <c r="A46" s="9"/>
      <c r="B46" s="66" t="s">
        <v>132</v>
      </c>
      <c r="C46" s="86" t="s">
        <v>87</v>
      </c>
      <c r="D46" s="9" t="s">
        <v>56</v>
      </c>
      <c r="E46" s="9" t="s">
        <v>88</v>
      </c>
      <c r="F46" s="87">
        <v>1</v>
      </c>
      <c r="G46" s="107"/>
      <c r="H46" s="74"/>
      <c r="I46" s="74"/>
      <c r="J46" s="74"/>
      <c r="K46" s="74"/>
      <c r="L46" s="74"/>
      <c r="M46" s="74"/>
    </row>
    <row r="47" spans="1:13" x14ac:dyDescent="0.3">
      <c r="A47" s="9"/>
      <c r="B47" s="66" t="s">
        <v>131</v>
      </c>
      <c r="C47" s="86" t="s">
        <v>89</v>
      </c>
      <c r="D47" s="9" t="s">
        <v>56</v>
      </c>
      <c r="E47" s="9" t="s">
        <v>88</v>
      </c>
      <c r="F47" s="87">
        <v>1</v>
      </c>
      <c r="G47" s="107"/>
      <c r="H47" s="74"/>
      <c r="I47" s="74"/>
      <c r="J47" s="74"/>
      <c r="K47" s="74"/>
      <c r="L47" s="74"/>
      <c r="M47" s="74"/>
    </row>
    <row r="48" spans="1:13" x14ac:dyDescent="0.3">
      <c r="A48" s="9"/>
      <c r="B48" s="66"/>
      <c r="C48" s="86" t="s">
        <v>36</v>
      </c>
      <c r="D48" s="9" t="s">
        <v>17</v>
      </c>
      <c r="E48" s="9">
        <v>2.09</v>
      </c>
      <c r="F48" s="87">
        <f>F37*E48</f>
        <v>30.033299999999997</v>
      </c>
      <c r="G48" s="107"/>
      <c r="H48" s="74"/>
      <c r="I48" s="74"/>
      <c r="J48" s="74"/>
      <c r="K48" s="74"/>
      <c r="L48" s="74"/>
      <c r="M48" s="74"/>
    </row>
    <row r="49" spans="1:13" x14ac:dyDescent="0.3">
      <c r="A49" s="9"/>
      <c r="B49" s="66" t="s">
        <v>54</v>
      </c>
      <c r="C49" s="86" t="s">
        <v>83</v>
      </c>
      <c r="D49" s="9" t="s">
        <v>56</v>
      </c>
      <c r="E49" s="9">
        <v>0.36</v>
      </c>
      <c r="F49" s="115">
        <f>E49*432</f>
        <v>155.51999999999998</v>
      </c>
      <c r="G49" s="107"/>
      <c r="H49" s="74"/>
      <c r="I49" s="74"/>
      <c r="J49" s="74"/>
      <c r="K49" s="74"/>
      <c r="L49" s="74"/>
      <c r="M49" s="74"/>
    </row>
    <row r="50" spans="1:13" x14ac:dyDescent="0.3">
      <c r="A50" s="9"/>
      <c r="B50" s="66" t="s">
        <v>55</v>
      </c>
      <c r="C50" s="86" t="s">
        <v>84</v>
      </c>
      <c r="D50" s="9" t="s">
        <v>56</v>
      </c>
      <c r="E50" s="87">
        <v>979.6</v>
      </c>
      <c r="F50" s="115">
        <f>E50*1</f>
        <v>979.6</v>
      </c>
      <c r="G50" s="107"/>
      <c r="H50" s="74"/>
      <c r="I50" s="74"/>
      <c r="J50" s="74"/>
      <c r="K50" s="74"/>
      <c r="L50" s="74"/>
      <c r="M50" s="74"/>
    </row>
    <row r="51" spans="1:13" x14ac:dyDescent="0.3">
      <c r="A51" s="9"/>
      <c r="B51" s="66" t="s">
        <v>55</v>
      </c>
      <c r="C51" s="86" t="s">
        <v>85</v>
      </c>
      <c r="D51" s="9" t="s">
        <v>56</v>
      </c>
      <c r="E51" s="87">
        <v>3.55</v>
      </c>
      <c r="F51" s="115">
        <f>E51*48</f>
        <v>170.39999999999998</v>
      </c>
      <c r="G51" s="107"/>
      <c r="H51" s="74"/>
      <c r="I51" s="74"/>
      <c r="J51" s="74"/>
      <c r="K51" s="74"/>
      <c r="L51" s="74"/>
      <c r="M51" s="74"/>
    </row>
    <row r="52" spans="1:13" x14ac:dyDescent="0.3">
      <c r="A52" s="10"/>
      <c r="B52" s="67" t="s">
        <v>55</v>
      </c>
      <c r="C52" s="65" t="s">
        <v>86</v>
      </c>
      <c r="D52" s="10" t="s">
        <v>56</v>
      </c>
      <c r="E52" s="10">
        <v>5.05</v>
      </c>
      <c r="F52" s="90">
        <f>E52*38</f>
        <v>191.9</v>
      </c>
      <c r="G52" s="116"/>
      <c r="H52" s="75"/>
      <c r="I52" s="75"/>
      <c r="J52" s="75"/>
      <c r="K52" s="75"/>
      <c r="L52" s="75"/>
      <c r="M52" s="75"/>
    </row>
    <row r="53" spans="1:13" x14ac:dyDescent="0.3">
      <c r="A53" s="69">
        <v>6</v>
      </c>
      <c r="B53" s="68" t="s">
        <v>57</v>
      </c>
      <c r="C53" s="7" t="s">
        <v>94</v>
      </c>
      <c r="D53" s="69" t="s">
        <v>33</v>
      </c>
      <c r="E53" s="61"/>
      <c r="F53" s="70">
        <v>38.22</v>
      </c>
      <c r="G53" s="73"/>
      <c r="H53" s="73"/>
      <c r="I53" s="73"/>
      <c r="J53" s="73"/>
      <c r="K53" s="73"/>
      <c r="L53" s="73"/>
      <c r="M53" s="73"/>
    </row>
    <row r="54" spans="1:13" x14ac:dyDescent="0.3">
      <c r="A54" s="9"/>
      <c r="B54" s="66"/>
      <c r="C54" s="8" t="s">
        <v>31</v>
      </c>
      <c r="D54" s="9" t="s">
        <v>34</v>
      </c>
      <c r="E54" s="62">
        <v>0.33600000000000002</v>
      </c>
      <c r="F54" s="71">
        <f>F53*E54</f>
        <v>12.84192</v>
      </c>
      <c r="G54" s="74"/>
      <c r="H54" s="74"/>
      <c r="I54" s="74"/>
      <c r="J54" s="74"/>
      <c r="K54" s="74"/>
      <c r="L54" s="74"/>
      <c r="M54" s="74"/>
    </row>
    <row r="55" spans="1:13" x14ac:dyDescent="0.3">
      <c r="A55" s="9"/>
      <c r="B55" s="66"/>
      <c r="C55" s="8" t="s">
        <v>32</v>
      </c>
      <c r="D55" s="9" t="s">
        <v>17</v>
      </c>
      <c r="E55" s="60">
        <v>1.4999999999999999E-2</v>
      </c>
      <c r="F55" s="71">
        <f>F53*E55</f>
        <v>0.57329999999999992</v>
      </c>
      <c r="G55" s="74"/>
      <c r="H55" s="74"/>
      <c r="I55" s="74"/>
      <c r="J55" s="74"/>
      <c r="K55" s="74"/>
      <c r="L55" s="74"/>
      <c r="M55" s="74"/>
    </row>
    <row r="56" spans="1:13" x14ac:dyDescent="0.3">
      <c r="A56" s="9"/>
      <c r="B56" s="66"/>
      <c r="C56" s="64" t="s">
        <v>35</v>
      </c>
      <c r="D56" s="9"/>
      <c r="E56" s="60"/>
      <c r="F56" s="71"/>
      <c r="G56" s="74"/>
      <c r="H56" s="74"/>
      <c r="I56" s="74"/>
      <c r="J56" s="74"/>
      <c r="K56" s="74"/>
      <c r="L56" s="74"/>
      <c r="M56" s="74"/>
    </row>
    <row r="57" spans="1:13" x14ac:dyDescent="0.3">
      <c r="A57" s="9"/>
      <c r="B57" s="66" t="s">
        <v>59</v>
      </c>
      <c r="C57" s="86" t="s">
        <v>58</v>
      </c>
      <c r="D57" s="9" t="s">
        <v>37</v>
      </c>
      <c r="E57" s="60">
        <v>2.3999999999999998E-3</v>
      </c>
      <c r="F57" s="87">
        <f>F53*E57</f>
        <v>9.172799999999999E-2</v>
      </c>
      <c r="G57" s="110"/>
      <c r="H57" s="74"/>
      <c r="I57" s="74"/>
      <c r="J57" s="74"/>
      <c r="K57" s="74"/>
      <c r="L57" s="74"/>
      <c r="M57" s="74"/>
    </row>
    <row r="58" spans="1:13" x14ac:dyDescent="0.3">
      <c r="A58" s="10"/>
      <c r="B58" s="67"/>
      <c r="C58" s="88" t="s">
        <v>36</v>
      </c>
      <c r="D58" s="10" t="s">
        <v>17</v>
      </c>
      <c r="E58" s="63">
        <v>2.2800000000000001E-2</v>
      </c>
      <c r="F58" s="89">
        <f>F53*E58</f>
        <v>0.87141599999999997</v>
      </c>
      <c r="G58" s="75"/>
      <c r="H58" s="75"/>
      <c r="I58" s="75"/>
      <c r="J58" s="75"/>
      <c r="K58" s="75"/>
      <c r="L58" s="75"/>
      <c r="M58" s="75"/>
    </row>
    <row r="59" spans="1:13" ht="30" x14ac:dyDescent="0.3">
      <c r="A59" s="69">
        <v>7</v>
      </c>
      <c r="B59" s="68" t="s">
        <v>70</v>
      </c>
      <c r="C59" s="7" t="s">
        <v>95</v>
      </c>
      <c r="D59" s="69" t="s">
        <v>38</v>
      </c>
      <c r="E59" s="61"/>
      <c r="F59" s="70">
        <v>2.7</v>
      </c>
      <c r="G59" s="73"/>
      <c r="H59" s="73"/>
      <c r="I59" s="73"/>
      <c r="J59" s="73"/>
      <c r="K59" s="73"/>
      <c r="L59" s="73"/>
      <c r="M59" s="73"/>
    </row>
    <row r="60" spans="1:13" x14ac:dyDescent="0.3">
      <c r="A60" s="9"/>
      <c r="B60" s="66"/>
      <c r="C60" s="8" t="s">
        <v>31</v>
      </c>
      <c r="D60" s="9" t="s">
        <v>34</v>
      </c>
      <c r="E60" s="62">
        <v>8.4</v>
      </c>
      <c r="F60" s="71">
        <f>F59*E60</f>
        <v>22.680000000000003</v>
      </c>
      <c r="G60" s="74"/>
      <c r="H60" s="74"/>
      <c r="I60" s="74"/>
      <c r="J60" s="74"/>
      <c r="K60" s="74"/>
      <c r="L60" s="74"/>
      <c r="M60" s="74"/>
    </row>
    <row r="61" spans="1:13" x14ac:dyDescent="0.3">
      <c r="A61" s="9"/>
      <c r="B61" s="66"/>
      <c r="C61" s="8" t="s">
        <v>32</v>
      </c>
      <c r="D61" s="9" t="s">
        <v>17</v>
      </c>
      <c r="E61" s="60">
        <v>0.81</v>
      </c>
      <c r="F61" s="71">
        <f>F59*E61</f>
        <v>2.1870000000000003</v>
      </c>
      <c r="G61" s="74"/>
      <c r="H61" s="74"/>
      <c r="I61" s="74"/>
      <c r="J61" s="74"/>
      <c r="K61" s="74"/>
      <c r="L61" s="74"/>
      <c r="M61" s="74"/>
    </row>
    <row r="62" spans="1:13" x14ac:dyDescent="0.3">
      <c r="A62" s="9"/>
      <c r="B62" s="66"/>
      <c r="C62" s="64" t="s">
        <v>35</v>
      </c>
      <c r="D62" s="9"/>
      <c r="E62" s="60"/>
      <c r="F62" s="71"/>
      <c r="G62" s="74"/>
      <c r="H62" s="74"/>
      <c r="I62" s="74"/>
      <c r="J62" s="74"/>
      <c r="K62" s="74"/>
      <c r="L62" s="74"/>
      <c r="M62" s="74"/>
    </row>
    <row r="63" spans="1:13" x14ac:dyDescent="0.3">
      <c r="A63" s="9"/>
      <c r="B63" s="66" t="s">
        <v>133</v>
      </c>
      <c r="C63" s="86" t="s">
        <v>90</v>
      </c>
      <c r="D63" s="9" t="s">
        <v>38</v>
      </c>
      <c r="E63" s="60">
        <v>1.0149999999999999</v>
      </c>
      <c r="F63" s="87">
        <f>F59*E63</f>
        <v>2.7404999999999999</v>
      </c>
      <c r="G63" s="74"/>
      <c r="H63" s="74"/>
      <c r="I63" s="74"/>
      <c r="J63" s="74"/>
      <c r="K63" s="74"/>
      <c r="L63" s="74"/>
      <c r="M63" s="74"/>
    </row>
    <row r="64" spans="1:13" x14ac:dyDescent="0.3">
      <c r="A64" s="9"/>
      <c r="B64" s="100" t="s">
        <v>69</v>
      </c>
      <c r="C64" s="86" t="s">
        <v>68</v>
      </c>
      <c r="D64" s="9" t="s">
        <v>33</v>
      </c>
      <c r="E64" s="60">
        <v>1.37</v>
      </c>
      <c r="F64" s="87">
        <f>F59*E64</f>
        <v>3.6990000000000007</v>
      </c>
      <c r="G64" s="74"/>
      <c r="H64" s="74"/>
      <c r="I64" s="74"/>
      <c r="J64" s="74"/>
      <c r="K64" s="74"/>
      <c r="L64" s="74"/>
      <c r="M64" s="74"/>
    </row>
    <row r="65" spans="1:13" x14ac:dyDescent="0.3">
      <c r="A65" s="9"/>
      <c r="B65" s="66" t="s">
        <v>134</v>
      </c>
      <c r="C65" s="86" t="s">
        <v>100</v>
      </c>
      <c r="D65" s="9" t="s">
        <v>38</v>
      </c>
      <c r="E65" s="60">
        <v>2.5600000000000001E-2</v>
      </c>
      <c r="F65" s="87">
        <f>F59*E65</f>
        <v>6.9120000000000015E-2</v>
      </c>
      <c r="G65" s="74"/>
      <c r="H65" s="74"/>
      <c r="I65" s="74"/>
      <c r="J65" s="74"/>
      <c r="K65" s="74"/>
      <c r="L65" s="74"/>
      <c r="M65" s="74"/>
    </row>
    <row r="66" spans="1:13" x14ac:dyDescent="0.3">
      <c r="A66" s="9"/>
      <c r="B66" s="66" t="s">
        <v>53</v>
      </c>
      <c r="C66" s="86" t="s">
        <v>92</v>
      </c>
      <c r="D66" s="9" t="s">
        <v>38</v>
      </c>
      <c r="E66" s="60">
        <v>2.5999999999999999E-3</v>
      </c>
      <c r="F66" s="87">
        <f>F59*E66</f>
        <v>7.0200000000000002E-3</v>
      </c>
      <c r="G66" s="74"/>
      <c r="H66" s="74"/>
      <c r="I66" s="74"/>
      <c r="J66" s="74"/>
      <c r="K66" s="74"/>
      <c r="L66" s="74"/>
      <c r="M66" s="74"/>
    </row>
    <row r="67" spans="1:13" x14ac:dyDescent="0.3">
      <c r="A67" s="9"/>
      <c r="B67" s="66" t="s">
        <v>52</v>
      </c>
      <c r="C67" s="86" t="s">
        <v>99</v>
      </c>
      <c r="D67" s="9" t="s">
        <v>38</v>
      </c>
      <c r="E67" s="60">
        <v>8.3999999999999995E-3</v>
      </c>
      <c r="F67" s="87">
        <f>F59*E67</f>
        <v>2.2679999999999999E-2</v>
      </c>
      <c r="G67" s="74"/>
      <c r="H67" s="74"/>
      <c r="I67" s="74"/>
      <c r="J67" s="74"/>
      <c r="K67" s="74"/>
      <c r="L67" s="74"/>
      <c r="M67" s="74"/>
    </row>
    <row r="68" spans="1:13" x14ac:dyDescent="0.3">
      <c r="A68" s="9"/>
      <c r="B68" s="66" t="s">
        <v>131</v>
      </c>
      <c r="C68" s="86" t="s">
        <v>89</v>
      </c>
      <c r="D68" s="9" t="s">
        <v>56</v>
      </c>
      <c r="E68" s="9" t="s">
        <v>88</v>
      </c>
      <c r="F68" s="87">
        <v>3</v>
      </c>
      <c r="G68" s="107"/>
      <c r="H68" s="74"/>
      <c r="I68" s="74"/>
      <c r="J68" s="74"/>
      <c r="K68" s="74"/>
      <c r="L68" s="74"/>
      <c r="M68" s="74"/>
    </row>
    <row r="69" spans="1:13" x14ac:dyDescent="0.3">
      <c r="A69" s="9"/>
      <c r="B69" s="66"/>
      <c r="C69" s="86" t="s">
        <v>36</v>
      </c>
      <c r="D69" s="9" t="s">
        <v>17</v>
      </c>
      <c r="E69" s="60">
        <v>0.39</v>
      </c>
      <c r="F69" s="92">
        <f>F59*E69</f>
        <v>1.0530000000000002</v>
      </c>
      <c r="G69" s="74"/>
      <c r="H69" s="74"/>
      <c r="I69" s="74"/>
      <c r="J69" s="74"/>
      <c r="K69" s="74"/>
      <c r="L69" s="74"/>
      <c r="M69" s="74"/>
    </row>
    <row r="70" spans="1:13" x14ac:dyDescent="0.3">
      <c r="A70" s="9"/>
      <c r="B70" s="66" t="s">
        <v>54</v>
      </c>
      <c r="C70" s="86" t="s">
        <v>96</v>
      </c>
      <c r="D70" s="9" t="s">
        <v>56</v>
      </c>
      <c r="E70" s="9">
        <v>0.28999999999999998</v>
      </c>
      <c r="F70" s="115">
        <f>E70*183</f>
        <v>53.069999999999993</v>
      </c>
      <c r="G70" s="107"/>
      <c r="H70" s="74"/>
      <c r="I70" s="74"/>
      <c r="J70" s="74"/>
      <c r="K70" s="74"/>
      <c r="L70" s="74"/>
      <c r="M70" s="74"/>
    </row>
    <row r="71" spans="1:13" x14ac:dyDescent="0.3">
      <c r="A71" s="9"/>
      <c r="B71" s="66" t="s">
        <v>55</v>
      </c>
      <c r="C71" s="86" t="s">
        <v>97</v>
      </c>
      <c r="D71" s="9" t="s">
        <v>56</v>
      </c>
      <c r="E71" s="9">
        <v>3</v>
      </c>
      <c r="F71" s="115">
        <f>E71*46</f>
        <v>138</v>
      </c>
      <c r="G71" s="107"/>
      <c r="H71" s="74"/>
      <c r="I71" s="74"/>
      <c r="J71" s="74"/>
      <c r="K71" s="74"/>
      <c r="L71" s="74"/>
      <c r="M71" s="74"/>
    </row>
    <row r="72" spans="1:13" x14ac:dyDescent="0.3">
      <c r="A72" s="10"/>
      <c r="B72" s="67" t="s">
        <v>55</v>
      </c>
      <c r="C72" s="65" t="s">
        <v>98</v>
      </c>
      <c r="D72" s="10" t="s">
        <v>56</v>
      </c>
      <c r="E72" s="63">
        <v>4.5</v>
      </c>
      <c r="F72" s="90">
        <f>E72*32</f>
        <v>144</v>
      </c>
      <c r="G72" s="75"/>
      <c r="H72" s="75"/>
      <c r="I72" s="75"/>
      <c r="J72" s="75"/>
      <c r="K72" s="75"/>
      <c r="L72" s="75"/>
      <c r="M72" s="75"/>
    </row>
    <row r="73" spans="1:13" ht="30" x14ac:dyDescent="0.3">
      <c r="A73" s="69">
        <v>8</v>
      </c>
      <c r="B73" s="68" t="s">
        <v>60</v>
      </c>
      <c r="C73" s="7" t="s">
        <v>101</v>
      </c>
      <c r="D73" s="69" t="s">
        <v>38</v>
      </c>
      <c r="E73" s="61"/>
      <c r="F73" s="70">
        <v>0.86</v>
      </c>
      <c r="G73" s="73"/>
      <c r="H73" s="73"/>
      <c r="I73" s="73"/>
      <c r="J73" s="73"/>
      <c r="K73" s="73"/>
      <c r="L73" s="73"/>
      <c r="M73" s="73"/>
    </row>
    <row r="74" spans="1:13" x14ac:dyDescent="0.3">
      <c r="A74" s="9"/>
      <c r="B74" s="66"/>
      <c r="C74" s="8" t="s">
        <v>31</v>
      </c>
      <c r="D74" s="9" t="s">
        <v>34</v>
      </c>
      <c r="E74" s="62">
        <v>3.36</v>
      </c>
      <c r="F74" s="71">
        <f>F73*E74</f>
        <v>2.8895999999999997</v>
      </c>
      <c r="G74" s="74"/>
      <c r="H74" s="74"/>
      <c r="I74" s="74"/>
      <c r="J74" s="74"/>
      <c r="K74" s="74"/>
      <c r="L74" s="74"/>
      <c r="M74" s="74"/>
    </row>
    <row r="75" spans="1:13" x14ac:dyDescent="0.3">
      <c r="A75" s="9"/>
      <c r="B75" s="66"/>
      <c r="C75" s="8" t="s">
        <v>32</v>
      </c>
      <c r="D75" s="9" t="s">
        <v>17</v>
      </c>
      <c r="E75" s="60">
        <v>0.9</v>
      </c>
      <c r="F75" s="71">
        <f>F73*E75</f>
        <v>0.77400000000000002</v>
      </c>
      <c r="G75" s="74"/>
      <c r="H75" s="74"/>
      <c r="I75" s="74"/>
      <c r="J75" s="74"/>
      <c r="K75" s="74"/>
      <c r="L75" s="74"/>
      <c r="M75" s="74"/>
    </row>
    <row r="76" spans="1:13" x14ac:dyDescent="0.3">
      <c r="A76" s="9"/>
      <c r="B76" s="66"/>
      <c r="C76" s="64" t="s">
        <v>35</v>
      </c>
      <c r="D76" s="9"/>
      <c r="E76" s="60"/>
      <c r="F76" s="71"/>
      <c r="G76" s="74"/>
      <c r="H76" s="74"/>
      <c r="I76" s="74"/>
      <c r="J76" s="74"/>
      <c r="K76" s="74"/>
      <c r="L76" s="74"/>
      <c r="M76" s="74"/>
    </row>
    <row r="77" spans="1:13" x14ac:dyDescent="0.3">
      <c r="A77" s="9"/>
      <c r="B77" s="66" t="s">
        <v>71</v>
      </c>
      <c r="C77" s="8" t="s">
        <v>102</v>
      </c>
      <c r="D77" s="9" t="s">
        <v>61</v>
      </c>
      <c r="E77" s="60">
        <v>65.346000000000004</v>
      </c>
      <c r="F77" s="71">
        <f>F73*E77</f>
        <v>56.197560000000003</v>
      </c>
      <c r="G77" s="74"/>
      <c r="H77" s="74"/>
      <c r="I77" s="74"/>
      <c r="J77" s="74"/>
      <c r="K77" s="74"/>
      <c r="L77" s="74"/>
      <c r="M77" s="74"/>
    </row>
    <row r="78" spans="1:13" x14ac:dyDescent="0.3">
      <c r="A78" s="9"/>
      <c r="B78" s="66" t="s">
        <v>135</v>
      </c>
      <c r="C78" s="8" t="s">
        <v>103</v>
      </c>
      <c r="D78" s="9" t="s">
        <v>38</v>
      </c>
      <c r="E78" s="60">
        <v>0.11</v>
      </c>
      <c r="F78" s="71">
        <f>F73*E78</f>
        <v>9.4600000000000004E-2</v>
      </c>
      <c r="G78" s="74"/>
      <c r="H78" s="74"/>
      <c r="I78" s="74"/>
      <c r="J78" s="74"/>
      <c r="K78" s="74"/>
      <c r="L78" s="74"/>
      <c r="M78" s="74"/>
    </row>
    <row r="79" spans="1:13" x14ac:dyDescent="0.3">
      <c r="A79" s="10"/>
      <c r="B79" s="67"/>
      <c r="C79" s="65" t="s">
        <v>36</v>
      </c>
      <c r="D79" s="10" t="s">
        <v>17</v>
      </c>
      <c r="E79" s="63">
        <v>0.16</v>
      </c>
      <c r="F79" s="72">
        <f>F73*E79</f>
        <v>0.1376</v>
      </c>
      <c r="G79" s="75"/>
      <c r="H79" s="75"/>
      <c r="I79" s="75"/>
      <c r="J79" s="75"/>
      <c r="K79" s="75"/>
      <c r="L79" s="75"/>
      <c r="M79" s="75"/>
    </row>
    <row r="80" spans="1:13" x14ac:dyDescent="0.3">
      <c r="A80" s="69">
        <v>9</v>
      </c>
      <c r="B80" s="68" t="s">
        <v>63</v>
      </c>
      <c r="C80" s="7" t="s">
        <v>72</v>
      </c>
      <c r="D80" s="69" t="s">
        <v>33</v>
      </c>
      <c r="E80" s="61"/>
      <c r="F80" s="70">
        <v>5.76</v>
      </c>
      <c r="G80" s="73"/>
      <c r="H80" s="73"/>
      <c r="I80" s="73"/>
      <c r="J80" s="73"/>
      <c r="K80" s="73"/>
      <c r="L80" s="73"/>
      <c r="M80" s="73"/>
    </row>
    <row r="81" spans="1:13" x14ac:dyDescent="0.3">
      <c r="A81" s="9"/>
      <c r="B81" s="66"/>
      <c r="C81" s="8" t="s">
        <v>31</v>
      </c>
      <c r="D81" s="9" t="s">
        <v>34</v>
      </c>
      <c r="E81" s="62">
        <v>1.01</v>
      </c>
      <c r="F81" s="71">
        <f>F80*E81</f>
        <v>5.8175999999999997</v>
      </c>
      <c r="G81" s="74"/>
      <c r="H81" s="74"/>
      <c r="I81" s="74"/>
      <c r="J81" s="74"/>
      <c r="K81" s="74"/>
      <c r="L81" s="74"/>
      <c r="M81" s="74"/>
    </row>
    <row r="82" spans="1:13" x14ac:dyDescent="0.3">
      <c r="A82" s="9"/>
      <c r="B82" s="66" t="s">
        <v>136</v>
      </c>
      <c r="C82" s="8" t="s">
        <v>123</v>
      </c>
      <c r="D82" s="111" t="s">
        <v>75</v>
      </c>
      <c r="E82" s="60">
        <v>4.1000000000000002E-2</v>
      </c>
      <c r="F82" s="71">
        <f>F80*E82</f>
        <v>0.23616000000000001</v>
      </c>
      <c r="G82" s="74"/>
      <c r="H82" s="74"/>
      <c r="I82" s="74"/>
      <c r="J82" s="74"/>
      <c r="K82" s="74"/>
      <c r="L82" s="74"/>
      <c r="M82" s="74"/>
    </row>
    <row r="83" spans="1:13" x14ac:dyDescent="0.3">
      <c r="A83" s="9"/>
      <c r="B83" s="66"/>
      <c r="C83" s="8" t="s">
        <v>32</v>
      </c>
      <c r="D83" s="9" t="s">
        <v>17</v>
      </c>
      <c r="E83" s="60">
        <v>2.7E-2</v>
      </c>
      <c r="F83" s="71">
        <f>F80*E83</f>
        <v>0.15551999999999999</v>
      </c>
      <c r="G83" s="74"/>
      <c r="H83" s="74"/>
      <c r="I83" s="74"/>
      <c r="J83" s="74"/>
      <c r="K83" s="74"/>
      <c r="L83" s="74"/>
      <c r="M83" s="74"/>
    </row>
    <row r="84" spans="1:13" x14ac:dyDescent="0.3">
      <c r="A84" s="9"/>
      <c r="B84" s="66"/>
      <c r="C84" s="64" t="s">
        <v>35</v>
      </c>
      <c r="D84" s="9"/>
      <c r="E84" s="60"/>
      <c r="F84" s="71"/>
      <c r="G84" s="74"/>
      <c r="H84" s="74"/>
      <c r="I84" s="74"/>
      <c r="J84" s="74"/>
      <c r="K84" s="74"/>
      <c r="L84" s="74"/>
      <c r="M84" s="74"/>
    </row>
    <row r="85" spans="1:13" x14ac:dyDescent="0.3">
      <c r="A85" s="9"/>
      <c r="B85" s="66" t="s">
        <v>138</v>
      </c>
      <c r="C85" s="8" t="s">
        <v>124</v>
      </c>
      <c r="D85" s="9" t="s">
        <v>33</v>
      </c>
      <c r="E85" s="60">
        <v>2.58E-2</v>
      </c>
      <c r="F85" s="71">
        <f>F80*E85</f>
        <v>0.14860799999999999</v>
      </c>
      <c r="G85" s="74"/>
      <c r="H85" s="74"/>
      <c r="I85" s="74"/>
      <c r="J85" s="74"/>
      <c r="K85" s="74"/>
      <c r="L85" s="74"/>
      <c r="M85" s="74"/>
    </row>
    <row r="86" spans="1:13" x14ac:dyDescent="0.3">
      <c r="A86" s="9"/>
      <c r="B86" s="66" t="s">
        <v>62</v>
      </c>
      <c r="C86" s="8" t="s">
        <v>125</v>
      </c>
      <c r="D86" s="9" t="s">
        <v>38</v>
      </c>
      <c r="E86" s="60">
        <v>2.12E-2</v>
      </c>
      <c r="F86" s="71">
        <f>F80*E86</f>
        <v>0.122112</v>
      </c>
      <c r="G86" s="74"/>
      <c r="H86" s="74"/>
      <c r="I86" s="74"/>
      <c r="J86" s="74"/>
      <c r="K86" s="74"/>
      <c r="L86" s="74"/>
      <c r="M86" s="74"/>
    </row>
    <row r="87" spans="1:13" x14ac:dyDescent="0.3">
      <c r="A87" s="9"/>
      <c r="B87" s="66" t="s">
        <v>137</v>
      </c>
      <c r="C87" s="8" t="s">
        <v>126</v>
      </c>
      <c r="D87" s="9" t="s">
        <v>38</v>
      </c>
      <c r="E87" s="60">
        <v>2.5999999999999999E-3</v>
      </c>
      <c r="F87" s="71">
        <f>F80*E87</f>
        <v>1.4975999999999998E-2</v>
      </c>
      <c r="G87" s="74"/>
      <c r="H87" s="74"/>
      <c r="I87" s="74"/>
      <c r="J87" s="74"/>
      <c r="K87" s="74"/>
      <c r="L87" s="74"/>
      <c r="M87" s="74"/>
    </row>
    <row r="88" spans="1:13" x14ac:dyDescent="0.3">
      <c r="A88" s="10"/>
      <c r="B88" s="67"/>
      <c r="C88" s="65" t="s">
        <v>36</v>
      </c>
      <c r="D88" s="10" t="s">
        <v>17</v>
      </c>
      <c r="E88" s="63">
        <v>3.0000000000000001E-3</v>
      </c>
      <c r="F88" s="72">
        <f>F80*E88</f>
        <v>1.728E-2</v>
      </c>
      <c r="G88" s="75"/>
      <c r="H88" s="75"/>
      <c r="I88" s="75"/>
      <c r="J88" s="75"/>
      <c r="K88" s="75"/>
      <c r="L88" s="75"/>
      <c r="M88" s="75"/>
    </row>
    <row r="89" spans="1:13" x14ac:dyDescent="0.3">
      <c r="A89" s="69">
        <v>10</v>
      </c>
      <c r="B89" s="68" t="s">
        <v>64</v>
      </c>
      <c r="C89" s="7" t="s">
        <v>104</v>
      </c>
      <c r="D89" s="69" t="s">
        <v>61</v>
      </c>
      <c r="E89" s="61"/>
      <c r="F89" s="70">
        <v>2</v>
      </c>
      <c r="G89" s="73"/>
      <c r="H89" s="73"/>
      <c r="I89" s="73"/>
      <c r="J89" s="73"/>
      <c r="K89" s="73"/>
      <c r="L89" s="73"/>
      <c r="M89" s="73"/>
    </row>
    <row r="90" spans="1:13" x14ac:dyDescent="0.3">
      <c r="A90" s="9"/>
      <c r="B90" s="66"/>
      <c r="C90" s="8" t="s">
        <v>31</v>
      </c>
      <c r="D90" s="9" t="s">
        <v>34</v>
      </c>
      <c r="E90" s="62">
        <v>1.54</v>
      </c>
      <c r="F90" s="71">
        <f>F89*E90</f>
        <v>3.08</v>
      </c>
      <c r="G90" s="74"/>
      <c r="H90" s="74"/>
      <c r="I90" s="74"/>
      <c r="J90" s="74"/>
      <c r="K90" s="74"/>
      <c r="L90" s="74"/>
      <c r="M90" s="74"/>
    </row>
    <row r="91" spans="1:13" x14ac:dyDescent="0.3">
      <c r="A91" s="9"/>
      <c r="B91" s="66"/>
      <c r="C91" s="8" t="s">
        <v>32</v>
      </c>
      <c r="D91" s="9" t="s">
        <v>17</v>
      </c>
      <c r="E91" s="60">
        <v>0.09</v>
      </c>
      <c r="F91" s="71">
        <f>F89*E91</f>
        <v>0.18</v>
      </c>
      <c r="G91" s="74"/>
      <c r="H91" s="74"/>
      <c r="I91" s="74"/>
      <c r="J91" s="74"/>
      <c r="K91" s="74"/>
      <c r="L91" s="74"/>
      <c r="M91" s="74"/>
    </row>
    <row r="92" spans="1:13" x14ac:dyDescent="0.3">
      <c r="A92" s="9"/>
      <c r="B92" s="66"/>
      <c r="C92" s="64" t="s">
        <v>35</v>
      </c>
      <c r="D92" s="9"/>
      <c r="E92" s="60"/>
      <c r="F92" s="71"/>
      <c r="G92" s="74"/>
      <c r="H92" s="74"/>
      <c r="I92" s="74"/>
      <c r="J92" s="74"/>
      <c r="K92" s="74"/>
      <c r="L92" s="74"/>
      <c r="M92" s="74"/>
    </row>
    <row r="93" spans="1:13" x14ac:dyDescent="0.3">
      <c r="A93" s="9"/>
      <c r="B93" s="66" t="s">
        <v>66</v>
      </c>
      <c r="C93" s="8" t="s">
        <v>65</v>
      </c>
      <c r="D93" s="9" t="s">
        <v>61</v>
      </c>
      <c r="E93" s="60">
        <v>1</v>
      </c>
      <c r="F93" s="92">
        <f>F89*E93</f>
        <v>2</v>
      </c>
      <c r="G93" s="74"/>
      <c r="H93" s="74"/>
      <c r="I93" s="74"/>
      <c r="J93" s="74"/>
      <c r="K93" s="74"/>
      <c r="L93" s="74"/>
      <c r="M93" s="74"/>
    </row>
    <row r="94" spans="1:13" x14ac:dyDescent="0.3">
      <c r="A94" s="10"/>
      <c r="B94" s="67" t="s">
        <v>139</v>
      </c>
      <c r="C94" s="65" t="s">
        <v>105</v>
      </c>
      <c r="D94" s="10" t="s">
        <v>38</v>
      </c>
      <c r="E94" s="63">
        <v>1.4E-2</v>
      </c>
      <c r="F94" s="89">
        <f>F89*E94</f>
        <v>2.8000000000000001E-2</v>
      </c>
      <c r="G94" s="75"/>
      <c r="H94" s="75"/>
      <c r="I94" s="75"/>
      <c r="J94" s="75"/>
      <c r="K94" s="75"/>
      <c r="L94" s="75"/>
      <c r="M94" s="75"/>
    </row>
    <row r="95" spans="1:13" x14ac:dyDescent="0.3">
      <c r="A95" s="69">
        <v>11</v>
      </c>
      <c r="B95" s="68" t="s">
        <v>140</v>
      </c>
      <c r="C95" s="94" t="s">
        <v>106</v>
      </c>
      <c r="D95" s="69" t="s">
        <v>61</v>
      </c>
      <c r="E95" s="61"/>
      <c r="F95" s="70">
        <v>1</v>
      </c>
      <c r="G95" s="73"/>
      <c r="H95" s="73"/>
      <c r="I95" s="73"/>
      <c r="J95" s="73"/>
      <c r="K95" s="73"/>
      <c r="L95" s="73"/>
      <c r="M95" s="73"/>
    </row>
    <row r="96" spans="1:13" x14ac:dyDescent="0.3">
      <c r="A96" s="9"/>
      <c r="B96" s="66"/>
      <c r="C96" s="93" t="s">
        <v>31</v>
      </c>
      <c r="D96" s="9" t="s">
        <v>34</v>
      </c>
      <c r="E96" s="62">
        <v>4.0999999999999996</v>
      </c>
      <c r="F96" s="71">
        <f>F95*E96</f>
        <v>4.0999999999999996</v>
      </c>
      <c r="G96" s="74"/>
      <c r="H96" s="74"/>
      <c r="I96" s="74"/>
      <c r="J96" s="74"/>
      <c r="K96" s="74"/>
      <c r="L96" s="74"/>
      <c r="M96" s="74"/>
    </row>
    <row r="97" spans="1:13" x14ac:dyDescent="0.3">
      <c r="A97" s="9"/>
      <c r="B97" s="66"/>
      <c r="C97" s="93" t="s">
        <v>32</v>
      </c>
      <c r="D97" s="9" t="s">
        <v>17</v>
      </c>
      <c r="E97" s="60">
        <v>0.03</v>
      </c>
      <c r="F97" s="71">
        <f>F95*E97</f>
        <v>0.03</v>
      </c>
      <c r="G97" s="74"/>
      <c r="H97" s="74"/>
      <c r="I97" s="74"/>
      <c r="J97" s="74"/>
      <c r="K97" s="74"/>
      <c r="L97" s="74"/>
      <c r="M97" s="74"/>
    </row>
    <row r="98" spans="1:13" x14ac:dyDescent="0.3">
      <c r="A98" s="9"/>
      <c r="B98" s="66"/>
      <c r="C98" s="95" t="s">
        <v>35</v>
      </c>
      <c r="D98" s="9"/>
      <c r="E98" s="60"/>
      <c r="F98" s="71"/>
      <c r="G98" s="74"/>
      <c r="H98" s="74"/>
      <c r="I98" s="74"/>
      <c r="J98" s="74"/>
      <c r="K98" s="74"/>
      <c r="L98" s="74"/>
      <c r="M98" s="74"/>
    </row>
    <row r="99" spans="1:13" x14ac:dyDescent="0.3">
      <c r="A99" s="9"/>
      <c r="B99" s="66" t="s">
        <v>67</v>
      </c>
      <c r="C99" s="93" t="s">
        <v>107</v>
      </c>
      <c r="D99" s="9" t="s">
        <v>61</v>
      </c>
      <c r="E99" s="60">
        <v>1</v>
      </c>
      <c r="F99" s="92">
        <v>1</v>
      </c>
      <c r="G99" s="74"/>
      <c r="H99" s="74"/>
      <c r="I99" s="74"/>
      <c r="J99" s="74"/>
      <c r="K99" s="74"/>
      <c r="L99" s="74"/>
      <c r="M99" s="74"/>
    </row>
    <row r="100" spans="1:13" x14ac:dyDescent="0.3">
      <c r="A100" s="10"/>
      <c r="B100" s="67"/>
      <c r="C100" s="96" t="s">
        <v>36</v>
      </c>
      <c r="D100" s="10" t="s">
        <v>17</v>
      </c>
      <c r="E100" s="63">
        <v>0.08</v>
      </c>
      <c r="F100" s="89">
        <f>F95*E100</f>
        <v>0.08</v>
      </c>
      <c r="G100" s="75"/>
      <c r="H100" s="75"/>
      <c r="I100" s="75"/>
      <c r="J100" s="75"/>
      <c r="K100" s="75"/>
      <c r="L100" s="75"/>
      <c r="M100" s="75"/>
    </row>
    <row r="101" spans="1:13" x14ac:dyDescent="0.3">
      <c r="A101" s="69">
        <v>12</v>
      </c>
      <c r="B101" s="68" t="s">
        <v>108</v>
      </c>
      <c r="C101" s="94" t="s">
        <v>109</v>
      </c>
      <c r="D101" s="69" t="s">
        <v>38</v>
      </c>
      <c r="E101" s="61"/>
      <c r="F101" s="70">
        <v>34.53</v>
      </c>
      <c r="G101" s="73"/>
      <c r="H101" s="73"/>
      <c r="I101" s="73"/>
      <c r="J101" s="73"/>
      <c r="K101" s="73"/>
      <c r="L101" s="73"/>
      <c r="M101" s="73"/>
    </row>
    <row r="102" spans="1:13" x14ac:dyDescent="0.3">
      <c r="A102" s="10"/>
      <c r="B102" s="67" t="s">
        <v>47</v>
      </c>
      <c r="C102" s="96" t="s">
        <v>110</v>
      </c>
      <c r="D102" s="112" t="s">
        <v>75</v>
      </c>
      <c r="E102" s="91">
        <v>7.4900000000000001E-3</v>
      </c>
      <c r="F102" s="72">
        <f>F101*E102</f>
        <v>0.25862970000000002</v>
      </c>
      <c r="G102" s="75"/>
      <c r="H102" s="75"/>
      <c r="I102" s="75"/>
      <c r="J102" s="75"/>
      <c r="K102" s="75"/>
      <c r="L102" s="75"/>
      <c r="M102" s="75"/>
    </row>
    <row r="103" spans="1:13" x14ac:dyDescent="0.3">
      <c r="A103" s="69">
        <v>13</v>
      </c>
      <c r="B103" s="68" t="s">
        <v>111</v>
      </c>
      <c r="C103" s="94" t="s">
        <v>112</v>
      </c>
      <c r="D103" s="69" t="s">
        <v>38</v>
      </c>
      <c r="E103" s="61"/>
      <c r="F103" s="70">
        <v>9.1999999999999993</v>
      </c>
      <c r="G103" s="73"/>
      <c r="H103" s="73"/>
      <c r="I103" s="73"/>
      <c r="J103" s="73"/>
      <c r="K103" s="73"/>
      <c r="L103" s="73"/>
      <c r="M103" s="73"/>
    </row>
    <row r="104" spans="1:13" x14ac:dyDescent="0.3">
      <c r="A104" s="9"/>
      <c r="B104" s="66"/>
      <c r="C104" s="93" t="s">
        <v>31</v>
      </c>
      <c r="D104" s="9" t="s">
        <v>34</v>
      </c>
      <c r="E104" s="62">
        <v>0.112</v>
      </c>
      <c r="F104" s="71">
        <f>F103*E104</f>
        <v>1.0304</v>
      </c>
      <c r="G104" s="74"/>
      <c r="H104" s="74"/>
      <c r="I104" s="74"/>
      <c r="J104" s="74"/>
      <c r="K104" s="74"/>
      <c r="L104" s="74"/>
      <c r="M104" s="74"/>
    </row>
    <row r="105" spans="1:13" x14ac:dyDescent="0.3">
      <c r="A105" s="9"/>
      <c r="B105" s="66" t="s">
        <v>141</v>
      </c>
      <c r="C105" s="93" t="s">
        <v>113</v>
      </c>
      <c r="D105" s="111" t="s">
        <v>75</v>
      </c>
      <c r="E105" s="60">
        <v>2.7300000000000001E-2</v>
      </c>
      <c r="F105" s="71">
        <f>F103*E105</f>
        <v>0.25115999999999999</v>
      </c>
      <c r="G105" s="74"/>
      <c r="H105" s="74"/>
      <c r="I105" s="74"/>
      <c r="J105" s="74"/>
      <c r="K105" s="74"/>
      <c r="L105" s="74"/>
      <c r="M105" s="74"/>
    </row>
    <row r="106" spans="1:13" x14ac:dyDescent="0.3">
      <c r="A106" s="9"/>
      <c r="B106" s="66" t="s">
        <v>142</v>
      </c>
      <c r="C106" s="93" t="s">
        <v>114</v>
      </c>
      <c r="D106" s="111" t="s">
        <v>75</v>
      </c>
      <c r="E106" s="60">
        <v>0.109</v>
      </c>
      <c r="F106" s="71">
        <f>F103*E106</f>
        <v>1.0027999999999999</v>
      </c>
      <c r="G106" s="74"/>
      <c r="H106" s="74"/>
      <c r="I106" s="74"/>
      <c r="J106" s="74"/>
      <c r="K106" s="74"/>
      <c r="L106" s="74"/>
      <c r="M106" s="74"/>
    </row>
    <row r="107" spans="1:13" x14ac:dyDescent="0.3">
      <c r="A107" s="76"/>
      <c r="B107" s="78"/>
      <c r="C107" s="53" t="s">
        <v>12</v>
      </c>
      <c r="D107" s="76"/>
      <c r="E107" s="79"/>
      <c r="F107" s="80"/>
      <c r="G107" s="77"/>
      <c r="H107" s="97"/>
      <c r="I107" s="77"/>
      <c r="J107" s="97"/>
      <c r="K107" s="77"/>
      <c r="L107" s="97"/>
      <c r="M107" s="97"/>
    </row>
    <row r="108" spans="1:13" s="35" customFormat="1" ht="22.5" x14ac:dyDescent="0.3">
      <c r="A108" s="32"/>
      <c r="B108" s="33"/>
      <c r="C108" s="113" t="s">
        <v>115</v>
      </c>
      <c r="D108" s="54" t="s">
        <v>145</v>
      </c>
      <c r="E108" s="36"/>
      <c r="F108" s="31"/>
      <c r="G108" s="31"/>
      <c r="H108" s="31"/>
      <c r="I108" s="31"/>
      <c r="J108" s="31"/>
      <c r="K108" s="31"/>
      <c r="L108" s="31"/>
      <c r="M108" s="50"/>
    </row>
    <row r="109" spans="1:13" ht="22.5" x14ac:dyDescent="0.3">
      <c r="A109" s="76"/>
      <c r="B109" s="78"/>
      <c r="C109" s="114" t="s">
        <v>116</v>
      </c>
      <c r="D109" s="54" t="s">
        <v>145</v>
      </c>
      <c r="E109" s="36"/>
      <c r="F109" s="31"/>
      <c r="G109" s="31"/>
      <c r="H109" s="31"/>
      <c r="I109" s="31"/>
      <c r="J109" s="31"/>
      <c r="K109" s="31"/>
      <c r="L109" s="31"/>
      <c r="M109" s="50"/>
    </row>
    <row r="110" spans="1:13" x14ac:dyDescent="0.3">
      <c r="A110" s="9"/>
      <c r="B110" s="66"/>
      <c r="C110" s="53" t="s">
        <v>12</v>
      </c>
      <c r="D110" s="9"/>
      <c r="E110" s="60"/>
      <c r="F110" s="49"/>
      <c r="G110" s="74"/>
      <c r="H110" s="98">
        <f>H107</f>
        <v>0</v>
      </c>
      <c r="I110" s="74"/>
      <c r="J110" s="98">
        <f>SUM(J107:J109)</f>
        <v>0</v>
      </c>
      <c r="K110" s="74"/>
      <c r="L110" s="98"/>
      <c r="M110" s="98"/>
    </row>
    <row r="111" spans="1:13" s="35" customFormat="1" x14ac:dyDescent="0.3">
      <c r="A111" s="32"/>
      <c r="B111" s="33"/>
      <c r="C111" s="53" t="s">
        <v>119</v>
      </c>
      <c r="D111" s="54" t="s">
        <v>145</v>
      </c>
      <c r="E111" s="36"/>
      <c r="F111" s="31"/>
      <c r="G111" s="31"/>
      <c r="H111" s="31"/>
      <c r="I111" s="31"/>
      <c r="J111" s="31"/>
      <c r="K111" s="31"/>
      <c r="L111" s="31"/>
      <c r="M111" s="50"/>
    </row>
    <row r="112" spans="1:13" s="35" customFormat="1" x14ac:dyDescent="0.3">
      <c r="A112" s="32"/>
      <c r="B112" s="33"/>
      <c r="C112" s="53" t="s">
        <v>12</v>
      </c>
      <c r="D112" s="36"/>
      <c r="E112" s="36"/>
      <c r="F112" s="31"/>
      <c r="G112" s="31"/>
      <c r="H112" s="31"/>
      <c r="I112" s="31"/>
      <c r="J112" s="31"/>
      <c r="K112" s="31"/>
      <c r="L112" s="31"/>
      <c r="M112" s="51"/>
    </row>
    <row r="113" spans="1:13" s="35" customFormat="1" x14ac:dyDescent="0.3">
      <c r="A113" s="32"/>
      <c r="B113" s="33"/>
      <c r="C113" s="53" t="s">
        <v>117</v>
      </c>
      <c r="D113" s="54" t="s">
        <v>145</v>
      </c>
      <c r="E113" s="36"/>
      <c r="F113" s="31"/>
      <c r="G113" s="31"/>
      <c r="H113" s="31"/>
      <c r="I113" s="31"/>
      <c r="J113" s="31"/>
      <c r="K113" s="31"/>
      <c r="L113" s="31"/>
      <c r="M113" s="50"/>
    </row>
    <row r="114" spans="1:13" s="35" customFormat="1" x14ac:dyDescent="0.3">
      <c r="A114" s="32"/>
      <c r="B114" s="33"/>
      <c r="C114" s="53" t="s">
        <v>12</v>
      </c>
      <c r="D114" s="36"/>
      <c r="E114" s="36"/>
      <c r="F114" s="31"/>
      <c r="G114" s="31"/>
      <c r="H114" s="31"/>
      <c r="I114" s="31"/>
      <c r="J114" s="31"/>
      <c r="K114" s="31"/>
      <c r="L114" s="31"/>
      <c r="M114" s="51"/>
    </row>
    <row r="115" spans="1:13" s="35" customFormat="1" x14ac:dyDescent="0.3">
      <c r="A115" s="32"/>
      <c r="B115" s="33"/>
      <c r="C115" s="53" t="s">
        <v>118</v>
      </c>
      <c r="D115" s="54" t="s">
        <v>145</v>
      </c>
      <c r="E115" s="36"/>
      <c r="F115" s="31"/>
      <c r="G115" s="31"/>
      <c r="H115" s="31"/>
      <c r="I115" s="31"/>
      <c r="J115" s="31"/>
      <c r="K115" s="31"/>
      <c r="L115" s="31"/>
      <c r="M115" s="50"/>
    </row>
    <row r="116" spans="1:13" s="35" customFormat="1" x14ac:dyDescent="0.3">
      <c r="A116" s="32"/>
      <c r="B116" s="33"/>
      <c r="C116" s="53" t="s">
        <v>12</v>
      </c>
      <c r="D116" s="36"/>
      <c r="E116" s="36"/>
      <c r="F116" s="31"/>
      <c r="G116" s="31"/>
      <c r="H116" s="31"/>
      <c r="I116" s="31"/>
      <c r="J116" s="31"/>
      <c r="K116" s="31"/>
      <c r="L116" s="31"/>
      <c r="M116" s="52"/>
    </row>
    <row r="117" spans="1:13" x14ac:dyDescent="0.3">
      <c r="A117" s="37"/>
      <c r="B117" s="37"/>
      <c r="C117" s="55" t="s">
        <v>15</v>
      </c>
      <c r="D117" s="56">
        <v>0.03</v>
      </c>
      <c r="E117" s="38"/>
      <c r="F117" s="39"/>
      <c r="G117" s="40"/>
      <c r="H117" s="41"/>
      <c r="I117" s="41"/>
      <c r="J117" s="41"/>
      <c r="K117" s="41"/>
      <c r="L117" s="41"/>
      <c r="M117" s="50"/>
    </row>
    <row r="118" spans="1:13" x14ac:dyDescent="0.3">
      <c r="A118" s="37"/>
      <c r="B118" s="37"/>
      <c r="C118" s="53" t="s">
        <v>12</v>
      </c>
      <c r="D118" s="57"/>
      <c r="E118" s="38"/>
      <c r="F118" s="39"/>
      <c r="G118" s="40"/>
      <c r="H118" s="41"/>
      <c r="I118" s="41"/>
      <c r="J118" s="41"/>
      <c r="K118" s="41"/>
      <c r="L118" s="41"/>
      <c r="M118" s="51"/>
    </row>
    <row r="119" spans="1:13" x14ac:dyDescent="0.3">
      <c r="A119" s="37"/>
      <c r="B119" s="37"/>
      <c r="C119" s="58" t="s">
        <v>13</v>
      </c>
      <c r="D119" s="54">
        <v>0.18</v>
      </c>
      <c r="E119" s="42"/>
      <c r="F119" s="43"/>
      <c r="G119" s="43"/>
      <c r="H119" s="43"/>
      <c r="I119" s="43"/>
      <c r="J119" s="43"/>
      <c r="K119" s="43"/>
      <c r="L119" s="43"/>
      <c r="M119" s="50"/>
    </row>
    <row r="120" spans="1:13" x14ac:dyDescent="0.3">
      <c r="A120" s="44"/>
      <c r="B120" s="44"/>
      <c r="C120" s="34" t="s">
        <v>14</v>
      </c>
      <c r="D120" s="45"/>
      <c r="E120" s="30"/>
      <c r="F120" s="31"/>
      <c r="G120" s="46"/>
      <c r="H120" s="46"/>
      <c r="I120" s="46"/>
      <c r="J120" s="46"/>
      <c r="K120" s="46"/>
      <c r="L120" s="46"/>
      <c r="M120" s="52"/>
    </row>
    <row r="121" spans="1:13" x14ac:dyDescent="0.3">
      <c r="H121" s="48"/>
      <c r="I121" s="48"/>
      <c r="J121" s="48"/>
    </row>
    <row r="122" spans="1:13" x14ac:dyDescent="0.3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3">
      <c r="C123" s="102"/>
      <c r="H123" s="48"/>
      <c r="I123" s="48"/>
      <c r="J123" s="48"/>
    </row>
    <row r="124" spans="1:13" x14ac:dyDescent="0.3">
      <c r="H124" s="48"/>
      <c r="I124" s="48"/>
      <c r="J124" s="48"/>
    </row>
    <row r="125" spans="1:13" x14ac:dyDescent="0.3">
      <c r="C125" s="103"/>
      <c r="H125" s="48"/>
      <c r="I125" s="48"/>
      <c r="J125" s="48"/>
    </row>
    <row r="126" spans="1:13" x14ac:dyDescent="0.3">
      <c r="H126" s="48"/>
      <c r="I126" s="48"/>
      <c r="J126" s="48"/>
    </row>
    <row r="127" spans="1:13" x14ac:dyDescent="0.3">
      <c r="H127" s="48"/>
      <c r="I127" s="48"/>
      <c r="J127" s="48"/>
    </row>
    <row r="128" spans="1:13" x14ac:dyDescent="0.3">
      <c r="H128" s="48"/>
      <c r="I128" s="48"/>
      <c r="J128" s="48"/>
    </row>
    <row r="129" spans="8:10" x14ac:dyDescent="0.3">
      <c r="H129" s="48"/>
      <c r="I129" s="48"/>
      <c r="J129" s="48"/>
    </row>
    <row r="130" spans="8:10" x14ac:dyDescent="0.3">
      <c r="H130" s="48"/>
      <c r="I130" s="48"/>
      <c r="J130" s="48"/>
    </row>
    <row r="131" spans="8:10" x14ac:dyDescent="0.3">
      <c r="H131" s="48"/>
      <c r="I131" s="48"/>
      <c r="J131" s="48"/>
    </row>
    <row r="132" spans="8:10" x14ac:dyDescent="0.3">
      <c r="H132" s="48"/>
      <c r="I132" s="48"/>
      <c r="J132" s="48"/>
    </row>
    <row r="133" spans="8:10" x14ac:dyDescent="0.3">
      <c r="H133" s="48"/>
      <c r="I133" s="48"/>
      <c r="J133" s="48"/>
    </row>
    <row r="134" spans="8:10" x14ac:dyDescent="0.3">
      <c r="H134" s="48"/>
      <c r="I134" s="48"/>
      <c r="J134" s="48"/>
    </row>
    <row r="135" spans="8:10" x14ac:dyDescent="0.3">
      <c r="H135" s="48"/>
      <c r="I135" s="48"/>
      <c r="J135" s="48"/>
    </row>
    <row r="136" spans="8:10" x14ac:dyDescent="0.3">
      <c r="H136" s="48"/>
      <c r="I136" s="48"/>
      <c r="J136" s="48"/>
    </row>
    <row r="137" spans="8:10" x14ac:dyDescent="0.3">
      <c r="H137" s="48"/>
      <c r="I137" s="48"/>
      <c r="J137" s="48"/>
    </row>
    <row r="138" spans="8:10" x14ac:dyDescent="0.3">
      <c r="H138" s="48"/>
      <c r="I138" s="48"/>
      <c r="J138" s="48"/>
    </row>
    <row r="139" spans="8:10" x14ac:dyDescent="0.3">
      <c r="H139" s="48"/>
      <c r="I139" s="48"/>
      <c r="J139" s="48"/>
    </row>
    <row r="140" spans="8:10" x14ac:dyDescent="0.3">
      <c r="H140" s="48"/>
      <c r="I140" s="48"/>
      <c r="J140" s="48"/>
    </row>
    <row r="141" spans="8:10" x14ac:dyDescent="0.3">
      <c r="H141" s="48"/>
      <c r="I141" s="48"/>
      <c r="J141" s="48"/>
    </row>
    <row r="142" spans="8:10" x14ac:dyDescent="0.3">
      <c r="H142" s="48"/>
      <c r="I142" s="48"/>
      <c r="J142" s="48"/>
    </row>
    <row r="143" spans="8:10" x14ac:dyDescent="0.3">
      <c r="H143" s="48"/>
      <c r="I143" s="48"/>
      <c r="J143" s="48"/>
    </row>
    <row r="144" spans="8:10" x14ac:dyDescent="0.3">
      <c r="H144" s="48"/>
      <c r="I144" s="48"/>
      <c r="J144" s="48"/>
    </row>
    <row r="145" spans="8:10" x14ac:dyDescent="0.3">
      <c r="H145" s="48"/>
      <c r="I145" s="48"/>
      <c r="J145" s="48"/>
    </row>
    <row r="146" spans="8:10" x14ac:dyDescent="0.3">
      <c r="H146" s="48"/>
      <c r="I146" s="48"/>
      <c r="J146" s="48"/>
    </row>
    <row r="147" spans="8:10" x14ac:dyDescent="0.3">
      <c r="H147" s="48"/>
      <c r="I147" s="48"/>
      <c r="J147" s="48"/>
    </row>
    <row r="148" spans="8:10" x14ac:dyDescent="0.3">
      <c r="H148" s="48"/>
      <c r="I148" s="48"/>
      <c r="J148" s="48"/>
    </row>
    <row r="149" spans="8:10" x14ac:dyDescent="0.3">
      <c r="H149" s="48"/>
      <c r="I149" s="48"/>
      <c r="J149" s="48"/>
    </row>
    <row r="150" spans="8:10" x14ac:dyDescent="0.3">
      <c r="H150" s="48"/>
      <c r="I150" s="48"/>
      <c r="J150" s="48"/>
    </row>
    <row r="151" spans="8:10" x14ac:dyDescent="0.3">
      <c r="H151" s="48"/>
      <c r="I151" s="48"/>
      <c r="J151" s="48"/>
    </row>
    <row r="152" spans="8:10" x14ac:dyDescent="0.3">
      <c r="H152" s="48"/>
      <c r="I152" s="48"/>
      <c r="J152" s="48"/>
    </row>
    <row r="153" spans="8:10" x14ac:dyDescent="0.3">
      <c r="H153" s="48"/>
      <c r="I153" s="48"/>
      <c r="J153" s="48"/>
    </row>
    <row r="154" spans="8:10" x14ac:dyDescent="0.3">
      <c r="H154" s="48"/>
      <c r="I154" s="48"/>
      <c r="J154" s="48"/>
    </row>
    <row r="155" spans="8:10" x14ac:dyDescent="0.3">
      <c r="H155" s="48"/>
      <c r="I155" s="48"/>
      <c r="J155" s="48"/>
    </row>
    <row r="156" spans="8:10" x14ac:dyDescent="0.3">
      <c r="H156" s="48"/>
      <c r="I156" s="48"/>
      <c r="J156" s="48"/>
    </row>
    <row r="157" spans="8:10" x14ac:dyDescent="0.3">
      <c r="H157" s="48"/>
      <c r="I157" s="48"/>
      <c r="J157" s="48"/>
    </row>
    <row r="158" spans="8:10" x14ac:dyDescent="0.3">
      <c r="H158" s="48"/>
      <c r="I158" s="48"/>
      <c r="J158" s="48"/>
    </row>
    <row r="159" spans="8:10" x14ac:dyDescent="0.3">
      <c r="H159" s="48"/>
      <c r="I159" s="48"/>
      <c r="J159" s="48"/>
    </row>
    <row r="160" spans="8:10" x14ac:dyDescent="0.3">
      <c r="H160" s="48"/>
      <c r="I160" s="48"/>
      <c r="J160" s="48"/>
    </row>
  </sheetData>
  <sheetProtection selectLockedCells="1"/>
  <autoFilter ref="A12:M160"/>
  <mergeCells count="22">
    <mergeCell ref="L10:L11"/>
    <mergeCell ref="N8:Q8"/>
    <mergeCell ref="E9:F9"/>
    <mergeCell ref="K9:L9"/>
    <mergeCell ref="E10:E11"/>
    <mergeCell ref="F10:F11"/>
    <mergeCell ref="D1:M1"/>
    <mergeCell ref="G8:H9"/>
    <mergeCell ref="I8:J9"/>
    <mergeCell ref="H6:K6"/>
    <mergeCell ref="H7:K7"/>
    <mergeCell ref="E8:F8"/>
    <mergeCell ref="D2:M2"/>
    <mergeCell ref="A4:M4"/>
    <mergeCell ref="A5:M5"/>
    <mergeCell ref="A8:A11"/>
    <mergeCell ref="M8:M11"/>
    <mergeCell ref="J10:J11"/>
    <mergeCell ref="K8:L8"/>
    <mergeCell ref="B8:B11"/>
    <mergeCell ref="D8:D11"/>
    <mergeCell ref="H10:H11"/>
  </mergeCells>
  <phoneticPr fontId="24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Ekaterine Okromelidze</cp:lastModifiedBy>
  <cp:lastPrinted>2020-09-06T08:42:25Z</cp:lastPrinted>
  <dcterms:created xsi:type="dcterms:W3CDTF">2012-09-17T10:30:05Z</dcterms:created>
  <dcterms:modified xsi:type="dcterms:W3CDTF">2020-10-15T13:36:21Z</dcterms:modified>
</cp:coreProperties>
</file>