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so.liparteliani\Desktop\dges\"/>
    </mc:Choice>
  </mc:AlternateContent>
  <bookViews>
    <workbookView xWindow="0" yWindow="0" windowWidth="20490" windowHeight="7620" activeTab="3"/>
  </bookViews>
  <sheets>
    <sheet name="დანართი 1" sheetId="1" r:id="rId1"/>
    <sheet name="დანართი 1-1" sheetId="2" r:id="rId2"/>
    <sheet name="დანართი 1-2" sheetId="3" r:id="rId3"/>
    <sheet name="დანართი 1-3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3" l="1"/>
  <c r="F14" i="4"/>
  <c r="F29" i="4"/>
  <c r="F10" i="4"/>
  <c r="F25" i="4"/>
  <c r="F25" i="3" l="1"/>
  <c r="F14" i="3"/>
  <c r="F16" i="3" s="1"/>
  <c r="F10" i="3"/>
  <c r="F12" i="3" s="1"/>
  <c r="F33" i="4"/>
  <c r="F37" i="4"/>
  <c r="F38" i="4"/>
  <c r="F28" i="4"/>
  <c r="F17" i="4"/>
  <c r="F11" i="4"/>
  <c r="F12" i="4"/>
  <c r="F13" i="3"/>
  <c r="F39" i="3"/>
  <c r="F38" i="3"/>
  <c r="F40" i="3" s="1"/>
  <c r="F37" i="3"/>
  <c r="F36" i="3"/>
  <c r="F35" i="3"/>
  <c r="F34" i="3"/>
  <c r="F33" i="3"/>
  <c r="F32" i="3"/>
  <c r="F31" i="3"/>
  <c r="F30" i="3"/>
  <c r="F28" i="3"/>
  <c r="F27" i="3"/>
  <c r="F26" i="3"/>
  <c r="F28" i="2"/>
  <c r="F27" i="2"/>
  <c r="F26" i="2"/>
  <c r="F31" i="2"/>
  <c r="F39" i="2"/>
  <c r="F38" i="2"/>
  <c r="F37" i="2"/>
  <c r="F36" i="2"/>
  <c r="F35" i="2"/>
  <c r="F34" i="2"/>
  <c r="F33" i="2"/>
  <c r="F32" i="2"/>
  <c r="F30" i="2"/>
  <c r="F11" i="3" l="1"/>
  <c r="F40" i="2"/>
  <c r="F30" i="4"/>
  <c r="F19" i="4"/>
  <c r="F18" i="4"/>
  <c r="F40" i="4"/>
  <c r="F13" i="4"/>
  <c r="F15" i="4"/>
  <c r="F26" i="4"/>
  <c r="F32" i="4"/>
  <c r="F36" i="4"/>
  <c r="F16" i="4"/>
  <c r="F27" i="4"/>
  <c r="F31" i="4"/>
  <c r="F35" i="4"/>
  <c r="F39" i="4"/>
  <c r="F34" i="4"/>
  <c r="F15" i="3"/>
  <c r="F17" i="3"/>
  <c r="F18" i="3" s="1"/>
  <c r="F17" i="2"/>
  <c r="F19" i="2" s="1"/>
  <c r="F20" i="2" s="1"/>
  <c r="F22" i="2" s="1"/>
  <c r="F19" i="3" l="1"/>
  <c r="F20" i="4"/>
  <c r="F20" i="3"/>
  <c r="F23" i="2"/>
  <c r="F21" i="2"/>
  <c r="F18" i="2"/>
  <c r="F16" i="2"/>
  <c r="F15" i="2"/>
  <c r="F13" i="2"/>
  <c r="F12" i="2"/>
  <c r="F11" i="2"/>
  <c r="F21" i="4" l="1"/>
  <c r="F22" i="4"/>
  <c r="F23" i="4"/>
  <c r="F23" i="3"/>
  <c r="F21" i="3"/>
  <c r="F22" i="3"/>
</calcChain>
</file>

<file path=xl/sharedStrings.xml><?xml version="1.0" encoding="utf-8"?>
<sst xmlns="http://schemas.openxmlformats.org/spreadsheetml/2006/main" count="314" uniqueCount="80">
  <si>
    <t>ნაკრები ხარჯთაღრიცხვა</t>
  </si>
  <si>
    <t>Sedgenilia: m.S.k. I kvartlis mixedviT</t>
  </si>
  <si>
    <t>Rirebuleba: 2020 wlis mimdinare fasebi</t>
  </si>
  <si>
    <t>დანართი №1</t>
  </si>
  <si>
    <t>#</t>
  </si>
  <si>
    <t>samuSaoebis dasaxeleba</t>
  </si>
  <si>
    <t>ganz. erTeuli</t>
  </si>
  <si>
    <t>Rirebuleba lari</t>
  </si>
  <si>
    <t>maT Soris xelfasi</t>
  </si>
  <si>
    <t>დანართი 1.1</t>
  </si>
  <si>
    <t>lari</t>
  </si>
  <si>
    <t>დანართი 1.2</t>
  </si>
  <si>
    <t>დანართი 1.3</t>
  </si>
  <si>
    <t>jami</t>
  </si>
  <si>
    <t>gauTvaliswinebeli xarjebi</t>
  </si>
  <si>
    <t>dagrovebiTi sapensio gadasaxadi (xelfasidan)</t>
  </si>
  <si>
    <t>d.R.g.</t>
  </si>
  <si>
    <t>sul jami</t>
  </si>
  <si>
    <t xml:space="preserve"> ლენტეხის მუნიციპალიტეტის სოფ. ტვიბში მდინარე მუხრას კალაპოტის გაწმენდის , ნაპირსამაგრი ჯებირების მოწყობის სამუშაოები</t>
  </si>
  <si>
    <t>ობიექტის ლოკალური ხარჯთაღრიცხვა</t>
  </si>
  <si>
    <t>დანართი №1-1</t>
  </si>
  <si>
    <t>№</t>
  </si>
  <si>
    <t>საფუძველი</t>
  </si>
  <si>
    <t>სამუშაოების, რესურსების  დასახელება</t>
  </si>
  <si>
    <t>განზ.</t>
  </si>
  <si>
    <t>ნორმატიული რესურსი</t>
  </si>
  <si>
    <t>მასალა</t>
  </si>
  <si>
    <t>ხელფასი</t>
  </si>
  <si>
    <t>მანქანა მექანიზმები</t>
  </si>
  <si>
    <t>ჯამი</t>
  </si>
  <si>
    <t>ერთეული</t>
  </si>
  <si>
    <t>სულ</t>
  </si>
  <si>
    <t>ერთ. ფასი</t>
  </si>
  <si>
    <t xml:space="preserve">ზედნადები ხარჯები </t>
  </si>
  <si>
    <t>გეგმიური დაგროვება</t>
  </si>
  <si>
    <t>სულ ჯამი</t>
  </si>
  <si>
    <t>I. მდინარის კალპოტის გასწორხაზოვნების და დაღრმავების სამუშაოები</t>
  </si>
  <si>
    <t>ლარი</t>
  </si>
  <si>
    <t>სხვა მანქანები</t>
  </si>
  <si>
    <r>
      <t>მ</t>
    </r>
    <r>
      <rPr>
        <b/>
        <vertAlign val="superscript"/>
        <sz val="11"/>
        <color theme="1"/>
        <rFont val="AcadMtavr"/>
      </rPr>
      <t>3</t>
    </r>
  </si>
  <si>
    <t>ს.ნ. და წ.                                                            1-66-9</t>
  </si>
  <si>
    <t>კაც/სთ</t>
  </si>
  <si>
    <t>შრომითი რესურსი</t>
  </si>
  <si>
    <t>ბულდოზერი 96 კვტ (130 ცხ.ძ.)</t>
  </si>
  <si>
    <t>მანქ/სთ</t>
  </si>
  <si>
    <t>I. monakveTi</t>
  </si>
  <si>
    <t>მოსამზადებელი სამუშაოები, გრუნტის გასწორება დამუშვება ბულდოზერით და გადაადგილება 10მ-დე</t>
  </si>
  <si>
    <r>
      <t>მ</t>
    </r>
    <r>
      <rPr>
        <vertAlign val="superscript"/>
        <sz val="11"/>
        <rFont val="AcadMtavr"/>
      </rPr>
      <t>3</t>
    </r>
  </si>
  <si>
    <t xml:space="preserve">ექსკავატორის მუშაობა მდინარის კალაპოტში </t>
  </si>
  <si>
    <t>ს.ნ. და წ.                                   1-53-14</t>
  </si>
  <si>
    <t>1-60-6</t>
  </si>
  <si>
    <t>ტ.</t>
  </si>
  <si>
    <t>გრუნტის გადაადგილება ავტოთვითმცლელით 1 კმ-დე</t>
  </si>
  <si>
    <r>
      <t>მ</t>
    </r>
    <r>
      <rPr>
        <b/>
        <vertAlign val="superscript"/>
        <sz val="11"/>
        <rFont val="AcadMtavr"/>
      </rPr>
      <t>3</t>
    </r>
  </si>
  <si>
    <t>ავტოგრეიდერი საშუალო 79 კვტ (108 ცხ.ძ.)</t>
  </si>
  <si>
    <t>ბულდოზერი  79 კვტ (108 ცხ.ძ.)</t>
  </si>
  <si>
    <t>სავალი გზის მოსოწორება მოშანდაკება მექნიზმებით</t>
  </si>
  <si>
    <t>ს.ნ. და წ.                                          1-51-6</t>
  </si>
  <si>
    <t>ტრაქტორი მუხლუხა სვლაზე 79 კვტ (108 ცხ.ძ.)</t>
  </si>
  <si>
    <t>კალაპოტიდან ამოღებული გრუნტის გადაადგილება ბულდოზერით ქვა-ყრილი რისბერმის კედლის მოსაწყობად და სამანქანო გზის აღსადგენათ</t>
  </si>
  <si>
    <t>ს.ნ. და წ.                                            38-1</t>
  </si>
  <si>
    <t>სატკეპნი საგზ. თვითმავალი პნევმოსვლაზე 35 ტ.</t>
  </si>
  <si>
    <t>სატკეპნი საგზ. თვითმავალი პნევმოსვლაზე 30 ტ.</t>
  </si>
  <si>
    <t>II. დამცავი კედლის მოწყობა</t>
  </si>
  <si>
    <t>ტრაქტორი მუხლუხა სვლაზე 132 კვტ (180 ცხ.ძ.)</t>
  </si>
  <si>
    <t>ქვა ბუნებრივი დ=0,7-1 მ.-დე</t>
  </si>
  <si>
    <t>წყალი</t>
  </si>
  <si>
    <t>მისაბმელი სატკეპნი პნევმოსვლაზე 50 ტ.</t>
  </si>
  <si>
    <t>მისაბმელი სატკეპნი პნევმოსვლაზე 25 ტ.</t>
  </si>
  <si>
    <t>ქვის ტრანსპორტირება ავტოთვითმცლელბით 5კმ-დე</t>
  </si>
  <si>
    <t>დამცავი კედლის მოწყობა,                                                  საფუძვლის გრუნტის დამუშავება ბულდოზერით, გრუნტის ფენაბათ ჩატკეპვნა სატკეპნი მექანიზმებით, ქვა-ყრილი რისბერმის მოწყობა, კალაპოტიდან ამოღებული მასებით კედლის მოწყობა ტრაქტორით</t>
  </si>
  <si>
    <t>I მონაკვეთი</t>
  </si>
  <si>
    <t>II მონაკვეთი</t>
  </si>
  <si>
    <t>III მონაკვეთი</t>
  </si>
  <si>
    <t>III. monakveTi</t>
  </si>
  <si>
    <t xml:space="preserve">კალაპოტიდან ამოღებული გრუნტის გადაადგილება ბულდოზერით ქვა-ყრილი რისბერმის კედლის მოსაწყობად </t>
  </si>
  <si>
    <t>II. monakveTi</t>
  </si>
  <si>
    <t>ინსპექტირებული</t>
  </si>
  <si>
    <t>Sedgenilia: m.S.k. II kvartlis mixedviT</t>
  </si>
  <si>
    <r>
      <t>ექსკავატორი მუხლუხა სვლაზე 0,65 მ</t>
    </r>
    <r>
      <rPr>
        <vertAlign val="superscript"/>
        <sz val="11"/>
        <color theme="1"/>
        <rFont val="AcadMtavr"/>
      </rPr>
      <t xml:space="preserve">3 </t>
    </r>
    <r>
      <rPr>
        <sz val="11"/>
        <color theme="1"/>
        <rFont val="AcadMtav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</si>
</sst>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_-* #,##0.00_р_._-;\-* #,##0.00_р_._-;_-* &quot;-&quot;??_р_.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name val="AcadMtavr"/>
    </font>
    <font>
      <b/>
      <sz val="11"/>
      <color theme="1"/>
      <name val="AcadMtavr"/>
    </font>
    <font>
      <sz val="10"/>
      <name val="Arial"/>
      <family val="2"/>
      <charset val="204"/>
    </font>
    <font>
      <sz val="10"/>
      <name val="AcadNusx"/>
    </font>
    <font>
      <sz val="11"/>
      <color theme="1"/>
      <name val="AcadMtavr"/>
    </font>
    <font>
      <sz val="10"/>
      <color theme="1"/>
      <name val="AcadNusx"/>
    </font>
    <font>
      <b/>
      <sz val="10"/>
      <color theme="1"/>
      <name val="AcadMtavr"/>
    </font>
    <font>
      <b/>
      <sz val="10"/>
      <color theme="1"/>
      <name val="AcadNusx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2"/>
      <name val="Sylfaen"/>
      <family val="1"/>
      <charset val="204"/>
    </font>
    <font>
      <b/>
      <vertAlign val="superscript"/>
      <sz val="11"/>
      <color theme="1"/>
      <name val="AcadMtavr"/>
    </font>
    <font>
      <b/>
      <sz val="12"/>
      <color theme="1"/>
      <name val="AcadMtavr"/>
    </font>
    <font>
      <b/>
      <sz val="8"/>
      <color theme="1"/>
      <name val="AcadMtavr"/>
    </font>
    <font>
      <sz val="11"/>
      <name val="AcadMtavr"/>
    </font>
    <font>
      <vertAlign val="superscript"/>
      <sz val="11"/>
      <name val="AcadMtavr"/>
    </font>
    <font>
      <b/>
      <sz val="11"/>
      <name val="AcadMtavr"/>
    </font>
    <font>
      <b/>
      <sz val="8"/>
      <name val="AcadMtavr"/>
    </font>
    <font>
      <vertAlign val="superscript"/>
      <sz val="11"/>
      <color theme="1"/>
      <name val="AcadMtavr"/>
    </font>
    <font>
      <b/>
      <vertAlign val="superscript"/>
      <sz val="11"/>
      <name val="AcadMtavr"/>
    </font>
    <font>
      <sz val="9"/>
      <color theme="1"/>
      <name val="AcadMtav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165" fontId="14" fillId="0" borderId="0" applyFont="0" applyFill="0" applyBorder="0" applyAlignment="0" applyProtection="0"/>
    <xf numFmtId="0" fontId="3" fillId="0" borderId="0"/>
  </cellStyleXfs>
  <cellXfs count="100">
    <xf numFmtId="0" fontId="0" fillId="0" borderId="0" xfId="0"/>
    <xf numFmtId="0" fontId="3" fillId="0" borderId="0" xfId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2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/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9" fontId="5" fillId="0" borderId="1" xfId="0" applyNumberFormat="1" applyFont="1" applyBorder="1" applyAlignment="1">
      <alignment horizontal="center" vertical="center"/>
    </xf>
    <xf numFmtId="0" fontId="9" fillId="0" borderId="0" xfId="1" applyFont="1"/>
    <xf numFmtId="0" fontId="10" fillId="0" borderId="0" xfId="1" applyFont="1" applyAlignment="1">
      <alignment horizontal="center" vertical="center"/>
    </xf>
    <xf numFmtId="0" fontId="5" fillId="0" borderId="0" xfId="0" applyFont="1"/>
    <xf numFmtId="0" fontId="11" fillId="0" borderId="0" xfId="1" applyFont="1" applyAlignment="1">
      <alignment horizontal="center" vertical="center"/>
    </xf>
    <xf numFmtId="2" fontId="3" fillId="0" borderId="0" xfId="1" applyNumberFormat="1"/>
    <xf numFmtId="0" fontId="9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1" fontId="2" fillId="3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 vertical="center"/>
    </xf>
    <xf numFmtId="2" fontId="8" fillId="3" borderId="1" xfId="0" applyNumberFormat="1" applyFont="1" applyFill="1" applyBorder="1" applyAlignment="1">
      <alignment horizontal="right" vertical="center"/>
    </xf>
    <xf numFmtId="0" fontId="20" fillId="3" borderId="1" xfId="0" applyFont="1" applyFill="1" applyBorder="1" applyAlignment="1">
      <alignment horizontal="center" vertical="center"/>
    </xf>
    <xf numFmtId="2" fontId="20" fillId="3" borderId="1" xfId="0" applyNumberFormat="1" applyFont="1" applyFill="1" applyBorder="1" applyAlignment="1">
      <alignment horizontal="right" vertical="center"/>
    </xf>
    <xf numFmtId="164" fontId="20" fillId="3" borderId="1" xfId="0" applyNumberFormat="1" applyFont="1" applyFill="1" applyBorder="1" applyAlignment="1">
      <alignment horizontal="right" vertical="center"/>
    </xf>
    <xf numFmtId="0" fontId="19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0" xfId="0" applyFont="1" applyFill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right" vertical="center"/>
    </xf>
    <xf numFmtId="2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23" fillId="3" borderId="1" xfId="0" quotePrefix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right" vertical="top" wrapText="1"/>
    </xf>
    <xf numFmtId="2" fontId="22" fillId="3" borderId="1" xfId="0" applyNumberFormat="1" applyFont="1" applyFill="1" applyBorder="1" applyAlignment="1">
      <alignment horizontal="right" vertical="center" wrapText="1"/>
    </xf>
    <xf numFmtId="2" fontId="22" fillId="3" borderId="1" xfId="0" applyNumberFormat="1" applyFont="1" applyFill="1" applyBorder="1" applyAlignment="1">
      <alignment horizontal="right" vertical="top" wrapText="1"/>
    </xf>
    <xf numFmtId="2" fontId="22" fillId="3" borderId="9" xfId="0" applyNumberFormat="1" applyFont="1" applyFill="1" applyBorder="1" applyAlignment="1">
      <alignment horizontal="right" vertical="top" wrapText="1"/>
    </xf>
    <xf numFmtId="0" fontId="16" fillId="3" borderId="0" xfId="1" applyFont="1" applyFill="1"/>
    <xf numFmtId="0" fontId="22" fillId="3" borderId="1" xfId="0" quotePrefix="1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vertical="top" wrapText="1"/>
    </xf>
    <xf numFmtId="0" fontId="20" fillId="3" borderId="1" xfId="0" applyFont="1" applyFill="1" applyBorder="1" applyAlignment="1">
      <alignment horizontal="center" vertical="top" wrapText="1"/>
    </xf>
    <xf numFmtId="0" fontId="0" fillId="3" borderId="1" xfId="0" applyFill="1" applyBorder="1"/>
    <xf numFmtId="0" fontId="15" fillId="3" borderId="1" xfId="0" applyFont="1" applyFill="1" applyBorder="1"/>
    <xf numFmtId="0" fontId="2" fillId="3" borderId="1" xfId="0" applyFont="1" applyFill="1" applyBorder="1" applyAlignment="1">
      <alignment vertical="center"/>
    </xf>
    <xf numFmtId="164" fontId="0" fillId="3" borderId="1" xfId="0" applyNumberFormat="1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9" fontId="2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right"/>
    </xf>
    <xf numFmtId="0" fontId="2" fillId="3" borderId="0" xfId="0" applyFont="1" applyFill="1"/>
    <xf numFmtId="0" fontId="4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</cellXfs>
  <cellStyles count="5">
    <cellStyle name="Normal" xfId="0" builtinId="0"/>
    <cellStyle name="Normal 10" xfId="4"/>
    <cellStyle name="Normal 2" xfId="1"/>
    <cellStyle name="Обычный 4_პუშკინის 13" xfId="2"/>
    <cellStyle name="მძიმე 2" xfId="3"/>
  </cellStyles>
  <dxfs count="3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E8" sqref="E8:F17"/>
    </sheetView>
  </sheetViews>
  <sheetFormatPr defaultRowHeight="12.75" x14ac:dyDescent="0.2"/>
  <cols>
    <col min="1" max="1" width="4" style="1" customWidth="1"/>
    <col min="2" max="2" width="11.85546875" style="1" customWidth="1"/>
    <col min="3" max="3" width="64.140625" style="1" customWidth="1"/>
    <col min="4" max="4" width="20.28515625" style="1" customWidth="1"/>
    <col min="5" max="5" width="14.140625" style="1" customWidth="1"/>
    <col min="6" max="6" width="16.140625" style="1" customWidth="1"/>
    <col min="7" max="7" width="11.85546875" style="1" customWidth="1"/>
    <col min="8" max="16384" width="9.140625" style="1"/>
  </cols>
  <sheetData>
    <row r="1" spans="1:6" ht="35.25" customHeight="1" x14ac:dyDescent="0.2">
      <c r="A1" s="75" t="s">
        <v>18</v>
      </c>
      <c r="B1" s="75"/>
      <c r="C1" s="75"/>
      <c r="D1" s="75"/>
      <c r="E1" s="75"/>
      <c r="F1" s="75"/>
    </row>
    <row r="2" spans="1:6" ht="14.25" x14ac:dyDescent="0.2">
      <c r="A2" s="76" t="s">
        <v>0</v>
      </c>
      <c r="B2" s="76"/>
      <c r="C2" s="76"/>
      <c r="D2" s="76"/>
      <c r="E2" s="76"/>
      <c r="F2" s="76"/>
    </row>
    <row r="3" spans="1:6" ht="14.25" x14ac:dyDescent="0.2">
      <c r="A3" s="76" t="s">
        <v>1</v>
      </c>
      <c r="B3" s="76"/>
      <c r="C3" s="76"/>
      <c r="D3" s="2"/>
      <c r="E3" s="2"/>
      <c r="F3" s="2"/>
    </row>
    <row r="4" spans="1:6" ht="14.25" x14ac:dyDescent="0.2">
      <c r="A4" s="77" t="s">
        <v>2</v>
      </c>
      <c r="B4" s="77"/>
      <c r="C4" s="77"/>
      <c r="D4" s="3"/>
      <c r="E4" s="3"/>
      <c r="F4" s="3" t="s">
        <v>3</v>
      </c>
    </row>
    <row r="5" spans="1:6" ht="13.5" x14ac:dyDescent="0.25">
      <c r="A5" s="4"/>
      <c r="B5" s="4"/>
      <c r="C5" s="4"/>
      <c r="D5" s="4"/>
      <c r="E5" s="4"/>
    </row>
    <row r="6" spans="1:6" s="7" customFormat="1" ht="28.5" x14ac:dyDescent="0.2">
      <c r="A6" s="5" t="s">
        <v>4</v>
      </c>
      <c r="B6" s="5"/>
      <c r="C6" s="5" t="s">
        <v>5</v>
      </c>
      <c r="D6" s="6" t="s">
        <v>6</v>
      </c>
      <c r="E6" s="6" t="s">
        <v>7</v>
      </c>
      <c r="F6" s="6" t="s">
        <v>8</v>
      </c>
    </row>
    <row r="7" spans="1:6" s="7" customFormat="1" ht="14.25" x14ac:dyDescent="0.2">
      <c r="A7" s="8">
        <v>1</v>
      </c>
      <c r="B7" s="8"/>
      <c r="C7" s="8">
        <v>2</v>
      </c>
      <c r="D7" s="8">
        <v>3</v>
      </c>
      <c r="E7" s="8">
        <v>4</v>
      </c>
      <c r="F7" s="8">
        <v>5</v>
      </c>
    </row>
    <row r="8" spans="1:6" s="7" customFormat="1" ht="14.25" x14ac:dyDescent="0.2">
      <c r="A8" s="9">
        <v>1</v>
      </c>
      <c r="B8" s="9" t="s">
        <v>9</v>
      </c>
      <c r="C8" s="10" t="s">
        <v>71</v>
      </c>
      <c r="D8" s="9" t="s">
        <v>10</v>
      </c>
      <c r="E8" s="11"/>
      <c r="F8" s="11"/>
    </row>
    <row r="9" spans="1:6" s="7" customFormat="1" ht="14.25" x14ac:dyDescent="0.2">
      <c r="A9" s="9">
        <v>2</v>
      </c>
      <c r="B9" s="9" t="s">
        <v>11</v>
      </c>
      <c r="C9" s="10" t="s">
        <v>72</v>
      </c>
      <c r="D9" s="9" t="s">
        <v>10</v>
      </c>
      <c r="E9" s="11"/>
      <c r="F9" s="11"/>
    </row>
    <row r="10" spans="1:6" s="7" customFormat="1" ht="14.25" x14ac:dyDescent="0.2">
      <c r="A10" s="9">
        <v>3</v>
      </c>
      <c r="B10" s="9" t="s">
        <v>12</v>
      </c>
      <c r="C10" s="10" t="s">
        <v>73</v>
      </c>
      <c r="D10" s="9" t="s">
        <v>10</v>
      </c>
      <c r="E10" s="11"/>
      <c r="F10" s="11"/>
    </row>
    <row r="11" spans="1:6" s="7" customFormat="1" ht="14.25" x14ac:dyDescent="0.2">
      <c r="A11" s="9"/>
      <c r="B11" s="9"/>
      <c r="C11" s="5" t="s">
        <v>13</v>
      </c>
      <c r="D11" s="5"/>
      <c r="E11" s="12"/>
      <c r="F11" s="12"/>
    </row>
    <row r="12" spans="1:6" s="7" customFormat="1" ht="14.25" x14ac:dyDescent="0.2">
      <c r="A12" s="13"/>
      <c r="B12" s="13"/>
      <c r="C12" s="5" t="s">
        <v>14</v>
      </c>
      <c r="D12" s="14">
        <v>0.05</v>
      </c>
      <c r="E12" s="12"/>
      <c r="F12" s="12"/>
    </row>
    <row r="13" spans="1:6" s="7" customFormat="1" ht="14.25" x14ac:dyDescent="0.2">
      <c r="A13" s="13"/>
      <c r="B13" s="13"/>
      <c r="C13" s="5" t="s">
        <v>13</v>
      </c>
      <c r="D13" s="5"/>
      <c r="E13" s="12"/>
      <c r="F13" s="12"/>
    </row>
    <row r="14" spans="1:6" s="7" customFormat="1" ht="14.25" x14ac:dyDescent="0.2">
      <c r="A14" s="13"/>
      <c r="B14" s="13"/>
      <c r="C14" s="5" t="s">
        <v>15</v>
      </c>
      <c r="D14" s="14">
        <v>0.02</v>
      </c>
      <c r="E14" s="12"/>
      <c r="F14" s="12"/>
    </row>
    <row r="15" spans="1:6" s="7" customFormat="1" ht="14.25" x14ac:dyDescent="0.2">
      <c r="A15" s="13"/>
      <c r="B15" s="13"/>
      <c r="C15" s="5" t="s">
        <v>13</v>
      </c>
      <c r="D15" s="5"/>
      <c r="E15" s="12"/>
      <c r="F15" s="12"/>
    </row>
    <row r="16" spans="1:6" s="7" customFormat="1" ht="14.25" x14ac:dyDescent="0.2">
      <c r="A16" s="13"/>
      <c r="B16" s="13"/>
      <c r="C16" s="5" t="s">
        <v>16</v>
      </c>
      <c r="D16" s="14">
        <v>0.18</v>
      </c>
      <c r="E16" s="12"/>
      <c r="F16" s="12"/>
    </row>
    <row r="17" spans="1:10" s="7" customFormat="1" ht="14.25" x14ac:dyDescent="0.2">
      <c r="A17" s="13"/>
      <c r="B17" s="13"/>
      <c r="C17" s="5" t="s">
        <v>17</v>
      </c>
      <c r="D17" s="5"/>
      <c r="E17" s="12"/>
      <c r="F17" s="12"/>
    </row>
    <row r="18" spans="1:10" ht="13.5" x14ac:dyDescent="0.25">
      <c r="A18" s="4"/>
      <c r="B18" s="4"/>
      <c r="C18" s="4"/>
      <c r="D18" s="4"/>
      <c r="E18" s="4"/>
    </row>
    <row r="19" spans="1:10" ht="15" x14ac:dyDescent="0.25">
      <c r="A19" s="15"/>
      <c r="B19" s="15"/>
      <c r="C19" s="16"/>
      <c r="D19" s="16"/>
      <c r="E19" s="16"/>
      <c r="F19" s="17"/>
    </row>
    <row r="20" spans="1:10" ht="15" x14ac:dyDescent="0.25">
      <c r="A20" s="15"/>
      <c r="B20" s="15"/>
      <c r="C20" s="16"/>
      <c r="D20" s="16"/>
      <c r="E20" s="16"/>
      <c r="F20" s="17"/>
    </row>
    <row r="21" spans="1:10" ht="13.5" x14ac:dyDescent="0.25">
      <c r="A21" s="15"/>
      <c r="B21" s="15"/>
      <c r="C21" s="18"/>
      <c r="D21" s="15"/>
      <c r="E21" s="15"/>
      <c r="F21" s="15"/>
    </row>
    <row r="22" spans="1:10" x14ac:dyDescent="0.2">
      <c r="E22" s="19"/>
    </row>
    <row r="24" spans="1:10" ht="13.5" x14ac:dyDescent="0.25">
      <c r="A24" s="20"/>
      <c r="B24" s="20"/>
      <c r="C24" s="20"/>
      <c r="D24" s="20"/>
      <c r="E24" s="20"/>
      <c r="F24" s="15"/>
    </row>
    <row r="25" spans="1:10" ht="15" x14ac:dyDescent="0.25">
      <c r="A25" s="20"/>
      <c r="B25" s="21"/>
      <c r="C25" s="22"/>
      <c r="D25" s="23"/>
      <c r="E25" s="23"/>
      <c r="F25" s="23"/>
    </row>
    <row r="26" spans="1:10" ht="15" x14ac:dyDescent="0.25">
      <c r="A26" s="20"/>
      <c r="B26" s="24"/>
      <c r="C26" s="22"/>
      <c r="D26" s="23"/>
      <c r="E26" s="23"/>
      <c r="F26" s="23"/>
    </row>
    <row r="27" spans="1:10" ht="15" x14ac:dyDescent="0.25">
      <c r="A27" s="20"/>
      <c r="B27" s="24"/>
      <c r="F27" s="25"/>
      <c r="G27" s="23"/>
      <c r="H27" s="23"/>
      <c r="I27" s="23"/>
      <c r="J27" s="23"/>
    </row>
    <row r="28" spans="1:10" ht="13.5" x14ac:dyDescent="0.25">
      <c r="A28" s="26"/>
      <c r="B28" s="26"/>
      <c r="C28" s="26"/>
      <c r="D28" s="26"/>
      <c r="E28" s="26"/>
      <c r="F28" s="15"/>
    </row>
    <row r="29" spans="1:10" ht="15" x14ac:dyDescent="0.25">
      <c r="A29" s="15"/>
      <c r="B29" s="25"/>
      <c r="C29" s="25"/>
      <c r="D29" s="25"/>
      <c r="E29" s="15"/>
      <c r="F29" s="15"/>
    </row>
    <row r="30" spans="1:10" ht="13.5" x14ac:dyDescent="0.25">
      <c r="A30" s="15"/>
      <c r="B30" s="15"/>
      <c r="C30" s="15"/>
      <c r="D30" s="15"/>
      <c r="E30" s="15"/>
      <c r="F30" s="15"/>
    </row>
    <row r="31" spans="1:10" ht="13.5" x14ac:dyDescent="0.25">
      <c r="A31" s="15"/>
      <c r="B31" s="15"/>
      <c r="C31" s="15"/>
      <c r="D31" s="15"/>
      <c r="E31" s="15"/>
      <c r="F31" s="15"/>
    </row>
    <row r="32" spans="1:10" ht="13.5" x14ac:dyDescent="0.25">
      <c r="A32" s="15"/>
      <c r="B32" s="15"/>
      <c r="C32" s="15"/>
      <c r="D32" s="15"/>
      <c r="E32" s="15"/>
      <c r="F32" s="15"/>
    </row>
    <row r="33" spans="1:6" ht="13.5" x14ac:dyDescent="0.25">
      <c r="A33" s="15"/>
      <c r="B33" s="15"/>
      <c r="C33" s="15"/>
      <c r="D33" s="15"/>
      <c r="E33" s="15"/>
      <c r="F33" s="15"/>
    </row>
  </sheetData>
  <mergeCells count="4">
    <mergeCell ref="A1:F1"/>
    <mergeCell ref="A2:F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N9" sqref="N9"/>
    </sheetView>
  </sheetViews>
  <sheetFormatPr defaultRowHeight="15" x14ac:dyDescent="0.25"/>
  <cols>
    <col min="1" max="1" width="3.28515625" style="41" customWidth="1"/>
    <col min="2" max="2" width="9" style="41" customWidth="1"/>
    <col min="3" max="3" width="62.85546875" style="41" customWidth="1"/>
    <col min="4" max="5" width="9.140625" style="41"/>
    <col min="6" max="6" width="10.42578125" style="41" customWidth="1"/>
    <col min="7" max="7" width="9.140625" style="41"/>
    <col min="8" max="8" width="7" style="41" customWidth="1"/>
    <col min="9" max="9" width="9.140625" style="41"/>
    <col min="10" max="10" width="5" style="41" customWidth="1"/>
    <col min="11" max="11" width="9.140625" style="41"/>
    <col min="12" max="12" width="6.7109375" style="41" customWidth="1"/>
    <col min="13" max="13" width="7.42578125" style="41" customWidth="1"/>
    <col min="14" max="16384" width="9.140625" style="41"/>
  </cols>
  <sheetData>
    <row r="1" spans="1:13" x14ac:dyDescent="0.25">
      <c r="B1" s="78" t="s">
        <v>77</v>
      </c>
      <c r="C1" s="78"/>
    </row>
    <row r="2" spans="1:13" ht="15.75" x14ac:dyDescent="0.25">
      <c r="A2" s="86" t="s">
        <v>45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x14ac:dyDescent="0.25">
      <c r="A3" s="87" t="s">
        <v>19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x14ac:dyDescent="0.25">
      <c r="A4" s="88" t="s">
        <v>78</v>
      </c>
      <c r="B4" s="88"/>
      <c r="C4" s="88"/>
      <c r="D4" s="88"/>
      <c r="E4" s="88"/>
      <c r="F4" s="42"/>
      <c r="G4" s="42"/>
      <c r="H4" s="42"/>
      <c r="I4" s="42"/>
      <c r="J4" s="42"/>
      <c r="K4" s="42"/>
      <c r="L4" s="87" t="s">
        <v>20</v>
      </c>
      <c r="M4" s="87"/>
    </row>
    <row r="5" spans="1:13" x14ac:dyDescent="0.25">
      <c r="A5" s="89" t="s">
        <v>2</v>
      </c>
      <c r="B5" s="89"/>
      <c r="C5" s="89"/>
      <c r="D5" s="89"/>
      <c r="E5" s="89"/>
      <c r="F5" s="40"/>
      <c r="G5" s="90"/>
      <c r="H5" s="90"/>
      <c r="I5" s="90"/>
      <c r="J5" s="90"/>
      <c r="K5" s="90"/>
      <c r="L5" s="90"/>
      <c r="M5" s="27"/>
    </row>
    <row r="6" spans="1:13" ht="33.75" customHeight="1" x14ac:dyDescent="0.25">
      <c r="A6" s="84" t="s">
        <v>21</v>
      </c>
      <c r="B6" s="98" t="s">
        <v>22</v>
      </c>
      <c r="C6" s="84" t="s">
        <v>23</v>
      </c>
      <c r="D6" s="84" t="s">
        <v>24</v>
      </c>
      <c r="E6" s="82" t="s">
        <v>25</v>
      </c>
      <c r="F6" s="83"/>
      <c r="G6" s="80" t="s">
        <v>26</v>
      </c>
      <c r="H6" s="81"/>
      <c r="I6" s="80" t="s">
        <v>27</v>
      </c>
      <c r="J6" s="81"/>
      <c r="K6" s="82" t="s">
        <v>28</v>
      </c>
      <c r="L6" s="83"/>
      <c r="M6" s="84" t="s">
        <v>29</v>
      </c>
    </row>
    <row r="7" spans="1:13" ht="30" x14ac:dyDescent="0.25">
      <c r="A7" s="85"/>
      <c r="B7" s="99"/>
      <c r="C7" s="85"/>
      <c r="D7" s="85"/>
      <c r="E7" s="43" t="s">
        <v>30</v>
      </c>
      <c r="F7" s="44" t="s">
        <v>31</v>
      </c>
      <c r="G7" s="45" t="s">
        <v>32</v>
      </c>
      <c r="H7" s="44" t="s">
        <v>29</v>
      </c>
      <c r="I7" s="45" t="s">
        <v>32</v>
      </c>
      <c r="J7" s="44" t="s">
        <v>29</v>
      </c>
      <c r="K7" s="45" t="s">
        <v>32</v>
      </c>
      <c r="L7" s="44" t="s">
        <v>29</v>
      </c>
      <c r="M7" s="85"/>
    </row>
    <row r="8" spans="1:13" x14ac:dyDescent="0.25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4">
        <v>7</v>
      </c>
      <c r="H8" s="44">
        <v>8</v>
      </c>
      <c r="I8" s="44">
        <v>9</v>
      </c>
      <c r="J8" s="44">
        <v>10</v>
      </c>
      <c r="K8" s="44">
        <v>11</v>
      </c>
      <c r="L8" s="44">
        <v>12</v>
      </c>
      <c r="M8" s="44">
        <v>13</v>
      </c>
    </row>
    <row r="9" spans="1:13" ht="20.25" customHeight="1" x14ac:dyDescent="0.25">
      <c r="A9" s="94" t="s">
        <v>36</v>
      </c>
      <c r="B9" s="95"/>
      <c r="C9" s="95"/>
      <c r="D9" s="95"/>
      <c r="E9" s="95"/>
      <c r="F9" s="96"/>
      <c r="G9" s="45"/>
      <c r="H9" s="44"/>
      <c r="I9" s="45"/>
      <c r="J9" s="44"/>
      <c r="K9" s="45"/>
      <c r="L9" s="44"/>
      <c r="M9" s="46"/>
    </row>
    <row r="10" spans="1:13" ht="37.5" customHeight="1" x14ac:dyDescent="0.25">
      <c r="A10" s="91">
        <v>1</v>
      </c>
      <c r="B10" s="47" t="s">
        <v>40</v>
      </c>
      <c r="C10" s="48" t="s">
        <v>46</v>
      </c>
      <c r="D10" s="28" t="s">
        <v>39</v>
      </c>
      <c r="E10" s="49"/>
      <c r="F10" s="49">
        <v>1530</v>
      </c>
      <c r="G10" s="50"/>
      <c r="H10" s="50"/>
      <c r="I10" s="50"/>
      <c r="J10" s="50"/>
      <c r="K10" s="50"/>
      <c r="L10" s="50"/>
      <c r="M10" s="50"/>
    </row>
    <row r="11" spans="1:13" ht="20.25" customHeight="1" x14ac:dyDescent="0.25">
      <c r="A11" s="92"/>
      <c r="B11" s="34"/>
      <c r="C11" s="36" t="s">
        <v>42</v>
      </c>
      <c r="D11" s="37" t="s">
        <v>41</v>
      </c>
      <c r="E11" s="29">
        <v>2.16E-3</v>
      </c>
      <c r="F11" s="29">
        <f>E11*F10</f>
        <v>3.3048000000000002</v>
      </c>
      <c r="G11" s="30"/>
      <c r="H11" s="30"/>
      <c r="I11" s="30"/>
      <c r="J11" s="30"/>
      <c r="K11" s="30"/>
      <c r="L11" s="30"/>
      <c r="M11" s="30"/>
    </row>
    <row r="12" spans="1:13" ht="20.25" customHeight="1" x14ac:dyDescent="0.25">
      <c r="A12" s="92"/>
      <c r="B12" s="34"/>
      <c r="C12" s="36" t="s">
        <v>43</v>
      </c>
      <c r="D12" s="37" t="s">
        <v>44</v>
      </c>
      <c r="E12" s="29">
        <v>7.8600000000000007E-3</v>
      </c>
      <c r="F12" s="29">
        <f>E12*F10</f>
        <v>12.0258</v>
      </c>
      <c r="G12" s="30"/>
      <c r="H12" s="30"/>
      <c r="I12" s="30"/>
      <c r="J12" s="30"/>
      <c r="K12" s="30"/>
      <c r="L12" s="30"/>
      <c r="M12" s="30"/>
    </row>
    <row r="13" spans="1:13" ht="20.25" customHeight="1" x14ac:dyDescent="0.25">
      <c r="A13" s="93"/>
      <c r="B13" s="34"/>
      <c r="C13" s="36" t="s">
        <v>38</v>
      </c>
      <c r="D13" s="37" t="s">
        <v>37</v>
      </c>
      <c r="E13" s="29">
        <v>4.28E-3</v>
      </c>
      <c r="F13" s="29">
        <f>E13*F10</f>
        <v>6.5484</v>
      </c>
      <c r="G13" s="30"/>
      <c r="H13" s="30"/>
      <c r="I13" s="30"/>
      <c r="J13" s="30"/>
      <c r="K13" s="30"/>
      <c r="L13" s="30"/>
      <c r="M13" s="30"/>
    </row>
    <row r="14" spans="1:13" ht="21" x14ac:dyDescent="0.25">
      <c r="A14" s="91">
        <v>2</v>
      </c>
      <c r="B14" s="34" t="s">
        <v>49</v>
      </c>
      <c r="C14" s="51" t="s">
        <v>48</v>
      </c>
      <c r="D14" s="28" t="s">
        <v>39</v>
      </c>
      <c r="E14" s="29"/>
      <c r="F14" s="49">
        <v>4080</v>
      </c>
      <c r="G14" s="30"/>
      <c r="H14" s="30"/>
      <c r="I14" s="30"/>
      <c r="J14" s="30"/>
      <c r="K14" s="30"/>
      <c r="L14" s="30"/>
      <c r="M14" s="30"/>
    </row>
    <row r="15" spans="1:13" ht="20.25" customHeight="1" x14ac:dyDescent="0.25">
      <c r="A15" s="92"/>
      <c r="B15" s="28"/>
      <c r="C15" s="36" t="s">
        <v>42</v>
      </c>
      <c r="D15" s="37" t="s">
        <v>41</v>
      </c>
      <c r="E15" s="29">
        <v>1.78E-2</v>
      </c>
      <c r="F15" s="29">
        <f>E15*F14</f>
        <v>72.623999999999995</v>
      </c>
      <c r="G15" s="30"/>
      <c r="H15" s="30"/>
      <c r="I15" s="30"/>
      <c r="J15" s="30"/>
      <c r="K15" s="30"/>
      <c r="L15" s="30"/>
      <c r="M15" s="30"/>
    </row>
    <row r="16" spans="1:13" ht="16.5" x14ac:dyDescent="0.25">
      <c r="A16" s="92"/>
      <c r="B16" s="28"/>
      <c r="C16" s="52" t="s">
        <v>79</v>
      </c>
      <c r="D16" s="37" t="s">
        <v>44</v>
      </c>
      <c r="E16" s="29">
        <v>3.8800000000000001E-2</v>
      </c>
      <c r="F16" s="29">
        <f>E16*F14</f>
        <v>158.304</v>
      </c>
      <c r="G16" s="30"/>
      <c r="H16" s="30"/>
      <c r="I16" s="30"/>
      <c r="J16" s="30"/>
      <c r="K16" s="30"/>
      <c r="L16" s="30"/>
      <c r="M16" s="30"/>
    </row>
    <row r="17" spans="1:13" ht="42.75" x14ac:dyDescent="0.25">
      <c r="A17" s="97">
        <v>3</v>
      </c>
      <c r="B17" s="53" t="s">
        <v>50</v>
      </c>
      <c r="C17" s="54" t="s">
        <v>59</v>
      </c>
      <c r="D17" s="28" t="s">
        <v>39</v>
      </c>
      <c r="E17" s="29"/>
      <c r="F17" s="49">
        <f>F14</f>
        <v>4080</v>
      </c>
      <c r="G17" s="30"/>
      <c r="H17" s="30"/>
      <c r="I17" s="30"/>
      <c r="J17" s="30"/>
      <c r="K17" s="30"/>
      <c r="L17" s="30"/>
      <c r="M17" s="30"/>
    </row>
    <row r="18" spans="1:13" ht="20.25" customHeight="1" x14ac:dyDescent="0.25">
      <c r="A18" s="97"/>
      <c r="B18" s="28"/>
      <c r="C18" s="36" t="s">
        <v>43</v>
      </c>
      <c r="D18" s="37" t="s">
        <v>44</v>
      </c>
      <c r="E18" s="29">
        <v>4.96E-3</v>
      </c>
      <c r="F18" s="29">
        <f>E18*F17</f>
        <v>20.236799999999999</v>
      </c>
      <c r="G18" s="30"/>
      <c r="H18" s="30"/>
      <c r="I18" s="30"/>
      <c r="J18" s="30"/>
      <c r="K18" s="30"/>
      <c r="L18" s="30"/>
      <c r="M18" s="30"/>
    </row>
    <row r="19" spans="1:13" ht="20.25" customHeight="1" x14ac:dyDescent="0.25">
      <c r="A19" s="97"/>
      <c r="B19" s="35"/>
      <c r="C19" s="36" t="s">
        <v>52</v>
      </c>
      <c r="D19" s="37" t="s">
        <v>51</v>
      </c>
      <c r="E19" s="29"/>
      <c r="F19" s="29">
        <f>F17/4*2.4</f>
        <v>2448</v>
      </c>
      <c r="G19" s="30"/>
      <c r="H19" s="30"/>
      <c r="I19" s="30"/>
      <c r="J19" s="30"/>
      <c r="K19" s="30"/>
      <c r="L19" s="30"/>
      <c r="M19" s="30"/>
    </row>
    <row r="20" spans="1:13" s="62" customFormat="1" ht="28.5" x14ac:dyDescent="0.35">
      <c r="A20" s="91">
        <v>4</v>
      </c>
      <c r="B20" s="55" t="s">
        <v>57</v>
      </c>
      <c r="C20" s="56" t="s">
        <v>56</v>
      </c>
      <c r="D20" s="57" t="s">
        <v>53</v>
      </c>
      <c r="E20" s="58"/>
      <c r="F20" s="59">
        <f>F19/2.2</f>
        <v>1112.7272727272727</v>
      </c>
      <c r="G20" s="58"/>
      <c r="H20" s="60"/>
      <c r="I20" s="58"/>
      <c r="J20" s="60"/>
      <c r="K20" s="58"/>
      <c r="L20" s="60"/>
      <c r="M20" s="61"/>
    </row>
    <row r="21" spans="1:13" s="62" customFormat="1" ht="18" x14ac:dyDescent="0.35">
      <c r="A21" s="92"/>
      <c r="B21" s="63"/>
      <c r="C21" s="64" t="s">
        <v>54</v>
      </c>
      <c r="D21" s="65" t="s">
        <v>44</v>
      </c>
      <c r="E21" s="33">
        <v>1.35E-2</v>
      </c>
      <c r="F21" s="33">
        <f>E21*F20</f>
        <v>15.021818181818182</v>
      </c>
      <c r="G21" s="32"/>
      <c r="H21" s="32"/>
      <c r="I21" s="32"/>
      <c r="J21" s="32"/>
      <c r="K21" s="32"/>
      <c r="L21" s="30"/>
      <c r="M21" s="30"/>
    </row>
    <row r="22" spans="1:13" s="62" customFormat="1" ht="18" x14ac:dyDescent="0.35">
      <c r="A22" s="92"/>
      <c r="B22" s="63"/>
      <c r="C22" s="36" t="s">
        <v>58</v>
      </c>
      <c r="D22" s="37" t="s">
        <v>44</v>
      </c>
      <c r="E22" s="33">
        <v>1.43E-2</v>
      </c>
      <c r="F22" s="33">
        <f>E22*F20</f>
        <v>15.912000000000001</v>
      </c>
      <c r="G22" s="32"/>
      <c r="H22" s="32"/>
      <c r="I22" s="32"/>
      <c r="J22" s="32"/>
      <c r="K22" s="32"/>
      <c r="L22" s="30"/>
      <c r="M22" s="30"/>
    </row>
    <row r="23" spans="1:13" ht="20.25" customHeight="1" x14ac:dyDescent="0.25">
      <c r="A23" s="93"/>
      <c r="B23" s="28"/>
      <c r="C23" s="36" t="s">
        <v>55</v>
      </c>
      <c r="D23" s="37" t="s">
        <v>44</v>
      </c>
      <c r="E23" s="38">
        <v>2.1899999999999999E-2</v>
      </c>
      <c r="F23" s="38">
        <f>E23*F20</f>
        <v>24.368727272727273</v>
      </c>
      <c r="G23" s="30"/>
      <c r="H23" s="30"/>
      <c r="I23" s="30"/>
      <c r="J23" s="30"/>
      <c r="K23" s="30"/>
      <c r="L23" s="30"/>
      <c r="M23" s="30"/>
    </row>
    <row r="24" spans="1:13" ht="20.25" customHeight="1" x14ac:dyDescent="0.25">
      <c r="A24" s="94" t="s">
        <v>63</v>
      </c>
      <c r="B24" s="95"/>
      <c r="C24" s="95"/>
      <c r="D24" s="95"/>
      <c r="E24" s="95"/>
      <c r="F24" s="96"/>
      <c r="G24" s="30"/>
      <c r="H24" s="30"/>
      <c r="I24" s="30"/>
      <c r="J24" s="30"/>
      <c r="K24" s="30"/>
      <c r="L24" s="30"/>
      <c r="M24" s="30"/>
    </row>
    <row r="25" spans="1:13" ht="37.5" customHeight="1" x14ac:dyDescent="0.25">
      <c r="A25" s="91">
        <v>1</v>
      </c>
      <c r="B25" s="47" t="s">
        <v>40</v>
      </c>
      <c r="C25" s="48" t="s">
        <v>46</v>
      </c>
      <c r="D25" s="28" t="s">
        <v>39</v>
      </c>
      <c r="E25" s="49"/>
      <c r="F25" s="49">
        <v>640</v>
      </c>
      <c r="G25" s="50"/>
      <c r="H25" s="50"/>
      <c r="I25" s="50"/>
      <c r="J25" s="50"/>
      <c r="K25" s="50"/>
      <c r="L25" s="50"/>
      <c r="M25" s="50"/>
    </row>
    <row r="26" spans="1:13" x14ac:dyDescent="0.25">
      <c r="A26" s="92"/>
      <c r="B26" s="34"/>
      <c r="C26" s="36" t="s">
        <v>42</v>
      </c>
      <c r="D26" s="37" t="s">
        <v>41</v>
      </c>
      <c r="E26" s="29">
        <v>2.16E-3</v>
      </c>
      <c r="F26" s="29">
        <f>E26*F25</f>
        <v>1.3824000000000001</v>
      </c>
      <c r="G26" s="30"/>
      <c r="H26" s="30"/>
      <c r="I26" s="30"/>
      <c r="J26" s="30"/>
      <c r="K26" s="30"/>
      <c r="L26" s="30"/>
      <c r="M26" s="30"/>
    </row>
    <row r="27" spans="1:13" x14ac:dyDescent="0.25">
      <c r="A27" s="92"/>
      <c r="B27" s="34"/>
      <c r="C27" s="36" t="s">
        <v>43</v>
      </c>
      <c r="D27" s="37" t="s">
        <v>44</v>
      </c>
      <c r="E27" s="29">
        <v>7.8600000000000007E-3</v>
      </c>
      <c r="F27" s="29">
        <f>E27*F25</f>
        <v>5.0304000000000002</v>
      </c>
      <c r="G27" s="30"/>
      <c r="H27" s="30"/>
      <c r="I27" s="30"/>
      <c r="J27" s="30"/>
      <c r="K27" s="30"/>
      <c r="L27" s="30"/>
      <c r="M27" s="30"/>
    </row>
    <row r="28" spans="1:13" x14ac:dyDescent="0.25">
      <c r="A28" s="93"/>
      <c r="B28" s="34"/>
      <c r="C28" s="36" t="s">
        <v>38</v>
      </c>
      <c r="D28" s="37" t="s">
        <v>37</v>
      </c>
      <c r="E28" s="29">
        <v>4.28E-3</v>
      </c>
      <c r="F28" s="29">
        <f>E28*F25</f>
        <v>2.7391999999999999</v>
      </c>
      <c r="G28" s="30"/>
      <c r="H28" s="30"/>
      <c r="I28" s="30"/>
      <c r="J28" s="30"/>
      <c r="K28" s="30"/>
      <c r="L28" s="30"/>
      <c r="M28" s="30"/>
    </row>
    <row r="29" spans="1:13" ht="85.5" x14ac:dyDescent="0.25">
      <c r="A29" s="91">
        <v>5</v>
      </c>
      <c r="B29" s="47" t="s">
        <v>60</v>
      </c>
      <c r="C29" s="51" t="s">
        <v>70</v>
      </c>
      <c r="D29" s="57" t="s">
        <v>53</v>
      </c>
      <c r="E29" s="49"/>
      <c r="F29" s="49">
        <v>1340</v>
      </c>
      <c r="G29" s="50"/>
      <c r="H29" s="50"/>
      <c r="I29" s="50"/>
      <c r="J29" s="50"/>
      <c r="K29" s="50"/>
      <c r="L29" s="50"/>
      <c r="M29" s="50"/>
    </row>
    <row r="30" spans="1:13" x14ac:dyDescent="0.25">
      <c r="A30" s="92"/>
      <c r="B30" s="39"/>
      <c r="C30" s="36" t="s">
        <v>42</v>
      </c>
      <c r="D30" s="37" t="s">
        <v>41</v>
      </c>
      <c r="E30" s="29">
        <v>1.37E-2</v>
      </c>
      <c r="F30" s="29">
        <f>E30*F29</f>
        <v>18.358000000000001</v>
      </c>
      <c r="G30" s="30"/>
      <c r="H30" s="30"/>
      <c r="I30" s="30"/>
      <c r="J30" s="30"/>
      <c r="K30" s="30"/>
      <c r="L30" s="30"/>
      <c r="M30" s="30"/>
    </row>
    <row r="31" spans="1:13" x14ac:dyDescent="0.25">
      <c r="A31" s="92"/>
      <c r="B31" s="39"/>
      <c r="C31" s="36" t="s">
        <v>55</v>
      </c>
      <c r="D31" s="37" t="s">
        <v>44</v>
      </c>
      <c r="E31" s="38">
        <v>2.4E-2</v>
      </c>
      <c r="F31" s="38">
        <f>E31*F29</f>
        <v>32.160000000000004</v>
      </c>
      <c r="G31" s="30"/>
      <c r="H31" s="30"/>
      <c r="I31" s="30"/>
      <c r="J31" s="30"/>
      <c r="K31" s="30"/>
      <c r="L31" s="30"/>
      <c r="M31" s="30"/>
    </row>
    <row r="32" spans="1:13" x14ac:dyDescent="0.25">
      <c r="A32" s="92"/>
      <c r="B32" s="39"/>
      <c r="C32" s="52" t="s">
        <v>61</v>
      </c>
      <c r="D32" s="37" t="s">
        <v>44</v>
      </c>
      <c r="E32" s="29">
        <v>3.2000000000000003E-4</v>
      </c>
      <c r="F32" s="29">
        <f>E32*F29</f>
        <v>0.42880000000000001</v>
      </c>
      <c r="G32" s="30"/>
      <c r="H32" s="30"/>
      <c r="I32" s="30"/>
      <c r="J32" s="30"/>
      <c r="K32" s="30"/>
      <c r="L32" s="30"/>
      <c r="M32" s="30"/>
    </row>
    <row r="33" spans="1:13" x14ac:dyDescent="0.25">
      <c r="A33" s="92"/>
      <c r="B33" s="39"/>
      <c r="C33" s="52" t="s">
        <v>62</v>
      </c>
      <c r="D33" s="37" t="s">
        <v>44</v>
      </c>
      <c r="E33" s="29">
        <v>3.3E-4</v>
      </c>
      <c r="F33" s="29">
        <f>E33*F29</f>
        <v>0.44219999999999998</v>
      </c>
      <c r="G33" s="30"/>
      <c r="H33" s="30"/>
      <c r="I33" s="30"/>
      <c r="J33" s="30"/>
      <c r="K33" s="30"/>
      <c r="L33" s="30"/>
      <c r="M33" s="30"/>
    </row>
    <row r="34" spans="1:13" x14ac:dyDescent="0.25">
      <c r="A34" s="92"/>
      <c r="B34" s="39"/>
      <c r="C34" s="52" t="s">
        <v>67</v>
      </c>
      <c r="D34" s="37" t="s">
        <v>44</v>
      </c>
      <c r="E34" s="29">
        <v>2.3000000000000001E-4</v>
      </c>
      <c r="F34" s="29">
        <f>E34*F29</f>
        <v>0.30820000000000003</v>
      </c>
      <c r="G34" s="30"/>
      <c r="H34" s="30"/>
      <c r="I34" s="30"/>
      <c r="J34" s="30"/>
      <c r="K34" s="30"/>
      <c r="L34" s="30"/>
      <c r="M34" s="30"/>
    </row>
    <row r="35" spans="1:13" x14ac:dyDescent="0.25">
      <c r="A35" s="92"/>
      <c r="B35" s="39"/>
      <c r="C35" s="52" t="s">
        <v>68</v>
      </c>
      <c r="D35" s="37" t="s">
        <v>44</v>
      </c>
      <c r="E35" s="29">
        <v>4.0999999999999999E-4</v>
      </c>
      <c r="F35" s="29">
        <f>E35*F29</f>
        <v>0.5494</v>
      </c>
      <c r="G35" s="30"/>
      <c r="H35" s="30"/>
      <c r="I35" s="30"/>
      <c r="J35" s="30"/>
      <c r="K35" s="30"/>
      <c r="L35" s="30"/>
      <c r="M35" s="30"/>
    </row>
    <row r="36" spans="1:13" x14ac:dyDescent="0.25">
      <c r="A36" s="92"/>
      <c r="B36" s="39"/>
      <c r="C36" s="36" t="s">
        <v>64</v>
      </c>
      <c r="D36" s="37" t="s">
        <v>44</v>
      </c>
      <c r="E36" s="29">
        <v>2.3000000000000001E-4</v>
      </c>
      <c r="F36" s="33">
        <f>E36*F29</f>
        <v>0.30820000000000003</v>
      </c>
      <c r="G36" s="32"/>
      <c r="H36" s="32"/>
      <c r="I36" s="32"/>
      <c r="J36" s="32"/>
      <c r="K36" s="32"/>
      <c r="L36" s="30"/>
      <c r="M36" s="30"/>
    </row>
    <row r="37" spans="1:13" x14ac:dyDescent="0.25">
      <c r="A37" s="92"/>
      <c r="B37" s="39"/>
      <c r="C37" s="36" t="s">
        <v>58</v>
      </c>
      <c r="D37" s="37" t="s">
        <v>44</v>
      </c>
      <c r="E37" s="29">
        <v>4.0999999999999999E-4</v>
      </c>
      <c r="F37" s="33">
        <f>E37*F29</f>
        <v>0.5494</v>
      </c>
      <c r="G37" s="32"/>
      <c r="H37" s="32"/>
      <c r="I37" s="32"/>
      <c r="J37" s="32"/>
      <c r="K37" s="32"/>
      <c r="L37" s="30"/>
      <c r="M37" s="30"/>
    </row>
    <row r="38" spans="1:13" ht="16.5" x14ac:dyDescent="0.25">
      <c r="A38" s="92"/>
      <c r="B38" s="39"/>
      <c r="C38" s="36" t="s">
        <v>65</v>
      </c>
      <c r="D38" s="31" t="s">
        <v>47</v>
      </c>
      <c r="E38" s="33">
        <v>1.01</v>
      </c>
      <c r="F38" s="33">
        <f>E38*F29</f>
        <v>1353.4</v>
      </c>
      <c r="G38" s="32"/>
      <c r="H38" s="32"/>
      <c r="I38" s="32"/>
      <c r="J38" s="32"/>
      <c r="K38" s="32"/>
      <c r="L38" s="30"/>
      <c r="M38" s="30"/>
    </row>
    <row r="39" spans="1:13" ht="16.5" x14ac:dyDescent="0.25">
      <c r="A39" s="92"/>
      <c r="B39" s="39"/>
      <c r="C39" s="36" t="s">
        <v>66</v>
      </c>
      <c r="D39" s="31" t="s">
        <v>47</v>
      </c>
      <c r="E39" s="33">
        <v>0.3</v>
      </c>
      <c r="F39" s="33">
        <f>E39*F29</f>
        <v>402</v>
      </c>
      <c r="G39" s="32"/>
      <c r="H39" s="32"/>
      <c r="I39" s="32"/>
      <c r="J39" s="32"/>
      <c r="K39" s="32"/>
      <c r="L39" s="30"/>
      <c r="M39" s="30"/>
    </row>
    <row r="40" spans="1:13" x14ac:dyDescent="0.25">
      <c r="A40" s="93"/>
      <c r="B40" s="39"/>
      <c r="C40" s="36" t="s">
        <v>69</v>
      </c>
      <c r="D40" s="31" t="s">
        <v>51</v>
      </c>
      <c r="E40" s="33"/>
      <c r="F40" s="33">
        <f>F38*2.4</f>
        <v>3248.1600000000003</v>
      </c>
      <c r="G40" s="32"/>
      <c r="H40" s="32"/>
      <c r="I40" s="32"/>
      <c r="J40" s="32"/>
      <c r="K40" s="32"/>
      <c r="L40" s="30"/>
      <c r="M40" s="30"/>
    </row>
    <row r="41" spans="1:13" x14ac:dyDescent="0.25">
      <c r="A41" s="66"/>
      <c r="B41" s="67"/>
      <c r="C41" s="44" t="s">
        <v>29</v>
      </c>
      <c r="D41" s="68"/>
      <c r="E41" s="69"/>
      <c r="F41" s="69"/>
      <c r="G41" s="70"/>
      <c r="H41" s="71"/>
      <c r="I41" s="71"/>
      <c r="J41" s="71"/>
      <c r="K41" s="71"/>
      <c r="L41" s="71"/>
      <c r="M41" s="71"/>
    </row>
    <row r="42" spans="1:13" x14ac:dyDescent="0.25">
      <c r="A42" s="66"/>
      <c r="B42" s="67"/>
      <c r="C42" s="44" t="s">
        <v>33</v>
      </c>
      <c r="D42" s="72">
        <v>0.1</v>
      </c>
      <c r="E42" s="73"/>
      <c r="F42" s="70"/>
      <c r="G42" s="70"/>
      <c r="H42" s="71"/>
      <c r="I42" s="71"/>
      <c r="J42" s="71"/>
      <c r="K42" s="71"/>
      <c r="L42" s="71"/>
      <c r="M42" s="71"/>
    </row>
    <row r="43" spans="1:13" x14ac:dyDescent="0.25">
      <c r="A43" s="66"/>
      <c r="B43" s="66"/>
      <c r="C43" s="44" t="s">
        <v>29</v>
      </c>
      <c r="D43" s="44"/>
      <c r="E43" s="73"/>
      <c r="F43" s="70"/>
      <c r="G43" s="70"/>
      <c r="H43" s="71"/>
      <c r="I43" s="71"/>
      <c r="J43" s="71"/>
      <c r="K43" s="71"/>
      <c r="L43" s="71"/>
      <c r="M43" s="71"/>
    </row>
    <row r="44" spans="1:13" x14ac:dyDescent="0.25">
      <c r="A44" s="66"/>
      <c r="B44" s="66"/>
      <c r="C44" s="44" t="s">
        <v>34</v>
      </c>
      <c r="D44" s="72">
        <v>0.08</v>
      </c>
      <c r="E44" s="73"/>
      <c r="F44" s="70"/>
      <c r="G44" s="70"/>
      <c r="H44" s="71"/>
      <c r="I44" s="71"/>
      <c r="J44" s="71"/>
      <c r="K44" s="71"/>
      <c r="L44" s="71"/>
      <c r="M44" s="71"/>
    </row>
    <row r="45" spans="1:13" x14ac:dyDescent="0.25">
      <c r="A45" s="66"/>
      <c r="B45" s="66"/>
      <c r="C45" s="44" t="s">
        <v>35</v>
      </c>
      <c r="D45" s="68"/>
      <c r="E45" s="73"/>
      <c r="F45" s="73"/>
      <c r="G45" s="73"/>
      <c r="H45" s="71"/>
      <c r="I45" s="71"/>
      <c r="J45" s="71"/>
      <c r="K45" s="71"/>
      <c r="L45" s="71"/>
      <c r="M45" s="71"/>
    </row>
    <row r="47" spans="1:13" x14ac:dyDescent="0.25">
      <c r="C47" s="16"/>
      <c r="D47" s="16"/>
      <c r="E47" s="16"/>
      <c r="F47" s="74"/>
    </row>
    <row r="48" spans="1:13" x14ac:dyDescent="0.25">
      <c r="C48" s="16"/>
      <c r="D48" s="16"/>
      <c r="E48" s="16"/>
      <c r="F48" s="74"/>
    </row>
    <row r="50" spans="3:12" x14ac:dyDescent="0.25">
      <c r="C50" s="79"/>
      <c r="D50" s="79"/>
      <c r="E50" s="79"/>
      <c r="F50" s="79"/>
      <c r="G50" s="79"/>
      <c r="H50" s="79"/>
      <c r="I50" s="79"/>
      <c r="J50" s="79"/>
      <c r="K50" s="79"/>
      <c r="L50" s="79"/>
    </row>
  </sheetData>
  <mergeCells count="25">
    <mergeCell ref="A14:A16"/>
    <mergeCell ref="A17:A19"/>
    <mergeCell ref="A24:F24"/>
    <mergeCell ref="A20:A23"/>
    <mergeCell ref="A6:A7"/>
    <mergeCell ref="B6:B7"/>
    <mergeCell ref="C6:C7"/>
    <mergeCell ref="D6:D7"/>
    <mergeCell ref="E6:F6"/>
    <mergeCell ref="B1:C1"/>
    <mergeCell ref="C50:L50"/>
    <mergeCell ref="I6:J6"/>
    <mergeCell ref="K6:L6"/>
    <mergeCell ref="M6:M7"/>
    <mergeCell ref="G6:H6"/>
    <mergeCell ref="A2:M2"/>
    <mergeCell ref="A3:M3"/>
    <mergeCell ref="A4:E4"/>
    <mergeCell ref="L4:M4"/>
    <mergeCell ref="A5:E5"/>
    <mergeCell ref="G5:L5"/>
    <mergeCell ref="A29:A40"/>
    <mergeCell ref="A25:A28"/>
    <mergeCell ref="A9:F9"/>
    <mergeCell ref="A10:A13"/>
  </mergeCells>
  <conditionalFormatting sqref="C20:F21 E22:F22">
    <cfRule type="cellIs" dxfId="32" priority="11" stopIfTrue="1" operator="equal">
      <formula>0</formula>
    </cfRule>
  </conditionalFormatting>
  <conditionalFormatting sqref="E20:M20 E21:K22">
    <cfRule type="cellIs" dxfId="31" priority="10" stopIfTrue="1" operator="equal">
      <formula>8223.307275</formula>
    </cfRule>
  </conditionalFormatting>
  <conditionalFormatting sqref="F36">
    <cfRule type="cellIs" dxfId="30" priority="7" stopIfTrue="1" operator="equal">
      <formula>0</formula>
    </cfRule>
  </conditionalFormatting>
  <conditionalFormatting sqref="F36:K36">
    <cfRule type="cellIs" dxfId="29" priority="6" stopIfTrue="1" operator="equal">
      <formula>8223.307275</formula>
    </cfRule>
  </conditionalFormatting>
  <conditionalFormatting sqref="E38:F40 F37">
    <cfRule type="cellIs" dxfId="28" priority="5" stopIfTrue="1" operator="equal">
      <formula>0</formula>
    </cfRule>
  </conditionalFormatting>
  <conditionalFormatting sqref="E38:K40 F37:K37">
    <cfRule type="cellIs" dxfId="27" priority="4" stopIfTrue="1" operator="equal">
      <formula>8223.307275</formula>
    </cfRule>
  </conditionalFormatting>
  <conditionalFormatting sqref="D38">
    <cfRule type="cellIs" dxfId="26" priority="3" stopIfTrue="1" operator="equal">
      <formula>0</formula>
    </cfRule>
  </conditionalFormatting>
  <conditionalFormatting sqref="D39:D40">
    <cfRule type="cellIs" dxfId="25" priority="2" stopIfTrue="1" operator="equal">
      <formula>0</formula>
    </cfRule>
  </conditionalFormatting>
  <conditionalFormatting sqref="D29">
    <cfRule type="cellIs" dxfId="24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opLeftCell="A14" workbookViewId="0">
      <selection activeCell="N11" sqref="N11"/>
    </sheetView>
  </sheetViews>
  <sheetFormatPr defaultRowHeight="15" x14ac:dyDescent="0.25"/>
  <cols>
    <col min="1" max="1" width="3.28515625" style="41" customWidth="1"/>
    <col min="2" max="2" width="7.85546875" style="41" customWidth="1"/>
    <col min="3" max="3" width="62.85546875" style="41" customWidth="1"/>
    <col min="4" max="5" width="9.140625" style="41"/>
    <col min="6" max="6" width="10.42578125" style="41" customWidth="1"/>
    <col min="7" max="7" width="7.28515625" style="41" customWidth="1"/>
    <col min="8" max="8" width="8.140625" style="41" customWidth="1"/>
    <col min="9" max="9" width="7.5703125" style="41" customWidth="1"/>
    <col min="10" max="10" width="6.140625" style="41" customWidth="1"/>
    <col min="11" max="12" width="6.28515625" style="41" customWidth="1"/>
    <col min="13" max="13" width="6.7109375" style="41" customWidth="1"/>
    <col min="14" max="16384" width="9.140625" style="41"/>
  </cols>
  <sheetData>
    <row r="1" spans="1:13" x14ac:dyDescent="0.25">
      <c r="B1" s="78" t="s">
        <v>77</v>
      </c>
      <c r="C1" s="78"/>
    </row>
    <row r="2" spans="1:13" ht="15.75" x14ac:dyDescent="0.25">
      <c r="A2" s="86" t="s">
        <v>76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x14ac:dyDescent="0.25">
      <c r="A3" s="87" t="s">
        <v>19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x14ac:dyDescent="0.25">
      <c r="A4" s="88" t="s">
        <v>78</v>
      </c>
      <c r="B4" s="88"/>
      <c r="C4" s="88"/>
      <c r="D4" s="88"/>
      <c r="E4" s="88"/>
      <c r="F4" s="42"/>
      <c r="G4" s="42"/>
      <c r="H4" s="42"/>
      <c r="I4" s="42"/>
      <c r="J4" s="42"/>
      <c r="K4" s="42"/>
      <c r="L4" s="87" t="s">
        <v>20</v>
      </c>
      <c r="M4" s="87"/>
    </row>
    <row r="5" spans="1:13" x14ac:dyDescent="0.25">
      <c r="A5" s="89" t="s">
        <v>2</v>
      </c>
      <c r="B5" s="89"/>
      <c r="C5" s="89"/>
      <c r="D5" s="89"/>
      <c r="E5" s="89"/>
      <c r="F5" s="40"/>
      <c r="G5" s="90"/>
      <c r="H5" s="90"/>
      <c r="I5" s="90"/>
      <c r="J5" s="90"/>
      <c r="K5" s="90"/>
      <c r="L5" s="90"/>
      <c r="M5" s="27"/>
    </row>
    <row r="6" spans="1:13" ht="33.75" customHeight="1" x14ac:dyDescent="0.25">
      <c r="A6" s="84" t="s">
        <v>21</v>
      </c>
      <c r="B6" s="98" t="s">
        <v>22</v>
      </c>
      <c r="C6" s="84" t="s">
        <v>23</v>
      </c>
      <c r="D6" s="84" t="s">
        <v>24</v>
      </c>
      <c r="E6" s="82" t="s">
        <v>25</v>
      </c>
      <c r="F6" s="83"/>
      <c r="G6" s="80" t="s">
        <v>26</v>
      </c>
      <c r="H6" s="81"/>
      <c r="I6" s="80" t="s">
        <v>27</v>
      </c>
      <c r="J6" s="81"/>
      <c r="K6" s="82" t="s">
        <v>28</v>
      </c>
      <c r="L6" s="83"/>
      <c r="M6" s="84" t="s">
        <v>29</v>
      </c>
    </row>
    <row r="7" spans="1:13" ht="30" x14ac:dyDescent="0.25">
      <c r="A7" s="85"/>
      <c r="B7" s="99"/>
      <c r="C7" s="85"/>
      <c r="D7" s="85"/>
      <c r="E7" s="43" t="s">
        <v>30</v>
      </c>
      <c r="F7" s="44" t="s">
        <v>31</v>
      </c>
      <c r="G7" s="45" t="s">
        <v>32</v>
      </c>
      <c r="H7" s="44" t="s">
        <v>29</v>
      </c>
      <c r="I7" s="45" t="s">
        <v>32</v>
      </c>
      <c r="J7" s="44" t="s">
        <v>29</v>
      </c>
      <c r="K7" s="45" t="s">
        <v>32</v>
      </c>
      <c r="L7" s="44" t="s">
        <v>29</v>
      </c>
      <c r="M7" s="85"/>
    </row>
    <row r="8" spans="1:13" x14ac:dyDescent="0.25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4">
        <v>7</v>
      </c>
      <c r="H8" s="44">
        <v>8</v>
      </c>
      <c r="I8" s="44">
        <v>9</v>
      </c>
      <c r="J8" s="44">
        <v>10</v>
      </c>
      <c r="K8" s="44">
        <v>11</v>
      </c>
      <c r="L8" s="44">
        <v>12</v>
      </c>
      <c r="M8" s="44">
        <v>13</v>
      </c>
    </row>
    <row r="9" spans="1:13" ht="20.25" customHeight="1" x14ac:dyDescent="0.25">
      <c r="A9" s="94" t="s">
        <v>36</v>
      </c>
      <c r="B9" s="95"/>
      <c r="C9" s="95"/>
      <c r="D9" s="95"/>
      <c r="E9" s="95"/>
      <c r="F9" s="96"/>
      <c r="G9" s="45"/>
      <c r="H9" s="44"/>
      <c r="I9" s="45"/>
      <c r="J9" s="44"/>
      <c r="K9" s="45"/>
      <c r="L9" s="44"/>
      <c r="M9" s="46"/>
    </row>
    <row r="10" spans="1:13" ht="37.5" customHeight="1" x14ac:dyDescent="0.25">
      <c r="A10" s="91">
        <v>1</v>
      </c>
      <c r="B10" s="47" t="s">
        <v>40</v>
      </c>
      <c r="C10" s="48" t="s">
        <v>46</v>
      </c>
      <c r="D10" s="28" t="s">
        <v>39</v>
      </c>
      <c r="E10" s="49"/>
      <c r="F10" s="49">
        <f>120*1*15</f>
        <v>1800</v>
      </c>
      <c r="G10" s="50"/>
      <c r="H10" s="50"/>
      <c r="I10" s="50"/>
      <c r="J10" s="50"/>
      <c r="K10" s="50"/>
      <c r="L10" s="50"/>
      <c r="M10" s="50"/>
    </row>
    <row r="11" spans="1:13" ht="20.25" customHeight="1" x14ac:dyDescent="0.25">
      <c r="A11" s="92"/>
      <c r="B11" s="34"/>
      <c r="C11" s="36" t="s">
        <v>42</v>
      </c>
      <c r="D11" s="37" t="s">
        <v>41</v>
      </c>
      <c r="E11" s="29">
        <v>2.16E-3</v>
      </c>
      <c r="F11" s="29">
        <f>E11*F10</f>
        <v>3.8879999999999999</v>
      </c>
      <c r="G11" s="30"/>
      <c r="H11" s="30"/>
      <c r="I11" s="30"/>
      <c r="J11" s="30"/>
      <c r="K11" s="30"/>
      <c r="L11" s="30"/>
      <c r="M11" s="30"/>
    </row>
    <row r="12" spans="1:13" ht="20.25" customHeight="1" x14ac:dyDescent="0.25">
      <c r="A12" s="92"/>
      <c r="B12" s="34"/>
      <c r="C12" s="36" t="s">
        <v>43</v>
      </c>
      <c r="D12" s="37" t="s">
        <v>44</v>
      </c>
      <c r="E12" s="29">
        <v>7.8600000000000007E-3</v>
      </c>
      <c r="F12" s="29">
        <f>E12*F10</f>
        <v>14.148000000000001</v>
      </c>
      <c r="G12" s="30"/>
      <c r="H12" s="30"/>
      <c r="I12" s="30"/>
      <c r="J12" s="30"/>
      <c r="K12" s="30"/>
      <c r="L12" s="30"/>
      <c r="M12" s="30"/>
    </row>
    <row r="13" spans="1:13" ht="20.25" customHeight="1" x14ac:dyDescent="0.25">
      <c r="A13" s="93"/>
      <c r="B13" s="34"/>
      <c r="C13" s="36" t="s">
        <v>38</v>
      </c>
      <c r="D13" s="37" t="s">
        <v>37</v>
      </c>
      <c r="E13" s="29">
        <v>4.28E-3</v>
      </c>
      <c r="F13" s="29">
        <f>E13*F10</f>
        <v>7.7039999999999997</v>
      </c>
      <c r="G13" s="30"/>
      <c r="H13" s="30"/>
      <c r="I13" s="30"/>
      <c r="J13" s="30"/>
      <c r="K13" s="30"/>
      <c r="L13" s="30"/>
      <c r="M13" s="30"/>
    </row>
    <row r="14" spans="1:13" ht="21" x14ac:dyDescent="0.25">
      <c r="A14" s="91">
        <v>2</v>
      </c>
      <c r="B14" s="34" t="s">
        <v>49</v>
      </c>
      <c r="C14" s="51" t="s">
        <v>48</v>
      </c>
      <c r="D14" s="28" t="s">
        <v>39</v>
      </c>
      <c r="E14" s="29"/>
      <c r="F14" s="49">
        <f>120*6*4</f>
        <v>2880</v>
      </c>
      <c r="G14" s="30"/>
      <c r="H14" s="30"/>
      <c r="I14" s="30"/>
      <c r="J14" s="30"/>
      <c r="K14" s="30"/>
      <c r="L14" s="30"/>
      <c r="M14" s="30"/>
    </row>
    <row r="15" spans="1:13" ht="20.25" customHeight="1" x14ac:dyDescent="0.25">
      <c r="A15" s="92"/>
      <c r="B15" s="28"/>
      <c r="C15" s="36" t="s">
        <v>42</v>
      </c>
      <c r="D15" s="37" t="s">
        <v>41</v>
      </c>
      <c r="E15" s="29">
        <v>1.78E-2</v>
      </c>
      <c r="F15" s="29">
        <f>E15*F14</f>
        <v>51.264000000000003</v>
      </c>
      <c r="G15" s="30"/>
      <c r="H15" s="30"/>
      <c r="I15" s="30"/>
      <c r="J15" s="30"/>
      <c r="K15" s="30"/>
      <c r="L15" s="30"/>
      <c r="M15" s="30"/>
    </row>
    <row r="16" spans="1:13" ht="16.5" x14ac:dyDescent="0.25">
      <c r="A16" s="92"/>
      <c r="B16" s="28"/>
      <c r="C16" s="52" t="s">
        <v>79</v>
      </c>
      <c r="D16" s="37" t="s">
        <v>44</v>
      </c>
      <c r="E16" s="29">
        <v>3.8800000000000001E-2</v>
      </c>
      <c r="F16" s="29">
        <f>E16*F14</f>
        <v>111.744</v>
      </c>
      <c r="G16" s="30"/>
      <c r="H16" s="30"/>
      <c r="I16" s="30"/>
      <c r="J16" s="30"/>
      <c r="K16" s="30"/>
      <c r="L16" s="30"/>
      <c r="M16" s="30"/>
    </row>
    <row r="17" spans="1:13" ht="42.75" x14ac:dyDescent="0.25">
      <c r="A17" s="97">
        <v>3</v>
      </c>
      <c r="B17" s="53" t="s">
        <v>50</v>
      </c>
      <c r="C17" s="54" t="s">
        <v>59</v>
      </c>
      <c r="D17" s="28" t="s">
        <v>39</v>
      </c>
      <c r="E17" s="29"/>
      <c r="F17" s="49">
        <f>F14</f>
        <v>2880</v>
      </c>
      <c r="G17" s="30"/>
      <c r="H17" s="30"/>
      <c r="I17" s="30"/>
      <c r="J17" s="30"/>
      <c r="K17" s="30"/>
      <c r="L17" s="30"/>
      <c r="M17" s="30"/>
    </row>
    <row r="18" spans="1:13" ht="20.25" customHeight="1" x14ac:dyDescent="0.25">
      <c r="A18" s="97"/>
      <c r="B18" s="28"/>
      <c r="C18" s="36" t="s">
        <v>43</v>
      </c>
      <c r="D18" s="37" t="s">
        <v>44</v>
      </c>
      <c r="E18" s="29">
        <v>4.96E-3</v>
      </c>
      <c r="F18" s="29">
        <f>E18*F17</f>
        <v>14.284800000000001</v>
      </c>
      <c r="G18" s="30"/>
      <c r="H18" s="30"/>
      <c r="I18" s="30"/>
      <c r="J18" s="30"/>
      <c r="K18" s="30"/>
      <c r="L18" s="30"/>
      <c r="M18" s="30"/>
    </row>
    <row r="19" spans="1:13" ht="20.25" customHeight="1" x14ac:dyDescent="0.25">
      <c r="A19" s="97"/>
      <c r="B19" s="35"/>
      <c r="C19" s="36" t="s">
        <v>52</v>
      </c>
      <c r="D19" s="37" t="s">
        <v>51</v>
      </c>
      <c r="E19" s="29"/>
      <c r="F19" s="29">
        <f>F17/4*2.4</f>
        <v>1728</v>
      </c>
      <c r="G19" s="30"/>
      <c r="H19" s="30"/>
      <c r="I19" s="30"/>
      <c r="J19" s="30"/>
      <c r="K19" s="30"/>
      <c r="L19" s="30"/>
      <c r="M19" s="30"/>
    </row>
    <row r="20" spans="1:13" s="62" customFormat="1" ht="28.5" x14ac:dyDescent="0.35">
      <c r="A20" s="91">
        <v>4</v>
      </c>
      <c r="B20" s="55" t="s">
        <v>57</v>
      </c>
      <c r="C20" s="56" t="s">
        <v>56</v>
      </c>
      <c r="D20" s="57" t="s">
        <v>53</v>
      </c>
      <c r="E20" s="58"/>
      <c r="F20" s="59">
        <f>F19/2.2</f>
        <v>785.45454545454538</v>
      </c>
      <c r="G20" s="58"/>
      <c r="H20" s="60"/>
      <c r="I20" s="58"/>
      <c r="J20" s="60"/>
      <c r="K20" s="58"/>
      <c r="L20" s="60"/>
      <c r="M20" s="60"/>
    </row>
    <row r="21" spans="1:13" s="62" customFormat="1" ht="18" x14ac:dyDescent="0.35">
      <c r="A21" s="92"/>
      <c r="B21" s="63"/>
      <c r="C21" s="64" t="s">
        <v>54</v>
      </c>
      <c r="D21" s="65" t="s">
        <v>44</v>
      </c>
      <c r="E21" s="33">
        <v>1.35E-2</v>
      </c>
      <c r="F21" s="33">
        <f>E21*F20</f>
        <v>10.603636363636362</v>
      </c>
      <c r="G21" s="32"/>
      <c r="H21" s="32"/>
      <c r="I21" s="32"/>
      <c r="J21" s="32"/>
      <c r="K21" s="32"/>
      <c r="L21" s="30"/>
      <c r="M21" s="30"/>
    </row>
    <row r="22" spans="1:13" s="62" customFormat="1" ht="18" x14ac:dyDescent="0.35">
      <c r="A22" s="92"/>
      <c r="B22" s="63"/>
      <c r="C22" s="36" t="s">
        <v>58</v>
      </c>
      <c r="D22" s="37" t="s">
        <v>44</v>
      </c>
      <c r="E22" s="33">
        <v>1.43E-2</v>
      </c>
      <c r="F22" s="33">
        <f>E22*F20</f>
        <v>11.231999999999999</v>
      </c>
      <c r="G22" s="32"/>
      <c r="H22" s="32"/>
      <c r="I22" s="32"/>
      <c r="J22" s="32"/>
      <c r="K22" s="32"/>
      <c r="L22" s="30"/>
      <c r="M22" s="30"/>
    </row>
    <row r="23" spans="1:13" ht="20.25" customHeight="1" x14ac:dyDescent="0.25">
      <c r="A23" s="93"/>
      <c r="B23" s="28"/>
      <c r="C23" s="36" t="s">
        <v>55</v>
      </c>
      <c r="D23" s="37" t="s">
        <v>44</v>
      </c>
      <c r="E23" s="38">
        <v>2.1899999999999999E-2</v>
      </c>
      <c r="F23" s="38">
        <f>E23*F20</f>
        <v>17.201454545454542</v>
      </c>
      <c r="G23" s="30"/>
      <c r="H23" s="30"/>
      <c r="I23" s="30"/>
      <c r="J23" s="30"/>
      <c r="K23" s="30"/>
      <c r="L23" s="30"/>
      <c r="M23" s="30"/>
    </row>
    <row r="24" spans="1:13" ht="20.25" customHeight="1" x14ac:dyDescent="0.25">
      <c r="A24" s="94" t="s">
        <v>63</v>
      </c>
      <c r="B24" s="95"/>
      <c r="C24" s="95"/>
      <c r="D24" s="95"/>
      <c r="E24" s="95"/>
      <c r="F24" s="96"/>
      <c r="G24" s="30"/>
      <c r="H24" s="30"/>
      <c r="I24" s="30"/>
      <c r="J24" s="30"/>
      <c r="K24" s="30"/>
      <c r="L24" s="30"/>
      <c r="M24" s="30"/>
    </row>
    <row r="25" spans="1:13" ht="37.5" customHeight="1" x14ac:dyDescent="0.25">
      <c r="A25" s="91">
        <v>1</v>
      </c>
      <c r="B25" s="47" t="s">
        <v>40</v>
      </c>
      <c r="C25" s="48" t="s">
        <v>46</v>
      </c>
      <c r="D25" s="28" t="s">
        <v>39</v>
      </c>
      <c r="E25" s="49"/>
      <c r="F25" s="49">
        <f>150*1*10</f>
        <v>1500</v>
      </c>
      <c r="G25" s="50"/>
      <c r="H25" s="50"/>
      <c r="I25" s="50"/>
      <c r="J25" s="50"/>
      <c r="K25" s="50"/>
      <c r="L25" s="50"/>
      <c r="M25" s="50"/>
    </row>
    <row r="26" spans="1:13" ht="20.25" customHeight="1" x14ac:dyDescent="0.25">
      <c r="A26" s="92"/>
      <c r="B26" s="34"/>
      <c r="C26" s="36" t="s">
        <v>42</v>
      </c>
      <c r="D26" s="37" t="s">
        <v>41</v>
      </c>
      <c r="E26" s="29">
        <v>2.16E-3</v>
      </c>
      <c r="F26" s="29">
        <f>E26*F25</f>
        <v>3.24</v>
      </c>
      <c r="G26" s="30"/>
      <c r="H26" s="30"/>
      <c r="I26" s="30"/>
      <c r="J26" s="30"/>
      <c r="K26" s="30"/>
      <c r="L26" s="30"/>
      <c r="M26" s="30"/>
    </row>
    <row r="27" spans="1:13" ht="20.25" customHeight="1" x14ac:dyDescent="0.25">
      <c r="A27" s="92"/>
      <c r="B27" s="34"/>
      <c r="C27" s="36" t="s">
        <v>43</v>
      </c>
      <c r="D27" s="37" t="s">
        <v>44</v>
      </c>
      <c r="E27" s="29">
        <v>7.8600000000000007E-3</v>
      </c>
      <c r="F27" s="29">
        <f>E27*F25</f>
        <v>11.790000000000001</v>
      </c>
      <c r="G27" s="30"/>
      <c r="H27" s="30"/>
      <c r="I27" s="30"/>
      <c r="J27" s="30"/>
      <c r="K27" s="30"/>
      <c r="L27" s="30"/>
      <c r="M27" s="30"/>
    </row>
    <row r="28" spans="1:13" ht="20.25" customHeight="1" x14ac:dyDescent="0.25">
      <c r="A28" s="93"/>
      <c r="B28" s="34"/>
      <c r="C28" s="36" t="s">
        <v>38</v>
      </c>
      <c r="D28" s="37" t="s">
        <v>37</v>
      </c>
      <c r="E28" s="29">
        <v>4.28E-3</v>
      </c>
      <c r="F28" s="29">
        <f>E28*F25</f>
        <v>6.42</v>
      </c>
      <c r="G28" s="30"/>
      <c r="H28" s="30"/>
      <c r="I28" s="30"/>
      <c r="J28" s="30"/>
      <c r="K28" s="30"/>
      <c r="L28" s="30"/>
      <c r="M28" s="30"/>
    </row>
    <row r="29" spans="1:13" ht="85.5" x14ac:dyDescent="0.25">
      <c r="A29" s="91">
        <v>5</v>
      </c>
      <c r="B29" s="47" t="s">
        <v>60</v>
      </c>
      <c r="C29" s="51" t="s">
        <v>70</v>
      </c>
      <c r="D29" s="57" t="s">
        <v>53</v>
      </c>
      <c r="E29" s="49"/>
      <c r="F29" s="49">
        <f>150*8*1.5+150*3*1.5</f>
        <v>2475</v>
      </c>
      <c r="G29" s="50"/>
      <c r="H29" s="50"/>
      <c r="I29" s="50"/>
      <c r="J29" s="50"/>
      <c r="K29" s="50"/>
      <c r="L29" s="50"/>
      <c r="M29" s="50"/>
    </row>
    <row r="30" spans="1:13" x14ac:dyDescent="0.25">
      <c r="A30" s="92"/>
      <c r="B30" s="39"/>
      <c r="C30" s="36" t="s">
        <v>42</v>
      </c>
      <c r="D30" s="37" t="s">
        <v>41</v>
      </c>
      <c r="E30" s="29">
        <v>1.37E-2</v>
      </c>
      <c r="F30" s="29">
        <f>E30*F29</f>
        <v>33.907499999999999</v>
      </c>
      <c r="G30" s="30"/>
      <c r="H30" s="30"/>
      <c r="I30" s="30"/>
      <c r="J30" s="30"/>
      <c r="K30" s="30"/>
      <c r="L30" s="30"/>
      <c r="M30" s="30"/>
    </row>
    <row r="31" spans="1:13" x14ac:dyDescent="0.25">
      <c r="A31" s="92"/>
      <c r="B31" s="39"/>
      <c r="C31" s="36" t="s">
        <v>55</v>
      </c>
      <c r="D31" s="37" t="s">
        <v>44</v>
      </c>
      <c r="E31" s="38">
        <v>2.4E-2</v>
      </c>
      <c r="F31" s="38">
        <f>E31*F29</f>
        <v>59.4</v>
      </c>
      <c r="G31" s="30"/>
      <c r="H31" s="30"/>
      <c r="I31" s="30"/>
      <c r="J31" s="30"/>
      <c r="K31" s="30"/>
      <c r="L31" s="30"/>
      <c r="M31" s="30"/>
    </row>
    <row r="32" spans="1:13" x14ac:dyDescent="0.25">
      <c r="A32" s="92"/>
      <c r="B32" s="39"/>
      <c r="C32" s="52" t="s">
        <v>61</v>
      </c>
      <c r="D32" s="37" t="s">
        <v>44</v>
      </c>
      <c r="E32" s="29">
        <v>3.2000000000000003E-4</v>
      </c>
      <c r="F32" s="29">
        <f>E32*F29</f>
        <v>0.79200000000000004</v>
      </c>
      <c r="G32" s="30"/>
      <c r="H32" s="30"/>
      <c r="I32" s="30"/>
      <c r="J32" s="30"/>
      <c r="K32" s="30"/>
      <c r="L32" s="30"/>
      <c r="M32" s="30"/>
    </row>
    <row r="33" spans="1:13" x14ac:dyDescent="0.25">
      <c r="A33" s="92"/>
      <c r="B33" s="39"/>
      <c r="C33" s="52" t="s">
        <v>62</v>
      </c>
      <c r="D33" s="37" t="s">
        <v>44</v>
      </c>
      <c r="E33" s="29">
        <v>3.3E-4</v>
      </c>
      <c r="F33" s="29">
        <f>E33*F29</f>
        <v>0.81674999999999998</v>
      </c>
      <c r="G33" s="30"/>
      <c r="H33" s="30"/>
      <c r="I33" s="30"/>
      <c r="J33" s="30"/>
      <c r="K33" s="30"/>
      <c r="L33" s="30"/>
      <c r="M33" s="30"/>
    </row>
    <row r="34" spans="1:13" x14ac:dyDescent="0.25">
      <c r="A34" s="92"/>
      <c r="B34" s="39"/>
      <c r="C34" s="52" t="s">
        <v>67</v>
      </c>
      <c r="D34" s="37" t="s">
        <v>44</v>
      </c>
      <c r="E34" s="29">
        <v>2.3000000000000001E-4</v>
      </c>
      <c r="F34" s="29">
        <f>E34*F29</f>
        <v>0.56925000000000003</v>
      </c>
      <c r="G34" s="30"/>
      <c r="H34" s="30"/>
      <c r="I34" s="30"/>
      <c r="J34" s="30"/>
      <c r="K34" s="30"/>
      <c r="L34" s="30"/>
      <c r="M34" s="30"/>
    </row>
    <row r="35" spans="1:13" x14ac:dyDescent="0.25">
      <c r="A35" s="92"/>
      <c r="B35" s="39"/>
      <c r="C35" s="52" t="s">
        <v>68</v>
      </c>
      <c r="D35" s="37" t="s">
        <v>44</v>
      </c>
      <c r="E35" s="29">
        <v>4.0999999999999999E-4</v>
      </c>
      <c r="F35" s="29">
        <f>E35*F29</f>
        <v>1.01475</v>
      </c>
      <c r="G35" s="30"/>
      <c r="H35" s="30"/>
      <c r="I35" s="30"/>
      <c r="J35" s="30"/>
      <c r="K35" s="30"/>
      <c r="L35" s="30"/>
      <c r="M35" s="30"/>
    </row>
    <row r="36" spans="1:13" x14ac:dyDescent="0.25">
      <c r="A36" s="92"/>
      <c r="B36" s="39"/>
      <c r="C36" s="36" t="s">
        <v>64</v>
      </c>
      <c r="D36" s="37" t="s">
        <v>44</v>
      </c>
      <c r="E36" s="29">
        <v>2.3000000000000001E-4</v>
      </c>
      <c r="F36" s="33">
        <f>E36*F29</f>
        <v>0.56925000000000003</v>
      </c>
      <c r="G36" s="32"/>
      <c r="H36" s="32"/>
      <c r="I36" s="32"/>
      <c r="J36" s="32"/>
      <c r="K36" s="32"/>
      <c r="L36" s="30"/>
      <c r="M36" s="30"/>
    </row>
    <row r="37" spans="1:13" x14ac:dyDescent="0.25">
      <c r="A37" s="92"/>
      <c r="B37" s="39"/>
      <c r="C37" s="36" t="s">
        <v>58</v>
      </c>
      <c r="D37" s="37" t="s">
        <v>44</v>
      </c>
      <c r="E37" s="29">
        <v>4.0999999999999999E-4</v>
      </c>
      <c r="F37" s="33">
        <f>E37*F29</f>
        <v>1.01475</v>
      </c>
      <c r="G37" s="32"/>
      <c r="H37" s="32"/>
      <c r="I37" s="32"/>
      <c r="J37" s="32"/>
      <c r="K37" s="32"/>
      <c r="L37" s="30"/>
      <c r="M37" s="30"/>
    </row>
    <row r="38" spans="1:13" ht="16.5" x14ac:dyDescent="0.25">
      <c r="A38" s="92"/>
      <c r="B38" s="39"/>
      <c r="C38" s="36" t="s">
        <v>65</v>
      </c>
      <c r="D38" s="31" t="s">
        <v>47</v>
      </c>
      <c r="E38" s="33">
        <v>1.01</v>
      </c>
      <c r="F38" s="33">
        <f>E38*F29</f>
        <v>2499.75</v>
      </c>
      <c r="G38" s="32"/>
      <c r="H38" s="32"/>
      <c r="I38" s="32"/>
      <c r="J38" s="32"/>
      <c r="K38" s="32"/>
      <c r="L38" s="30"/>
      <c r="M38" s="30"/>
    </row>
    <row r="39" spans="1:13" ht="16.5" x14ac:dyDescent="0.25">
      <c r="A39" s="92"/>
      <c r="B39" s="39"/>
      <c r="C39" s="36" t="s">
        <v>66</v>
      </c>
      <c r="D39" s="31" t="s">
        <v>47</v>
      </c>
      <c r="E39" s="33">
        <v>0.3</v>
      </c>
      <c r="F39" s="33">
        <f>E39*F29</f>
        <v>742.5</v>
      </c>
      <c r="G39" s="32"/>
      <c r="H39" s="32"/>
      <c r="I39" s="32"/>
      <c r="J39" s="32"/>
      <c r="K39" s="32"/>
      <c r="L39" s="30"/>
      <c r="M39" s="30"/>
    </row>
    <row r="40" spans="1:13" x14ac:dyDescent="0.25">
      <c r="A40" s="93"/>
      <c r="B40" s="39"/>
      <c r="C40" s="36" t="s">
        <v>69</v>
      </c>
      <c r="D40" s="31" t="s">
        <v>51</v>
      </c>
      <c r="E40" s="33"/>
      <c r="F40" s="33">
        <f>F38*2.4</f>
        <v>5999.4</v>
      </c>
      <c r="G40" s="32"/>
      <c r="H40" s="32"/>
      <c r="I40" s="32"/>
      <c r="J40" s="32"/>
      <c r="K40" s="32"/>
      <c r="L40" s="30"/>
      <c r="M40" s="30"/>
    </row>
    <row r="41" spans="1:13" x14ac:dyDescent="0.25">
      <c r="A41" s="66"/>
      <c r="B41" s="67"/>
      <c r="C41" s="44" t="s">
        <v>29</v>
      </c>
      <c r="D41" s="68"/>
      <c r="E41" s="69"/>
      <c r="F41" s="69"/>
      <c r="G41" s="70"/>
      <c r="H41" s="71"/>
      <c r="I41" s="71"/>
      <c r="J41" s="71"/>
      <c r="K41" s="71"/>
      <c r="L41" s="71"/>
      <c r="M41" s="71"/>
    </row>
    <row r="42" spans="1:13" x14ac:dyDescent="0.25">
      <c r="A42" s="66"/>
      <c r="B42" s="67"/>
      <c r="C42" s="44" t="s">
        <v>33</v>
      </c>
      <c r="D42" s="72">
        <v>0.1</v>
      </c>
      <c r="E42" s="73"/>
      <c r="F42" s="70"/>
      <c r="G42" s="70"/>
      <c r="H42" s="71"/>
      <c r="I42" s="71"/>
      <c r="J42" s="71"/>
      <c r="K42" s="71"/>
      <c r="L42" s="71"/>
      <c r="M42" s="71"/>
    </row>
    <row r="43" spans="1:13" x14ac:dyDescent="0.25">
      <c r="A43" s="66"/>
      <c r="B43" s="66"/>
      <c r="C43" s="44" t="s">
        <v>29</v>
      </c>
      <c r="D43" s="44"/>
      <c r="E43" s="73"/>
      <c r="F43" s="70"/>
      <c r="G43" s="70"/>
      <c r="H43" s="71"/>
      <c r="I43" s="71"/>
      <c r="J43" s="71"/>
      <c r="K43" s="71"/>
      <c r="L43" s="71"/>
      <c r="M43" s="71"/>
    </row>
    <row r="44" spans="1:13" x14ac:dyDescent="0.25">
      <c r="A44" s="66"/>
      <c r="B44" s="66"/>
      <c r="C44" s="44" t="s">
        <v>34</v>
      </c>
      <c r="D44" s="72">
        <v>0.08</v>
      </c>
      <c r="E44" s="73"/>
      <c r="F44" s="70"/>
      <c r="G44" s="70"/>
      <c r="H44" s="71"/>
      <c r="I44" s="71"/>
      <c r="J44" s="71"/>
      <c r="K44" s="71"/>
      <c r="L44" s="71"/>
      <c r="M44" s="71"/>
    </row>
    <row r="45" spans="1:13" x14ac:dyDescent="0.25">
      <c r="A45" s="66"/>
      <c r="B45" s="66"/>
      <c r="C45" s="44" t="s">
        <v>35</v>
      </c>
      <c r="D45" s="68"/>
      <c r="E45" s="73"/>
      <c r="F45" s="73"/>
      <c r="G45" s="73"/>
      <c r="H45" s="71"/>
      <c r="I45" s="71"/>
      <c r="J45" s="71"/>
      <c r="K45" s="71"/>
      <c r="L45" s="71"/>
      <c r="M45" s="71"/>
    </row>
    <row r="47" spans="1:13" x14ac:dyDescent="0.25">
      <c r="C47" s="16"/>
      <c r="D47" s="16"/>
      <c r="E47" s="16"/>
      <c r="F47" s="74"/>
    </row>
    <row r="48" spans="1:13" x14ac:dyDescent="0.25">
      <c r="C48" s="16"/>
      <c r="D48" s="16"/>
      <c r="E48" s="16"/>
      <c r="F48" s="74"/>
    </row>
    <row r="51" spans="3:12" x14ac:dyDescent="0.25">
      <c r="C51" s="79"/>
      <c r="D51" s="79"/>
      <c r="E51" s="79"/>
      <c r="F51" s="79"/>
      <c r="G51" s="79"/>
      <c r="H51" s="79"/>
      <c r="I51" s="79"/>
      <c r="J51" s="79"/>
      <c r="K51" s="79"/>
      <c r="L51" s="79"/>
    </row>
  </sheetData>
  <mergeCells count="25">
    <mergeCell ref="A25:A28"/>
    <mergeCell ref="A29:A40"/>
    <mergeCell ref="A9:F9"/>
    <mergeCell ref="A10:A13"/>
    <mergeCell ref="A17:A19"/>
    <mergeCell ref="B1:C1"/>
    <mergeCell ref="C51:L51"/>
    <mergeCell ref="A2:M2"/>
    <mergeCell ref="A3:M3"/>
    <mergeCell ref="A4:E4"/>
    <mergeCell ref="L4:M4"/>
    <mergeCell ref="A5:E5"/>
    <mergeCell ref="G5:L5"/>
    <mergeCell ref="A14:A16"/>
    <mergeCell ref="A6:A7"/>
    <mergeCell ref="B6:B7"/>
    <mergeCell ref="C6:C7"/>
    <mergeCell ref="D6:D7"/>
    <mergeCell ref="A24:F24"/>
    <mergeCell ref="A20:A23"/>
    <mergeCell ref="I6:J6"/>
    <mergeCell ref="K6:L6"/>
    <mergeCell ref="M6:M7"/>
    <mergeCell ref="E6:F6"/>
    <mergeCell ref="G6:H6"/>
  </mergeCells>
  <conditionalFormatting sqref="C20:F21 E22:F22">
    <cfRule type="cellIs" dxfId="23" priority="11" stopIfTrue="1" operator="equal">
      <formula>0</formula>
    </cfRule>
  </conditionalFormatting>
  <conditionalFormatting sqref="E20:M20 E21:K22">
    <cfRule type="cellIs" dxfId="22" priority="10" stopIfTrue="1" operator="equal">
      <formula>8223.307275</formula>
    </cfRule>
  </conditionalFormatting>
  <conditionalFormatting sqref="F36">
    <cfRule type="cellIs" dxfId="21" priority="9" stopIfTrue="1" operator="equal">
      <formula>0</formula>
    </cfRule>
  </conditionalFormatting>
  <conditionalFormatting sqref="F36:J36">
    <cfRule type="cellIs" dxfId="20" priority="8" stopIfTrue="1" operator="equal">
      <formula>8223.307275</formula>
    </cfRule>
  </conditionalFormatting>
  <conditionalFormatting sqref="E38:F40 F37">
    <cfRule type="cellIs" dxfId="19" priority="7" stopIfTrue="1" operator="equal">
      <formula>0</formula>
    </cfRule>
  </conditionalFormatting>
  <conditionalFormatting sqref="E38:K40 F37:J37">
    <cfRule type="cellIs" dxfId="18" priority="6" stopIfTrue="1" operator="equal">
      <formula>8223.307275</formula>
    </cfRule>
  </conditionalFormatting>
  <conditionalFormatting sqref="D38">
    <cfRule type="cellIs" dxfId="17" priority="5" stopIfTrue="1" operator="equal">
      <formula>0</formula>
    </cfRule>
  </conditionalFormatting>
  <conditionalFormatting sqref="D39:D40">
    <cfRule type="cellIs" dxfId="16" priority="4" stopIfTrue="1" operator="equal">
      <formula>0</formula>
    </cfRule>
  </conditionalFormatting>
  <conditionalFormatting sqref="D29">
    <cfRule type="cellIs" dxfId="15" priority="3" stopIfTrue="1" operator="equal">
      <formula>0</formula>
    </cfRule>
  </conditionalFormatting>
  <conditionalFormatting sqref="K36">
    <cfRule type="cellIs" dxfId="14" priority="2" stopIfTrue="1" operator="equal">
      <formula>8223.307275</formula>
    </cfRule>
  </conditionalFormatting>
  <conditionalFormatting sqref="K37">
    <cfRule type="cellIs" dxfId="13" priority="1" stopIfTrue="1" operator="equal">
      <formula>8223.307275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topLeftCell="A5" workbookViewId="0">
      <selection activeCell="O10" sqref="O10"/>
    </sheetView>
  </sheetViews>
  <sheetFormatPr defaultRowHeight="15" x14ac:dyDescent="0.25"/>
  <cols>
    <col min="1" max="1" width="3.28515625" style="41" customWidth="1"/>
    <col min="2" max="2" width="10.5703125" style="41" customWidth="1"/>
    <col min="3" max="3" width="62.85546875" style="41" customWidth="1"/>
    <col min="4" max="5" width="9.140625" style="41"/>
    <col min="6" max="6" width="10.42578125" style="41" customWidth="1"/>
    <col min="7" max="7" width="7.5703125" style="41" customWidth="1"/>
    <col min="8" max="8" width="8" style="41" customWidth="1"/>
    <col min="9" max="9" width="9.140625" style="41"/>
    <col min="10" max="10" width="6.7109375" style="41" customWidth="1"/>
    <col min="11" max="11" width="7" style="41" customWidth="1"/>
    <col min="12" max="12" width="7.42578125" style="41" customWidth="1"/>
    <col min="13" max="13" width="7.5703125" style="41" customWidth="1"/>
    <col min="14" max="16384" width="9.140625" style="41"/>
  </cols>
  <sheetData>
    <row r="1" spans="1:13" x14ac:dyDescent="0.25">
      <c r="B1" s="78" t="s">
        <v>77</v>
      </c>
      <c r="C1" s="78"/>
    </row>
    <row r="2" spans="1:13" ht="15.75" x14ac:dyDescent="0.25">
      <c r="A2" s="86" t="s">
        <v>74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x14ac:dyDescent="0.25">
      <c r="A3" s="87" t="s">
        <v>19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x14ac:dyDescent="0.25">
      <c r="A4" s="88" t="s">
        <v>78</v>
      </c>
      <c r="B4" s="88"/>
      <c r="C4" s="88"/>
      <c r="D4" s="88"/>
      <c r="E4" s="88"/>
      <c r="F4" s="42"/>
      <c r="G4" s="42"/>
      <c r="H4" s="42"/>
      <c r="I4" s="42"/>
      <c r="J4" s="42"/>
      <c r="K4" s="42"/>
      <c r="L4" s="87" t="s">
        <v>20</v>
      </c>
      <c r="M4" s="87"/>
    </row>
    <row r="5" spans="1:13" x14ac:dyDescent="0.25">
      <c r="A5" s="89" t="s">
        <v>2</v>
      </c>
      <c r="B5" s="89"/>
      <c r="C5" s="89"/>
      <c r="D5" s="89"/>
      <c r="E5" s="89"/>
      <c r="F5" s="40"/>
      <c r="G5" s="90"/>
      <c r="H5" s="90"/>
      <c r="I5" s="90"/>
      <c r="J5" s="90"/>
      <c r="K5" s="90"/>
      <c r="L5" s="90"/>
      <c r="M5" s="27"/>
    </row>
    <row r="6" spans="1:13" ht="33.75" customHeight="1" x14ac:dyDescent="0.25">
      <c r="A6" s="84" t="s">
        <v>21</v>
      </c>
      <c r="B6" s="98" t="s">
        <v>22</v>
      </c>
      <c r="C6" s="84" t="s">
        <v>23</v>
      </c>
      <c r="D6" s="84" t="s">
        <v>24</v>
      </c>
      <c r="E6" s="82" t="s">
        <v>25</v>
      </c>
      <c r="F6" s="83"/>
      <c r="G6" s="80" t="s">
        <v>26</v>
      </c>
      <c r="H6" s="81"/>
      <c r="I6" s="80" t="s">
        <v>27</v>
      </c>
      <c r="J6" s="81"/>
      <c r="K6" s="82" t="s">
        <v>28</v>
      </c>
      <c r="L6" s="83"/>
      <c r="M6" s="84" t="s">
        <v>29</v>
      </c>
    </row>
    <row r="7" spans="1:13" ht="30" x14ac:dyDescent="0.25">
      <c r="A7" s="85"/>
      <c r="B7" s="99"/>
      <c r="C7" s="85"/>
      <c r="D7" s="85"/>
      <c r="E7" s="43" t="s">
        <v>30</v>
      </c>
      <c r="F7" s="44" t="s">
        <v>31</v>
      </c>
      <c r="G7" s="45" t="s">
        <v>32</v>
      </c>
      <c r="H7" s="44" t="s">
        <v>29</v>
      </c>
      <c r="I7" s="45" t="s">
        <v>32</v>
      </c>
      <c r="J7" s="44" t="s">
        <v>29</v>
      </c>
      <c r="K7" s="45" t="s">
        <v>32</v>
      </c>
      <c r="L7" s="44" t="s">
        <v>29</v>
      </c>
      <c r="M7" s="85"/>
    </row>
    <row r="8" spans="1:13" x14ac:dyDescent="0.25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4">
        <v>7</v>
      </c>
      <c r="H8" s="44">
        <v>8</v>
      </c>
      <c r="I8" s="44">
        <v>9</v>
      </c>
      <c r="J8" s="44">
        <v>10</v>
      </c>
      <c r="K8" s="44">
        <v>11</v>
      </c>
      <c r="L8" s="44">
        <v>12</v>
      </c>
      <c r="M8" s="44">
        <v>13</v>
      </c>
    </row>
    <row r="9" spans="1:13" ht="20.25" customHeight="1" x14ac:dyDescent="0.25">
      <c r="A9" s="94" t="s">
        <v>36</v>
      </c>
      <c r="B9" s="95"/>
      <c r="C9" s="95"/>
      <c r="D9" s="95"/>
      <c r="E9" s="95"/>
      <c r="F9" s="96"/>
      <c r="G9" s="45"/>
      <c r="H9" s="44"/>
      <c r="I9" s="45"/>
      <c r="J9" s="44"/>
      <c r="K9" s="45"/>
      <c r="L9" s="44"/>
      <c r="M9" s="46"/>
    </row>
    <row r="10" spans="1:13" ht="37.5" customHeight="1" x14ac:dyDescent="0.25">
      <c r="A10" s="91">
        <v>1</v>
      </c>
      <c r="B10" s="47" t="s">
        <v>40</v>
      </c>
      <c r="C10" s="48" t="s">
        <v>46</v>
      </c>
      <c r="D10" s="28" t="s">
        <v>39</v>
      </c>
      <c r="E10" s="49"/>
      <c r="F10" s="49">
        <f>550*1*25</f>
        <v>13750</v>
      </c>
      <c r="G10" s="50"/>
      <c r="H10" s="50"/>
      <c r="I10" s="50"/>
      <c r="J10" s="50"/>
      <c r="K10" s="50"/>
      <c r="L10" s="50"/>
      <c r="M10" s="50"/>
    </row>
    <row r="11" spans="1:13" ht="20.25" customHeight="1" x14ac:dyDescent="0.25">
      <c r="A11" s="92"/>
      <c r="B11" s="34"/>
      <c r="C11" s="36" t="s">
        <v>42</v>
      </c>
      <c r="D11" s="37" t="s">
        <v>41</v>
      </c>
      <c r="E11" s="29">
        <v>2.16E-3</v>
      </c>
      <c r="F11" s="29">
        <f>E11*F10</f>
        <v>29.7</v>
      </c>
      <c r="G11" s="30"/>
      <c r="H11" s="30"/>
      <c r="I11" s="30"/>
      <c r="J11" s="30"/>
      <c r="K11" s="30"/>
      <c r="L11" s="30"/>
      <c r="M11" s="30"/>
    </row>
    <row r="12" spans="1:13" ht="20.25" customHeight="1" x14ac:dyDescent="0.25">
      <c r="A12" s="92"/>
      <c r="B12" s="34"/>
      <c r="C12" s="36" t="s">
        <v>43</v>
      </c>
      <c r="D12" s="37" t="s">
        <v>44</v>
      </c>
      <c r="E12" s="29">
        <v>7.8600000000000007E-3</v>
      </c>
      <c r="F12" s="29">
        <f>E12*F10</f>
        <v>108.075</v>
      </c>
      <c r="G12" s="30"/>
      <c r="H12" s="30"/>
      <c r="I12" s="30"/>
      <c r="J12" s="30"/>
      <c r="K12" s="30"/>
      <c r="L12" s="30"/>
      <c r="M12" s="30"/>
    </row>
    <row r="13" spans="1:13" ht="20.25" customHeight="1" x14ac:dyDescent="0.25">
      <c r="A13" s="93"/>
      <c r="B13" s="34"/>
      <c r="C13" s="36" t="s">
        <v>38</v>
      </c>
      <c r="D13" s="37" t="s">
        <v>37</v>
      </c>
      <c r="E13" s="29">
        <v>4.28E-3</v>
      </c>
      <c r="F13" s="29">
        <f>E13*F10</f>
        <v>58.85</v>
      </c>
      <c r="G13" s="30"/>
      <c r="H13" s="30"/>
      <c r="I13" s="30"/>
      <c r="J13" s="30"/>
      <c r="K13" s="30"/>
      <c r="L13" s="30"/>
      <c r="M13" s="30"/>
    </row>
    <row r="14" spans="1:13" ht="21" x14ac:dyDescent="0.25">
      <c r="A14" s="91">
        <v>2</v>
      </c>
      <c r="B14" s="34" t="s">
        <v>49</v>
      </c>
      <c r="C14" s="51" t="s">
        <v>48</v>
      </c>
      <c r="D14" s="28" t="s">
        <v>39</v>
      </c>
      <c r="E14" s="29"/>
      <c r="F14" s="49">
        <f>550*14*6</f>
        <v>46200</v>
      </c>
      <c r="G14" s="30"/>
      <c r="H14" s="30"/>
      <c r="I14" s="30"/>
      <c r="J14" s="30"/>
      <c r="K14" s="30"/>
      <c r="L14" s="30"/>
      <c r="M14" s="30"/>
    </row>
    <row r="15" spans="1:13" ht="20.25" customHeight="1" x14ac:dyDescent="0.25">
      <c r="A15" s="92"/>
      <c r="B15" s="28"/>
      <c r="C15" s="36" t="s">
        <v>42</v>
      </c>
      <c r="D15" s="37" t="s">
        <v>41</v>
      </c>
      <c r="E15" s="29">
        <v>1.78E-2</v>
      </c>
      <c r="F15" s="29">
        <f>E15*F14</f>
        <v>822.36</v>
      </c>
      <c r="G15" s="30"/>
      <c r="H15" s="30"/>
      <c r="I15" s="30"/>
      <c r="J15" s="30"/>
      <c r="K15" s="30"/>
      <c r="L15" s="30"/>
      <c r="M15" s="30"/>
    </row>
    <row r="16" spans="1:13" ht="16.5" x14ac:dyDescent="0.25">
      <c r="A16" s="92"/>
      <c r="B16" s="28"/>
      <c r="C16" s="52" t="s">
        <v>79</v>
      </c>
      <c r="D16" s="37" t="s">
        <v>44</v>
      </c>
      <c r="E16" s="29">
        <v>3.8800000000000001E-2</v>
      </c>
      <c r="F16" s="29">
        <f>E16*F14</f>
        <v>1792.56</v>
      </c>
      <c r="G16" s="30"/>
      <c r="H16" s="30"/>
      <c r="I16" s="30"/>
      <c r="J16" s="30"/>
      <c r="K16" s="30"/>
      <c r="L16" s="30"/>
      <c r="M16" s="30"/>
    </row>
    <row r="17" spans="1:13" ht="42.75" x14ac:dyDescent="0.25">
      <c r="A17" s="97">
        <v>3</v>
      </c>
      <c r="B17" s="53" t="s">
        <v>50</v>
      </c>
      <c r="C17" s="54" t="s">
        <v>75</v>
      </c>
      <c r="D17" s="28" t="s">
        <v>39</v>
      </c>
      <c r="E17" s="29"/>
      <c r="F17" s="49">
        <f>F14</f>
        <v>46200</v>
      </c>
      <c r="G17" s="30"/>
      <c r="H17" s="30"/>
      <c r="I17" s="30"/>
      <c r="J17" s="30"/>
      <c r="K17" s="30"/>
      <c r="L17" s="30"/>
      <c r="M17" s="30"/>
    </row>
    <row r="18" spans="1:13" ht="20.25" customHeight="1" x14ac:dyDescent="0.25">
      <c r="A18" s="97"/>
      <c r="B18" s="28"/>
      <c r="C18" s="36" t="s">
        <v>43</v>
      </c>
      <c r="D18" s="37" t="s">
        <v>44</v>
      </c>
      <c r="E18" s="29">
        <v>4.96E-3</v>
      </c>
      <c r="F18" s="29">
        <f>E18*F17</f>
        <v>229.15199999999999</v>
      </c>
      <c r="G18" s="30"/>
      <c r="H18" s="30"/>
      <c r="I18" s="30"/>
      <c r="J18" s="30"/>
      <c r="K18" s="30"/>
      <c r="L18" s="30"/>
      <c r="M18" s="30"/>
    </row>
    <row r="19" spans="1:13" ht="20.25" customHeight="1" x14ac:dyDescent="0.25">
      <c r="A19" s="97"/>
      <c r="B19" s="35"/>
      <c r="C19" s="36" t="s">
        <v>52</v>
      </c>
      <c r="D19" s="37" t="s">
        <v>51</v>
      </c>
      <c r="E19" s="29"/>
      <c r="F19" s="29">
        <f>F17/4*2.4</f>
        <v>27720</v>
      </c>
      <c r="G19" s="30"/>
      <c r="H19" s="30"/>
      <c r="I19" s="30"/>
      <c r="J19" s="30"/>
      <c r="K19" s="30"/>
      <c r="L19" s="30"/>
      <c r="M19" s="30"/>
    </row>
    <row r="20" spans="1:13" s="62" customFormat="1" ht="28.5" x14ac:dyDescent="0.35">
      <c r="A20" s="91">
        <v>4</v>
      </c>
      <c r="B20" s="55" t="s">
        <v>57</v>
      </c>
      <c r="C20" s="56" t="s">
        <v>56</v>
      </c>
      <c r="D20" s="57" t="s">
        <v>53</v>
      </c>
      <c r="E20" s="58"/>
      <c r="F20" s="59">
        <f>F19/2.2</f>
        <v>12599.999999999998</v>
      </c>
      <c r="G20" s="58"/>
      <c r="H20" s="60"/>
      <c r="I20" s="58"/>
      <c r="J20" s="60"/>
      <c r="K20" s="58"/>
      <c r="L20" s="60"/>
      <c r="M20" s="60"/>
    </row>
    <row r="21" spans="1:13" s="62" customFormat="1" ht="18" x14ac:dyDescent="0.35">
      <c r="A21" s="92"/>
      <c r="B21" s="63"/>
      <c r="C21" s="64" t="s">
        <v>54</v>
      </c>
      <c r="D21" s="65" t="s">
        <v>44</v>
      </c>
      <c r="E21" s="33">
        <v>1.35E-2</v>
      </c>
      <c r="F21" s="33">
        <f>E21*F20</f>
        <v>170.09999999999997</v>
      </c>
      <c r="G21" s="32"/>
      <c r="H21" s="32"/>
      <c r="I21" s="32"/>
      <c r="J21" s="32"/>
      <c r="K21" s="32"/>
      <c r="L21" s="30"/>
      <c r="M21" s="30"/>
    </row>
    <row r="22" spans="1:13" s="62" customFormat="1" ht="18" x14ac:dyDescent="0.35">
      <c r="A22" s="92"/>
      <c r="B22" s="63"/>
      <c r="C22" s="36" t="s">
        <v>58</v>
      </c>
      <c r="D22" s="37" t="s">
        <v>44</v>
      </c>
      <c r="E22" s="33">
        <v>1.43E-2</v>
      </c>
      <c r="F22" s="33">
        <f>E22*F20</f>
        <v>180.17999999999998</v>
      </c>
      <c r="G22" s="32"/>
      <c r="H22" s="32"/>
      <c r="I22" s="32"/>
      <c r="J22" s="32"/>
      <c r="K22" s="32"/>
      <c r="L22" s="30"/>
      <c r="M22" s="30"/>
    </row>
    <row r="23" spans="1:13" ht="20.25" customHeight="1" x14ac:dyDescent="0.25">
      <c r="A23" s="93"/>
      <c r="B23" s="28"/>
      <c r="C23" s="36" t="s">
        <v>55</v>
      </c>
      <c r="D23" s="37" t="s">
        <v>44</v>
      </c>
      <c r="E23" s="38">
        <v>2.1899999999999999E-2</v>
      </c>
      <c r="F23" s="38">
        <f>E23*F20</f>
        <v>275.93999999999994</v>
      </c>
      <c r="G23" s="30"/>
      <c r="H23" s="30"/>
      <c r="I23" s="30"/>
      <c r="J23" s="30"/>
      <c r="K23" s="30"/>
      <c r="L23" s="30"/>
      <c r="M23" s="30"/>
    </row>
    <row r="24" spans="1:13" ht="20.25" customHeight="1" x14ac:dyDescent="0.25">
      <c r="A24" s="94" t="s">
        <v>63</v>
      </c>
      <c r="B24" s="95"/>
      <c r="C24" s="95"/>
      <c r="D24" s="95"/>
      <c r="E24" s="95"/>
      <c r="F24" s="96"/>
      <c r="G24" s="30"/>
      <c r="H24" s="30"/>
      <c r="I24" s="30"/>
      <c r="J24" s="30"/>
      <c r="K24" s="30"/>
      <c r="L24" s="30"/>
      <c r="M24" s="30"/>
    </row>
    <row r="25" spans="1:13" ht="37.5" customHeight="1" x14ac:dyDescent="0.25">
      <c r="A25" s="91">
        <v>1</v>
      </c>
      <c r="B25" s="47" t="s">
        <v>40</v>
      </c>
      <c r="C25" s="48" t="s">
        <v>46</v>
      </c>
      <c r="D25" s="28" t="s">
        <v>39</v>
      </c>
      <c r="E25" s="49"/>
      <c r="F25" s="49">
        <f>295*1*10</f>
        <v>2950</v>
      </c>
      <c r="G25" s="50"/>
      <c r="H25" s="50"/>
      <c r="I25" s="50"/>
      <c r="J25" s="50"/>
      <c r="K25" s="50"/>
      <c r="L25" s="50"/>
      <c r="M25" s="50"/>
    </row>
    <row r="26" spans="1:13" ht="20.25" customHeight="1" x14ac:dyDescent="0.25">
      <c r="A26" s="92"/>
      <c r="B26" s="34"/>
      <c r="C26" s="36" t="s">
        <v>42</v>
      </c>
      <c r="D26" s="37" t="s">
        <v>41</v>
      </c>
      <c r="E26" s="29">
        <v>2.16E-3</v>
      </c>
      <c r="F26" s="29">
        <f>E26*F25</f>
        <v>6.3719999999999999</v>
      </c>
      <c r="G26" s="30"/>
      <c r="H26" s="30"/>
      <c r="I26" s="30"/>
      <c r="J26" s="30"/>
      <c r="K26" s="30"/>
      <c r="L26" s="30"/>
      <c r="M26" s="30"/>
    </row>
    <row r="27" spans="1:13" ht="20.25" customHeight="1" x14ac:dyDescent="0.25">
      <c r="A27" s="92"/>
      <c r="B27" s="34"/>
      <c r="C27" s="36" t="s">
        <v>43</v>
      </c>
      <c r="D27" s="37" t="s">
        <v>44</v>
      </c>
      <c r="E27" s="29">
        <v>7.8600000000000007E-3</v>
      </c>
      <c r="F27" s="29">
        <f>E27*F25</f>
        <v>23.187000000000001</v>
      </c>
      <c r="G27" s="30"/>
      <c r="H27" s="30"/>
      <c r="I27" s="30"/>
      <c r="J27" s="30"/>
      <c r="K27" s="30"/>
      <c r="L27" s="30"/>
      <c r="M27" s="30"/>
    </row>
    <row r="28" spans="1:13" ht="20.25" customHeight="1" x14ac:dyDescent="0.25">
      <c r="A28" s="93"/>
      <c r="B28" s="34"/>
      <c r="C28" s="36" t="s">
        <v>38</v>
      </c>
      <c r="D28" s="37" t="s">
        <v>37</v>
      </c>
      <c r="E28" s="29">
        <v>4.28E-3</v>
      </c>
      <c r="F28" s="29">
        <f>E28*F25</f>
        <v>12.625999999999999</v>
      </c>
      <c r="G28" s="30"/>
      <c r="H28" s="30"/>
      <c r="I28" s="30"/>
      <c r="J28" s="30"/>
      <c r="K28" s="30"/>
      <c r="L28" s="30"/>
      <c r="M28" s="30"/>
    </row>
    <row r="29" spans="1:13" ht="85.5" x14ac:dyDescent="0.25">
      <c r="A29" s="91">
        <v>5</v>
      </c>
      <c r="B29" s="47" t="s">
        <v>60</v>
      </c>
      <c r="C29" s="51" t="s">
        <v>70</v>
      </c>
      <c r="D29" s="57" t="s">
        <v>53</v>
      </c>
      <c r="E29" s="49"/>
      <c r="F29" s="49">
        <f>295*8*1.5+295*3*1.5</f>
        <v>4867.5</v>
      </c>
      <c r="G29" s="50"/>
      <c r="H29" s="50"/>
      <c r="I29" s="50"/>
      <c r="J29" s="50"/>
      <c r="K29" s="50"/>
      <c r="L29" s="50"/>
      <c r="M29" s="50"/>
    </row>
    <row r="30" spans="1:13" x14ac:dyDescent="0.25">
      <c r="A30" s="92"/>
      <c r="B30" s="39"/>
      <c r="C30" s="36" t="s">
        <v>42</v>
      </c>
      <c r="D30" s="37" t="s">
        <v>41</v>
      </c>
      <c r="E30" s="29">
        <v>1.37E-2</v>
      </c>
      <c r="F30" s="29">
        <f>E30*F29</f>
        <v>66.684750000000008</v>
      </c>
      <c r="G30" s="30"/>
      <c r="H30" s="30"/>
      <c r="I30" s="30"/>
      <c r="J30" s="30"/>
      <c r="K30" s="30"/>
      <c r="L30" s="30"/>
      <c r="M30" s="30"/>
    </row>
    <row r="31" spans="1:13" x14ac:dyDescent="0.25">
      <c r="A31" s="92"/>
      <c r="B31" s="39"/>
      <c r="C31" s="36" t="s">
        <v>55</v>
      </c>
      <c r="D31" s="37" t="s">
        <v>44</v>
      </c>
      <c r="E31" s="38">
        <v>2.4E-2</v>
      </c>
      <c r="F31" s="38">
        <f>E31*F29</f>
        <v>116.82000000000001</v>
      </c>
      <c r="G31" s="30"/>
      <c r="H31" s="30"/>
      <c r="I31" s="30"/>
      <c r="J31" s="30"/>
      <c r="K31" s="30"/>
      <c r="L31" s="30"/>
      <c r="M31" s="30"/>
    </row>
    <row r="32" spans="1:13" x14ac:dyDescent="0.25">
      <c r="A32" s="92"/>
      <c r="B32" s="39"/>
      <c r="C32" s="52" t="s">
        <v>61</v>
      </c>
      <c r="D32" s="37" t="s">
        <v>44</v>
      </c>
      <c r="E32" s="29">
        <v>3.2000000000000003E-4</v>
      </c>
      <c r="F32" s="29">
        <f>E32*F29</f>
        <v>1.5576000000000001</v>
      </c>
      <c r="G32" s="30"/>
      <c r="H32" s="30"/>
      <c r="I32" s="30"/>
      <c r="J32" s="30"/>
      <c r="K32" s="30"/>
      <c r="L32" s="30"/>
      <c r="M32" s="30"/>
    </row>
    <row r="33" spans="1:13" x14ac:dyDescent="0.25">
      <c r="A33" s="92"/>
      <c r="B33" s="39"/>
      <c r="C33" s="52" t="s">
        <v>62</v>
      </c>
      <c r="D33" s="37" t="s">
        <v>44</v>
      </c>
      <c r="E33" s="29">
        <v>3.3E-4</v>
      </c>
      <c r="F33" s="29">
        <f>E33*F29</f>
        <v>1.6062749999999999</v>
      </c>
      <c r="G33" s="30"/>
      <c r="H33" s="30"/>
      <c r="I33" s="30"/>
      <c r="J33" s="30"/>
      <c r="K33" s="30"/>
      <c r="L33" s="30"/>
      <c r="M33" s="30"/>
    </row>
    <row r="34" spans="1:13" x14ac:dyDescent="0.25">
      <c r="A34" s="92"/>
      <c r="B34" s="39"/>
      <c r="C34" s="52" t="s">
        <v>67</v>
      </c>
      <c r="D34" s="37" t="s">
        <v>44</v>
      </c>
      <c r="E34" s="29">
        <v>2.3000000000000001E-4</v>
      </c>
      <c r="F34" s="29">
        <f>E34*F29</f>
        <v>1.1195250000000001</v>
      </c>
      <c r="G34" s="30"/>
      <c r="H34" s="30"/>
      <c r="I34" s="30"/>
      <c r="J34" s="30"/>
      <c r="K34" s="30"/>
      <c r="L34" s="30"/>
      <c r="M34" s="30"/>
    </row>
    <row r="35" spans="1:13" x14ac:dyDescent="0.25">
      <c r="A35" s="92"/>
      <c r="B35" s="39"/>
      <c r="C35" s="52" t="s">
        <v>68</v>
      </c>
      <c r="D35" s="37" t="s">
        <v>44</v>
      </c>
      <c r="E35" s="29">
        <v>4.0999999999999999E-4</v>
      </c>
      <c r="F35" s="29">
        <f>E35*F29</f>
        <v>1.9956749999999999</v>
      </c>
      <c r="G35" s="30"/>
      <c r="H35" s="30"/>
      <c r="I35" s="30"/>
      <c r="J35" s="30"/>
      <c r="K35" s="30"/>
      <c r="L35" s="30"/>
      <c r="M35" s="30"/>
    </row>
    <row r="36" spans="1:13" x14ac:dyDescent="0.25">
      <c r="A36" s="92"/>
      <c r="B36" s="39"/>
      <c r="C36" s="36" t="s">
        <v>64</v>
      </c>
      <c r="D36" s="37" t="s">
        <v>44</v>
      </c>
      <c r="E36" s="29">
        <v>2.3000000000000001E-4</v>
      </c>
      <c r="F36" s="33">
        <f>E36*F29</f>
        <v>1.1195250000000001</v>
      </c>
      <c r="G36" s="32"/>
      <c r="H36" s="32"/>
      <c r="I36" s="32"/>
      <c r="J36" s="32"/>
      <c r="K36" s="32"/>
      <c r="L36" s="30"/>
      <c r="M36" s="30"/>
    </row>
    <row r="37" spans="1:13" x14ac:dyDescent="0.25">
      <c r="A37" s="92"/>
      <c r="B37" s="39"/>
      <c r="C37" s="36" t="s">
        <v>58</v>
      </c>
      <c r="D37" s="37" t="s">
        <v>44</v>
      </c>
      <c r="E37" s="29">
        <v>4.0999999999999999E-4</v>
      </c>
      <c r="F37" s="33">
        <f>E37*F29</f>
        <v>1.9956749999999999</v>
      </c>
      <c r="G37" s="32"/>
      <c r="H37" s="32"/>
      <c r="I37" s="32"/>
      <c r="J37" s="32"/>
      <c r="K37" s="32"/>
      <c r="L37" s="30"/>
      <c r="M37" s="30"/>
    </row>
    <row r="38" spans="1:13" ht="16.5" x14ac:dyDescent="0.25">
      <c r="A38" s="92"/>
      <c r="B38" s="39"/>
      <c r="C38" s="36" t="s">
        <v>65</v>
      </c>
      <c r="D38" s="31" t="s">
        <v>47</v>
      </c>
      <c r="E38" s="33">
        <v>1.01</v>
      </c>
      <c r="F38" s="33">
        <f>E38*F29</f>
        <v>4916.1750000000002</v>
      </c>
      <c r="G38" s="32"/>
      <c r="H38" s="32"/>
      <c r="I38" s="32"/>
      <c r="J38" s="32"/>
      <c r="K38" s="32"/>
      <c r="L38" s="30"/>
      <c r="M38" s="30"/>
    </row>
    <row r="39" spans="1:13" ht="16.5" x14ac:dyDescent="0.25">
      <c r="A39" s="92"/>
      <c r="B39" s="39"/>
      <c r="C39" s="36" t="s">
        <v>66</v>
      </c>
      <c r="D39" s="31" t="s">
        <v>47</v>
      </c>
      <c r="E39" s="33">
        <v>0.3</v>
      </c>
      <c r="F39" s="33">
        <f>E39*F29</f>
        <v>1460.25</v>
      </c>
      <c r="G39" s="32"/>
      <c r="H39" s="32"/>
      <c r="I39" s="32"/>
      <c r="J39" s="32"/>
      <c r="K39" s="32"/>
      <c r="L39" s="30"/>
      <c r="M39" s="30"/>
    </row>
    <row r="40" spans="1:13" x14ac:dyDescent="0.25">
      <c r="A40" s="93"/>
      <c r="B40" s="39"/>
      <c r="C40" s="36" t="s">
        <v>69</v>
      </c>
      <c r="D40" s="31" t="s">
        <v>51</v>
      </c>
      <c r="E40" s="33"/>
      <c r="F40" s="33">
        <f>F38*2.4</f>
        <v>11798.82</v>
      </c>
      <c r="G40" s="32"/>
      <c r="H40" s="32"/>
      <c r="I40" s="32"/>
      <c r="J40" s="32"/>
      <c r="K40" s="32"/>
      <c r="L40" s="30"/>
      <c r="M40" s="30"/>
    </row>
    <row r="41" spans="1:13" x14ac:dyDescent="0.25">
      <c r="A41" s="66"/>
      <c r="B41" s="67"/>
      <c r="C41" s="44" t="s">
        <v>29</v>
      </c>
      <c r="D41" s="68"/>
      <c r="E41" s="69"/>
      <c r="F41" s="69"/>
      <c r="G41" s="70"/>
      <c r="H41" s="71"/>
      <c r="I41" s="71"/>
      <c r="J41" s="71"/>
      <c r="K41" s="71"/>
      <c r="L41" s="71"/>
      <c r="M41" s="71"/>
    </row>
    <row r="42" spans="1:13" x14ac:dyDescent="0.25">
      <c r="A42" s="66"/>
      <c r="B42" s="67"/>
      <c r="C42" s="44" t="s">
        <v>33</v>
      </c>
      <c r="D42" s="72">
        <v>0.1</v>
      </c>
      <c r="E42" s="73"/>
      <c r="F42" s="70"/>
      <c r="G42" s="70"/>
      <c r="H42" s="71"/>
      <c r="I42" s="71"/>
      <c r="J42" s="71"/>
      <c r="K42" s="71"/>
      <c r="L42" s="71"/>
      <c r="M42" s="71"/>
    </row>
    <row r="43" spans="1:13" x14ac:dyDescent="0.25">
      <c r="A43" s="66"/>
      <c r="B43" s="66"/>
      <c r="C43" s="44" t="s">
        <v>29</v>
      </c>
      <c r="D43" s="44"/>
      <c r="E43" s="73"/>
      <c r="F43" s="70"/>
      <c r="G43" s="70"/>
      <c r="H43" s="71"/>
      <c r="I43" s="71"/>
      <c r="J43" s="71"/>
      <c r="K43" s="71"/>
      <c r="L43" s="71"/>
      <c r="M43" s="71"/>
    </row>
    <row r="44" spans="1:13" x14ac:dyDescent="0.25">
      <c r="A44" s="66"/>
      <c r="B44" s="66"/>
      <c r="C44" s="44" t="s">
        <v>34</v>
      </c>
      <c r="D44" s="72">
        <v>0.08</v>
      </c>
      <c r="E44" s="73"/>
      <c r="F44" s="70"/>
      <c r="G44" s="70"/>
      <c r="H44" s="71"/>
      <c r="I44" s="71"/>
      <c r="J44" s="71"/>
      <c r="K44" s="71"/>
      <c r="L44" s="71"/>
      <c r="M44" s="71"/>
    </row>
    <row r="45" spans="1:13" x14ac:dyDescent="0.25">
      <c r="A45" s="66"/>
      <c r="B45" s="66"/>
      <c r="C45" s="44" t="s">
        <v>35</v>
      </c>
      <c r="D45" s="68"/>
      <c r="E45" s="73"/>
      <c r="F45" s="73"/>
      <c r="G45" s="73"/>
      <c r="H45" s="71"/>
      <c r="I45" s="71"/>
      <c r="J45" s="71"/>
      <c r="K45" s="71"/>
      <c r="L45" s="71"/>
      <c r="M45" s="71"/>
    </row>
    <row r="47" spans="1:13" x14ac:dyDescent="0.25">
      <c r="C47" s="16"/>
      <c r="D47" s="16"/>
      <c r="E47" s="16"/>
      <c r="F47" s="74"/>
    </row>
    <row r="48" spans="1:13" x14ac:dyDescent="0.25">
      <c r="C48" s="16"/>
      <c r="D48" s="16"/>
      <c r="E48" s="16"/>
      <c r="F48" s="74"/>
    </row>
    <row r="51" spans="3:12" x14ac:dyDescent="0.25">
      <c r="C51" s="79"/>
      <c r="D51" s="79"/>
      <c r="E51" s="79"/>
      <c r="F51" s="79"/>
      <c r="G51" s="79"/>
      <c r="H51" s="79"/>
      <c r="I51" s="79"/>
      <c r="J51" s="79"/>
      <c r="K51" s="79"/>
      <c r="L51" s="79"/>
    </row>
  </sheetData>
  <mergeCells count="25">
    <mergeCell ref="A25:A28"/>
    <mergeCell ref="A29:A40"/>
    <mergeCell ref="A9:F9"/>
    <mergeCell ref="A10:A13"/>
    <mergeCell ref="A17:A19"/>
    <mergeCell ref="B1:C1"/>
    <mergeCell ref="C51:L51"/>
    <mergeCell ref="A2:M2"/>
    <mergeCell ref="A3:M3"/>
    <mergeCell ref="A4:E4"/>
    <mergeCell ref="L4:M4"/>
    <mergeCell ref="A5:E5"/>
    <mergeCell ref="G5:L5"/>
    <mergeCell ref="A14:A16"/>
    <mergeCell ref="A6:A7"/>
    <mergeCell ref="B6:B7"/>
    <mergeCell ref="C6:C7"/>
    <mergeCell ref="D6:D7"/>
    <mergeCell ref="A20:A23"/>
    <mergeCell ref="A24:F24"/>
    <mergeCell ref="I6:J6"/>
    <mergeCell ref="K6:L6"/>
    <mergeCell ref="M6:M7"/>
    <mergeCell ref="E6:F6"/>
    <mergeCell ref="G6:H6"/>
  </mergeCells>
  <conditionalFormatting sqref="C20:F21 E22:F22">
    <cfRule type="cellIs" dxfId="12" priority="13" stopIfTrue="1" operator="equal">
      <formula>0</formula>
    </cfRule>
  </conditionalFormatting>
  <conditionalFormatting sqref="E20:M20 E21:J22">
    <cfRule type="cellIs" dxfId="11" priority="12" stopIfTrue="1" operator="equal">
      <formula>8223.307275</formula>
    </cfRule>
  </conditionalFormatting>
  <conditionalFormatting sqref="F36">
    <cfRule type="cellIs" dxfId="10" priority="11" stopIfTrue="1" operator="equal">
      <formula>0</formula>
    </cfRule>
  </conditionalFormatting>
  <conditionalFormatting sqref="F36:J36">
    <cfRule type="cellIs" dxfId="9" priority="10" stopIfTrue="1" operator="equal">
      <formula>8223.307275</formula>
    </cfRule>
  </conditionalFormatting>
  <conditionalFormatting sqref="E38:F40 F37">
    <cfRule type="cellIs" dxfId="8" priority="9" stopIfTrue="1" operator="equal">
      <formula>0</formula>
    </cfRule>
  </conditionalFormatting>
  <conditionalFormatting sqref="E38:J40 F37:J37">
    <cfRule type="cellIs" dxfId="7" priority="8" stopIfTrue="1" operator="equal">
      <formula>8223.307275</formula>
    </cfRule>
  </conditionalFormatting>
  <conditionalFormatting sqref="D38">
    <cfRule type="cellIs" dxfId="6" priority="7" stopIfTrue="1" operator="equal">
      <formula>0</formula>
    </cfRule>
  </conditionalFormatting>
  <conditionalFormatting sqref="D39:D40">
    <cfRule type="cellIs" dxfId="5" priority="6" stopIfTrue="1" operator="equal">
      <formula>0</formula>
    </cfRule>
  </conditionalFormatting>
  <conditionalFormatting sqref="D29">
    <cfRule type="cellIs" dxfId="4" priority="5" stopIfTrue="1" operator="equal">
      <formula>0</formula>
    </cfRule>
  </conditionalFormatting>
  <conditionalFormatting sqref="K21:K22">
    <cfRule type="cellIs" dxfId="3" priority="4" stopIfTrue="1" operator="equal">
      <formula>8223.307275</formula>
    </cfRule>
  </conditionalFormatting>
  <conditionalFormatting sqref="K38:K40">
    <cfRule type="cellIs" dxfId="2" priority="3" stopIfTrue="1" operator="equal">
      <formula>8223.307275</formula>
    </cfRule>
  </conditionalFormatting>
  <conditionalFormatting sqref="K36">
    <cfRule type="cellIs" dxfId="1" priority="2" stopIfTrue="1" operator="equal">
      <formula>8223.307275</formula>
    </cfRule>
  </conditionalFormatting>
  <conditionalFormatting sqref="K37">
    <cfRule type="cellIs" dxfId="0" priority="1" stopIfTrue="1" operator="equal">
      <formula>8223.307275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დანართი 1</vt:lpstr>
      <vt:lpstr>დანართი 1-1</vt:lpstr>
      <vt:lpstr>დანართი 1-2</vt:lpstr>
      <vt:lpstr>დანართი 1-3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 babunashvili</dc:creator>
  <cp:lastModifiedBy>Soso Liparteliani</cp:lastModifiedBy>
  <cp:lastPrinted>2020-10-06T09:26:29Z</cp:lastPrinted>
  <dcterms:created xsi:type="dcterms:W3CDTF">2015-06-05T18:19:34Z</dcterms:created>
  <dcterms:modified xsi:type="dcterms:W3CDTF">2020-10-06T09:27:37Z</dcterms:modified>
</cp:coreProperties>
</file>