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785"/>
  </bookViews>
  <sheets>
    <sheet name="კრებსითი" sheetId="4" r:id="rId1"/>
    <sheet name="4" sheetId="1" r:id="rId2"/>
    <sheet name="5" sheetId="12" r:id="rId3"/>
  </sheets>
  <definedNames>
    <definedName name="_xlnm.Print_Area" localSheetId="1">'4'!$A$1:$M$30</definedName>
    <definedName name="_xlnm.Print_Area" localSheetId="2">'5'!$A$1:$M$27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2" l="1"/>
  <c r="C24" i="12"/>
  <c r="F10" i="12"/>
  <c r="F8" i="12"/>
  <c r="F7" i="12"/>
  <c r="F6" i="12"/>
  <c r="A1" i="12"/>
  <c r="A2" i="12"/>
  <c r="F16" i="1"/>
  <c r="F5" i="1"/>
  <c r="A2" i="1"/>
  <c r="F9" i="12" l="1"/>
  <c r="F10" i="1" l="1"/>
  <c r="F14" i="1"/>
  <c r="F23" i="1"/>
  <c r="F12" i="1" l="1"/>
  <c r="F11" i="1"/>
  <c r="F20" i="1" l="1"/>
  <c r="F18" i="1"/>
  <c r="F17" i="1"/>
  <c r="N5" i="1"/>
  <c r="F9" i="1" l="1"/>
  <c r="F7" i="1"/>
  <c r="F6" i="1"/>
</calcChain>
</file>

<file path=xl/sharedStrings.xml><?xml version="1.0" encoding="utf-8"?>
<sst xmlns="http://schemas.openxmlformats.org/spreadsheetml/2006/main" count="125" uniqueCount="61">
  <si>
    <t>1-12-6</t>
  </si>
  <si>
    <t>მ³</t>
  </si>
  <si>
    <t>შრომის დანახარჯი</t>
  </si>
  <si>
    <t>კაც/სთ</t>
  </si>
  <si>
    <t>ექსკავატორი ჩამჩის ტევადობით 0.25 მ³</t>
  </si>
  <si>
    <t>მანქ/სთ</t>
  </si>
  <si>
    <t xml:space="preserve">1-80-3      </t>
  </si>
  <si>
    <t>იგივე ხელით მექანიზმებისათვის მიუდგომელ ადგილებში</t>
  </si>
  <si>
    <t>სანიაღვრე ღარის მოსაწყობად ქვაბულის დამუშავება ექსკ. V-0.25 მ³ გატანით (III კატ.)</t>
  </si>
  <si>
    <t>N</t>
  </si>
  <si>
    <t>შიფრი</t>
  </si>
  <si>
    <t>სამუშაოების ჩამონათვალი</t>
  </si>
  <si>
    <t>განზომილება</t>
  </si>
  <si>
    <t>რაოდენობა</t>
  </si>
  <si>
    <t>მასალა</t>
  </si>
  <si>
    <t>ხელფასი</t>
  </si>
  <si>
    <t>მანქანა-მექან.</t>
  </si>
  <si>
    <t>ჯამი</t>
  </si>
  <si>
    <t>ნორმით</t>
  </si>
  <si>
    <t>ფაქტ.</t>
  </si>
  <si>
    <t>ერთ. ფასი</t>
  </si>
  <si>
    <t>7-25-6</t>
  </si>
  <si>
    <t>ასაკრები რკინაბეტონის ღარის მოწყობა, ერთმაგი არმირებით, ზომით 0.4X0.4X1მ, კედლის სისქე - 10სმ</t>
  </si>
  <si>
    <t>გრძ.მ</t>
  </si>
  <si>
    <t>შრომის დანახარჯები</t>
  </si>
  <si>
    <t>ამწე 6.3ტ</t>
  </si>
  <si>
    <t>სხვა მანქანები</t>
  </si>
  <si>
    <t>ლარი</t>
  </si>
  <si>
    <t>რკინაბეტონის ანაკრები ღარი 40X40X10</t>
  </si>
  <si>
    <t>ც</t>
  </si>
  <si>
    <t>სხვა მასალები</t>
  </si>
  <si>
    <t>1-84-4</t>
  </si>
  <si>
    <r>
      <t>მ</t>
    </r>
    <r>
      <rPr>
        <vertAlign val="superscript"/>
        <sz val="11"/>
        <color theme="1"/>
        <rFont val="AcadNusx"/>
      </rPr>
      <t>3</t>
    </r>
  </si>
  <si>
    <t>სრფ</t>
  </si>
  <si>
    <t>ტ</t>
  </si>
  <si>
    <t>8-3-2</t>
  </si>
  <si>
    <r>
      <t>მ</t>
    </r>
    <r>
      <rPr>
        <b/>
        <sz val="11"/>
        <rFont val="Calibri"/>
        <family val="2"/>
      </rPr>
      <t>³</t>
    </r>
  </si>
  <si>
    <t>მანქანები</t>
  </si>
  <si>
    <t>მ/ს</t>
  </si>
  <si>
    <t>ქვიშა-ხრეშოვანი ნარევი</t>
  </si>
  <si>
    <r>
      <t>მ</t>
    </r>
    <r>
      <rPr>
        <sz val="11"/>
        <rFont val="Calibri"/>
        <family val="2"/>
      </rPr>
      <t>³</t>
    </r>
  </si>
  <si>
    <t>პრ</t>
  </si>
  <si>
    <t xml:space="preserve"> ქვიშა-ხრეშოვანის ტრანსპორტირება 10კმ</t>
  </si>
  <si>
    <t>სხვა მასალა</t>
  </si>
  <si>
    <t>ზედნადები ხარჯები</t>
  </si>
  <si>
    <t>გეგმიური დაგროვება</t>
  </si>
  <si>
    <t>გაუთვალისწინებელი ხარჯები</t>
  </si>
  <si>
    <t>დღგ</t>
  </si>
  <si>
    <t>ყველა თავების ჯამი</t>
  </si>
  <si>
    <t>არხზე რკ/ბეტონის ფილის მოწყობა</t>
  </si>
  <si>
    <t>დასახელება</t>
  </si>
  <si>
    <t>შრომითი რესურსი</t>
  </si>
  <si>
    <t>ბულდოზერი 79 კვტ</t>
  </si>
  <si>
    <t>სანიაღვრე არხების გვერდების შევსება ინერტული მასალით</t>
  </si>
  <si>
    <t xml:space="preserve">სანიაღვრე არხის საფუძვლის  მოწყობა   ქვიშა-ხრეშოვანი ნარევით    სისქით 10სმ. </t>
  </si>
  <si>
    <t>ჩოხატაურის მუნიციპალიტეტში სტიქიის შედეგად დაზიანებული ობიექტების აღდგენის სამუშაოების
საპროექტო-სახარჯთაღრიცხვო დოკუმენტაცია</t>
  </si>
  <si>
    <t>დამკვეთის მითითებით გზის მოშანდაკება და დახრეშვა ქვიშა-ხრეშით</t>
  </si>
  <si>
    <t>დაბა ჩოხატაურში რუსთაველისა და აღმაშენებლის ქუჩის კვეთაზე ბეტონის სანიაღვრე არხის მოწყობა</t>
  </si>
  <si>
    <t>ფრაქციული ღორღის ტრანსპორტირება</t>
  </si>
  <si>
    <t>ფრაქციული ღორღი 0-40</t>
  </si>
  <si>
    <t>სოფელ დაბლაციხე-ფარცხმის საზღვრზე გზის სავალი ნაწილის რეაბილიტაციის სამუშაოები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</si>
</sst>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name val="Sylfaen"/>
      <family val="1"/>
    </font>
    <font>
      <sz val="10"/>
      <name val="Arial Cyr"/>
      <charset val="204"/>
    </font>
    <font>
      <b/>
      <sz val="11"/>
      <name val="Sylfaen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color indexed="8"/>
      <name val="Sylfae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charset val="204"/>
    </font>
    <font>
      <b/>
      <sz val="11"/>
      <color theme="1"/>
      <name val="AcadNusx"/>
    </font>
    <font>
      <sz val="11"/>
      <color theme="1"/>
      <name val="AcadNusx"/>
    </font>
    <font>
      <vertAlign val="superscript"/>
      <sz val="11"/>
      <color theme="1"/>
      <name val="AcadNusx"/>
    </font>
    <font>
      <sz val="11"/>
      <name val="AcadNusx"/>
    </font>
    <font>
      <sz val="11"/>
      <name val="Sylfaen"/>
      <family val="1"/>
      <charset val="204"/>
    </font>
    <font>
      <b/>
      <sz val="11"/>
      <name val="Sylfaen"/>
      <family val="1"/>
      <charset val="204"/>
    </font>
    <font>
      <b/>
      <sz val="11"/>
      <name val="Calibri"/>
      <family val="2"/>
    </font>
    <font>
      <sz val="11"/>
      <name val="Calibri"/>
      <family val="2"/>
    </font>
    <font>
      <b/>
      <sz val="14"/>
      <color theme="1"/>
      <name val="Calibri"/>
      <family val="2"/>
      <scheme val="minor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6" fillId="0" borderId="0"/>
    <xf numFmtId="0" fontId="20" fillId="0" borderId="0"/>
    <xf numFmtId="0" fontId="20" fillId="0" borderId="0"/>
  </cellStyleXfs>
  <cellXfs count="93">
    <xf numFmtId="0" fontId="0" fillId="0" borderId="0" xfId="0"/>
    <xf numFmtId="0" fontId="1" fillId="0" borderId="1" xfId="0" applyFont="1" applyBorder="1" applyAlignment="1">
      <alignment horizontal="center" vertical="center"/>
    </xf>
    <xf numFmtId="2" fontId="4" fillId="0" borderId="1" xfId="2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horizontal="right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right" vertical="center" wrapText="1"/>
    </xf>
    <xf numFmtId="0" fontId="16" fillId="0" borderId="1" xfId="0" applyNumberFormat="1" applyFont="1" applyFill="1" applyBorder="1" applyAlignment="1">
      <alignment horizontal="left" vertical="center" wrapText="1"/>
    </xf>
    <xf numFmtId="0" fontId="15" fillId="0" borderId="1" xfId="0" applyNumberFormat="1" applyFont="1" applyFill="1" applyBorder="1" applyAlignment="1">
      <alignment horizontal="left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9" fillId="0" borderId="0" xfId="0" applyFont="1" applyFill="1" applyAlignment="1">
      <alignment horizontal="center" vertical="center" wrapText="1"/>
    </xf>
    <xf numFmtId="0" fontId="3" fillId="0" borderId="1" xfId="2" applyFont="1" applyFill="1" applyBorder="1" applyAlignment="1">
      <alignment vertical="center"/>
    </xf>
    <xf numFmtId="0" fontId="11" fillId="0" borderId="1" xfId="0" applyFont="1" applyFill="1" applyBorder="1" applyAlignment="1">
      <alignment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 wrapText="1"/>
    </xf>
    <xf numFmtId="2" fontId="4" fillId="0" borderId="1" xfId="2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1" xfId="0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0" fillId="0" borderId="0" xfId="0" applyAlignment="1">
      <alignment horizontal="center"/>
    </xf>
    <xf numFmtId="0" fontId="10" fillId="0" borderId="1" xfId="0" applyFont="1" applyFill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3" fillId="0" borderId="1" xfId="2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left" vertical="center"/>
    </xf>
    <xf numFmtId="9" fontId="3" fillId="0" borderId="1" xfId="0" applyNumberFormat="1" applyFont="1" applyFill="1" applyBorder="1" applyAlignment="1">
      <alignment horizontal="center" vertical="center"/>
    </xf>
    <xf numFmtId="2" fontId="0" fillId="0" borderId="1" xfId="0" applyNumberFormat="1" applyFill="1" applyBorder="1"/>
    <xf numFmtId="0" fontId="3" fillId="0" borderId="1" xfId="0" applyFont="1" applyFill="1" applyBorder="1" applyAlignment="1">
      <alignment horizontal="center" vertical="center"/>
    </xf>
    <xf numFmtId="9" fontId="3" fillId="0" borderId="1" xfId="2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/>
    </xf>
    <xf numFmtId="49" fontId="1" fillId="0" borderId="4" xfId="1" applyNumberFormat="1" applyFont="1" applyFill="1" applyBorder="1" applyAlignment="1">
      <alignment horizontal="center" vertical="top" wrapText="1"/>
    </xf>
    <xf numFmtId="2" fontId="8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0" borderId="1" xfId="2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 wrapText="1"/>
    </xf>
    <xf numFmtId="2" fontId="4" fillId="0" borderId="4" xfId="2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2" fontId="4" fillId="0" borderId="1" xfId="0" applyNumberFormat="1" applyFont="1" applyFill="1" applyBorder="1" applyAlignment="1">
      <alignment horizontal="center" wrapText="1"/>
    </xf>
    <xf numFmtId="0" fontId="4" fillId="0" borderId="1" xfId="0" applyNumberFormat="1" applyFont="1" applyFill="1" applyBorder="1" applyAlignment="1">
      <alignment horizontal="center" wrapText="1"/>
    </xf>
    <xf numFmtId="0" fontId="5" fillId="0" borderId="1" xfId="0" applyNumberFormat="1" applyFont="1" applyFill="1" applyBorder="1" applyAlignment="1">
      <alignment horizontal="center" wrapText="1"/>
    </xf>
    <xf numFmtId="0" fontId="0" fillId="0" borderId="1" xfId="0" applyNumberFormat="1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2" fontId="4" fillId="0" borderId="4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/>
    </xf>
    <xf numFmtId="2" fontId="4" fillId="0" borderId="1" xfId="2" applyNumberFormat="1" applyFont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2" fontId="0" fillId="0" borderId="0" xfId="0" applyNumberFormat="1" applyFill="1"/>
    <xf numFmtId="0" fontId="10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wrapText="1"/>
    </xf>
    <xf numFmtId="0" fontId="19" fillId="0" borderId="6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/>
    </xf>
    <xf numFmtId="49" fontId="1" fillId="0" borderId="1" xfId="1" applyNumberFormat="1" applyFont="1" applyFill="1" applyBorder="1" applyAlignment="1">
      <alignment horizontal="center" vertical="top" wrapText="1"/>
    </xf>
    <xf numFmtId="0" fontId="15" fillId="0" borderId="1" xfId="0" applyNumberFormat="1" applyFont="1" applyFill="1" applyBorder="1" applyAlignment="1">
      <alignment horizontal="center" vertical="top" wrapText="1"/>
    </xf>
    <xf numFmtId="49" fontId="15" fillId="0" borderId="1" xfId="0" applyNumberFormat="1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49" fontId="1" fillId="0" borderId="4" xfId="1" applyNumberFormat="1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/>
    </xf>
    <xf numFmtId="0" fontId="1" fillId="0" borderId="1" xfId="2" applyFont="1" applyFill="1" applyBorder="1" applyAlignment="1">
      <alignment horizontal="center" vertical="center"/>
    </xf>
    <xf numFmtId="0" fontId="3" fillId="0" borderId="4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top" wrapText="1"/>
    </xf>
    <xf numFmtId="0" fontId="19" fillId="0" borderId="0" xfId="0" applyFont="1" applyFill="1" applyBorder="1" applyAlignment="1">
      <alignment horizontal="center" vertical="center" wrapText="1"/>
    </xf>
    <xf numFmtId="2" fontId="3" fillId="0" borderId="4" xfId="2" applyNumberFormat="1" applyFont="1" applyFill="1" applyBorder="1" applyAlignment="1">
      <alignment horizontal="center" vertical="center" wrapText="1"/>
    </xf>
    <xf numFmtId="2" fontId="3" fillId="0" borderId="7" xfId="2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top" wrapText="1"/>
    </xf>
  </cellXfs>
  <cellStyles count="5">
    <cellStyle name="Normal" xfId="0" builtinId="0"/>
    <cellStyle name="Normal 2" xfId="2"/>
    <cellStyle name="Обычный 2" xfId="3"/>
    <cellStyle name="Обычный_დემონტაჟი" xfId="1"/>
    <cellStyle name="ჩვეულებრივი 2" xfId="4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zoomScale="85" zoomScaleNormal="85" workbookViewId="0">
      <selection activeCell="B10" sqref="B10:B11"/>
    </sheetView>
  </sheetViews>
  <sheetFormatPr defaultRowHeight="15" x14ac:dyDescent="0.25"/>
  <cols>
    <col min="1" max="1" width="5.28515625" customWidth="1"/>
    <col min="2" max="2" width="101" customWidth="1"/>
    <col min="3" max="3" width="16.5703125" style="28" customWidth="1"/>
  </cols>
  <sheetData>
    <row r="1" spans="1:3" ht="69.75" customHeight="1" x14ac:dyDescent="0.25">
      <c r="A1" s="72" t="s">
        <v>55</v>
      </c>
      <c r="B1" s="72"/>
      <c r="C1" s="72"/>
    </row>
    <row r="2" spans="1:3" ht="20.25" customHeight="1" x14ac:dyDescent="0.25">
      <c r="A2" s="12" t="s">
        <v>9</v>
      </c>
      <c r="B2" s="11" t="s">
        <v>50</v>
      </c>
      <c r="C2" s="11" t="s">
        <v>17</v>
      </c>
    </row>
    <row r="3" spans="1:3" ht="30" x14ac:dyDescent="0.25">
      <c r="A3" s="12">
        <v>4</v>
      </c>
      <c r="B3" s="71" t="s">
        <v>57</v>
      </c>
      <c r="C3" s="67"/>
    </row>
    <row r="4" spans="1:3" x14ac:dyDescent="0.25">
      <c r="A4" s="12">
        <v>5</v>
      </c>
      <c r="B4" s="71" t="s">
        <v>60</v>
      </c>
      <c r="C4" s="67"/>
    </row>
    <row r="5" spans="1:3" x14ac:dyDescent="0.25">
      <c r="A5" s="11"/>
      <c r="B5" s="41" t="s">
        <v>17</v>
      </c>
      <c r="C5" s="47"/>
    </row>
  </sheetData>
  <mergeCells count="1">
    <mergeCell ref="A1:C1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view="pageBreakPreview" topLeftCell="A16" zoomScale="96" zoomScaleNormal="80" zoomScaleSheetLayoutView="96" workbookViewId="0">
      <selection activeCell="F28" sqref="F28"/>
    </sheetView>
  </sheetViews>
  <sheetFormatPr defaultRowHeight="15" x14ac:dyDescent="0.25"/>
  <cols>
    <col min="1" max="1" width="6.140625" style="10" customWidth="1"/>
    <col min="2" max="2" width="9.140625" style="10"/>
    <col min="3" max="3" width="53.140625" style="10" customWidth="1"/>
    <col min="4" max="12" width="9.140625" style="10"/>
    <col min="13" max="13" width="14.7109375" style="10" bestFit="1" customWidth="1"/>
    <col min="14" max="16384" width="9.140625" style="10"/>
  </cols>
  <sheetData>
    <row r="1" spans="1:14" ht="64.5" customHeight="1" x14ac:dyDescent="0.25">
      <c r="A1" s="89" t="s">
        <v>55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</row>
    <row r="2" spans="1:14" s="14" customFormat="1" ht="75" customHeight="1" x14ac:dyDescent="0.25">
      <c r="A2" s="80" t="str">
        <f>+კრებსითი!B3</f>
        <v>დაბა ჩოხატაურში რუსთაველისა და აღმაშენებლის ქუჩის კვეთაზე ბეტონის სანიაღვრე არხის მოწყობა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</row>
    <row r="3" spans="1:14" s="14" customFormat="1" ht="38.25" customHeight="1" x14ac:dyDescent="0.25">
      <c r="A3" s="81" t="s">
        <v>9</v>
      </c>
      <c r="B3" s="81" t="s">
        <v>10</v>
      </c>
      <c r="C3" s="81" t="s">
        <v>11</v>
      </c>
      <c r="D3" s="81" t="s">
        <v>12</v>
      </c>
      <c r="E3" s="81" t="s">
        <v>13</v>
      </c>
      <c r="F3" s="81"/>
      <c r="G3" s="81" t="s">
        <v>14</v>
      </c>
      <c r="H3" s="81"/>
      <c r="I3" s="81" t="s">
        <v>15</v>
      </c>
      <c r="J3" s="81"/>
      <c r="K3" s="15" t="s">
        <v>16</v>
      </c>
      <c r="L3" s="15"/>
      <c r="M3" s="81" t="s">
        <v>17</v>
      </c>
    </row>
    <row r="4" spans="1:14" s="14" customFormat="1" ht="38.25" customHeight="1" x14ac:dyDescent="0.25">
      <c r="A4" s="82"/>
      <c r="B4" s="81"/>
      <c r="C4" s="83"/>
      <c r="D4" s="83"/>
      <c r="E4" s="32" t="s">
        <v>18</v>
      </c>
      <c r="F4" s="33" t="s">
        <v>19</v>
      </c>
      <c r="G4" s="32" t="s">
        <v>20</v>
      </c>
      <c r="H4" s="33" t="s">
        <v>17</v>
      </c>
      <c r="I4" s="32" t="s">
        <v>20</v>
      </c>
      <c r="J4" s="33" t="s">
        <v>17</v>
      </c>
      <c r="K4" s="32" t="s">
        <v>20</v>
      </c>
      <c r="L4" s="33" t="s">
        <v>17</v>
      </c>
      <c r="M4" s="83"/>
    </row>
    <row r="5" spans="1:14" ht="71.25" customHeight="1" x14ac:dyDescent="0.25">
      <c r="A5" s="73">
        <v>1</v>
      </c>
      <c r="B5" s="74" t="s">
        <v>0</v>
      </c>
      <c r="C5" s="13" t="s">
        <v>8</v>
      </c>
      <c r="D5" s="20" t="s">
        <v>1</v>
      </c>
      <c r="E5" s="56"/>
      <c r="F5" s="57">
        <f>+F15*0.8*0.7</f>
        <v>39.199999999999996</v>
      </c>
      <c r="G5" s="48"/>
      <c r="H5" s="49"/>
      <c r="I5" s="48"/>
      <c r="J5" s="49"/>
      <c r="K5" s="48"/>
      <c r="L5" s="49"/>
      <c r="M5" s="49"/>
      <c r="N5" s="10">
        <f>212*0.6*0.8</f>
        <v>101.75999999999999</v>
      </c>
    </row>
    <row r="6" spans="1:14" x14ac:dyDescent="0.25">
      <c r="A6" s="73"/>
      <c r="B6" s="74"/>
      <c r="C6" s="19" t="s">
        <v>2</v>
      </c>
      <c r="D6" s="20" t="s">
        <v>3</v>
      </c>
      <c r="E6" s="58">
        <v>1.54E-2</v>
      </c>
      <c r="F6" s="59">
        <f>F5*E6</f>
        <v>0.60367999999999999</v>
      </c>
      <c r="G6" s="50"/>
      <c r="H6" s="49"/>
      <c r="I6" s="50"/>
      <c r="J6" s="49"/>
      <c r="K6" s="50"/>
      <c r="L6" s="49"/>
      <c r="M6" s="49"/>
    </row>
    <row r="7" spans="1:14" x14ac:dyDescent="0.25">
      <c r="A7" s="73"/>
      <c r="B7" s="74"/>
      <c r="C7" s="19" t="s">
        <v>4</v>
      </c>
      <c r="D7" s="20" t="s">
        <v>5</v>
      </c>
      <c r="E7" s="58">
        <v>7.2599999999999998E-2</v>
      </c>
      <c r="F7" s="59">
        <f>F5*E7</f>
        <v>2.8459199999999996</v>
      </c>
      <c r="G7" s="50"/>
      <c r="H7" s="49"/>
      <c r="I7" s="50"/>
      <c r="J7" s="49"/>
      <c r="K7" s="50"/>
      <c r="L7" s="49"/>
      <c r="M7" s="49"/>
    </row>
    <row r="8" spans="1:14" ht="30" x14ac:dyDescent="0.25">
      <c r="A8" s="73">
        <v>2</v>
      </c>
      <c r="B8" s="74" t="s">
        <v>6</v>
      </c>
      <c r="C8" s="13" t="s">
        <v>7</v>
      </c>
      <c r="D8" s="20" t="s">
        <v>1</v>
      </c>
      <c r="E8" s="58"/>
      <c r="F8" s="57">
        <v>10</v>
      </c>
      <c r="G8" s="50"/>
      <c r="H8" s="49"/>
      <c r="I8" s="50"/>
      <c r="J8" s="49"/>
      <c r="K8" s="50"/>
      <c r="L8" s="49"/>
      <c r="M8" s="49"/>
    </row>
    <row r="9" spans="1:14" x14ac:dyDescent="0.25">
      <c r="A9" s="73"/>
      <c r="B9" s="74"/>
      <c r="C9" s="19" t="s">
        <v>2</v>
      </c>
      <c r="D9" s="23" t="s">
        <v>3</v>
      </c>
      <c r="E9" s="58">
        <v>2.06</v>
      </c>
      <c r="F9" s="59">
        <f>F8*E9</f>
        <v>20.6</v>
      </c>
      <c r="G9" s="50"/>
      <c r="H9" s="49"/>
      <c r="I9" s="50"/>
      <c r="J9" s="49"/>
      <c r="K9" s="50"/>
      <c r="L9" s="49"/>
      <c r="M9" s="49"/>
    </row>
    <row r="10" spans="1:14" ht="51" customHeight="1" x14ac:dyDescent="0.25">
      <c r="A10" s="75">
        <v>6</v>
      </c>
      <c r="B10" s="76" t="s">
        <v>35</v>
      </c>
      <c r="C10" s="7" t="s">
        <v>54</v>
      </c>
      <c r="D10" s="5" t="s">
        <v>36</v>
      </c>
      <c r="E10" s="60"/>
      <c r="F10" s="61">
        <f>+F15*0.8*0.1</f>
        <v>5.6000000000000005</v>
      </c>
      <c r="G10" s="50"/>
      <c r="H10" s="50"/>
      <c r="I10" s="50"/>
      <c r="J10" s="50"/>
      <c r="K10" s="50"/>
      <c r="L10" s="50"/>
      <c r="M10" s="50"/>
    </row>
    <row r="11" spans="1:14" x14ac:dyDescent="0.25">
      <c r="A11" s="75"/>
      <c r="B11" s="76"/>
      <c r="C11" s="8" t="s">
        <v>24</v>
      </c>
      <c r="D11" s="9" t="s">
        <v>3</v>
      </c>
      <c r="E11" s="60">
        <v>0.89</v>
      </c>
      <c r="F11" s="60">
        <f>F10*E11</f>
        <v>4.9840000000000009</v>
      </c>
      <c r="G11" s="50"/>
      <c r="H11" s="50"/>
      <c r="I11" s="50"/>
      <c r="J11" s="50"/>
      <c r="K11" s="50"/>
      <c r="L11" s="50"/>
      <c r="M11" s="50"/>
    </row>
    <row r="12" spans="1:14" x14ac:dyDescent="0.25">
      <c r="A12" s="75"/>
      <c r="B12" s="76"/>
      <c r="C12" s="8" t="s">
        <v>37</v>
      </c>
      <c r="D12" s="9" t="s">
        <v>38</v>
      </c>
      <c r="E12" s="60">
        <v>0.37</v>
      </c>
      <c r="F12" s="60">
        <f>F10*E12</f>
        <v>2.0720000000000001</v>
      </c>
      <c r="G12" s="50"/>
      <c r="H12" s="50"/>
      <c r="I12" s="50"/>
      <c r="J12" s="50"/>
      <c r="K12" s="50"/>
      <c r="L12" s="50"/>
      <c r="M12" s="50"/>
    </row>
    <row r="13" spans="1:14" x14ac:dyDescent="0.25">
      <c r="A13" s="75"/>
      <c r="B13" s="76"/>
      <c r="C13" s="8" t="s">
        <v>39</v>
      </c>
      <c r="D13" s="9" t="s">
        <v>40</v>
      </c>
      <c r="E13" s="60" t="s">
        <v>41</v>
      </c>
      <c r="F13" s="62">
        <v>2.1</v>
      </c>
      <c r="G13" s="52"/>
      <c r="H13" s="50"/>
      <c r="I13" s="50"/>
      <c r="J13" s="50"/>
      <c r="K13" s="50"/>
      <c r="L13" s="50"/>
      <c r="M13" s="50"/>
    </row>
    <row r="14" spans="1:14" x14ac:dyDescent="0.25">
      <c r="A14" s="75"/>
      <c r="B14" s="76"/>
      <c r="C14" s="8" t="s">
        <v>42</v>
      </c>
      <c r="D14" s="9" t="s">
        <v>34</v>
      </c>
      <c r="E14" s="60"/>
      <c r="F14" s="60">
        <f>F10*1.6</f>
        <v>8.9600000000000009</v>
      </c>
      <c r="G14" s="50"/>
      <c r="H14" s="50"/>
      <c r="I14" s="50"/>
      <c r="J14" s="50"/>
      <c r="K14" s="50"/>
      <c r="L14" s="50"/>
      <c r="M14" s="50"/>
    </row>
    <row r="15" spans="1:14" ht="45" x14ac:dyDescent="0.25">
      <c r="A15" s="77">
        <v>3</v>
      </c>
      <c r="B15" s="74" t="s">
        <v>21</v>
      </c>
      <c r="C15" s="13" t="s">
        <v>22</v>
      </c>
      <c r="D15" s="23" t="s">
        <v>23</v>
      </c>
      <c r="E15" s="58"/>
      <c r="F15" s="57">
        <v>70</v>
      </c>
      <c r="G15" s="50"/>
      <c r="H15" s="49"/>
      <c r="I15" s="50"/>
      <c r="J15" s="49"/>
      <c r="K15" s="50"/>
      <c r="L15" s="49"/>
      <c r="M15" s="49"/>
    </row>
    <row r="16" spans="1:14" x14ac:dyDescent="0.25">
      <c r="A16" s="78"/>
      <c r="B16" s="74"/>
      <c r="C16" s="19" t="s">
        <v>24</v>
      </c>
      <c r="D16" s="24" t="s">
        <v>3</v>
      </c>
      <c r="E16" s="58">
        <v>2.62</v>
      </c>
      <c r="F16" s="59">
        <f>F15*E16/10</f>
        <v>18.34</v>
      </c>
      <c r="G16" s="50"/>
      <c r="H16" s="49"/>
      <c r="I16" s="50"/>
      <c r="J16" s="49"/>
      <c r="K16" s="50"/>
      <c r="L16" s="49"/>
      <c r="M16" s="49"/>
    </row>
    <row r="17" spans="1:13" x14ac:dyDescent="0.25">
      <c r="A17" s="78"/>
      <c r="B17" s="74"/>
      <c r="C17" s="19" t="s">
        <v>25</v>
      </c>
      <c r="D17" s="20" t="s">
        <v>5</v>
      </c>
      <c r="E17" s="58">
        <v>0.21299999999999999</v>
      </c>
      <c r="F17" s="59">
        <f>F15*E17</f>
        <v>14.91</v>
      </c>
      <c r="G17" s="50"/>
      <c r="H17" s="49"/>
      <c r="I17" s="50"/>
      <c r="J17" s="49"/>
      <c r="K17" s="50"/>
      <c r="L17" s="49"/>
      <c r="M17" s="49"/>
    </row>
    <row r="18" spans="1:13" x14ac:dyDescent="0.25">
      <c r="A18" s="78"/>
      <c r="B18" s="74"/>
      <c r="C18" s="42" t="s">
        <v>26</v>
      </c>
      <c r="D18" s="24" t="s">
        <v>27</v>
      </c>
      <c r="E18" s="58">
        <v>4.8300000000000003E-2</v>
      </c>
      <c r="F18" s="59">
        <f>F15*E18</f>
        <v>3.3810000000000002</v>
      </c>
      <c r="G18" s="50"/>
      <c r="H18" s="49"/>
      <c r="I18" s="50"/>
      <c r="J18" s="49"/>
      <c r="K18" s="50"/>
      <c r="L18" s="49"/>
      <c r="M18" s="49"/>
    </row>
    <row r="19" spans="1:13" x14ac:dyDescent="0.25">
      <c r="A19" s="78"/>
      <c r="B19" s="74"/>
      <c r="C19" s="19" t="s">
        <v>28</v>
      </c>
      <c r="D19" s="20" t="s">
        <v>23</v>
      </c>
      <c r="E19" s="56">
        <v>1</v>
      </c>
      <c r="F19" s="59">
        <v>70</v>
      </c>
      <c r="G19" s="48"/>
      <c r="H19" s="49"/>
      <c r="I19" s="48"/>
      <c r="J19" s="49"/>
      <c r="K19" s="48"/>
      <c r="L19" s="49"/>
      <c r="M19" s="49"/>
    </row>
    <row r="20" spans="1:13" x14ac:dyDescent="0.25">
      <c r="A20" s="78"/>
      <c r="B20" s="79"/>
      <c r="C20" s="43" t="s">
        <v>30</v>
      </c>
      <c r="D20" s="44" t="s">
        <v>27</v>
      </c>
      <c r="E20" s="63">
        <v>4.9299999999999997E-2</v>
      </c>
      <c r="F20" s="64">
        <f>F15*E20</f>
        <v>3.4509999999999996</v>
      </c>
      <c r="G20" s="53"/>
      <c r="H20" s="54"/>
      <c r="I20" s="53"/>
      <c r="J20" s="54"/>
      <c r="K20" s="53"/>
      <c r="L20" s="54"/>
      <c r="M20" s="54"/>
    </row>
    <row r="21" spans="1:13" customFormat="1" ht="22.5" customHeight="1" x14ac:dyDescent="0.25">
      <c r="A21" s="31"/>
      <c r="B21" s="30"/>
      <c r="C21" s="19" t="s">
        <v>49</v>
      </c>
      <c r="D21" s="1" t="s">
        <v>29</v>
      </c>
      <c r="E21" s="3">
        <v>1</v>
      </c>
      <c r="F21" s="4">
        <v>20</v>
      </c>
      <c r="G21" s="4"/>
      <c r="H21" s="2"/>
      <c r="I21" s="4"/>
      <c r="J21" s="2"/>
      <c r="K21" s="4"/>
      <c r="L21" s="2"/>
      <c r="M21" s="66"/>
    </row>
    <row r="22" spans="1:13" ht="30" x14ac:dyDescent="0.25">
      <c r="A22" s="45"/>
      <c r="B22" s="46"/>
      <c r="C22" s="43" t="s">
        <v>53</v>
      </c>
      <c r="D22" s="20" t="s">
        <v>1</v>
      </c>
      <c r="E22" s="60" t="s">
        <v>41</v>
      </c>
      <c r="F22" s="51">
        <v>28</v>
      </c>
      <c r="G22" s="52"/>
      <c r="H22" s="50"/>
      <c r="I22" s="50"/>
      <c r="J22" s="50"/>
      <c r="K22" s="50"/>
      <c r="L22" s="50"/>
      <c r="M22" s="50"/>
    </row>
    <row r="23" spans="1:13" x14ac:dyDescent="0.25">
      <c r="A23" s="45"/>
      <c r="B23" s="46"/>
      <c r="C23" s="8" t="s">
        <v>42</v>
      </c>
      <c r="D23" s="9" t="s">
        <v>34</v>
      </c>
      <c r="E23" s="60">
        <v>1.6</v>
      </c>
      <c r="F23" s="60">
        <f>+F22*E23</f>
        <v>44.800000000000004</v>
      </c>
      <c r="G23" s="50"/>
      <c r="H23" s="50"/>
      <c r="I23" s="50"/>
      <c r="J23" s="50"/>
      <c r="K23" s="50"/>
      <c r="L23" s="50"/>
      <c r="M23" s="50"/>
    </row>
    <row r="24" spans="1:13" ht="17.25" customHeight="1" x14ac:dyDescent="0.25">
      <c r="A24" s="41"/>
      <c r="B24" s="41"/>
      <c r="C24" s="41" t="s">
        <v>17</v>
      </c>
      <c r="D24" s="41"/>
      <c r="E24" s="65"/>
      <c r="F24" s="65"/>
      <c r="G24" s="41"/>
      <c r="H24" s="41"/>
      <c r="I24" s="41"/>
      <c r="J24" s="41"/>
      <c r="K24" s="41"/>
      <c r="L24" s="41"/>
      <c r="M24" s="47"/>
    </row>
    <row r="25" spans="1:13" x14ac:dyDescent="0.25">
      <c r="A25" s="25"/>
      <c r="B25" s="25"/>
      <c r="C25" s="34" t="s">
        <v>44</v>
      </c>
      <c r="D25" s="35"/>
      <c r="E25" s="55"/>
      <c r="F25" s="55"/>
      <c r="G25" s="26"/>
      <c r="H25" s="26"/>
      <c r="I25" s="26"/>
      <c r="J25" s="26"/>
      <c r="K25" s="26"/>
      <c r="L25" s="26"/>
      <c r="M25" s="67"/>
    </row>
    <row r="26" spans="1:13" x14ac:dyDescent="0.25">
      <c r="A26" s="25"/>
      <c r="B26" s="25"/>
      <c r="C26" s="34" t="s">
        <v>17</v>
      </c>
      <c r="D26" s="33" t="s">
        <v>27</v>
      </c>
      <c r="E26" s="55"/>
      <c r="F26" s="55"/>
      <c r="G26" s="26"/>
      <c r="H26" s="26"/>
      <c r="I26" s="26"/>
      <c r="J26" s="26"/>
      <c r="K26" s="26"/>
      <c r="L26" s="26"/>
      <c r="M26" s="67"/>
    </row>
    <row r="27" spans="1:13" x14ac:dyDescent="0.25">
      <c r="A27" s="25"/>
      <c r="B27" s="25"/>
      <c r="C27" s="34" t="s">
        <v>45</v>
      </c>
      <c r="D27" s="35"/>
      <c r="E27" s="55"/>
      <c r="F27" s="55"/>
      <c r="G27" s="26"/>
      <c r="H27" s="26"/>
      <c r="I27" s="26"/>
      <c r="J27" s="26"/>
      <c r="K27" s="26"/>
      <c r="L27" s="26"/>
      <c r="M27" s="67"/>
    </row>
    <row r="28" spans="1:13" x14ac:dyDescent="0.25">
      <c r="A28" s="25"/>
      <c r="B28" s="25"/>
      <c r="C28" s="34" t="s">
        <v>17</v>
      </c>
      <c r="D28" s="37" t="s">
        <v>27</v>
      </c>
      <c r="E28" s="55"/>
      <c r="F28" s="55"/>
      <c r="G28" s="26"/>
      <c r="H28" s="26"/>
      <c r="I28" s="26"/>
      <c r="J28" s="26"/>
      <c r="K28" s="26"/>
      <c r="L28" s="26"/>
      <c r="M28" s="67"/>
    </row>
    <row r="29" spans="1:13" x14ac:dyDescent="0.25">
      <c r="A29" s="25"/>
      <c r="B29" s="25"/>
      <c r="C29" s="34" t="s">
        <v>46</v>
      </c>
      <c r="D29" s="38">
        <v>0.03</v>
      </c>
      <c r="E29" s="55"/>
      <c r="F29" s="55"/>
      <c r="G29" s="26"/>
      <c r="H29" s="26"/>
      <c r="I29" s="26"/>
      <c r="J29" s="26"/>
      <c r="K29" s="26"/>
      <c r="L29" s="26"/>
      <c r="M29" s="67"/>
    </row>
    <row r="30" spans="1:13" x14ac:dyDescent="0.25">
      <c r="A30" s="25"/>
      <c r="B30" s="25"/>
      <c r="C30" s="34" t="s">
        <v>17</v>
      </c>
      <c r="D30" s="37" t="s">
        <v>27</v>
      </c>
      <c r="E30" s="55"/>
      <c r="F30" s="55"/>
      <c r="G30" s="26"/>
      <c r="H30" s="26"/>
      <c r="I30" s="26"/>
      <c r="J30" s="26"/>
      <c r="K30" s="26"/>
      <c r="L30" s="26"/>
      <c r="M30" s="67"/>
    </row>
  </sheetData>
  <mergeCells count="18">
    <mergeCell ref="A1:M1"/>
    <mergeCell ref="A2:M2"/>
    <mergeCell ref="M3:M4"/>
    <mergeCell ref="I3:J3"/>
    <mergeCell ref="B15:B20"/>
    <mergeCell ref="A15:A20"/>
    <mergeCell ref="A10:A14"/>
    <mergeCell ref="B10:B14"/>
    <mergeCell ref="A8:A9"/>
    <mergeCell ref="B8:B9"/>
    <mergeCell ref="A5:A7"/>
    <mergeCell ref="B5:B7"/>
    <mergeCell ref="D3:D4"/>
    <mergeCell ref="E3:F3"/>
    <mergeCell ref="G3:H3"/>
    <mergeCell ref="A3:A4"/>
    <mergeCell ref="B3:B4"/>
    <mergeCell ref="C3:C4"/>
  </mergeCells>
  <conditionalFormatting sqref="J5:J9 H5:H9 L5:M9">
    <cfRule type="cellIs" dxfId="16" priority="31" operator="equal">
      <formula>0</formula>
    </cfRule>
  </conditionalFormatting>
  <conditionalFormatting sqref="A5:G5 A8:G8 C6:G7 C9:G9 I5:I9 K5:K9">
    <cfRule type="cellIs" dxfId="15" priority="30" operator="equal">
      <formula>0</formula>
    </cfRule>
  </conditionalFormatting>
  <conditionalFormatting sqref="A3:M4">
    <cfRule type="cellIs" dxfId="14" priority="29" operator="equal">
      <formula>0</formula>
    </cfRule>
  </conditionalFormatting>
  <conditionalFormatting sqref="J15:J20 H15:H20 L15:M20">
    <cfRule type="cellIs" dxfId="13" priority="28" operator="equal">
      <formula>0</formula>
    </cfRule>
  </conditionalFormatting>
  <conditionalFormatting sqref="B15:G15 C16:G18 I15:I18 K15:K18">
    <cfRule type="cellIs" dxfId="12" priority="27" operator="equal">
      <formula>0</formula>
    </cfRule>
  </conditionalFormatting>
  <conditionalFormatting sqref="C19:G20 I19:I20 K19:K20 C22">
    <cfRule type="cellIs" dxfId="11" priority="26" operator="equal">
      <formula>0</formula>
    </cfRule>
  </conditionalFormatting>
  <conditionalFormatting sqref="C25:D30">
    <cfRule type="cellIs" dxfId="10" priority="8" operator="equal">
      <formula>0</formula>
    </cfRule>
  </conditionalFormatting>
  <conditionalFormatting sqref="C21:F21">
    <cfRule type="cellIs" dxfId="9" priority="3" operator="equal">
      <formula>0</formula>
    </cfRule>
  </conditionalFormatting>
  <conditionalFormatting sqref="J21 H21 L21:M21">
    <cfRule type="cellIs" dxfId="8" priority="2" operator="equal">
      <formula>0</formula>
    </cfRule>
  </conditionalFormatting>
  <conditionalFormatting sqref="D22">
    <cfRule type="cellIs" dxfId="7" priority="4" operator="equal">
      <formula>0</formula>
    </cfRule>
  </conditionalFormatting>
  <conditionalFormatting sqref="G21 I21 K21">
    <cfRule type="cellIs" dxfId="6" priority="1" operator="equal">
      <formula>0</formula>
    </cfRule>
  </conditionalFormatting>
  <pageMargins left="0.25" right="0.25" top="0.75" bottom="0.75" header="0.3" footer="0.3"/>
  <pageSetup scale="80" orientation="landscape" r:id="rId1"/>
  <colBreaks count="1" manualBreakCount="1">
    <brk id="1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view="pageBreakPreview" topLeftCell="A2" zoomScale="96" zoomScaleNormal="100" zoomScaleSheetLayoutView="96" workbookViewId="0">
      <selection activeCell="D16" sqref="D16"/>
    </sheetView>
  </sheetViews>
  <sheetFormatPr defaultRowHeight="15" x14ac:dyDescent="0.25"/>
  <cols>
    <col min="1" max="1" width="6.140625" style="10" customWidth="1"/>
    <col min="2" max="2" width="9.140625" style="10"/>
    <col min="3" max="3" width="53.140625" style="10" customWidth="1"/>
    <col min="4" max="12" width="9.140625" style="10"/>
    <col min="13" max="13" width="10.140625" style="68" customWidth="1"/>
    <col min="14" max="16384" width="9.140625" style="10"/>
  </cols>
  <sheetData>
    <row r="1" spans="1:13" ht="49.5" customHeight="1" x14ac:dyDescent="0.25">
      <c r="A1" s="89" t="str">
        <f>+კრებსითი!A1</f>
        <v>ჩოხატაურის მუნიციპალიტეტში სტიქიის შედეგად დაზიანებული ობიექტების აღდგენის სამუშაოების
საპროექტო-სახარჯთაღრიცხვო დოკუმენტაცია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</row>
    <row r="2" spans="1:13" s="14" customFormat="1" ht="26.25" customHeight="1" x14ac:dyDescent="0.25">
      <c r="A2" s="80" t="str">
        <f>+კრებსითი!B4</f>
        <v>სოფელ დაბლაციხე-ფარცხმის საზღვრზე გზის სავალი ნაწილის რეაბილიტაციის სამუშაოები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</row>
    <row r="3" spans="1:13" x14ac:dyDescent="0.25">
      <c r="A3" s="84" t="s">
        <v>9</v>
      </c>
      <c r="B3" s="84" t="s">
        <v>10</v>
      </c>
      <c r="C3" s="84" t="s">
        <v>11</v>
      </c>
      <c r="D3" s="84" t="s">
        <v>12</v>
      </c>
      <c r="E3" s="86" t="s">
        <v>13</v>
      </c>
      <c r="F3" s="87"/>
      <c r="G3" s="86" t="s">
        <v>14</v>
      </c>
      <c r="H3" s="87"/>
      <c r="I3" s="86" t="s">
        <v>15</v>
      </c>
      <c r="J3" s="87"/>
      <c r="K3" s="15" t="s">
        <v>16</v>
      </c>
      <c r="L3" s="15"/>
      <c r="M3" s="90" t="s">
        <v>17</v>
      </c>
    </row>
    <row r="4" spans="1:13" ht="30" x14ac:dyDescent="0.25">
      <c r="A4" s="85"/>
      <c r="B4" s="85"/>
      <c r="C4" s="85"/>
      <c r="D4" s="85"/>
      <c r="E4" s="32" t="s">
        <v>18</v>
      </c>
      <c r="F4" s="33" t="s">
        <v>19</v>
      </c>
      <c r="G4" s="32" t="s">
        <v>20</v>
      </c>
      <c r="H4" s="33" t="s">
        <v>17</v>
      </c>
      <c r="I4" s="32" t="s">
        <v>20</v>
      </c>
      <c r="J4" s="33" t="s">
        <v>17</v>
      </c>
      <c r="K4" s="32" t="s">
        <v>20</v>
      </c>
      <c r="L4" s="33" t="s">
        <v>17</v>
      </c>
      <c r="M4" s="91"/>
    </row>
    <row r="5" spans="1:13" s="27" customFormat="1" ht="61.5" customHeight="1" x14ac:dyDescent="0.3">
      <c r="A5" s="29">
        <v>1</v>
      </c>
      <c r="B5" s="29" t="s">
        <v>31</v>
      </c>
      <c r="C5" s="16" t="s">
        <v>56</v>
      </c>
      <c r="D5" s="17" t="s">
        <v>32</v>
      </c>
      <c r="E5" s="17"/>
      <c r="F5" s="39">
        <v>65</v>
      </c>
      <c r="G5" s="17"/>
      <c r="H5" s="17"/>
      <c r="I5" s="17"/>
      <c r="J5" s="17"/>
      <c r="K5" s="17"/>
      <c r="L5" s="17"/>
      <c r="M5" s="40"/>
    </row>
    <row r="6" spans="1:13" s="27" customFormat="1" ht="20.25" customHeight="1" x14ac:dyDescent="0.3">
      <c r="A6" s="29"/>
      <c r="B6" s="29"/>
      <c r="C6" s="18" t="s">
        <v>51</v>
      </c>
      <c r="D6" s="17" t="s">
        <v>3</v>
      </c>
      <c r="E6" s="17">
        <v>9.4100000000000003E-2</v>
      </c>
      <c r="F6" s="17">
        <f>F5*E6</f>
        <v>6.1165000000000003</v>
      </c>
      <c r="G6" s="17"/>
      <c r="H6" s="17"/>
      <c r="I6" s="17"/>
      <c r="J6" s="17"/>
      <c r="K6" s="17"/>
      <c r="L6" s="17"/>
      <c r="M6" s="40"/>
    </row>
    <row r="7" spans="1:13" ht="24" customHeight="1" x14ac:dyDescent="0.25">
      <c r="A7" s="29"/>
      <c r="B7" s="29"/>
      <c r="C7" s="19" t="s">
        <v>59</v>
      </c>
      <c r="D7" s="23" t="s">
        <v>1</v>
      </c>
      <c r="E7" s="21">
        <v>1.1499999999999999</v>
      </c>
      <c r="F7" s="6">
        <f>+E7*F5</f>
        <v>74.75</v>
      </c>
      <c r="G7" s="6"/>
      <c r="H7" s="22"/>
      <c r="I7" s="6"/>
      <c r="J7" s="22"/>
      <c r="K7" s="6"/>
      <c r="L7" s="22"/>
      <c r="M7" s="22"/>
    </row>
    <row r="8" spans="1:13" s="27" customFormat="1" ht="34.5" customHeight="1" x14ac:dyDescent="0.25">
      <c r="A8" s="69">
        <v>3</v>
      </c>
      <c r="B8" s="69" t="s">
        <v>33</v>
      </c>
      <c r="C8" s="70" t="s">
        <v>52</v>
      </c>
      <c r="D8" s="17" t="s">
        <v>5</v>
      </c>
      <c r="E8" s="17">
        <v>0.22500000000000001</v>
      </c>
      <c r="F8" s="17">
        <f>F5*E8</f>
        <v>14.625</v>
      </c>
      <c r="G8" s="17"/>
      <c r="H8" s="17"/>
      <c r="I8" s="17"/>
      <c r="J8" s="17"/>
      <c r="K8" s="17"/>
      <c r="L8" s="17"/>
      <c r="M8" s="40"/>
    </row>
    <row r="9" spans="1:13" ht="25.5" customHeight="1" x14ac:dyDescent="0.25">
      <c r="A9" s="88">
        <v>1</v>
      </c>
      <c r="B9" s="88" t="s">
        <v>31</v>
      </c>
      <c r="C9" s="19" t="s">
        <v>58</v>
      </c>
      <c r="D9" s="20" t="s">
        <v>34</v>
      </c>
      <c r="E9" s="21"/>
      <c r="F9" s="6">
        <f>F7*1.6</f>
        <v>119.60000000000001</v>
      </c>
      <c r="G9" s="6"/>
      <c r="H9" s="22"/>
      <c r="I9" s="6"/>
      <c r="J9" s="22"/>
      <c r="K9" s="6"/>
      <c r="L9" s="22"/>
      <c r="M9" s="22"/>
    </row>
    <row r="10" spans="1:13" s="27" customFormat="1" ht="21.75" customHeight="1" x14ac:dyDescent="0.3">
      <c r="A10" s="92"/>
      <c r="B10" s="92"/>
      <c r="C10" s="18" t="s">
        <v>43</v>
      </c>
      <c r="D10" s="17" t="s">
        <v>27</v>
      </c>
      <c r="E10" s="17">
        <v>5.0999999999999997E-2</v>
      </c>
      <c r="F10" s="17">
        <f>F5*E10</f>
        <v>3.3149999999999999</v>
      </c>
      <c r="G10" s="17"/>
      <c r="H10" s="17"/>
      <c r="I10" s="17"/>
      <c r="J10" s="17"/>
      <c r="K10" s="17"/>
      <c r="L10" s="17"/>
      <c r="M10" s="40"/>
    </row>
    <row r="11" spans="1:13" ht="17.25" customHeight="1" x14ac:dyDescent="0.25">
      <c r="A11" s="41"/>
      <c r="B11" s="41"/>
      <c r="C11" s="41" t="s">
        <v>17</v>
      </c>
      <c r="D11" s="41"/>
      <c r="E11" s="41"/>
      <c r="F11" s="41"/>
      <c r="G11" s="41"/>
      <c r="H11" s="41"/>
      <c r="I11" s="41"/>
      <c r="J11" s="41"/>
      <c r="K11" s="41"/>
      <c r="L11" s="41"/>
      <c r="M11" s="47"/>
    </row>
    <row r="12" spans="1:13" x14ac:dyDescent="0.25">
      <c r="A12" s="25"/>
      <c r="B12" s="25"/>
      <c r="C12" s="41" t="s">
        <v>48</v>
      </c>
      <c r="D12" s="25"/>
      <c r="E12" s="25"/>
      <c r="F12" s="25"/>
      <c r="G12" s="25"/>
      <c r="H12" s="25"/>
      <c r="I12" s="25"/>
      <c r="J12" s="25"/>
      <c r="K12" s="25"/>
      <c r="L12" s="25"/>
      <c r="M12" s="36"/>
    </row>
    <row r="13" spans="1:13" x14ac:dyDescent="0.25">
      <c r="A13" s="25"/>
      <c r="B13" s="25"/>
      <c r="C13" s="34" t="s">
        <v>44</v>
      </c>
      <c r="D13" s="35"/>
      <c r="E13" s="25"/>
      <c r="F13" s="25"/>
      <c r="G13" s="25"/>
      <c r="H13" s="25"/>
      <c r="I13" s="25"/>
      <c r="J13" s="25"/>
      <c r="K13" s="25"/>
      <c r="L13" s="25"/>
      <c r="M13" s="36"/>
    </row>
    <row r="14" spans="1:13" x14ac:dyDescent="0.25">
      <c r="A14" s="25"/>
      <c r="B14" s="25"/>
      <c r="C14" s="34" t="s">
        <v>17</v>
      </c>
      <c r="D14" s="33" t="s">
        <v>27</v>
      </c>
      <c r="E14" s="25"/>
      <c r="F14" s="25"/>
      <c r="G14" s="25"/>
      <c r="H14" s="25"/>
      <c r="I14" s="25"/>
      <c r="J14" s="25"/>
      <c r="K14" s="25"/>
      <c r="L14" s="25"/>
      <c r="M14" s="36"/>
    </row>
    <row r="15" spans="1:13" x14ac:dyDescent="0.25">
      <c r="A15" s="25"/>
      <c r="B15" s="25"/>
      <c r="C15" s="34" t="s">
        <v>45</v>
      </c>
      <c r="D15" s="35"/>
      <c r="E15" s="25"/>
      <c r="F15" s="25"/>
      <c r="G15" s="25"/>
      <c r="H15" s="25"/>
      <c r="I15" s="25"/>
      <c r="J15" s="25"/>
      <c r="K15" s="25"/>
      <c r="L15" s="25"/>
      <c r="M15" s="36"/>
    </row>
    <row r="16" spans="1:13" x14ac:dyDescent="0.25">
      <c r="A16" s="25"/>
      <c r="B16" s="25"/>
      <c r="C16" s="34" t="s">
        <v>17</v>
      </c>
      <c r="D16" s="37" t="s">
        <v>27</v>
      </c>
      <c r="E16" s="25"/>
      <c r="F16" s="25"/>
      <c r="G16" s="25"/>
      <c r="H16" s="25"/>
      <c r="I16" s="25"/>
      <c r="J16" s="25"/>
      <c r="K16" s="25"/>
      <c r="L16" s="25"/>
      <c r="M16" s="36"/>
    </row>
    <row r="17" spans="1:13" x14ac:dyDescent="0.25">
      <c r="A17" s="25"/>
      <c r="B17" s="25"/>
      <c r="C17" s="34" t="s">
        <v>46</v>
      </c>
      <c r="D17" s="38">
        <v>0.03</v>
      </c>
      <c r="E17" s="25"/>
      <c r="F17" s="25"/>
      <c r="G17" s="25"/>
      <c r="H17" s="25"/>
      <c r="I17" s="25"/>
      <c r="J17" s="25"/>
      <c r="K17" s="25"/>
      <c r="L17" s="25"/>
      <c r="M17" s="36"/>
    </row>
    <row r="18" spans="1:13" x14ac:dyDescent="0.25">
      <c r="A18" s="25"/>
      <c r="B18" s="25"/>
      <c r="C18" s="34" t="s">
        <v>17</v>
      </c>
      <c r="D18" s="37" t="s">
        <v>27</v>
      </c>
      <c r="E18" s="25"/>
      <c r="F18" s="25"/>
      <c r="G18" s="25"/>
      <c r="H18" s="25"/>
      <c r="I18" s="25"/>
      <c r="J18" s="25"/>
      <c r="K18" s="25"/>
      <c r="L18" s="25"/>
      <c r="M18" s="36"/>
    </row>
    <row r="19" spans="1:13" x14ac:dyDescent="0.25">
      <c r="A19" s="25"/>
      <c r="B19" s="25"/>
      <c r="C19" s="34" t="s">
        <v>47</v>
      </c>
      <c r="D19" s="38">
        <v>0.18</v>
      </c>
      <c r="E19" s="25"/>
      <c r="F19" s="25"/>
      <c r="G19" s="25"/>
      <c r="H19" s="25"/>
      <c r="I19" s="25"/>
      <c r="J19" s="25"/>
      <c r="K19" s="25"/>
      <c r="L19" s="25"/>
      <c r="M19" s="36"/>
    </row>
    <row r="20" spans="1:13" x14ac:dyDescent="0.25">
      <c r="A20" s="25"/>
      <c r="B20" s="25"/>
      <c r="C20" s="34" t="s">
        <v>17</v>
      </c>
      <c r="D20" s="37" t="s">
        <v>27</v>
      </c>
      <c r="E20" s="25"/>
      <c r="F20" s="25"/>
      <c r="G20" s="25"/>
      <c r="H20" s="25"/>
      <c r="I20" s="25"/>
      <c r="J20" s="25"/>
      <c r="K20" s="25"/>
      <c r="L20" s="25"/>
      <c r="M20" s="36"/>
    </row>
    <row r="24" spans="1:13" x14ac:dyDescent="0.25">
      <c r="C24" s="10">
        <f>+კრებსითი!B10</f>
        <v>0</v>
      </c>
    </row>
    <row r="25" spans="1:13" x14ac:dyDescent="0.25">
      <c r="C25" s="10">
        <f>+კრებსითი!B11</f>
        <v>0</v>
      </c>
    </row>
  </sheetData>
  <mergeCells count="12">
    <mergeCell ref="A9:A10"/>
    <mergeCell ref="B9:B10"/>
    <mergeCell ref="A3:A4"/>
    <mergeCell ref="B3:B4"/>
    <mergeCell ref="C3:C4"/>
    <mergeCell ref="D3:D4"/>
    <mergeCell ref="E3:F3"/>
    <mergeCell ref="A2:M2"/>
    <mergeCell ref="A1:M1"/>
    <mergeCell ref="G3:H3"/>
    <mergeCell ref="I3:J3"/>
    <mergeCell ref="M3:M4"/>
  </mergeCells>
  <conditionalFormatting sqref="C13:D20">
    <cfRule type="cellIs" dxfId="5" priority="17" operator="equal">
      <formula>0</formula>
    </cfRule>
  </conditionalFormatting>
  <conditionalFormatting sqref="A3:M4">
    <cfRule type="cellIs" dxfId="4" priority="5" operator="equal">
      <formula>0</formula>
    </cfRule>
  </conditionalFormatting>
  <conditionalFormatting sqref="J7 H7 L7:M7">
    <cfRule type="cellIs" dxfId="3" priority="4" operator="equal">
      <formula>0</formula>
    </cfRule>
  </conditionalFormatting>
  <conditionalFormatting sqref="C7:G7 I7 K7">
    <cfRule type="cellIs" dxfId="2" priority="3" operator="equal">
      <formula>0</formula>
    </cfRule>
  </conditionalFormatting>
  <conditionalFormatting sqref="J9 H9 L9:M9">
    <cfRule type="cellIs" dxfId="1" priority="2" operator="equal">
      <formula>0</formula>
    </cfRule>
  </conditionalFormatting>
  <conditionalFormatting sqref="B9:G9 I9 K9">
    <cfRule type="cellIs" dxfId="0" priority="1" operator="equal">
      <formula>0</formula>
    </cfRule>
  </conditionalFormatting>
  <pageMargins left="0.25" right="0.25" top="0.75" bottom="0.75" header="0.3" footer="0.3"/>
  <pageSetup scale="76" orientation="landscape" r:id="rId1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კრებსითი</vt:lpstr>
      <vt:lpstr>4</vt:lpstr>
      <vt:lpstr>5</vt:lpstr>
      <vt:lpstr>'4'!Print_Area</vt:lpstr>
      <vt:lpstr>'5'!Print_Area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2020-08-25T06:51:00Z</dcterms:modified>
</cp:coreProperties>
</file>