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თამუნა შესყიდვები\შესყიდვები 2020\ტენდერები 2020 წელი\ჩხუტელის საავტომობილო გზის რეაბილიტაცია -318603 ლარი\"/>
    </mc:Choice>
  </mc:AlternateContent>
  <bookViews>
    <workbookView xWindow="0" yWindow="0" windowWidth="27930" windowHeight="10200"/>
  </bookViews>
  <sheets>
    <sheet name="Sheet1" sheetId="1" r:id="rId1"/>
  </sheets>
  <definedNames>
    <definedName name="_xlnm.Print_Titles" localSheetId="0">Sheet1!$5:$5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15" i="1" l="1"/>
  <c r="F86" i="1" l="1"/>
  <c r="E276" i="1"/>
  <c r="F281" i="1" l="1"/>
  <c r="F279" i="1"/>
  <c r="F278" i="1"/>
  <c r="F277" i="1"/>
  <c r="F276" i="1"/>
  <c r="F275" i="1"/>
  <c r="F274" i="1"/>
  <c r="F273" i="1"/>
  <c r="F270" i="1"/>
  <c r="F269" i="1"/>
  <c r="F268" i="1"/>
  <c r="F267" i="1"/>
  <c r="F266" i="1"/>
  <c r="F265" i="1"/>
  <c r="F264" i="1"/>
  <c r="F263" i="1"/>
  <c r="F262" i="1"/>
  <c r="F259" i="1"/>
  <c r="F258" i="1"/>
  <c r="F257" i="1"/>
  <c r="F256" i="1"/>
  <c r="F255" i="1"/>
  <c r="F254" i="1"/>
  <c r="F247" i="1"/>
  <c r="F242" i="1"/>
  <c r="F241" i="1"/>
  <c r="F285" i="1" l="1"/>
  <c r="F243" i="1"/>
  <c r="F283" i="1"/>
  <c r="F245" i="1"/>
  <c r="F284" i="1"/>
  <c r="F248" i="1"/>
  <c r="F260" i="1"/>
  <c r="F244" i="1"/>
  <c r="F280" i="1"/>
  <c r="F246" i="1"/>
  <c r="F282" i="1"/>
  <c r="F271" i="1"/>
  <c r="F252" i="1" l="1"/>
  <c r="F249" i="1"/>
  <c r="F251" i="1"/>
  <c r="F250" i="1"/>
  <c r="F237" i="1"/>
  <c r="F236" i="1"/>
  <c r="F235" i="1"/>
  <c r="F234" i="1"/>
  <c r="F233" i="1"/>
  <c r="F232" i="1"/>
  <c r="F168" i="1"/>
  <c r="F167" i="1"/>
  <c r="F166" i="1"/>
  <c r="F165" i="1"/>
  <c r="F164" i="1"/>
  <c r="F163" i="1"/>
  <c r="F95" i="1"/>
  <c r="F109" i="1"/>
  <c r="F108" i="1"/>
  <c r="F107" i="1"/>
  <c r="F106" i="1"/>
  <c r="F105" i="1"/>
  <c r="F103" i="1"/>
  <c r="F100" i="1"/>
  <c r="F99" i="1"/>
  <c r="F97" i="1"/>
  <c r="F93" i="1"/>
  <c r="F92" i="1"/>
  <c r="F91" i="1"/>
  <c r="F90" i="1"/>
  <c r="F88" i="1"/>
  <c r="F87" i="1"/>
  <c r="F85" i="1"/>
  <c r="F84" i="1"/>
  <c r="F75" i="1"/>
  <c r="F74" i="1"/>
  <c r="F73" i="1"/>
  <c r="F72" i="1"/>
  <c r="F70" i="1"/>
  <c r="F68" i="1"/>
  <c r="F67" i="1"/>
  <c r="F65" i="1"/>
  <c r="F64" i="1"/>
  <c r="F55" i="1"/>
  <c r="F54" i="1"/>
  <c r="F53" i="1"/>
  <c r="F52" i="1"/>
  <c r="F238" i="1" l="1"/>
  <c r="F169" i="1"/>
  <c r="F110" i="1"/>
  <c r="F101" i="1"/>
  <c r="F76" i="1"/>
  <c r="F96" i="1"/>
  <c r="F98" i="1"/>
  <c r="F112" i="1"/>
  <c r="F113" i="1"/>
  <c r="F111" i="1"/>
  <c r="F56" i="1"/>
  <c r="F33" i="1" l="1"/>
  <c r="F32" i="1"/>
  <c r="F31" i="1"/>
  <c r="F29" i="1"/>
  <c r="F28" i="1"/>
  <c r="F27" i="1"/>
  <c r="F25" i="1"/>
  <c r="F24" i="1"/>
  <c r="F23" i="1"/>
  <c r="F21" i="1"/>
  <c r="F20" i="1"/>
  <c r="F19" i="1"/>
  <c r="F180" i="1" l="1"/>
  <c r="F175" i="1"/>
  <c r="F174" i="1"/>
  <c r="F181" i="1" l="1"/>
  <c r="F178" i="1"/>
  <c r="F184" i="1"/>
  <c r="F182" i="1"/>
  <c r="F183" i="1"/>
  <c r="F185" i="1"/>
  <c r="F177" i="1"/>
  <c r="F179" i="1"/>
  <c r="F176" i="1"/>
  <c r="F46" i="1" l="1"/>
  <c r="F45" i="1"/>
  <c r="F43" i="1"/>
  <c r="F226" i="1" l="1"/>
  <c r="F225" i="1"/>
  <c r="F224" i="1"/>
  <c r="F223" i="1"/>
  <c r="F222" i="1"/>
  <c r="F221" i="1"/>
  <c r="F220" i="1"/>
  <c r="F219" i="1"/>
  <c r="F218" i="1"/>
  <c r="F217" i="1"/>
  <c r="F215" i="1"/>
  <c r="F213" i="1"/>
  <c r="F212" i="1"/>
  <c r="F211" i="1"/>
  <c r="F209" i="1"/>
  <c r="F208" i="1"/>
  <c r="F207" i="1"/>
  <c r="F206" i="1"/>
  <c r="F203" i="1"/>
  <c r="E202" i="1"/>
  <c r="F202" i="1" s="1"/>
  <c r="F201" i="1"/>
  <c r="F200" i="1"/>
  <c r="F199" i="1"/>
  <c r="F198" i="1"/>
  <c r="F197" i="1"/>
  <c r="F196" i="1"/>
  <c r="F195" i="1"/>
  <c r="F192" i="1"/>
  <c r="F191" i="1"/>
  <c r="F190" i="1"/>
  <c r="F189" i="1"/>
  <c r="F188" i="1"/>
  <c r="F187" i="1"/>
  <c r="F140" i="1"/>
  <c r="F214" i="1" l="1"/>
  <c r="F227" i="1"/>
  <c r="F228" i="1"/>
  <c r="F229" i="1"/>
  <c r="F230" i="1"/>
  <c r="F204" i="1"/>
  <c r="F193" i="1"/>
  <c r="F146" i="1" l="1"/>
  <c r="F8" i="1" l="1"/>
  <c r="E133" i="1" l="1"/>
  <c r="F155" i="1" l="1"/>
  <c r="F157" i="1" l="1"/>
  <c r="F143" i="1"/>
  <c r="F156" i="1"/>
  <c r="F154" i="1"/>
  <c r="F153" i="1"/>
  <c r="F152" i="1"/>
  <c r="F151" i="1"/>
  <c r="F150" i="1"/>
  <c r="F149" i="1"/>
  <c r="F148" i="1"/>
  <c r="F144" i="1"/>
  <c r="F142" i="1"/>
  <c r="F139" i="1"/>
  <c r="F138" i="1"/>
  <c r="F137" i="1"/>
  <c r="F134" i="1"/>
  <c r="F133" i="1"/>
  <c r="F132" i="1"/>
  <c r="F131" i="1"/>
  <c r="F130" i="1"/>
  <c r="F129" i="1"/>
  <c r="F128" i="1"/>
  <c r="F127" i="1"/>
  <c r="F126" i="1"/>
  <c r="F159" i="1" l="1"/>
  <c r="F135" i="1"/>
  <c r="F161" i="1"/>
  <c r="F160" i="1"/>
  <c r="F158" i="1"/>
  <c r="F145" i="1"/>
  <c r="F42" i="1" l="1"/>
  <c r="F44" i="1" l="1"/>
  <c r="F50" i="1"/>
  <c r="F49" i="1" l="1"/>
  <c r="F48" i="1"/>
  <c r="F47" i="1"/>
  <c r="F123" i="1" l="1"/>
  <c r="F122" i="1"/>
  <c r="F121" i="1"/>
  <c r="F120" i="1"/>
  <c r="F119" i="1"/>
  <c r="F118" i="1"/>
  <c r="F59" i="1"/>
  <c r="F58" i="1"/>
  <c r="F40" i="1"/>
  <c r="F39" i="1"/>
  <c r="F38" i="1"/>
  <c r="F37" i="1"/>
  <c r="F124" i="1" l="1"/>
  <c r="J2" i="1" l="1"/>
</calcChain>
</file>

<file path=xl/sharedStrings.xml><?xml version="1.0" encoding="utf-8"?>
<sst xmlns="http://schemas.openxmlformats.org/spreadsheetml/2006/main" count="649" uniqueCount="190">
  <si>
    <t>1-22-9</t>
  </si>
  <si>
    <t>შრომითი რესურსი</t>
  </si>
  <si>
    <t>კაც/სთ</t>
  </si>
  <si>
    <t>მანქ/სთ</t>
  </si>
  <si>
    <t>სხვა მანქანები</t>
  </si>
  <si>
    <t>1-80-3</t>
  </si>
  <si>
    <t>1-116-3</t>
  </si>
  <si>
    <t>ავტოგრეიდერი საშუალო ტიპის 79კვტ</t>
  </si>
  <si>
    <t>ბულდოზერი  79კვტ</t>
  </si>
  <si>
    <t>27-7-2</t>
  </si>
  <si>
    <t>მოსარწყავი მანქანა</t>
  </si>
  <si>
    <t>წყალი</t>
  </si>
  <si>
    <t>ტ</t>
  </si>
  <si>
    <t>ლარი</t>
  </si>
  <si>
    <t>სხვა მასალები</t>
  </si>
  <si>
    <t>შრომის დანახარჯები</t>
  </si>
  <si>
    <t>თავი IV. საგზაო სამოსი</t>
  </si>
  <si>
    <t>თავი I.-ის ჯამი</t>
  </si>
  <si>
    <t>თავი II. მიწის ვაკისი</t>
  </si>
  <si>
    <t>მოჭრილი ზედაპირის მოშანდაკება მექანიზმით</t>
  </si>
  <si>
    <t>კმ</t>
  </si>
  <si>
    <t>ტრასის აღდგენა და დამაგრება</t>
  </si>
  <si>
    <t>თავი I. მოსამზადებელი სამუშაოები</t>
  </si>
  <si>
    <t>კვლევა-ძიების კრებული გვ. 557
ცხრ-17</t>
  </si>
  <si>
    <t>ტიპი I</t>
  </si>
  <si>
    <t>თავი III. ხელოვნური ნაგებობები</t>
  </si>
  <si>
    <t>სამუშაოების ჩამონათვალი</t>
  </si>
  <si>
    <t>განზომილება</t>
  </si>
  <si>
    <t>რაოდენობა</t>
  </si>
  <si>
    <t>ნორმით</t>
  </si>
  <si>
    <t>ფაქტ.</t>
  </si>
  <si>
    <t>ერთ. ფასი</t>
  </si>
  <si>
    <t>ჯამი</t>
  </si>
  <si>
    <t>მასალა</t>
  </si>
  <si>
    <t>მანქანა-მექან.</t>
  </si>
  <si>
    <t>ხელფასი</t>
  </si>
  <si>
    <t>შიფრი</t>
  </si>
  <si>
    <t>N</t>
  </si>
  <si>
    <t>ზედნადები ხარჯები</t>
  </si>
  <si>
    <t>გეგმიური დაგროვება</t>
  </si>
  <si>
    <t>დღგ</t>
  </si>
  <si>
    <t>გაუთვალისწინებელი ხარჯები</t>
  </si>
  <si>
    <t>მ³</t>
  </si>
  <si>
    <t>მ²</t>
  </si>
  <si>
    <t>ღორღი</t>
  </si>
  <si>
    <t>ქვიშახრეშოვანი ნარევი</t>
  </si>
  <si>
    <t>სატკეპნი საგზაო 18 ტ.</t>
  </si>
  <si>
    <t>თავი II.-ის ჯამი</t>
  </si>
  <si>
    <t>თავი IV.-ის ჯამი</t>
  </si>
  <si>
    <t>ც</t>
  </si>
  <si>
    <t>ექსკავატორი ჩამჩის მოცულობით 0.65მ³</t>
  </si>
  <si>
    <t>გრძ.მ</t>
  </si>
  <si>
    <t>ბეტონი მ-350 B25 F200 W6</t>
  </si>
  <si>
    <t>თავი V. გზის კუთვნილება და მოწყობილობა</t>
  </si>
  <si>
    <t>თავი V.-ის ჯამი</t>
  </si>
  <si>
    <t>თავი I.II.III.IV.V.-ის ჯამი</t>
  </si>
  <si>
    <t>პრ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</si>
  <si>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</si>
  <si>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</si>
  <si>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</si>
  <si>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მოსარწყავ-მოსარეცხი მანქანა 6000ლ</t>
  </si>
  <si>
    <t>1-25-2</t>
  </si>
  <si>
    <t>სამუშაოები ნაყარში</t>
  </si>
  <si>
    <t>14-142</t>
  </si>
  <si>
    <t>ბულდოზერი 108 ცხ. ძ.</t>
  </si>
  <si>
    <t>4.1-230</t>
  </si>
  <si>
    <t>ს.რ.ფ.</t>
  </si>
  <si>
    <t>შრომის დანახარჯი</t>
  </si>
  <si>
    <t>ენირ-90 &amp; 2-1-54 პ.3ვ</t>
  </si>
  <si>
    <t xml:space="preserve">მექანიზმით მიუდგომელ ადგილებში იგივეს დამუშავება ხელით </t>
  </si>
  <si>
    <t>გრუნტის დატვირთვა ხელით თვითმცვლელზე</t>
  </si>
  <si>
    <t>1-12-6</t>
  </si>
  <si>
    <t>ექსკავატორი ჩამჩის ტევადობით 0.25 მ³</t>
  </si>
  <si>
    <t xml:space="preserve">1-80-3      </t>
  </si>
  <si>
    <t>იგივე ხელით მექანიზმებისათვის მიუდგომელ ადგილებში</t>
  </si>
  <si>
    <t>8-3-2</t>
  </si>
  <si>
    <t>კგ</t>
  </si>
  <si>
    <t>1-23-5</t>
  </si>
  <si>
    <t>ზედმეტი გრუნტის დატვირთვა ა/მანქანაზე ექსკავატორით 0.25 მ³</t>
  </si>
  <si>
    <t>ექსკავატორი</t>
  </si>
  <si>
    <t>გრუნტის გატანა ნაყარში 5 კმ-ზე</t>
  </si>
  <si>
    <t>დატვირთული მასის გატანა საშ. 5 კმ-ზე</t>
  </si>
  <si>
    <t>27-11-1,4</t>
  </si>
  <si>
    <t xml:space="preserve">სავალი ნაწილის საფარის მოწყობა მონოლითური ბეტონით მ-350 B25 F200 W6 სისქით 16სმ </t>
  </si>
  <si>
    <t>მოსარწყავ-მოსარეცხი მანქანა 6000 ლ-ანი</t>
  </si>
  <si>
    <t xml:space="preserve">სხვა მანქანები </t>
  </si>
  <si>
    <t>ბეტონის მ-350 ფასი k-1.02</t>
  </si>
  <si>
    <t xml:space="preserve">არმატურა d-6 A_I  უჯრა 20*20სმ </t>
  </si>
  <si>
    <t>ფარი ფიცრის ყალიბის</t>
  </si>
  <si>
    <t>27-28-1</t>
  </si>
  <si>
    <t>ნაკერების დამჭრელი მექანიზმი</t>
  </si>
  <si>
    <t>ნაკერების ჩამსხმელი</t>
  </si>
  <si>
    <t>ტრაქტორი მუხლუხა სვლაზე</t>
  </si>
  <si>
    <t>საბაზრ</t>
  </si>
  <si>
    <t>ბულდოზერი 79კვტ (108ცხ.ძ.)</t>
  </si>
  <si>
    <t xml:space="preserve">ქვის ნამტვრევების მანაწილებელი </t>
  </si>
  <si>
    <t xml:space="preserve">ღორღი 0-40მმ </t>
  </si>
  <si>
    <t>თხევადი პარაფინი</t>
  </si>
  <si>
    <t>8-4-7
მიყ.</t>
  </si>
  <si>
    <t>ზედაპირის დამუშავება თხევადი  პარაფინით 2-ჯერ</t>
  </si>
  <si>
    <t>შემასწორებელი ფენის მოწყობა ქვიშახრეშოვანი ნარევით კ-1.22</t>
  </si>
  <si>
    <t>ტნ</t>
  </si>
  <si>
    <t>ბიტუმ-პოლიმერული ნარევი</t>
  </si>
  <si>
    <t>საფუძვლის მოწყობა ფრაქციული ღორღით 0-40მმ საშ. სისქით 12სმ. კ-1.26</t>
  </si>
  <si>
    <t>თავი III.-ის ჯამი</t>
  </si>
  <si>
    <t>განივი ტემპერატურული ნაკერების მოწყობა ყოველ 5 მეტრში</t>
  </si>
  <si>
    <t>მიერთებები</t>
  </si>
  <si>
    <t>სანგრევი ჩაქუჩი</t>
  </si>
  <si>
    <t>ხე მასალა</t>
  </si>
  <si>
    <t>ქვიშახრეშოვანი ნარევის ტრანსპორტირება 10 კმ-ზე</t>
  </si>
  <si>
    <t>ფრაქციული ღორღის ტრანსპორტირება 10 კმ-ზე</t>
  </si>
  <si>
    <t>27-24-17,18</t>
  </si>
  <si>
    <t>ბეტონის ტრანსპორტირება 10 კმ-ზე</t>
  </si>
  <si>
    <t>არმატურის ტრანსპორტირება 10 კმ-ზე</t>
  </si>
  <si>
    <t>ფრაქციული ღორღის ტრანსპორტირება 10კმ-ზე</t>
  </si>
  <si>
    <t>შედგენილია 2020 წლის I კვ. მიმდინარე ფასებში</t>
  </si>
  <si>
    <t xml:space="preserve">1-29-3
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</si>
  <si>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</si>
  <si>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</si>
  <si>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>1-22-15</t>
  </si>
  <si>
    <t xml:space="preserve">გრუნტის დატვირთვა ექსკავატორით ა/თვითმცლელებზე </t>
  </si>
  <si>
    <t>ექსკავატორი 0.5მ³</t>
  </si>
  <si>
    <t>ბოძების გადატანა</t>
  </si>
  <si>
    <t>8-149-1
K=0.6</t>
  </si>
  <si>
    <t>სიპ კაბელის დემონტაჟი</t>
  </si>
  <si>
    <t>8-149-1</t>
  </si>
  <si>
    <t>სიპ კაბელის მონტაჟი</t>
  </si>
  <si>
    <t>33-252-2 მისად.</t>
  </si>
  <si>
    <t>არსებული ელ. ბოძის დემონტაჟი, მისი შემდგომი ახალ ადგილზე მონტაჟის მიზნით</t>
  </si>
  <si>
    <t>ამწე საავტომობილო სვლაზე 6.3ტ</t>
  </si>
  <si>
    <t>33-251-6  ს.რ.ფ.</t>
  </si>
  <si>
    <t>ელ.ბოძის მონტაჟი ახალ ადგილზე</t>
  </si>
  <si>
    <t>ამწე საბურღი მოწყობილობით</t>
  </si>
  <si>
    <t>სავალ ნაწილზე არსებული ტალახნარევი ხრეშოვანი  საფარის აღება და გრუნტის სანიაღვრეების გაწმენდა მექანიზმით  მისი ა/თვითმცლელზე დატვირთვით</t>
  </si>
  <si>
    <t>1-52-3</t>
  </si>
  <si>
    <t>ყრილის მოწყობა ქვიშახრეშოვანი ნარევით</t>
  </si>
  <si>
    <t>13-142</t>
  </si>
  <si>
    <t>ბულდოზერი 79კვტ (108ცხძ)</t>
  </si>
  <si>
    <t>13.7</t>
  </si>
  <si>
    <t>ტრაქტორი მუხლუხა სვლაზე 79კვტ (108ცხძ)</t>
  </si>
  <si>
    <t>ქვიშახრეშოვანი ნარევის ტრანსპორტირება 15 კმ-ზე</t>
  </si>
  <si>
    <t>22-5-1 მიყ.</t>
  </si>
  <si>
    <t>არსებული მილების დემონტაჟი, გატანა და დასაწყობება</t>
  </si>
  <si>
    <t>III-კატ. გრუნტის დამუშავება მილისა და სათავისების მოსაწყობად ექსკ. V-0.25 მ³ გვერდზე გადაყრით</t>
  </si>
  <si>
    <t>ქვიშა-ხრეშოვანი ბალიში პორტალური კედლებისა და მილის ქვეშ  h-10სმ</t>
  </si>
  <si>
    <t>ქვიშა-ხრეშოვანი ნარევის ტრანსპორტირება 15 კმ-დან</t>
  </si>
  <si>
    <t>22-5-8</t>
  </si>
  <si>
    <t>მილის ტრანსპორტირება 15 კმ-დან</t>
  </si>
  <si>
    <t>30-51-3 მიყ.</t>
  </si>
  <si>
    <t>მილისა და პორტალური კედლების შეღებვა გარედან ბიტუმით 2-ჯერ</t>
  </si>
  <si>
    <t>ბიტუმის მასტიკა</t>
  </si>
  <si>
    <t>30-8-3 მიყ.</t>
  </si>
  <si>
    <t>მონოლითური ბეტონის სათავისის პორტალური კედლის საძირკვლისა და ტანის მოწყობა B25 F200 W6</t>
  </si>
  <si>
    <t>სამშენებლო ნაჭედი წონით 1.6კგ-მდე</t>
  </si>
  <si>
    <t>ბეტონის ტრანსპორტირება 15 კმ-დან</t>
  </si>
  <si>
    <t xml:space="preserve">1-81-2      </t>
  </si>
  <si>
    <t>გრუნტის უკუჩაყრა მილზე და სათავისების ირგვლივ ხელით</t>
  </si>
  <si>
    <t xml:space="preserve">27-7-2 </t>
  </si>
  <si>
    <t>გვერდულების მოწყობა ქვიშა–ხრეშოვანი ნარევით  საშ. სისქით 28 სმ. (ფრაქცია 0-70მმ) შემდგომში სატკეპნით შემკვრივება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</si>
  <si>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</si>
  <si>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</si>
  <si>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</si>
  <si>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</si>
  <si>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ქვიშა–ხრეშოვანი ნარევი</t>
  </si>
  <si>
    <t>ქვიშა–ხრეშის ტრანსპორტირება 15 კმ-ზე</t>
  </si>
  <si>
    <t>შესასვლელები</t>
  </si>
  <si>
    <t>ბულდოზერი 108 ცხ.ძ</t>
  </si>
  <si>
    <t>შემასწორებელი ფენის მოწყობა ქვიშახრეშოვანი ნარევით საშ. სისქით 15სმ კ-1.22</t>
  </si>
  <si>
    <t>საფუძვლის მოწყობა ფრაქციული ღორღით 0-40მმ საშ. სისქით 10სმ. კ-1.26</t>
  </si>
  <si>
    <t>ფრაქციული ღორღის ტრანსპორტირება 15 კმ-ზე</t>
  </si>
  <si>
    <t>27-24–17.18</t>
  </si>
  <si>
    <t xml:space="preserve">სავალი ნაწილის საფარის მოწყობა მონოლითური ბეტონით მ-350 B25 F200 W6 სისქით 12სმ </t>
  </si>
  <si>
    <t>ბეტონის ტრანსპორტირება 15 კმ-ზე</t>
  </si>
  <si>
    <t>23-23</t>
  </si>
  <si>
    <t>არსებული ცხაურების მოყვანა საპროექტო ნიშნულამდე</t>
  </si>
  <si>
    <t>23-23 მისად</t>
  </si>
  <si>
    <t>ცალი</t>
  </si>
  <si>
    <t>სხვა მანქანა</t>
  </si>
  <si>
    <t>ქვიშა/ცემენტის ხსნარი</t>
  </si>
  <si>
    <t>ახალი მილების მოწყობა</t>
  </si>
  <si>
    <t>რკინაბეტონის მილის შეძენა-მონტაჟი დ=400</t>
  </si>
  <si>
    <t>რკინაბეტონის მილი დ-400</t>
  </si>
  <si>
    <t>სოფ. ჩხუტელში ასფალტირებული ცენტრალური გზიდან საჯარო სკოლის მიმართულებით საავტომობილო გზის რეაბილიტაციის სამუშაოების ხარჯთაღრიცხვა</t>
  </si>
  <si>
    <t>ახალი არსებულის მსგავსი ფილების მოწყობა 130X50</t>
  </si>
  <si>
    <t>ბეტონის ფილა 130X50სმ</t>
  </si>
  <si>
    <t>ასაკრები რკინა-ბეტონის ღარის მოწყობა (03*03   კედლის სისქე 10სმ) პიკ180-პიკ 290)</t>
  </si>
  <si>
    <t>გრძ/მ</t>
  </si>
  <si>
    <t>ამწე  6,3ტ</t>
  </si>
  <si>
    <t>რკინა-ბეტონის ღარები(30*30*10)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</si>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</sst>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Sylfaen"/>
      <family val="1"/>
    </font>
    <font>
      <b/>
      <sz val="11"/>
      <name val="Sylfaen"/>
      <family val="1"/>
    </font>
    <font>
      <sz val="10"/>
      <name val="Arial Cyr"/>
      <charset val="204"/>
    </font>
    <font>
      <sz val="11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sz val="11"/>
      <color indexed="8"/>
      <name val="Sylfaen"/>
      <family val="1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name val="Arial"/>
      <family val="2"/>
      <charset val="204"/>
    </font>
    <font>
      <b/>
      <i/>
      <u/>
      <sz val="11"/>
      <name val="Sylfaen"/>
      <family val="1"/>
    </font>
    <font>
      <sz val="10"/>
      <name val="Arial Cyr"/>
      <family val="2"/>
      <charset val="204"/>
    </font>
    <font>
      <sz val="11"/>
      <name val="AcadNusx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5" fillId="0" borderId="0"/>
    <xf numFmtId="0" fontId="17" fillId="0" borderId="0"/>
    <xf numFmtId="0" fontId="17" fillId="0" borderId="0"/>
  </cellStyleXfs>
  <cellXfs count="104">
    <xf numFmtId="0" fontId="0" fillId="0" borderId="0" xfId="0"/>
    <xf numFmtId="0" fontId="11" fillId="0" borderId="0" xfId="1" applyFont="1"/>
    <xf numFmtId="0" fontId="9" fillId="0" borderId="0" xfId="1" applyFont="1"/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horizontal="right" vertical="top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1" xfId="0" applyFont="1" applyFill="1" applyBorder="1" applyAlignment="1">
      <alignment vertical="justify"/>
    </xf>
    <xf numFmtId="0" fontId="2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0" fontId="11" fillId="0" borderId="0" xfId="1" applyFont="1" applyFill="1"/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16" fillId="0" borderId="5" xfId="1" applyFont="1" applyFill="1" applyBorder="1" applyAlignment="1">
      <alignment horizontal="right" vertical="top" wrapText="1"/>
    </xf>
    <xf numFmtId="0" fontId="16" fillId="0" borderId="5" xfId="1" applyFont="1" applyFill="1" applyBorder="1" applyAlignment="1">
      <alignment vertical="top" wrapText="1"/>
    </xf>
    <xf numFmtId="0" fontId="7" fillId="0" borderId="0" xfId="1" applyFont="1" applyFill="1" applyAlignment="1">
      <alignment horizontal="center" vertical="center" wrapText="1"/>
    </xf>
    <xf numFmtId="164" fontId="14" fillId="0" borderId="5" xfId="1" applyNumberFormat="1" applyFont="1" applyFill="1" applyBorder="1" applyAlignment="1">
      <alignment vertical="top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1" applyFont="1" applyFill="1" applyAlignment="1">
      <alignment horizontal="right" vertical="top"/>
    </xf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9" fillId="0" borderId="2" xfId="1" applyFont="1" applyFill="1" applyBorder="1" applyAlignment="1">
      <alignment horizontal="right" vertical="top"/>
    </xf>
    <xf numFmtId="0" fontId="9" fillId="0" borderId="3" xfId="1" applyFont="1" applyFill="1" applyBorder="1" applyAlignment="1">
      <alignment horizontal="right" vertical="top"/>
    </xf>
    <xf numFmtId="0" fontId="9" fillId="0" borderId="4" xfId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 vertical="top"/>
    </xf>
    <xf numFmtId="49" fontId="9" fillId="0" borderId="1" xfId="2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horizontal="center" vertical="top"/>
    </xf>
    <xf numFmtId="0" fontId="16" fillId="0" borderId="5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3" xfId="2" applyNumberFormat="1" applyFont="1" applyFill="1" applyBorder="1" applyAlignment="1">
      <alignment horizontal="center" vertical="top" wrapText="1"/>
    </xf>
    <xf numFmtId="49" fontId="9" fillId="0" borderId="4" xfId="2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</cellXfs>
  <cellStyles count="6">
    <cellStyle name="Normal" xfId="0" builtinId="0"/>
    <cellStyle name="Normal 12" xfId="4"/>
    <cellStyle name="Normal 2" xfId="1"/>
    <cellStyle name="Normal 4" xfId="3"/>
    <cellStyle name="Обычный_Лист1" xfId="5"/>
    <cellStyle name="Обычный_დემონტაჟი" xfId="2"/>
  </cellStyles>
  <dxfs count="1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8"/>
  <sheetViews>
    <sheetView tabSelected="1" zoomScaleNormal="100" workbookViewId="0">
      <pane ySplit="5" topLeftCell="A243" activePane="bottomLeft" state="frozen"/>
      <selection pane="bottomLeft" activeCell="D300" sqref="D300"/>
    </sheetView>
  </sheetViews>
  <sheetFormatPr defaultColWidth="9.140625" defaultRowHeight="18" x14ac:dyDescent="0.35"/>
  <cols>
    <col min="1" max="1" width="3.140625" style="8" bestFit="1" customWidth="1"/>
    <col min="2" max="2" width="8.7109375" style="3" customWidth="1"/>
    <col min="3" max="3" width="41.42578125" style="4" customWidth="1"/>
    <col min="4" max="4" width="9.28515625" style="5" customWidth="1"/>
    <col min="5" max="5" width="8.5703125" style="6" customWidth="1"/>
    <col min="6" max="6" width="9.85546875" style="6" customWidth="1"/>
    <col min="7" max="7" width="8.28515625" style="6" customWidth="1"/>
    <col min="8" max="8" width="9.28515625" style="6" customWidth="1"/>
    <col min="9" max="12" width="8.5703125" style="6" customWidth="1"/>
    <col min="13" max="13" width="10.85546875" style="6" customWidth="1"/>
    <col min="14" max="16384" width="9.140625" style="1"/>
  </cols>
  <sheetData>
    <row r="1" spans="1:13" ht="60" customHeight="1" x14ac:dyDescent="0.35">
      <c r="A1" s="90" t="s">
        <v>182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" customHeight="1" x14ac:dyDescent="0.35">
      <c r="A2" s="25"/>
      <c r="B2" s="95" t="s">
        <v>115</v>
      </c>
      <c r="C2" s="95"/>
      <c r="D2" s="95"/>
      <c r="E2" s="26"/>
      <c r="F2" s="27"/>
      <c r="G2" s="27"/>
      <c r="H2" s="27"/>
      <c r="I2" s="28"/>
      <c r="J2" s="94" t="str">
        <f>"ღირებულება:   "&amp;ROUND(M295,2)&amp;" ლარი"</f>
        <v>ღირებულება:   0 ლარი</v>
      </c>
      <c r="K2" s="94"/>
      <c r="L2" s="94"/>
      <c r="M2" s="94"/>
    </row>
    <row r="3" spans="1:13" s="2" customFormat="1" ht="15" customHeight="1" x14ac:dyDescent="0.25">
      <c r="A3" s="91" t="s">
        <v>37</v>
      </c>
      <c r="B3" s="91" t="s">
        <v>36</v>
      </c>
      <c r="C3" s="91" t="s">
        <v>26</v>
      </c>
      <c r="D3" s="91" t="s">
        <v>27</v>
      </c>
      <c r="E3" s="91" t="s">
        <v>28</v>
      </c>
      <c r="F3" s="91"/>
      <c r="G3" s="91" t="s">
        <v>33</v>
      </c>
      <c r="H3" s="91"/>
      <c r="I3" s="91" t="s">
        <v>35</v>
      </c>
      <c r="J3" s="91"/>
      <c r="K3" s="29" t="s">
        <v>34</v>
      </c>
      <c r="L3" s="29"/>
      <c r="M3" s="91" t="s">
        <v>32</v>
      </c>
    </row>
    <row r="4" spans="1:13" s="2" customFormat="1" ht="30" x14ac:dyDescent="0.25">
      <c r="A4" s="92"/>
      <c r="B4" s="91"/>
      <c r="C4" s="93"/>
      <c r="D4" s="93"/>
      <c r="E4" s="30" t="s">
        <v>29</v>
      </c>
      <c r="F4" s="31" t="s">
        <v>30</v>
      </c>
      <c r="G4" s="30" t="s">
        <v>31</v>
      </c>
      <c r="H4" s="31" t="s">
        <v>32</v>
      </c>
      <c r="I4" s="30" t="s">
        <v>31</v>
      </c>
      <c r="J4" s="31" t="s">
        <v>32</v>
      </c>
      <c r="K4" s="30" t="s">
        <v>31</v>
      </c>
      <c r="L4" s="31" t="s">
        <v>32</v>
      </c>
      <c r="M4" s="93"/>
    </row>
    <row r="5" spans="1:13" s="19" customFormat="1" ht="15" customHeight="1" x14ac:dyDescent="0.35">
      <c r="A5" s="32">
        <v>1</v>
      </c>
      <c r="B5" s="32">
        <v>2</v>
      </c>
      <c r="C5" s="68">
        <v>3</v>
      </c>
      <c r="D5" s="32">
        <v>4</v>
      </c>
      <c r="E5" s="32">
        <v>5</v>
      </c>
      <c r="F5" s="68">
        <v>6</v>
      </c>
      <c r="G5" s="32">
        <v>7</v>
      </c>
      <c r="H5" s="32">
        <v>8</v>
      </c>
      <c r="I5" s="68">
        <v>9</v>
      </c>
      <c r="J5" s="32">
        <v>10</v>
      </c>
      <c r="K5" s="32">
        <v>11</v>
      </c>
      <c r="L5" s="68">
        <v>12</v>
      </c>
      <c r="M5" s="32">
        <v>13</v>
      </c>
    </row>
    <row r="6" spans="1:13" s="19" customFormat="1" ht="18" customHeight="1" x14ac:dyDescent="0.35">
      <c r="A6" s="61"/>
      <c r="B6" s="63"/>
      <c r="C6" s="69" t="s">
        <v>22</v>
      </c>
      <c r="D6" s="23"/>
      <c r="E6" s="21"/>
      <c r="F6" s="7"/>
      <c r="G6" s="18"/>
      <c r="H6" s="18"/>
      <c r="I6" s="33"/>
      <c r="J6" s="18"/>
      <c r="K6" s="33"/>
      <c r="L6" s="18"/>
      <c r="M6" s="18"/>
    </row>
    <row r="7" spans="1:13" s="70" customFormat="1" ht="72.75" customHeight="1" x14ac:dyDescent="0.35">
      <c r="A7" s="82">
        <v>1</v>
      </c>
      <c r="B7" s="84" t="s">
        <v>23</v>
      </c>
      <c r="C7" s="34" t="s">
        <v>21</v>
      </c>
      <c r="D7" s="23" t="s">
        <v>20</v>
      </c>
      <c r="E7" s="13"/>
      <c r="F7" s="35">
        <v>0.85377000000000003</v>
      </c>
      <c r="G7" s="33"/>
      <c r="H7" s="18"/>
      <c r="I7" s="33"/>
      <c r="J7" s="18"/>
      <c r="K7" s="33"/>
      <c r="L7" s="18"/>
      <c r="M7" s="18"/>
    </row>
    <row r="8" spans="1:13" s="19" customFormat="1" x14ac:dyDescent="0.35">
      <c r="A8" s="82"/>
      <c r="B8" s="84"/>
      <c r="C8" s="36" t="s">
        <v>15</v>
      </c>
      <c r="D8" s="23" t="s">
        <v>2</v>
      </c>
      <c r="E8" s="21">
        <v>93.22</v>
      </c>
      <c r="F8" s="7">
        <f>F7*E8</f>
        <v>79.588439399999999</v>
      </c>
      <c r="G8" s="33"/>
      <c r="H8" s="18"/>
      <c r="I8" s="33"/>
      <c r="J8" s="18"/>
      <c r="K8" s="33"/>
      <c r="L8" s="18"/>
      <c r="M8" s="18"/>
    </row>
    <row r="9" spans="1:13" s="19" customFormat="1" ht="30" x14ac:dyDescent="0.35">
      <c r="A9" s="76">
        <v>2</v>
      </c>
      <c r="B9" s="79" t="s">
        <v>175</v>
      </c>
      <c r="C9" s="45" t="s">
        <v>183</v>
      </c>
      <c r="D9" s="23" t="s">
        <v>176</v>
      </c>
      <c r="E9" s="58"/>
      <c r="F9" s="24">
        <v>12</v>
      </c>
      <c r="G9" s="59"/>
      <c r="H9" s="18"/>
      <c r="I9" s="59"/>
      <c r="J9" s="18"/>
      <c r="K9" s="59"/>
      <c r="L9" s="18"/>
      <c r="M9" s="18"/>
    </row>
    <row r="10" spans="1:13" s="19" customFormat="1" x14ac:dyDescent="0.35">
      <c r="A10" s="77"/>
      <c r="B10" s="80"/>
      <c r="C10" s="43" t="s">
        <v>1</v>
      </c>
      <c r="D10" s="15" t="s">
        <v>2</v>
      </c>
      <c r="E10" s="60">
        <v>1.54</v>
      </c>
      <c r="F10" s="7">
        <f>F9*E10</f>
        <v>18.48</v>
      </c>
      <c r="G10" s="7"/>
      <c r="H10" s="18"/>
      <c r="I10" s="7"/>
      <c r="J10" s="18"/>
      <c r="K10" s="7"/>
      <c r="L10" s="18"/>
      <c r="M10" s="18"/>
    </row>
    <row r="11" spans="1:13" s="19" customFormat="1" x14ac:dyDescent="0.35">
      <c r="A11" s="77"/>
      <c r="B11" s="80"/>
      <c r="C11" s="43" t="s">
        <v>177</v>
      </c>
      <c r="D11" s="23" t="s">
        <v>13</v>
      </c>
      <c r="E11" s="60">
        <v>0.09</v>
      </c>
      <c r="F11" s="7">
        <f>F9*E11</f>
        <v>1.08</v>
      </c>
      <c r="G11" s="7"/>
      <c r="H11" s="18"/>
      <c r="I11" s="7"/>
      <c r="J11" s="18"/>
      <c r="K11" s="7"/>
      <c r="L11" s="18"/>
      <c r="M11" s="18"/>
    </row>
    <row r="12" spans="1:13" s="19" customFormat="1" x14ac:dyDescent="0.35">
      <c r="A12" s="77"/>
      <c r="B12" s="80"/>
      <c r="C12" s="43" t="s">
        <v>178</v>
      </c>
      <c r="D12" s="23" t="s">
        <v>42</v>
      </c>
      <c r="E12" s="58">
        <v>1.4E-2</v>
      </c>
      <c r="F12" s="7">
        <f>F9*E12</f>
        <v>0.16800000000000001</v>
      </c>
      <c r="G12" s="59"/>
      <c r="H12" s="18"/>
      <c r="I12" s="59"/>
      <c r="J12" s="18"/>
      <c r="K12" s="59"/>
      <c r="L12" s="18"/>
      <c r="M12" s="18"/>
    </row>
    <row r="13" spans="1:13" s="19" customFormat="1" x14ac:dyDescent="0.35">
      <c r="A13" s="78"/>
      <c r="B13" s="81"/>
      <c r="C13" s="43" t="s">
        <v>184</v>
      </c>
      <c r="D13" s="15" t="s">
        <v>176</v>
      </c>
      <c r="E13" s="60">
        <v>1</v>
      </c>
      <c r="F13" s="7">
        <f>F9*E13</f>
        <v>12</v>
      </c>
      <c r="G13" s="7"/>
      <c r="H13" s="18"/>
      <c r="I13" s="7"/>
      <c r="J13" s="18"/>
      <c r="K13" s="7"/>
      <c r="L13" s="18"/>
      <c r="M13" s="18"/>
    </row>
    <row r="14" spans="1:13" s="19" customFormat="1" ht="30" x14ac:dyDescent="0.35">
      <c r="A14" s="82">
        <v>3</v>
      </c>
      <c r="B14" s="84" t="s">
        <v>173</v>
      </c>
      <c r="C14" s="34" t="s">
        <v>174</v>
      </c>
      <c r="D14" s="23" t="s">
        <v>49</v>
      </c>
      <c r="E14" s="21"/>
      <c r="F14" s="24">
        <v>3</v>
      </c>
      <c r="G14" s="33"/>
      <c r="H14" s="18"/>
      <c r="I14" s="33"/>
      <c r="J14" s="18"/>
      <c r="K14" s="33"/>
      <c r="L14" s="18"/>
      <c r="M14" s="18"/>
    </row>
    <row r="15" spans="1:13" s="19" customFormat="1" x14ac:dyDescent="0.35">
      <c r="A15" s="82"/>
      <c r="B15" s="84"/>
      <c r="C15" s="36" t="s">
        <v>1</v>
      </c>
      <c r="D15" s="23" t="s">
        <v>2</v>
      </c>
      <c r="E15" s="21">
        <v>1.54</v>
      </c>
      <c r="F15" s="7">
        <f>F14*E15</f>
        <v>4.62</v>
      </c>
      <c r="G15" s="33"/>
      <c r="H15" s="18"/>
      <c r="I15" s="33"/>
      <c r="J15" s="18"/>
      <c r="K15" s="33"/>
      <c r="L15" s="18"/>
      <c r="M15" s="18"/>
    </row>
    <row r="16" spans="1:13" s="19" customFormat="1" x14ac:dyDescent="0.35">
      <c r="A16" s="82"/>
      <c r="B16" s="84"/>
      <c r="C16" s="36" t="s">
        <v>52</v>
      </c>
      <c r="D16" s="23" t="s">
        <v>42</v>
      </c>
      <c r="E16" s="21" t="s">
        <v>56</v>
      </c>
      <c r="F16" s="7">
        <v>1.044</v>
      </c>
      <c r="G16" s="33"/>
      <c r="H16" s="18"/>
      <c r="I16" s="33"/>
      <c r="J16" s="18"/>
      <c r="K16" s="33"/>
      <c r="L16" s="18"/>
      <c r="M16" s="18"/>
    </row>
    <row r="17" spans="1:13" s="19" customFormat="1" x14ac:dyDescent="0.35">
      <c r="A17" s="65"/>
      <c r="B17" s="64"/>
      <c r="C17" s="67" t="s">
        <v>122</v>
      </c>
      <c r="D17" s="23"/>
      <c r="E17" s="21"/>
      <c r="F17" s="7"/>
      <c r="G17" s="7"/>
      <c r="H17" s="18"/>
      <c r="I17" s="7"/>
      <c r="J17" s="18"/>
      <c r="K17" s="7"/>
      <c r="L17" s="18"/>
      <c r="M17" s="18"/>
    </row>
    <row r="18" spans="1:13" s="19" customFormat="1" x14ac:dyDescent="0.35">
      <c r="A18" s="82">
        <v>1</v>
      </c>
      <c r="B18" s="84" t="s">
        <v>123</v>
      </c>
      <c r="C18" s="34" t="s">
        <v>124</v>
      </c>
      <c r="D18" s="23" t="s">
        <v>51</v>
      </c>
      <c r="E18" s="52"/>
      <c r="F18" s="39">
        <v>80</v>
      </c>
      <c r="G18" s="33"/>
      <c r="H18" s="18"/>
      <c r="I18" s="33"/>
      <c r="J18" s="18"/>
      <c r="K18" s="33"/>
      <c r="L18" s="18"/>
      <c r="M18" s="18"/>
    </row>
    <row r="19" spans="1:13" s="19" customFormat="1" x14ac:dyDescent="0.35">
      <c r="A19" s="82"/>
      <c r="B19" s="84"/>
      <c r="C19" s="36" t="s">
        <v>15</v>
      </c>
      <c r="D19" s="23" t="s">
        <v>2</v>
      </c>
      <c r="E19" s="21">
        <v>6.6000000000000003E-2</v>
      </c>
      <c r="F19" s="7">
        <f>F18*E19</f>
        <v>5.28</v>
      </c>
      <c r="G19" s="33"/>
      <c r="H19" s="18"/>
      <c r="I19" s="33"/>
      <c r="J19" s="18"/>
      <c r="K19" s="33"/>
      <c r="L19" s="18"/>
      <c r="M19" s="18"/>
    </row>
    <row r="20" spans="1:13" s="19" customFormat="1" x14ac:dyDescent="0.35">
      <c r="A20" s="82"/>
      <c r="B20" s="84"/>
      <c r="C20" s="36" t="s">
        <v>4</v>
      </c>
      <c r="D20" s="23" t="s">
        <v>13</v>
      </c>
      <c r="E20" s="37">
        <v>2.7000000000000001E-3</v>
      </c>
      <c r="F20" s="53">
        <f>F18*E20</f>
        <v>0.21600000000000003</v>
      </c>
      <c r="G20" s="37"/>
      <c r="H20" s="18"/>
      <c r="I20" s="37"/>
      <c r="J20" s="18"/>
      <c r="K20" s="37"/>
      <c r="L20" s="18"/>
      <c r="M20" s="18"/>
    </row>
    <row r="21" spans="1:13" s="19" customFormat="1" x14ac:dyDescent="0.35">
      <c r="A21" s="82"/>
      <c r="B21" s="84"/>
      <c r="C21" s="36" t="s">
        <v>14</v>
      </c>
      <c r="D21" s="23" t="s">
        <v>13</v>
      </c>
      <c r="E21" s="7">
        <v>3.49E-2</v>
      </c>
      <c r="F21" s="7">
        <f>F18*E21</f>
        <v>2.7919999999999998</v>
      </c>
      <c r="G21" s="37"/>
      <c r="H21" s="18"/>
      <c r="I21" s="37"/>
      <c r="J21" s="18"/>
      <c r="K21" s="37"/>
      <c r="L21" s="18"/>
      <c r="M21" s="18"/>
    </row>
    <row r="22" spans="1:13" s="19" customFormat="1" x14ac:dyDescent="0.35">
      <c r="A22" s="82">
        <v>2</v>
      </c>
      <c r="B22" s="84" t="s">
        <v>125</v>
      </c>
      <c r="C22" s="34" t="s">
        <v>126</v>
      </c>
      <c r="D22" s="23" t="s">
        <v>51</v>
      </c>
      <c r="E22" s="7"/>
      <c r="F22" s="24">
        <v>80</v>
      </c>
      <c r="G22" s="37"/>
      <c r="H22" s="18"/>
      <c r="I22" s="37"/>
      <c r="J22" s="18"/>
      <c r="K22" s="37"/>
      <c r="L22" s="18"/>
      <c r="M22" s="18"/>
    </row>
    <row r="23" spans="1:13" s="19" customFormat="1" x14ac:dyDescent="0.35">
      <c r="A23" s="82"/>
      <c r="B23" s="84"/>
      <c r="C23" s="36" t="s">
        <v>15</v>
      </c>
      <c r="D23" s="23" t="s">
        <v>2</v>
      </c>
      <c r="E23" s="7">
        <v>0.11</v>
      </c>
      <c r="F23" s="7">
        <f>F22*E23</f>
        <v>8.8000000000000007</v>
      </c>
      <c r="G23" s="37"/>
      <c r="H23" s="18"/>
      <c r="I23" s="37"/>
      <c r="J23" s="18"/>
      <c r="K23" s="37"/>
      <c r="L23" s="18"/>
      <c r="M23" s="18"/>
    </row>
    <row r="24" spans="1:13" s="19" customFormat="1" x14ac:dyDescent="0.35">
      <c r="A24" s="82"/>
      <c r="B24" s="84"/>
      <c r="C24" s="36" t="s">
        <v>4</v>
      </c>
      <c r="D24" s="23" t="s">
        <v>13</v>
      </c>
      <c r="E24" s="7">
        <v>2.7000000000000001E-3</v>
      </c>
      <c r="F24" s="7">
        <f>F22*E24</f>
        <v>0.21600000000000003</v>
      </c>
      <c r="G24" s="37"/>
      <c r="H24" s="18"/>
      <c r="I24" s="37"/>
      <c r="J24" s="18"/>
      <c r="K24" s="37"/>
      <c r="L24" s="18"/>
      <c r="M24" s="18"/>
    </row>
    <row r="25" spans="1:13" s="19" customFormat="1" x14ac:dyDescent="0.35">
      <c r="A25" s="82"/>
      <c r="B25" s="84"/>
      <c r="C25" s="36" t="s">
        <v>14</v>
      </c>
      <c r="D25" s="23" t="s">
        <v>13</v>
      </c>
      <c r="E25" s="37">
        <v>3.49E-2</v>
      </c>
      <c r="F25" s="53">
        <f>F22*E25</f>
        <v>2.7919999999999998</v>
      </c>
      <c r="G25" s="37"/>
      <c r="H25" s="18"/>
      <c r="I25" s="37"/>
      <c r="J25" s="18"/>
      <c r="K25" s="37"/>
      <c r="L25" s="18"/>
      <c r="M25" s="18"/>
    </row>
    <row r="26" spans="1:13" s="19" customFormat="1" ht="45" x14ac:dyDescent="0.35">
      <c r="A26" s="82">
        <v>3</v>
      </c>
      <c r="B26" s="84" t="s">
        <v>127</v>
      </c>
      <c r="C26" s="34" t="s">
        <v>128</v>
      </c>
      <c r="D26" s="23" t="s">
        <v>49</v>
      </c>
      <c r="E26" s="7"/>
      <c r="F26" s="24">
        <v>4</v>
      </c>
      <c r="G26" s="37"/>
      <c r="H26" s="18"/>
      <c r="I26" s="37"/>
      <c r="J26" s="18"/>
      <c r="K26" s="37"/>
      <c r="L26" s="18"/>
      <c r="M26" s="18"/>
    </row>
    <row r="27" spans="1:13" s="19" customFormat="1" x14ac:dyDescent="0.35">
      <c r="A27" s="82"/>
      <c r="B27" s="84"/>
      <c r="C27" s="36" t="s">
        <v>1</v>
      </c>
      <c r="D27" s="23" t="s">
        <v>2</v>
      </c>
      <c r="E27" s="7">
        <v>1.24</v>
      </c>
      <c r="F27" s="7">
        <f>F26*E27</f>
        <v>4.96</v>
      </c>
      <c r="G27" s="37"/>
      <c r="H27" s="18"/>
      <c r="I27" s="37"/>
      <c r="J27" s="18"/>
      <c r="K27" s="37"/>
      <c r="L27" s="18"/>
      <c r="M27" s="18"/>
    </row>
    <row r="28" spans="1:13" s="19" customFormat="1" x14ac:dyDescent="0.35">
      <c r="A28" s="82"/>
      <c r="B28" s="84"/>
      <c r="C28" s="36" t="s">
        <v>107</v>
      </c>
      <c r="D28" s="23" t="s">
        <v>3</v>
      </c>
      <c r="E28" s="52">
        <v>0.68</v>
      </c>
      <c r="F28" s="54">
        <f>F26*E28</f>
        <v>2.72</v>
      </c>
      <c r="G28" s="33"/>
      <c r="H28" s="18"/>
      <c r="I28" s="33"/>
      <c r="J28" s="18"/>
      <c r="K28" s="33"/>
      <c r="L28" s="18"/>
      <c r="M28" s="18"/>
    </row>
    <row r="29" spans="1:13" s="19" customFormat="1" x14ac:dyDescent="0.35">
      <c r="A29" s="82"/>
      <c r="B29" s="84"/>
      <c r="C29" s="36" t="s">
        <v>129</v>
      </c>
      <c r="D29" s="23" t="s">
        <v>3</v>
      </c>
      <c r="E29" s="21">
        <v>0.72</v>
      </c>
      <c r="F29" s="7">
        <f>F26*E29</f>
        <v>2.88</v>
      </c>
      <c r="G29" s="33"/>
      <c r="H29" s="18"/>
      <c r="I29" s="33"/>
      <c r="J29" s="18"/>
      <c r="K29" s="33"/>
      <c r="L29" s="18"/>
      <c r="M29" s="18"/>
    </row>
    <row r="30" spans="1:13" s="19" customFormat="1" x14ac:dyDescent="0.35">
      <c r="A30" s="82">
        <v>4</v>
      </c>
      <c r="B30" s="84" t="s">
        <v>130</v>
      </c>
      <c r="C30" s="34" t="s">
        <v>131</v>
      </c>
      <c r="D30" s="23" t="s">
        <v>49</v>
      </c>
      <c r="E30" s="37"/>
      <c r="F30" s="55">
        <v>4</v>
      </c>
      <c r="G30" s="37"/>
      <c r="H30" s="18"/>
      <c r="I30" s="37"/>
      <c r="J30" s="18"/>
      <c r="K30" s="37"/>
      <c r="L30" s="18"/>
      <c r="M30" s="18"/>
    </row>
    <row r="31" spans="1:13" s="19" customFormat="1" x14ac:dyDescent="0.35">
      <c r="A31" s="82"/>
      <c r="B31" s="84"/>
      <c r="C31" s="36" t="s">
        <v>1</v>
      </c>
      <c r="D31" s="23" t="s">
        <v>2</v>
      </c>
      <c r="E31" s="7">
        <v>2.52</v>
      </c>
      <c r="F31" s="7">
        <f>F30*E31</f>
        <v>10.08</v>
      </c>
      <c r="G31" s="37"/>
      <c r="H31" s="18"/>
      <c r="I31" s="37"/>
      <c r="J31" s="18"/>
      <c r="K31" s="37"/>
      <c r="L31" s="18"/>
      <c r="M31" s="18"/>
    </row>
    <row r="32" spans="1:13" s="19" customFormat="1" x14ac:dyDescent="0.35">
      <c r="A32" s="82"/>
      <c r="B32" s="84"/>
      <c r="C32" s="36" t="s">
        <v>132</v>
      </c>
      <c r="D32" s="23" t="s">
        <v>2</v>
      </c>
      <c r="E32" s="7">
        <v>1.2</v>
      </c>
      <c r="F32" s="7">
        <f>F30*E32</f>
        <v>4.8</v>
      </c>
      <c r="G32" s="37"/>
      <c r="H32" s="18"/>
      <c r="I32" s="37"/>
      <c r="J32" s="18"/>
      <c r="K32" s="37"/>
      <c r="L32" s="18"/>
      <c r="M32" s="18"/>
    </row>
    <row r="33" spans="1:13" s="19" customFormat="1" x14ac:dyDescent="0.35">
      <c r="A33" s="82"/>
      <c r="B33" s="84"/>
      <c r="C33" s="36" t="s">
        <v>52</v>
      </c>
      <c r="D33" s="23" t="s">
        <v>42</v>
      </c>
      <c r="E33" s="7">
        <v>1.02</v>
      </c>
      <c r="F33" s="7">
        <f>F30*0.04*1.02</f>
        <v>0.16320000000000001</v>
      </c>
      <c r="G33" s="37"/>
      <c r="H33" s="18"/>
      <c r="I33" s="37"/>
      <c r="J33" s="18"/>
      <c r="K33" s="37"/>
      <c r="L33" s="18"/>
      <c r="M33" s="18"/>
    </row>
    <row r="34" spans="1:13" s="19" customFormat="1" x14ac:dyDescent="0.35">
      <c r="A34" s="61"/>
      <c r="B34" s="62"/>
      <c r="C34" s="67" t="s">
        <v>17</v>
      </c>
      <c r="D34" s="23"/>
      <c r="E34" s="21"/>
      <c r="F34" s="7"/>
      <c r="G34" s="18"/>
      <c r="H34" s="18"/>
      <c r="I34" s="33"/>
      <c r="J34" s="18"/>
      <c r="K34" s="33"/>
      <c r="L34" s="18"/>
      <c r="M34" s="38"/>
    </row>
    <row r="35" spans="1:13" s="19" customFormat="1" x14ac:dyDescent="0.35">
      <c r="A35" s="61"/>
      <c r="B35" s="63"/>
      <c r="C35" s="69" t="s">
        <v>18</v>
      </c>
      <c r="D35" s="23"/>
      <c r="E35" s="21"/>
      <c r="F35" s="7"/>
      <c r="G35" s="18"/>
      <c r="H35" s="18"/>
      <c r="I35" s="33"/>
      <c r="J35" s="18"/>
      <c r="K35" s="33"/>
      <c r="L35" s="18"/>
      <c r="M35" s="18"/>
    </row>
    <row r="36" spans="1:13" s="19" customFormat="1" ht="75" x14ac:dyDescent="0.35">
      <c r="A36" s="82">
        <v>1</v>
      </c>
      <c r="B36" s="84" t="s">
        <v>0</v>
      </c>
      <c r="C36" s="34" t="s">
        <v>133</v>
      </c>
      <c r="D36" s="23" t="s">
        <v>42</v>
      </c>
      <c r="E36" s="13"/>
      <c r="F36" s="39">
        <v>1210</v>
      </c>
      <c r="G36" s="33"/>
      <c r="H36" s="18"/>
      <c r="I36" s="33"/>
      <c r="J36" s="18"/>
      <c r="K36" s="33"/>
      <c r="L36" s="18"/>
      <c r="M36" s="18"/>
    </row>
    <row r="37" spans="1:13" s="19" customFormat="1" x14ac:dyDescent="0.35">
      <c r="A37" s="82"/>
      <c r="B37" s="84"/>
      <c r="C37" s="36" t="s">
        <v>1</v>
      </c>
      <c r="D37" s="23" t="s">
        <v>2</v>
      </c>
      <c r="E37" s="21">
        <v>1.32E-2</v>
      </c>
      <c r="F37" s="7">
        <f>F36*E37</f>
        <v>15.972</v>
      </c>
      <c r="G37" s="33"/>
      <c r="H37" s="18"/>
      <c r="I37" s="33"/>
      <c r="J37" s="18"/>
      <c r="K37" s="33"/>
      <c r="L37" s="18"/>
      <c r="M37" s="18"/>
    </row>
    <row r="38" spans="1:13" s="19" customFormat="1" ht="30" x14ac:dyDescent="0.35">
      <c r="A38" s="82"/>
      <c r="B38" s="84"/>
      <c r="C38" s="36" t="s">
        <v>50</v>
      </c>
      <c r="D38" s="23" t="s">
        <v>3</v>
      </c>
      <c r="E38" s="21">
        <v>2.9499999999999998E-2</v>
      </c>
      <c r="F38" s="7">
        <f>F36*E38</f>
        <v>35.695</v>
      </c>
      <c r="G38" s="33"/>
      <c r="H38" s="18"/>
      <c r="I38" s="33"/>
      <c r="J38" s="18"/>
      <c r="K38" s="33"/>
      <c r="L38" s="18"/>
      <c r="M38" s="18"/>
    </row>
    <row r="39" spans="1:13" s="19" customFormat="1" x14ac:dyDescent="0.35">
      <c r="A39" s="82"/>
      <c r="B39" s="84"/>
      <c r="C39" s="36" t="s">
        <v>4</v>
      </c>
      <c r="D39" s="23" t="s">
        <v>13</v>
      </c>
      <c r="E39" s="21">
        <v>2.1000000000000003E-3</v>
      </c>
      <c r="F39" s="7">
        <f>F36*E39</f>
        <v>2.5410000000000004</v>
      </c>
      <c r="G39" s="33"/>
      <c r="H39" s="18"/>
      <c r="I39" s="33"/>
      <c r="J39" s="18"/>
      <c r="K39" s="33"/>
      <c r="L39" s="18"/>
      <c r="M39" s="18"/>
    </row>
    <row r="40" spans="1:13" s="19" customFormat="1" x14ac:dyDescent="0.35">
      <c r="A40" s="82"/>
      <c r="B40" s="84"/>
      <c r="C40" s="36" t="s">
        <v>44</v>
      </c>
      <c r="D40" s="23" t="s">
        <v>42</v>
      </c>
      <c r="E40" s="21">
        <v>5.0000000000000002E-5</v>
      </c>
      <c r="F40" s="7">
        <f>F36*E40</f>
        <v>6.0500000000000005E-2</v>
      </c>
      <c r="G40" s="33"/>
      <c r="H40" s="18"/>
      <c r="I40" s="33"/>
      <c r="J40" s="18"/>
      <c r="K40" s="33"/>
      <c r="L40" s="18"/>
      <c r="M40" s="18"/>
    </row>
    <row r="41" spans="1:13" s="19" customFormat="1" ht="45" x14ac:dyDescent="0.35">
      <c r="A41" s="82">
        <v>2</v>
      </c>
      <c r="B41" s="83" t="s">
        <v>5</v>
      </c>
      <c r="C41" s="14" t="s">
        <v>69</v>
      </c>
      <c r="D41" s="23" t="s">
        <v>42</v>
      </c>
      <c r="E41" s="40"/>
      <c r="F41" s="38">
        <v>134</v>
      </c>
      <c r="G41" s="33"/>
      <c r="H41" s="18"/>
      <c r="I41" s="18"/>
      <c r="J41" s="18"/>
      <c r="K41" s="18"/>
      <c r="L41" s="18"/>
      <c r="M41" s="18"/>
    </row>
    <row r="42" spans="1:13" s="19" customFormat="1" x14ac:dyDescent="0.35">
      <c r="A42" s="82"/>
      <c r="B42" s="83"/>
      <c r="C42" s="20" t="s">
        <v>1</v>
      </c>
      <c r="D42" s="23" t="s">
        <v>2</v>
      </c>
      <c r="E42" s="21">
        <v>2.06</v>
      </c>
      <c r="F42" s="7">
        <f>F41*E42</f>
        <v>276.04000000000002</v>
      </c>
      <c r="G42" s="18"/>
      <c r="H42" s="18"/>
      <c r="I42" s="33"/>
      <c r="J42" s="18"/>
      <c r="K42" s="33"/>
      <c r="L42" s="18"/>
      <c r="M42" s="18"/>
    </row>
    <row r="43" spans="1:13" s="19" customFormat="1" ht="30" x14ac:dyDescent="0.35">
      <c r="A43" s="82">
        <v>3</v>
      </c>
      <c r="B43" s="83" t="s">
        <v>68</v>
      </c>
      <c r="C43" s="14" t="s">
        <v>70</v>
      </c>
      <c r="D43" s="23" t="s">
        <v>42</v>
      </c>
      <c r="E43" s="40"/>
      <c r="F43" s="38">
        <f>F41</f>
        <v>134</v>
      </c>
      <c r="G43" s="33"/>
      <c r="H43" s="18"/>
      <c r="I43" s="18"/>
      <c r="J43" s="18"/>
      <c r="K43" s="18"/>
      <c r="L43" s="18"/>
      <c r="M43" s="18"/>
    </row>
    <row r="44" spans="1:13" s="19" customFormat="1" x14ac:dyDescent="0.35">
      <c r="A44" s="82"/>
      <c r="B44" s="83"/>
      <c r="C44" s="20" t="s">
        <v>1</v>
      </c>
      <c r="D44" s="23" t="s">
        <v>2</v>
      </c>
      <c r="E44" s="21">
        <v>0.81</v>
      </c>
      <c r="F44" s="7">
        <f>E44*F43</f>
        <v>108.54</v>
      </c>
      <c r="G44" s="18"/>
      <c r="H44" s="18"/>
      <c r="I44" s="33"/>
      <c r="J44" s="18"/>
      <c r="K44" s="33"/>
      <c r="L44" s="18"/>
      <c r="M44" s="18"/>
    </row>
    <row r="45" spans="1:13" s="19" customFormat="1" ht="30" x14ac:dyDescent="0.35">
      <c r="A45" s="61">
        <v>4</v>
      </c>
      <c r="B45" s="66" t="s">
        <v>66</v>
      </c>
      <c r="C45" s="14" t="s">
        <v>81</v>
      </c>
      <c r="D45" s="23" t="s">
        <v>12</v>
      </c>
      <c r="E45" s="41"/>
      <c r="F45" s="42">
        <f>(F36+F41)*1.8</f>
        <v>2419.2000000000003</v>
      </c>
      <c r="G45" s="37"/>
      <c r="H45" s="18"/>
      <c r="I45" s="17"/>
      <c r="J45" s="18"/>
      <c r="K45" s="17"/>
      <c r="L45" s="18"/>
      <c r="M45" s="18"/>
    </row>
    <row r="46" spans="1:13" s="19" customFormat="1" x14ac:dyDescent="0.35">
      <c r="A46" s="82">
        <v>5</v>
      </c>
      <c r="B46" s="63" t="s">
        <v>61</v>
      </c>
      <c r="C46" s="14" t="s">
        <v>62</v>
      </c>
      <c r="D46" s="23" t="s">
        <v>42</v>
      </c>
      <c r="E46" s="40"/>
      <c r="F46" s="38">
        <f>F36+F41</f>
        <v>1344</v>
      </c>
      <c r="G46" s="33"/>
      <c r="H46" s="18"/>
      <c r="I46" s="18"/>
      <c r="J46" s="18"/>
      <c r="K46" s="18"/>
      <c r="L46" s="18"/>
      <c r="M46" s="18"/>
    </row>
    <row r="47" spans="1:13" s="19" customFormat="1" x14ac:dyDescent="0.35">
      <c r="A47" s="82"/>
      <c r="B47" s="63"/>
      <c r="C47" s="20" t="s">
        <v>1</v>
      </c>
      <c r="D47" s="23" t="s">
        <v>2</v>
      </c>
      <c r="E47" s="21">
        <v>3.2299999999999998E-3</v>
      </c>
      <c r="F47" s="7">
        <f>F46*E47</f>
        <v>4.3411200000000001</v>
      </c>
      <c r="G47" s="18"/>
      <c r="H47" s="18"/>
      <c r="I47" s="33"/>
      <c r="J47" s="18"/>
      <c r="K47" s="33"/>
      <c r="L47" s="18"/>
      <c r="M47" s="18"/>
    </row>
    <row r="48" spans="1:13" s="19" customFormat="1" x14ac:dyDescent="0.35">
      <c r="A48" s="82"/>
      <c r="B48" s="63" t="s">
        <v>63</v>
      </c>
      <c r="C48" s="20" t="s">
        <v>64</v>
      </c>
      <c r="D48" s="23" t="s">
        <v>3</v>
      </c>
      <c r="E48" s="21">
        <v>3.62E-3</v>
      </c>
      <c r="F48" s="7">
        <f>F46*E48</f>
        <v>4.8652800000000003</v>
      </c>
      <c r="G48" s="18"/>
      <c r="H48" s="18"/>
      <c r="I48" s="33"/>
      <c r="J48" s="18"/>
      <c r="K48" s="33"/>
      <c r="L48" s="18"/>
      <c r="M48" s="18"/>
    </row>
    <row r="49" spans="1:13" s="19" customFormat="1" x14ac:dyDescent="0.35">
      <c r="A49" s="82"/>
      <c r="B49" s="63"/>
      <c r="C49" s="20" t="s">
        <v>4</v>
      </c>
      <c r="D49" s="23" t="s">
        <v>13</v>
      </c>
      <c r="E49" s="21">
        <v>1.7999999999999998E-4</v>
      </c>
      <c r="F49" s="7">
        <f>F46*E49</f>
        <v>0.24191999999999997</v>
      </c>
      <c r="G49" s="18"/>
      <c r="H49" s="18"/>
      <c r="I49" s="33"/>
      <c r="J49" s="18"/>
      <c r="K49" s="33"/>
      <c r="L49" s="18"/>
      <c r="M49" s="18"/>
    </row>
    <row r="50" spans="1:13" s="19" customFormat="1" x14ac:dyDescent="0.35">
      <c r="A50" s="82"/>
      <c r="B50" s="63" t="s">
        <v>65</v>
      </c>
      <c r="C50" s="20" t="s">
        <v>44</v>
      </c>
      <c r="D50" s="23" t="s">
        <v>42</v>
      </c>
      <c r="E50" s="21">
        <v>4.0000000000000003E-5</v>
      </c>
      <c r="F50" s="7">
        <f>F46*E50</f>
        <v>5.3760000000000002E-2</v>
      </c>
      <c r="G50" s="18"/>
      <c r="H50" s="18"/>
      <c r="I50" s="33"/>
      <c r="J50" s="18"/>
      <c r="K50" s="33"/>
      <c r="L50" s="18"/>
      <c r="M50" s="18"/>
    </row>
    <row r="51" spans="1:13" s="19" customFormat="1" ht="30" x14ac:dyDescent="0.35">
      <c r="A51" s="82">
        <v>6</v>
      </c>
      <c r="B51" s="63" t="s">
        <v>134</v>
      </c>
      <c r="C51" s="14" t="s">
        <v>135</v>
      </c>
      <c r="D51" s="23" t="s">
        <v>42</v>
      </c>
      <c r="E51" s="40"/>
      <c r="F51" s="38">
        <v>48</v>
      </c>
      <c r="G51" s="33"/>
      <c r="H51" s="18"/>
      <c r="I51" s="18"/>
      <c r="J51" s="18"/>
      <c r="K51" s="18"/>
      <c r="L51" s="18"/>
      <c r="M51" s="18"/>
    </row>
    <row r="52" spans="1:13" s="19" customFormat="1" x14ac:dyDescent="0.35">
      <c r="A52" s="82"/>
      <c r="B52" s="63" t="s">
        <v>136</v>
      </c>
      <c r="C52" s="20" t="s">
        <v>137</v>
      </c>
      <c r="D52" s="23" t="s">
        <v>3</v>
      </c>
      <c r="E52" s="21">
        <v>1.6899999999999998E-2</v>
      </c>
      <c r="F52" s="7">
        <f>F51*E52</f>
        <v>0.81119999999999992</v>
      </c>
      <c r="G52" s="18"/>
      <c r="H52" s="18"/>
      <c r="I52" s="33"/>
      <c r="J52" s="18"/>
      <c r="K52" s="33"/>
      <c r="L52" s="18"/>
      <c r="M52" s="18"/>
    </row>
    <row r="53" spans="1:13" s="19" customFormat="1" ht="30" x14ac:dyDescent="0.35">
      <c r="A53" s="82"/>
      <c r="B53" s="63" t="s">
        <v>138</v>
      </c>
      <c r="C53" s="20" t="s">
        <v>139</v>
      </c>
      <c r="D53" s="23" t="s">
        <v>3</v>
      </c>
      <c r="E53" s="21">
        <v>7.9000000000000001E-4</v>
      </c>
      <c r="F53" s="7">
        <f>F51*E53</f>
        <v>3.7920000000000002E-2</v>
      </c>
      <c r="G53" s="18"/>
      <c r="H53" s="18"/>
      <c r="I53" s="33"/>
      <c r="J53" s="18"/>
      <c r="K53" s="33"/>
      <c r="L53" s="18"/>
      <c r="M53" s="18"/>
    </row>
    <row r="54" spans="1:13" s="19" customFormat="1" x14ac:dyDescent="0.35">
      <c r="A54" s="82"/>
      <c r="B54" s="63"/>
      <c r="C54" s="20" t="s">
        <v>45</v>
      </c>
      <c r="D54" s="23" t="s">
        <v>42</v>
      </c>
      <c r="E54" s="21">
        <v>1</v>
      </c>
      <c r="F54" s="7">
        <f>F51*E54</f>
        <v>48</v>
      </c>
      <c r="G54" s="18"/>
      <c r="H54" s="18"/>
      <c r="I54" s="33"/>
      <c r="J54" s="18"/>
      <c r="K54" s="33"/>
      <c r="L54" s="18"/>
      <c r="M54" s="18"/>
    </row>
    <row r="55" spans="1:13" s="19" customFormat="1" x14ac:dyDescent="0.35">
      <c r="A55" s="82"/>
      <c r="B55" s="63"/>
      <c r="C55" s="20" t="s">
        <v>4</v>
      </c>
      <c r="D55" s="23" t="s">
        <v>13</v>
      </c>
      <c r="E55" s="21">
        <v>2.5999999999999998E-4</v>
      </c>
      <c r="F55" s="7">
        <f>F51*E55</f>
        <v>1.2479999999999998E-2</v>
      </c>
      <c r="G55" s="18"/>
      <c r="H55" s="18"/>
      <c r="I55" s="33"/>
      <c r="J55" s="18"/>
      <c r="K55" s="33"/>
      <c r="L55" s="18"/>
      <c r="M55" s="18"/>
    </row>
    <row r="56" spans="1:13" s="19" customFormat="1" ht="30" x14ac:dyDescent="0.35">
      <c r="A56" s="82"/>
      <c r="B56" s="63"/>
      <c r="C56" s="20" t="s">
        <v>140</v>
      </c>
      <c r="D56" s="23" t="s">
        <v>12</v>
      </c>
      <c r="E56" s="21"/>
      <c r="F56" s="7">
        <f>F54*1.6</f>
        <v>76.800000000000011</v>
      </c>
      <c r="G56" s="18"/>
      <c r="H56" s="18"/>
      <c r="I56" s="33"/>
      <c r="J56" s="18"/>
      <c r="K56" s="33"/>
      <c r="L56" s="18"/>
      <c r="M56" s="18"/>
    </row>
    <row r="57" spans="1:13" s="19" customFormat="1" ht="30" x14ac:dyDescent="0.35">
      <c r="A57" s="82">
        <v>7</v>
      </c>
      <c r="B57" s="84" t="s">
        <v>6</v>
      </c>
      <c r="C57" s="14" t="s">
        <v>19</v>
      </c>
      <c r="D57" s="23" t="s">
        <v>43</v>
      </c>
      <c r="E57" s="40"/>
      <c r="F57" s="38">
        <v>4627</v>
      </c>
      <c r="G57" s="33"/>
      <c r="H57" s="18"/>
      <c r="I57" s="18"/>
      <c r="J57" s="18"/>
      <c r="K57" s="18"/>
      <c r="L57" s="18"/>
      <c r="M57" s="18"/>
    </row>
    <row r="58" spans="1:13" s="19" customFormat="1" x14ac:dyDescent="0.35">
      <c r="A58" s="82"/>
      <c r="B58" s="84"/>
      <c r="C58" s="20" t="s">
        <v>7</v>
      </c>
      <c r="D58" s="23" t="s">
        <v>3</v>
      </c>
      <c r="E58" s="21">
        <v>4.4999999999999999E-4</v>
      </c>
      <c r="F58" s="7">
        <f>F57*E58</f>
        <v>2.0821499999999999</v>
      </c>
      <c r="G58" s="18"/>
      <c r="H58" s="18"/>
      <c r="I58" s="33"/>
      <c r="J58" s="18"/>
      <c r="K58" s="33"/>
      <c r="L58" s="18"/>
      <c r="M58" s="18"/>
    </row>
    <row r="59" spans="1:13" s="19" customFormat="1" x14ac:dyDescent="0.35">
      <c r="A59" s="82"/>
      <c r="B59" s="84"/>
      <c r="C59" s="20" t="s">
        <v>8</v>
      </c>
      <c r="D59" s="23" t="s">
        <v>3</v>
      </c>
      <c r="E59" s="21">
        <v>8.9999999999999998E-4</v>
      </c>
      <c r="F59" s="7">
        <f>F57*E59</f>
        <v>4.1642999999999999</v>
      </c>
      <c r="G59" s="18"/>
      <c r="H59" s="18"/>
      <c r="I59" s="33"/>
      <c r="J59" s="18"/>
      <c r="K59" s="33"/>
      <c r="L59" s="18"/>
      <c r="M59" s="18"/>
    </row>
    <row r="60" spans="1:13" s="19" customFormat="1" x14ac:dyDescent="0.35">
      <c r="A60" s="61"/>
      <c r="B60" s="62"/>
      <c r="C60" s="67" t="s">
        <v>47</v>
      </c>
      <c r="D60" s="23"/>
      <c r="E60" s="21"/>
      <c r="F60" s="7"/>
      <c r="G60" s="18"/>
      <c r="H60" s="18"/>
      <c r="I60" s="33"/>
      <c r="J60" s="18"/>
      <c r="K60" s="33"/>
      <c r="L60" s="18"/>
      <c r="M60" s="38"/>
    </row>
    <row r="61" spans="1:13" s="19" customFormat="1" x14ac:dyDescent="0.35">
      <c r="A61" s="61"/>
      <c r="B61" s="63"/>
      <c r="C61" s="69" t="s">
        <v>25</v>
      </c>
      <c r="D61" s="23"/>
      <c r="E61" s="21"/>
      <c r="F61" s="7"/>
      <c r="G61" s="18"/>
      <c r="H61" s="18"/>
      <c r="I61" s="33"/>
      <c r="J61" s="18"/>
      <c r="K61" s="33"/>
      <c r="L61" s="18"/>
      <c r="M61" s="18"/>
    </row>
    <row r="62" spans="1:13" s="19" customFormat="1" x14ac:dyDescent="0.35">
      <c r="A62" s="65"/>
      <c r="B62" s="64"/>
      <c r="C62" s="67" t="s">
        <v>179</v>
      </c>
      <c r="D62" s="23"/>
      <c r="E62" s="21"/>
      <c r="F62" s="7"/>
      <c r="G62" s="7"/>
      <c r="H62" s="18"/>
      <c r="I62" s="7"/>
      <c r="J62" s="18"/>
      <c r="K62" s="7"/>
      <c r="L62" s="18"/>
      <c r="M62" s="18"/>
    </row>
    <row r="63" spans="1:13" s="19" customFormat="1" ht="30" x14ac:dyDescent="0.35">
      <c r="A63" s="85">
        <v>1</v>
      </c>
      <c r="B63" s="86" t="s">
        <v>141</v>
      </c>
      <c r="C63" s="14" t="s">
        <v>142</v>
      </c>
      <c r="D63" s="15" t="s">
        <v>51</v>
      </c>
      <c r="E63" s="16"/>
      <c r="F63" s="24">
        <v>5.7</v>
      </c>
      <c r="G63" s="17"/>
      <c r="H63" s="18"/>
      <c r="I63" s="17"/>
      <c r="J63" s="18"/>
      <c r="K63" s="17"/>
      <c r="L63" s="18"/>
      <c r="M63" s="18"/>
    </row>
    <row r="64" spans="1:13" s="19" customFormat="1" x14ac:dyDescent="0.35">
      <c r="A64" s="85"/>
      <c r="B64" s="86"/>
      <c r="C64" s="20" t="s">
        <v>67</v>
      </c>
      <c r="D64" s="15" t="s">
        <v>2</v>
      </c>
      <c r="E64" s="21">
        <v>0.318</v>
      </c>
      <c r="F64" s="7">
        <f>F63*E64</f>
        <v>1.8126</v>
      </c>
      <c r="G64" s="7"/>
      <c r="H64" s="18"/>
      <c r="I64" s="7"/>
      <c r="J64" s="18"/>
      <c r="K64" s="7"/>
      <c r="L64" s="18"/>
      <c r="M64" s="18"/>
    </row>
    <row r="65" spans="1:13" s="19" customFormat="1" x14ac:dyDescent="0.35">
      <c r="A65" s="85"/>
      <c r="B65" s="86"/>
      <c r="C65" s="20" t="s">
        <v>4</v>
      </c>
      <c r="D65" s="15" t="s">
        <v>13</v>
      </c>
      <c r="E65" s="21">
        <v>2.23E-2</v>
      </c>
      <c r="F65" s="7">
        <f>F63*E65</f>
        <v>0.12711</v>
      </c>
      <c r="G65" s="7"/>
      <c r="H65" s="18"/>
      <c r="I65" s="7"/>
      <c r="J65" s="18"/>
      <c r="K65" s="7"/>
      <c r="L65" s="18"/>
      <c r="M65" s="18"/>
    </row>
    <row r="66" spans="1:13" s="19" customFormat="1" ht="60" x14ac:dyDescent="0.35">
      <c r="A66" s="85">
        <v>2</v>
      </c>
      <c r="B66" s="86" t="s">
        <v>71</v>
      </c>
      <c r="C66" s="14" t="s">
        <v>143</v>
      </c>
      <c r="D66" s="15" t="s">
        <v>42</v>
      </c>
      <c r="E66" s="21"/>
      <c r="F66" s="24">
        <v>5.3</v>
      </c>
      <c r="G66" s="7"/>
      <c r="H66" s="18"/>
      <c r="I66" s="7"/>
      <c r="J66" s="18"/>
      <c r="K66" s="7"/>
      <c r="L66" s="18"/>
      <c r="M66" s="18"/>
    </row>
    <row r="67" spans="1:13" s="19" customFormat="1" x14ac:dyDescent="0.35">
      <c r="A67" s="85"/>
      <c r="B67" s="86"/>
      <c r="C67" s="20" t="s">
        <v>67</v>
      </c>
      <c r="D67" s="22" t="s">
        <v>2</v>
      </c>
      <c r="E67" s="21">
        <v>1.54E-2</v>
      </c>
      <c r="F67" s="7">
        <f>F66*E67</f>
        <v>8.1619999999999998E-2</v>
      </c>
      <c r="G67" s="7"/>
      <c r="H67" s="18"/>
      <c r="I67" s="7"/>
      <c r="J67" s="18"/>
      <c r="K67" s="7"/>
      <c r="L67" s="18"/>
      <c r="M67" s="18"/>
    </row>
    <row r="68" spans="1:13" s="19" customFormat="1" x14ac:dyDescent="0.35">
      <c r="A68" s="85"/>
      <c r="B68" s="86"/>
      <c r="C68" s="20" t="s">
        <v>72</v>
      </c>
      <c r="D68" s="23" t="s">
        <v>3</v>
      </c>
      <c r="E68" s="21">
        <v>7.2599999999999998E-2</v>
      </c>
      <c r="F68" s="7">
        <f>F66*E68</f>
        <v>0.38477999999999996</v>
      </c>
      <c r="G68" s="7"/>
      <c r="H68" s="18"/>
      <c r="I68" s="7"/>
      <c r="J68" s="18"/>
      <c r="K68" s="7"/>
      <c r="L68" s="18"/>
      <c r="M68" s="18"/>
    </row>
    <row r="69" spans="1:13" s="19" customFormat="1" ht="30" x14ac:dyDescent="0.35">
      <c r="A69" s="85">
        <v>3</v>
      </c>
      <c r="B69" s="86" t="s">
        <v>73</v>
      </c>
      <c r="C69" s="14" t="s">
        <v>74</v>
      </c>
      <c r="D69" s="15" t="s">
        <v>42</v>
      </c>
      <c r="E69" s="21"/>
      <c r="F69" s="24">
        <v>0.59</v>
      </c>
      <c r="G69" s="7"/>
      <c r="H69" s="18"/>
      <c r="I69" s="7"/>
      <c r="J69" s="18"/>
      <c r="K69" s="7"/>
      <c r="L69" s="18"/>
      <c r="M69" s="18"/>
    </row>
    <row r="70" spans="1:13" s="19" customFormat="1" x14ac:dyDescent="0.35">
      <c r="A70" s="85"/>
      <c r="B70" s="86"/>
      <c r="C70" s="43" t="s">
        <v>67</v>
      </c>
      <c r="D70" s="23" t="s">
        <v>2</v>
      </c>
      <c r="E70" s="21">
        <v>2.06</v>
      </c>
      <c r="F70" s="7">
        <f>F69*E70</f>
        <v>1.2154</v>
      </c>
      <c r="G70" s="7"/>
      <c r="H70" s="18"/>
      <c r="I70" s="7"/>
      <c r="J70" s="18"/>
      <c r="K70" s="7"/>
      <c r="L70" s="18"/>
      <c r="M70" s="18"/>
    </row>
    <row r="71" spans="1:13" s="19" customFormat="1" ht="45" x14ac:dyDescent="0.35">
      <c r="A71" s="85">
        <v>4</v>
      </c>
      <c r="B71" s="86" t="s">
        <v>75</v>
      </c>
      <c r="C71" s="14" t="s">
        <v>144</v>
      </c>
      <c r="D71" s="15" t="s">
        <v>42</v>
      </c>
      <c r="E71" s="16"/>
      <c r="F71" s="24">
        <v>0.45</v>
      </c>
      <c r="G71" s="17"/>
      <c r="H71" s="18"/>
      <c r="I71" s="17"/>
      <c r="J71" s="18"/>
      <c r="K71" s="17"/>
      <c r="L71" s="18"/>
      <c r="M71" s="18"/>
    </row>
    <row r="72" spans="1:13" s="19" customFormat="1" x14ac:dyDescent="0.35">
      <c r="A72" s="85"/>
      <c r="B72" s="86"/>
      <c r="C72" s="20" t="s">
        <v>67</v>
      </c>
      <c r="D72" s="15" t="s">
        <v>2</v>
      </c>
      <c r="E72" s="21">
        <v>0.89</v>
      </c>
      <c r="F72" s="7">
        <f>F71*E72</f>
        <v>0.40050000000000002</v>
      </c>
      <c r="G72" s="7"/>
      <c r="H72" s="18"/>
      <c r="I72" s="7"/>
      <c r="J72" s="18"/>
      <c r="K72" s="7"/>
      <c r="L72" s="18"/>
      <c r="M72" s="18"/>
    </row>
    <row r="73" spans="1:13" s="19" customFormat="1" x14ac:dyDescent="0.35">
      <c r="A73" s="85"/>
      <c r="B73" s="86"/>
      <c r="C73" s="20" t="s">
        <v>4</v>
      </c>
      <c r="D73" s="15" t="s">
        <v>13</v>
      </c>
      <c r="E73" s="21">
        <v>0.37</v>
      </c>
      <c r="F73" s="7">
        <f>F71*E73</f>
        <v>0.16650000000000001</v>
      </c>
      <c r="G73" s="7"/>
      <c r="H73" s="18"/>
      <c r="I73" s="7"/>
      <c r="J73" s="18"/>
      <c r="K73" s="7"/>
      <c r="L73" s="18"/>
      <c r="M73" s="18"/>
    </row>
    <row r="74" spans="1:13" s="19" customFormat="1" x14ac:dyDescent="0.35">
      <c r="A74" s="85"/>
      <c r="B74" s="86"/>
      <c r="C74" s="20" t="s">
        <v>45</v>
      </c>
      <c r="D74" s="22" t="s">
        <v>42</v>
      </c>
      <c r="E74" s="21">
        <v>1.1499999999999999</v>
      </c>
      <c r="F74" s="7">
        <f>F71*E74</f>
        <v>0.51749999999999996</v>
      </c>
      <c r="G74" s="7"/>
      <c r="H74" s="18"/>
      <c r="I74" s="7"/>
      <c r="J74" s="18"/>
      <c r="K74" s="7"/>
      <c r="L74" s="18"/>
      <c r="M74" s="18"/>
    </row>
    <row r="75" spans="1:13" s="19" customFormat="1" x14ac:dyDescent="0.35">
      <c r="A75" s="85"/>
      <c r="B75" s="86"/>
      <c r="C75" s="20" t="s">
        <v>14</v>
      </c>
      <c r="D75" s="23" t="s">
        <v>13</v>
      </c>
      <c r="E75" s="21">
        <v>0.04</v>
      </c>
      <c r="F75" s="7">
        <f>F71*E75</f>
        <v>1.8000000000000002E-2</v>
      </c>
      <c r="G75" s="7"/>
      <c r="H75" s="18"/>
      <c r="I75" s="7"/>
      <c r="J75" s="18"/>
      <c r="K75" s="7"/>
      <c r="L75" s="18"/>
      <c r="M75" s="18"/>
    </row>
    <row r="76" spans="1:13" s="19" customFormat="1" ht="30" x14ac:dyDescent="0.35">
      <c r="A76" s="85"/>
      <c r="B76" s="64" t="s">
        <v>66</v>
      </c>
      <c r="C76" s="20" t="s">
        <v>145</v>
      </c>
      <c r="D76" s="15" t="s">
        <v>12</v>
      </c>
      <c r="E76" s="21"/>
      <c r="F76" s="7">
        <f>F74*1.6</f>
        <v>0.82799999999999996</v>
      </c>
      <c r="G76" s="7"/>
      <c r="H76" s="18"/>
      <c r="I76" s="7"/>
      <c r="J76" s="18"/>
      <c r="K76" s="7"/>
      <c r="L76" s="18"/>
      <c r="M76" s="18"/>
    </row>
    <row r="77" spans="1:13" s="19" customFormat="1" ht="45" x14ac:dyDescent="0.35">
      <c r="A77" s="101"/>
      <c r="B77" s="98"/>
      <c r="C77" s="20" t="s">
        <v>185</v>
      </c>
      <c r="D77" s="15" t="s">
        <v>186</v>
      </c>
      <c r="E77" s="21"/>
      <c r="F77" s="7">
        <v>110</v>
      </c>
      <c r="G77" s="7"/>
      <c r="H77" s="18"/>
      <c r="I77" s="7"/>
      <c r="J77" s="18"/>
      <c r="K77" s="7"/>
      <c r="L77" s="18"/>
      <c r="M77" s="18"/>
    </row>
    <row r="78" spans="1:13" s="19" customFormat="1" x14ac:dyDescent="0.35">
      <c r="A78" s="102"/>
      <c r="B78" s="99"/>
      <c r="C78" s="20" t="s">
        <v>15</v>
      </c>
      <c r="D78" s="15" t="s">
        <v>2</v>
      </c>
      <c r="E78" s="21">
        <v>2.62</v>
      </c>
      <c r="F78" s="7">
        <v>288.2</v>
      </c>
      <c r="G78" s="7"/>
      <c r="H78" s="18"/>
      <c r="I78" s="7"/>
      <c r="J78" s="18"/>
      <c r="K78" s="7"/>
      <c r="L78" s="18"/>
      <c r="M78" s="18"/>
    </row>
    <row r="79" spans="1:13" s="19" customFormat="1" x14ac:dyDescent="0.35">
      <c r="A79" s="102"/>
      <c r="B79" s="99"/>
      <c r="C79" s="20" t="s">
        <v>187</v>
      </c>
      <c r="D79" s="15" t="s">
        <v>3</v>
      </c>
      <c r="E79" s="21">
        <v>0.21299999999999999</v>
      </c>
      <c r="F79" s="7">
        <v>23.43</v>
      </c>
      <c r="G79" s="7"/>
      <c r="H79" s="18"/>
      <c r="I79" s="7"/>
      <c r="J79" s="18"/>
      <c r="K79" s="7"/>
      <c r="L79" s="18"/>
      <c r="M79" s="18"/>
    </row>
    <row r="80" spans="1:13" s="19" customFormat="1" x14ac:dyDescent="0.35">
      <c r="A80" s="102"/>
      <c r="B80" s="99"/>
      <c r="C80" s="20" t="s">
        <v>4</v>
      </c>
      <c r="D80" s="15" t="s">
        <v>13</v>
      </c>
      <c r="E80" s="21">
        <v>4.8300000000000003E-2</v>
      </c>
      <c r="F80" s="7">
        <v>5.3129999999999997</v>
      </c>
      <c r="G80" s="7"/>
      <c r="H80" s="18"/>
      <c r="I80" s="7"/>
      <c r="J80" s="18"/>
      <c r="K80" s="7"/>
      <c r="L80" s="18"/>
      <c r="M80" s="18"/>
    </row>
    <row r="81" spans="1:13" s="19" customFormat="1" x14ac:dyDescent="0.35">
      <c r="A81" s="102"/>
      <c r="B81" s="99"/>
      <c r="C81" s="20" t="s">
        <v>188</v>
      </c>
      <c r="D81" s="15" t="s">
        <v>186</v>
      </c>
      <c r="E81" s="21">
        <v>1</v>
      </c>
      <c r="F81" s="7">
        <v>110</v>
      </c>
      <c r="G81" s="7"/>
      <c r="H81" s="18"/>
      <c r="I81" s="7"/>
      <c r="J81" s="18"/>
      <c r="K81" s="7"/>
      <c r="L81" s="18"/>
      <c r="M81" s="18"/>
    </row>
    <row r="82" spans="1:13" s="19" customFormat="1" x14ac:dyDescent="0.35">
      <c r="A82" s="103"/>
      <c r="B82" s="100"/>
      <c r="C82" s="20" t="s">
        <v>14</v>
      </c>
      <c r="D82" s="15" t="s">
        <v>13</v>
      </c>
      <c r="E82" s="21">
        <v>4.9299999999999997E-2</v>
      </c>
      <c r="F82" s="44">
        <v>5.423</v>
      </c>
      <c r="G82" s="7"/>
      <c r="H82" s="18"/>
      <c r="I82" s="7"/>
      <c r="J82" s="18"/>
      <c r="K82" s="7"/>
      <c r="L82" s="18"/>
      <c r="M82" s="18"/>
    </row>
    <row r="83" spans="1:13" s="19" customFormat="1" ht="30" x14ac:dyDescent="0.35">
      <c r="A83" s="85">
        <v>5</v>
      </c>
      <c r="B83" s="97" t="s">
        <v>146</v>
      </c>
      <c r="C83" s="45" t="s">
        <v>180</v>
      </c>
      <c r="D83" s="23" t="s">
        <v>51</v>
      </c>
      <c r="E83" s="21"/>
      <c r="F83" s="24">
        <v>7</v>
      </c>
      <c r="G83" s="7"/>
      <c r="H83" s="18"/>
      <c r="I83" s="7"/>
      <c r="J83" s="18"/>
      <c r="K83" s="7"/>
      <c r="L83" s="18"/>
      <c r="M83" s="18"/>
    </row>
    <row r="84" spans="1:13" s="19" customFormat="1" x14ac:dyDescent="0.35">
      <c r="A84" s="85"/>
      <c r="B84" s="97"/>
      <c r="C84" s="20" t="s">
        <v>67</v>
      </c>
      <c r="D84" s="15" t="s">
        <v>2</v>
      </c>
      <c r="E84" s="16">
        <v>0.59399999999999997</v>
      </c>
      <c r="F84" s="7">
        <f>F83*E84</f>
        <v>4.1579999999999995</v>
      </c>
      <c r="G84" s="17"/>
      <c r="H84" s="18"/>
      <c r="I84" s="17"/>
      <c r="J84" s="18"/>
      <c r="K84" s="17"/>
      <c r="L84" s="18"/>
      <c r="M84" s="18"/>
    </row>
    <row r="85" spans="1:13" s="19" customFormat="1" x14ac:dyDescent="0.35">
      <c r="A85" s="85"/>
      <c r="B85" s="97"/>
      <c r="C85" s="20" t="s">
        <v>4</v>
      </c>
      <c r="D85" s="15" t="s">
        <v>13</v>
      </c>
      <c r="E85" s="21">
        <v>0.28199999999999997</v>
      </c>
      <c r="F85" s="7">
        <f>F83*E85</f>
        <v>1.9739999999999998</v>
      </c>
      <c r="G85" s="7"/>
      <c r="H85" s="18"/>
      <c r="I85" s="7"/>
      <c r="J85" s="18"/>
      <c r="K85" s="7"/>
      <c r="L85" s="18"/>
      <c r="M85" s="18"/>
    </row>
    <row r="86" spans="1:13" s="19" customFormat="1" x14ac:dyDescent="0.35">
      <c r="A86" s="85"/>
      <c r="B86" s="97"/>
      <c r="C86" s="20" t="s">
        <v>181</v>
      </c>
      <c r="D86" s="15" t="s">
        <v>51</v>
      </c>
      <c r="E86" s="21">
        <v>1.0029999999999999</v>
      </c>
      <c r="F86" s="7">
        <f>F83*E86</f>
        <v>7.020999999999999</v>
      </c>
      <c r="G86" s="7"/>
      <c r="H86" s="18"/>
      <c r="I86" s="7"/>
      <c r="J86" s="18"/>
      <c r="K86" s="7"/>
      <c r="L86" s="18"/>
      <c r="M86" s="18"/>
    </row>
    <row r="87" spans="1:13" s="19" customFormat="1" x14ac:dyDescent="0.35">
      <c r="A87" s="85"/>
      <c r="B87" s="97"/>
      <c r="C87" s="20" t="s">
        <v>14</v>
      </c>
      <c r="D87" s="22" t="s">
        <v>13</v>
      </c>
      <c r="E87" s="21">
        <v>0.14000000000000001</v>
      </c>
      <c r="F87" s="7">
        <f>F83*E87</f>
        <v>0.98000000000000009</v>
      </c>
      <c r="G87" s="7"/>
      <c r="H87" s="18"/>
      <c r="I87" s="7"/>
      <c r="J87" s="18"/>
      <c r="K87" s="7"/>
      <c r="L87" s="18"/>
      <c r="M87" s="18"/>
    </row>
    <row r="88" spans="1:13" s="19" customFormat="1" x14ac:dyDescent="0.35">
      <c r="A88" s="85"/>
      <c r="B88" s="64" t="s">
        <v>66</v>
      </c>
      <c r="C88" s="20" t="s">
        <v>147</v>
      </c>
      <c r="D88" s="23" t="s">
        <v>12</v>
      </c>
      <c r="E88" s="21">
        <v>6.2199999999999998E-2</v>
      </c>
      <c r="F88" s="7">
        <f>E88*F83</f>
        <v>0.43540000000000001</v>
      </c>
      <c r="G88" s="7"/>
      <c r="H88" s="18"/>
      <c r="I88" s="7"/>
      <c r="J88" s="18"/>
      <c r="K88" s="7"/>
      <c r="L88" s="18"/>
      <c r="M88" s="18"/>
    </row>
    <row r="89" spans="1:13" s="19" customFormat="1" ht="30" x14ac:dyDescent="0.35">
      <c r="A89" s="85">
        <v>6</v>
      </c>
      <c r="B89" s="86" t="s">
        <v>148</v>
      </c>
      <c r="C89" s="14" t="s">
        <v>149</v>
      </c>
      <c r="D89" s="15" t="s">
        <v>43</v>
      </c>
      <c r="E89" s="21"/>
      <c r="F89" s="24">
        <v>40</v>
      </c>
      <c r="G89" s="7"/>
      <c r="H89" s="18"/>
      <c r="I89" s="7"/>
      <c r="J89" s="18"/>
      <c r="K89" s="7"/>
      <c r="L89" s="18"/>
      <c r="M89" s="18"/>
    </row>
    <row r="90" spans="1:13" s="19" customFormat="1" x14ac:dyDescent="0.35">
      <c r="A90" s="85"/>
      <c r="B90" s="86"/>
      <c r="C90" s="43" t="s">
        <v>67</v>
      </c>
      <c r="D90" s="23" t="s">
        <v>2</v>
      </c>
      <c r="E90" s="21">
        <v>0.56399999999999995</v>
      </c>
      <c r="F90" s="7">
        <f>F89*E90</f>
        <v>22.56</v>
      </c>
      <c r="G90" s="7"/>
      <c r="H90" s="18"/>
      <c r="I90" s="7"/>
      <c r="J90" s="18"/>
      <c r="K90" s="7"/>
      <c r="L90" s="18"/>
      <c r="M90" s="18"/>
    </row>
    <row r="91" spans="1:13" s="19" customFormat="1" x14ac:dyDescent="0.35">
      <c r="A91" s="85"/>
      <c r="B91" s="86"/>
      <c r="C91" s="20" t="s">
        <v>4</v>
      </c>
      <c r="D91" s="15" t="s">
        <v>13</v>
      </c>
      <c r="E91" s="16">
        <v>4.0899999999999999E-2</v>
      </c>
      <c r="F91" s="7">
        <f>F89*E91</f>
        <v>1.6359999999999999</v>
      </c>
      <c r="G91" s="17"/>
      <c r="H91" s="18"/>
      <c r="I91" s="17"/>
      <c r="J91" s="18"/>
      <c r="K91" s="17"/>
      <c r="L91" s="18"/>
      <c r="M91" s="18"/>
    </row>
    <row r="92" spans="1:13" s="19" customFormat="1" x14ac:dyDescent="0.35">
      <c r="A92" s="85"/>
      <c r="B92" s="86"/>
      <c r="C92" s="20" t="s">
        <v>150</v>
      </c>
      <c r="D92" s="15" t="s">
        <v>12</v>
      </c>
      <c r="E92" s="21">
        <v>4.4999999999999997E-3</v>
      </c>
      <c r="F92" s="7">
        <f>F89*E92</f>
        <v>0.18</v>
      </c>
      <c r="G92" s="7"/>
      <c r="H92" s="18"/>
      <c r="I92" s="7"/>
      <c r="J92" s="18"/>
      <c r="K92" s="7"/>
      <c r="L92" s="18"/>
      <c r="M92" s="18"/>
    </row>
    <row r="93" spans="1:13" s="19" customFormat="1" x14ac:dyDescent="0.35">
      <c r="A93" s="85"/>
      <c r="B93" s="86"/>
      <c r="C93" s="20" t="s">
        <v>14</v>
      </c>
      <c r="D93" s="15" t="s">
        <v>13</v>
      </c>
      <c r="E93" s="21">
        <v>0.26500000000000001</v>
      </c>
      <c r="F93" s="7">
        <f>F89*E93</f>
        <v>10.600000000000001</v>
      </c>
      <c r="G93" s="7"/>
      <c r="H93" s="18"/>
      <c r="I93" s="7"/>
      <c r="J93" s="18"/>
      <c r="K93" s="7"/>
      <c r="L93" s="18"/>
      <c r="M93" s="18"/>
    </row>
    <row r="94" spans="1:13" s="19" customFormat="1" ht="45" x14ac:dyDescent="0.35">
      <c r="A94" s="85">
        <v>7</v>
      </c>
      <c r="B94" s="86" t="s">
        <v>151</v>
      </c>
      <c r="C94" s="14" t="s">
        <v>152</v>
      </c>
      <c r="D94" s="22" t="s">
        <v>42</v>
      </c>
      <c r="E94" s="21"/>
      <c r="F94" s="24">
        <v>1.056</v>
      </c>
      <c r="G94" s="7"/>
      <c r="H94" s="18"/>
      <c r="I94" s="7"/>
      <c r="J94" s="18"/>
      <c r="K94" s="7"/>
      <c r="L94" s="18"/>
      <c r="M94" s="18"/>
    </row>
    <row r="95" spans="1:13" s="19" customFormat="1" x14ac:dyDescent="0.35">
      <c r="A95" s="85"/>
      <c r="B95" s="86"/>
      <c r="C95" s="20" t="s">
        <v>67</v>
      </c>
      <c r="D95" s="23" t="s">
        <v>2</v>
      </c>
      <c r="E95" s="21">
        <v>9.52</v>
      </c>
      <c r="F95" s="7">
        <f>F94*E95</f>
        <v>10.05312</v>
      </c>
      <c r="G95" s="7"/>
      <c r="H95" s="18"/>
      <c r="I95" s="7"/>
      <c r="J95" s="18"/>
      <c r="K95" s="7"/>
      <c r="L95" s="18"/>
      <c r="M95" s="18"/>
    </row>
    <row r="96" spans="1:13" s="19" customFormat="1" x14ac:dyDescent="0.35">
      <c r="A96" s="85"/>
      <c r="B96" s="86"/>
      <c r="C96" s="20" t="s">
        <v>4</v>
      </c>
      <c r="D96" s="15" t="s">
        <v>13</v>
      </c>
      <c r="E96" s="21">
        <v>1.22</v>
      </c>
      <c r="F96" s="7">
        <f>F94*E96</f>
        <v>1.2883200000000001</v>
      </c>
      <c r="G96" s="7"/>
      <c r="H96" s="18"/>
      <c r="I96" s="7"/>
      <c r="J96" s="18"/>
      <c r="K96" s="7"/>
      <c r="L96" s="18"/>
      <c r="M96" s="18"/>
    </row>
    <row r="97" spans="1:13" s="19" customFormat="1" x14ac:dyDescent="0.35">
      <c r="A97" s="85"/>
      <c r="B97" s="86"/>
      <c r="C97" s="56" t="s">
        <v>52</v>
      </c>
      <c r="D97" s="15" t="s">
        <v>42</v>
      </c>
      <c r="E97" s="16">
        <v>1.04</v>
      </c>
      <c r="F97" s="7">
        <f>F94*E97</f>
        <v>1.0982400000000001</v>
      </c>
      <c r="G97" s="17"/>
      <c r="H97" s="18"/>
      <c r="I97" s="17"/>
      <c r="J97" s="18"/>
      <c r="K97" s="17"/>
      <c r="L97" s="18"/>
      <c r="M97" s="18"/>
    </row>
    <row r="98" spans="1:13" s="19" customFormat="1" x14ac:dyDescent="0.35">
      <c r="A98" s="85"/>
      <c r="B98" s="86"/>
      <c r="C98" s="20" t="s">
        <v>153</v>
      </c>
      <c r="D98" s="15" t="s">
        <v>76</v>
      </c>
      <c r="E98" s="21">
        <v>2.76</v>
      </c>
      <c r="F98" s="7">
        <f>F94*E98</f>
        <v>2.9145599999999998</v>
      </c>
      <c r="G98" s="7"/>
      <c r="H98" s="18"/>
      <c r="I98" s="7"/>
      <c r="J98" s="18"/>
      <c r="K98" s="7"/>
      <c r="L98" s="18"/>
      <c r="M98" s="18"/>
    </row>
    <row r="99" spans="1:13" s="19" customFormat="1" x14ac:dyDescent="0.35">
      <c r="A99" s="85"/>
      <c r="B99" s="86"/>
      <c r="C99" s="20" t="s">
        <v>108</v>
      </c>
      <c r="D99" s="15" t="s">
        <v>42</v>
      </c>
      <c r="E99" s="21">
        <v>0.13</v>
      </c>
      <c r="F99" s="7">
        <f>F94*E99</f>
        <v>0.13728000000000001</v>
      </c>
      <c r="G99" s="7"/>
      <c r="H99" s="18"/>
      <c r="I99" s="7"/>
      <c r="J99" s="18"/>
      <c r="K99" s="7"/>
      <c r="L99" s="18"/>
      <c r="M99" s="18"/>
    </row>
    <row r="100" spans="1:13" s="19" customFormat="1" x14ac:dyDescent="0.35">
      <c r="A100" s="85"/>
      <c r="B100" s="86"/>
      <c r="C100" s="20" t="s">
        <v>14</v>
      </c>
      <c r="D100" s="15" t="s">
        <v>13</v>
      </c>
      <c r="E100" s="21">
        <v>1.69</v>
      </c>
      <c r="F100" s="7">
        <f>F94*E100</f>
        <v>1.78464</v>
      </c>
      <c r="G100" s="7"/>
      <c r="H100" s="18"/>
      <c r="I100" s="7"/>
      <c r="J100" s="18"/>
      <c r="K100" s="7"/>
      <c r="L100" s="18"/>
      <c r="M100" s="18"/>
    </row>
    <row r="101" spans="1:13" s="19" customFormat="1" x14ac:dyDescent="0.35">
      <c r="A101" s="85"/>
      <c r="B101" s="64" t="s">
        <v>66</v>
      </c>
      <c r="C101" s="20" t="s">
        <v>154</v>
      </c>
      <c r="D101" s="22" t="s">
        <v>12</v>
      </c>
      <c r="E101" s="21"/>
      <c r="F101" s="7">
        <f>F97*2.4</f>
        <v>2.6357760000000003</v>
      </c>
      <c r="G101" s="7"/>
      <c r="H101" s="18"/>
      <c r="I101" s="7"/>
      <c r="J101" s="18"/>
      <c r="K101" s="7"/>
      <c r="L101" s="18"/>
      <c r="M101" s="18"/>
    </row>
    <row r="102" spans="1:13" s="19" customFormat="1" ht="30" x14ac:dyDescent="0.35">
      <c r="A102" s="85">
        <v>8</v>
      </c>
      <c r="B102" s="86" t="s">
        <v>155</v>
      </c>
      <c r="C102" s="14" t="s">
        <v>156</v>
      </c>
      <c r="D102" s="23" t="s">
        <v>42</v>
      </c>
      <c r="E102" s="21"/>
      <c r="F102" s="24">
        <v>4.38</v>
      </c>
      <c r="G102" s="7"/>
      <c r="H102" s="18"/>
      <c r="I102" s="7"/>
      <c r="J102" s="18"/>
      <c r="K102" s="7"/>
      <c r="L102" s="18"/>
      <c r="M102" s="18"/>
    </row>
    <row r="103" spans="1:13" s="19" customFormat="1" x14ac:dyDescent="0.35">
      <c r="A103" s="85"/>
      <c r="B103" s="86"/>
      <c r="C103" s="20" t="s">
        <v>67</v>
      </c>
      <c r="D103" s="15" t="s">
        <v>2</v>
      </c>
      <c r="E103" s="21">
        <v>0.99299999999999999</v>
      </c>
      <c r="F103" s="7">
        <f>F102*E103</f>
        <v>4.3493399999999998</v>
      </c>
      <c r="G103" s="7"/>
      <c r="H103" s="18"/>
      <c r="I103" s="7"/>
      <c r="J103" s="18"/>
      <c r="K103" s="7"/>
      <c r="L103" s="18"/>
      <c r="M103" s="18"/>
    </row>
    <row r="104" spans="1:13" s="19" customFormat="1" ht="30" x14ac:dyDescent="0.35">
      <c r="A104" s="85">
        <v>9</v>
      </c>
      <c r="B104" s="97" t="s">
        <v>77</v>
      </c>
      <c r="C104" s="45" t="s">
        <v>78</v>
      </c>
      <c r="D104" s="23" t="s">
        <v>42</v>
      </c>
      <c r="E104" s="21"/>
      <c r="F104" s="24">
        <v>1.51</v>
      </c>
      <c r="G104" s="7"/>
      <c r="H104" s="18"/>
      <c r="I104" s="7"/>
      <c r="J104" s="18"/>
      <c r="K104" s="7"/>
      <c r="L104" s="18"/>
      <c r="M104" s="18"/>
    </row>
    <row r="105" spans="1:13" s="19" customFormat="1" x14ac:dyDescent="0.35">
      <c r="A105" s="85"/>
      <c r="B105" s="97"/>
      <c r="C105" s="20" t="s">
        <v>67</v>
      </c>
      <c r="D105" s="15" t="s">
        <v>2</v>
      </c>
      <c r="E105" s="16">
        <v>2.4199999999999999E-2</v>
      </c>
      <c r="F105" s="7">
        <f>E105*F104</f>
        <v>3.6541999999999998E-2</v>
      </c>
      <c r="G105" s="17"/>
      <c r="H105" s="18"/>
      <c r="I105" s="17"/>
      <c r="J105" s="18"/>
      <c r="K105" s="17"/>
      <c r="L105" s="18"/>
      <c r="M105" s="18"/>
    </row>
    <row r="106" spans="1:13" s="19" customFormat="1" x14ac:dyDescent="0.35">
      <c r="A106" s="85"/>
      <c r="B106" s="97"/>
      <c r="C106" s="20" t="s">
        <v>79</v>
      </c>
      <c r="D106" s="15" t="s">
        <v>3</v>
      </c>
      <c r="E106" s="21">
        <v>5.7099999999999998E-2</v>
      </c>
      <c r="F106" s="7">
        <f>E106*F104</f>
        <v>8.6220999999999992E-2</v>
      </c>
      <c r="G106" s="7"/>
      <c r="H106" s="18"/>
      <c r="I106" s="7"/>
      <c r="J106" s="18"/>
      <c r="K106" s="7"/>
      <c r="L106" s="18"/>
      <c r="M106" s="18"/>
    </row>
    <row r="107" spans="1:13" s="19" customFormat="1" x14ac:dyDescent="0.35">
      <c r="A107" s="85"/>
      <c r="B107" s="97"/>
      <c r="C107" s="20" t="s">
        <v>4</v>
      </c>
      <c r="D107" s="15" t="s">
        <v>13</v>
      </c>
      <c r="E107" s="21">
        <v>5.5700000000000003E-3</v>
      </c>
      <c r="F107" s="7">
        <f>F104*E107</f>
        <v>8.4107000000000001E-3</v>
      </c>
      <c r="G107" s="7"/>
      <c r="H107" s="18"/>
      <c r="I107" s="7"/>
      <c r="J107" s="18"/>
      <c r="K107" s="7"/>
      <c r="L107" s="18"/>
      <c r="M107" s="18"/>
    </row>
    <row r="108" spans="1:13" s="19" customFormat="1" x14ac:dyDescent="0.35">
      <c r="A108" s="65">
        <v>10</v>
      </c>
      <c r="B108" s="64" t="s">
        <v>66</v>
      </c>
      <c r="C108" s="14" t="s">
        <v>80</v>
      </c>
      <c r="D108" s="15" t="s">
        <v>12</v>
      </c>
      <c r="E108" s="21"/>
      <c r="F108" s="24">
        <f>F104*1.8</f>
        <v>2.718</v>
      </c>
      <c r="G108" s="7"/>
      <c r="H108" s="18"/>
      <c r="I108" s="7"/>
      <c r="J108" s="18"/>
      <c r="K108" s="7"/>
      <c r="L108" s="18"/>
      <c r="M108" s="18"/>
    </row>
    <row r="109" spans="1:13" s="19" customFormat="1" x14ac:dyDescent="0.35">
      <c r="A109" s="82">
        <v>11</v>
      </c>
      <c r="B109" s="63" t="s">
        <v>61</v>
      </c>
      <c r="C109" s="14" t="s">
        <v>62</v>
      </c>
      <c r="D109" s="23" t="s">
        <v>42</v>
      </c>
      <c r="E109" s="40"/>
      <c r="F109" s="38">
        <f>F104</f>
        <v>1.51</v>
      </c>
      <c r="G109" s="33"/>
      <c r="H109" s="18"/>
      <c r="I109" s="18"/>
      <c r="J109" s="18"/>
      <c r="K109" s="18"/>
      <c r="L109" s="18"/>
      <c r="M109" s="18"/>
    </row>
    <row r="110" spans="1:13" s="19" customFormat="1" x14ac:dyDescent="0.35">
      <c r="A110" s="82"/>
      <c r="B110" s="63"/>
      <c r="C110" s="20" t="s">
        <v>1</v>
      </c>
      <c r="D110" s="23" t="s">
        <v>2</v>
      </c>
      <c r="E110" s="21">
        <v>3.2299999999999998E-3</v>
      </c>
      <c r="F110" s="7">
        <f>F109*E110</f>
        <v>4.8772999999999993E-3</v>
      </c>
      <c r="G110" s="18"/>
      <c r="H110" s="18"/>
      <c r="I110" s="33"/>
      <c r="J110" s="18"/>
      <c r="K110" s="33"/>
      <c r="L110" s="18"/>
      <c r="M110" s="18"/>
    </row>
    <row r="111" spans="1:13" s="19" customFormat="1" x14ac:dyDescent="0.35">
      <c r="A111" s="82"/>
      <c r="B111" s="63" t="s">
        <v>63</v>
      </c>
      <c r="C111" s="20" t="s">
        <v>64</v>
      </c>
      <c r="D111" s="23" t="s">
        <v>3</v>
      </c>
      <c r="E111" s="21">
        <v>3.62E-3</v>
      </c>
      <c r="F111" s="7">
        <f>F109*E111</f>
        <v>5.4662000000000001E-3</v>
      </c>
      <c r="G111" s="18"/>
      <c r="H111" s="18"/>
      <c r="I111" s="33"/>
      <c r="J111" s="18"/>
      <c r="K111" s="33"/>
      <c r="L111" s="18"/>
      <c r="M111" s="18"/>
    </row>
    <row r="112" spans="1:13" s="19" customFormat="1" x14ac:dyDescent="0.35">
      <c r="A112" s="82"/>
      <c r="B112" s="63"/>
      <c r="C112" s="20" t="s">
        <v>4</v>
      </c>
      <c r="D112" s="23" t="s">
        <v>13</v>
      </c>
      <c r="E112" s="21">
        <v>1.7999999999999998E-4</v>
      </c>
      <c r="F112" s="7">
        <f>F109*E112</f>
        <v>2.7179999999999999E-4</v>
      </c>
      <c r="G112" s="18"/>
      <c r="H112" s="18"/>
      <c r="I112" s="33"/>
      <c r="J112" s="18"/>
      <c r="K112" s="33"/>
      <c r="L112" s="18"/>
      <c r="M112" s="18"/>
    </row>
    <row r="113" spans="1:13" s="19" customFormat="1" x14ac:dyDescent="0.35">
      <c r="A113" s="82"/>
      <c r="B113" s="63" t="s">
        <v>65</v>
      </c>
      <c r="C113" s="20" t="s">
        <v>44</v>
      </c>
      <c r="D113" s="23" t="s">
        <v>42</v>
      </c>
      <c r="E113" s="21">
        <v>4.0000000000000003E-5</v>
      </c>
      <c r="F113" s="44">
        <f>F109*E113</f>
        <v>6.0400000000000004E-5</v>
      </c>
      <c r="G113" s="18"/>
      <c r="H113" s="18"/>
      <c r="I113" s="33"/>
      <c r="J113" s="18"/>
      <c r="K113" s="33"/>
      <c r="L113" s="18"/>
      <c r="M113" s="18"/>
    </row>
    <row r="114" spans="1:13" s="19" customFormat="1" x14ac:dyDescent="0.35">
      <c r="A114" s="61"/>
      <c r="B114" s="62"/>
      <c r="C114" s="67" t="s">
        <v>104</v>
      </c>
      <c r="D114" s="23"/>
      <c r="E114" s="21"/>
      <c r="F114" s="7"/>
      <c r="G114" s="18"/>
      <c r="H114" s="18"/>
      <c r="I114" s="33"/>
      <c r="J114" s="18"/>
      <c r="K114" s="33"/>
      <c r="L114" s="18"/>
      <c r="M114" s="38"/>
    </row>
    <row r="115" spans="1:13" s="19" customFormat="1" x14ac:dyDescent="0.35">
      <c r="A115" s="61"/>
      <c r="B115" s="63"/>
      <c r="C115" s="69" t="s">
        <v>16</v>
      </c>
      <c r="D115" s="23"/>
      <c r="E115" s="21"/>
      <c r="F115" s="7"/>
      <c r="G115" s="18"/>
      <c r="H115" s="18"/>
      <c r="I115" s="33"/>
      <c r="J115" s="18"/>
      <c r="K115" s="33"/>
      <c r="L115" s="18"/>
      <c r="M115" s="18"/>
    </row>
    <row r="116" spans="1:13" s="19" customFormat="1" x14ac:dyDescent="0.35">
      <c r="A116" s="65"/>
      <c r="B116" s="64"/>
      <c r="C116" s="67" t="s">
        <v>24</v>
      </c>
      <c r="D116" s="23"/>
      <c r="E116" s="21"/>
      <c r="F116" s="7"/>
      <c r="G116" s="7"/>
      <c r="H116" s="18"/>
      <c r="I116" s="7"/>
      <c r="J116" s="18"/>
      <c r="K116" s="7"/>
      <c r="L116" s="18"/>
      <c r="M116" s="18"/>
    </row>
    <row r="117" spans="1:13" s="19" customFormat="1" ht="30" x14ac:dyDescent="0.35">
      <c r="A117" s="82">
        <v>1</v>
      </c>
      <c r="B117" s="84" t="s">
        <v>9</v>
      </c>
      <c r="C117" s="14" t="s">
        <v>100</v>
      </c>
      <c r="D117" s="23" t="s">
        <v>42</v>
      </c>
      <c r="E117" s="46"/>
      <c r="F117" s="38">
        <v>760.19999999999993</v>
      </c>
      <c r="G117" s="33"/>
      <c r="H117" s="18"/>
      <c r="I117" s="18"/>
      <c r="J117" s="18"/>
      <c r="K117" s="18"/>
      <c r="L117" s="18"/>
      <c r="M117" s="18"/>
    </row>
    <row r="118" spans="1:13" s="19" customFormat="1" x14ac:dyDescent="0.35">
      <c r="A118" s="82"/>
      <c r="B118" s="84"/>
      <c r="C118" s="20" t="s">
        <v>1</v>
      </c>
      <c r="D118" s="23" t="s">
        <v>2</v>
      </c>
      <c r="E118" s="21">
        <v>0.15</v>
      </c>
      <c r="F118" s="7">
        <f>F117*E118</f>
        <v>114.02999999999999</v>
      </c>
      <c r="G118" s="18"/>
      <c r="H118" s="18"/>
      <c r="I118" s="33"/>
      <c r="J118" s="18"/>
      <c r="K118" s="33"/>
      <c r="L118" s="18"/>
      <c r="M118" s="18"/>
    </row>
    <row r="119" spans="1:13" s="19" customFormat="1" x14ac:dyDescent="0.35">
      <c r="A119" s="82"/>
      <c r="B119" s="84"/>
      <c r="C119" s="20" t="s">
        <v>7</v>
      </c>
      <c r="D119" s="23" t="s">
        <v>3</v>
      </c>
      <c r="E119" s="21">
        <v>2.1600000000000001E-2</v>
      </c>
      <c r="F119" s="7">
        <f>F117*E119</f>
        <v>16.42032</v>
      </c>
      <c r="G119" s="18"/>
      <c r="H119" s="18"/>
      <c r="I119" s="33"/>
      <c r="J119" s="18"/>
      <c r="K119" s="33"/>
      <c r="L119" s="18"/>
      <c r="M119" s="18"/>
    </row>
    <row r="120" spans="1:13" s="19" customFormat="1" x14ac:dyDescent="0.35">
      <c r="A120" s="82"/>
      <c r="B120" s="84"/>
      <c r="C120" s="20" t="s">
        <v>46</v>
      </c>
      <c r="D120" s="23" t="s">
        <v>3</v>
      </c>
      <c r="E120" s="21">
        <v>2.7300000000000001E-2</v>
      </c>
      <c r="F120" s="7">
        <f>F117*E120</f>
        <v>20.75346</v>
      </c>
      <c r="G120" s="18"/>
      <c r="H120" s="18"/>
      <c r="I120" s="33"/>
      <c r="J120" s="18"/>
      <c r="K120" s="33"/>
      <c r="L120" s="18"/>
      <c r="M120" s="18"/>
    </row>
    <row r="121" spans="1:13" s="19" customFormat="1" x14ac:dyDescent="0.35">
      <c r="A121" s="82"/>
      <c r="B121" s="84"/>
      <c r="C121" s="20" t="s">
        <v>10</v>
      </c>
      <c r="D121" s="23" t="s">
        <v>3</v>
      </c>
      <c r="E121" s="21">
        <v>9.7000000000000003E-3</v>
      </c>
      <c r="F121" s="7">
        <f>F117*E121</f>
        <v>7.3739399999999993</v>
      </c>
      <c r="G121" s="18"/>
      <c r="H121" s="18"/>
      <c r="I121" s="33"/>
      <c r="J121" s="18"/>
      <c r="K121" s="33"/>
      <c r="L121" s="18"/>
      <c r="M121" s="18"/>
    </row>
    <row r="122" spans="1:13" s="19" customFormat="1" x14ac:dyDescent="0.35">
      <c r="A122" s="82"/>
      <c r="B122" s="84"/>
      <c r="C122" s="20" t="s">
        <v>45</v>
      </c>
      <c r="D122" s="23" t="s">
        <v>42</v>
      </c>
      <c r="E122" s="21">
        <v>1.22</v>
      </c>
      <c r="F122" s="7">
        <f>F117*E122</f>
        <v>927.44399999999985</v>
      </c>
      <c r="G122" s="18"/>
      <c r="H122" s="18"/>
      <c r="I122" s="33"/>
      <c r="J122" s="18"/>
      <c r="K122" s="33"/>
      <c r="L122" s="18"/>
      <c r="M122" s="18"/>
    </row>
    <row r="123" spans="1:13" s="19" customFormat="1" x14ac:dyDescent="0.35">
      <c r="A123" s="82"/>
      <c r="B123" s="84"/>
      <c r="C123" s="20" t="s">
        <v>11</v>
      </c>
      <c r="D123" s="23" t="s">
        <v>42</v>
      </c>
      <c r="E123" s="21">
        <v>7.0000000000000007E-2</v>
      </c>
      <c r="F123" s="7">
        <f>F117*E123</f>
        <v>53.213999999999999</v>
      </c>
      <c r="G123" s="18"/>
      <c r="H123" s="18"/>
      <c r="I123" s="33"/>
      <c r="J123" s="18"/>
      <c r="K123" s="33"/>
      <c r="L123" s="18"/>
      <c r="M123" s="18"/>
    </row>
    <row r="124" spans="1:13" s="19" customFormat="1" ht="30" x14ac:dyDescent="0.35">
      <c r="A124" s="82"/>
      <c r="B124" s="84"/>
      <c r="C124" s="20" t="s">
        <v>109</v>
      </c>
      <c r="D124" s="23" t="s">
        <v>12</v>
      </c>
      <c r="E124" s="21"/>
      <c r="F124" s="7">
        <f>F122*1.6</f>
        <v>1483.9103999999998</v>
      </c>
      <c r="G124" s="18"/>
      <c r="H124" s="18"/>
      <c r="I124" s="33"/>
      <c r="J124" s="18"/>
      <c r="K124" s="33"/>
      <c r="L124" s="18"/>
      <c r="M124" s="18"/>
    </row>
    <row r="125" spans="1:13" s="19" customFormat="1" ht="45" x14ac:dyDescent="0.35">
      <c r="A125" s="82">
        <v>2</v>
      </c>
      <c r="B125" s="83" t="s">
        <v>82</v>
      </c>
      <c r="C125" s="14" t="s">
        <v>103</v>
      </c>
      <c r="D125" s="23" t="s">
        <v>43</v>
      </c>
      <c r="E125" s="40"/>
      <c r="F125" s="38">
        <v>4304</v>
      </c>
      <c r="G125" s="33"/>
      <c r="H125" s="18"/>
      <c r="I125" s="18"/>
      <c r="J125" s="18"/>
      <c r="K125" s="33"/>
      <c r="L125" s="18"/>
      <c r="M125" s="18"/>
    </row>
    <row r="126" spans="1:13" s="19" customFormat="1" x14ac:dyDescent="0.35">
      <c r="A126" s="82"/>
      <c r="B126" s="83"/>
      <c r="C126" s="20" t="s">
        <v>1</v>
      </c>
      <c r="D126" s="23" t="s">
        <v>2</v>
      </c>
      <c r="E126" s="21">
        <v>3.3000000000000002E-2</v>
      </c>
      <c r="F126" s="7">
        <f>F125*E126</f>
        <v>142.03200000000001</v>
      </c>
      <c r="G126" s="18"/>
      <c r="H126" s="18"/>
      <c r="I126" s="33"/>
      <c r="J126" s="18"/>
      <c r="K126" s="33"/>
      <c r="L126" s="18"/>
      <c r="M126" s="18"/>
    </row>
    <row r="127" spans="1:13" s="19" customFormat="1" x14ac:dyDescent="0.35">
      <c r="A127" s="82"/>
      <c r="B127" s="83"/>
      <c r="C127" s="20" t="s">
        <v>57</v>
      </c>
      <c r="D127" s="23" t="s">
        <v>3</v>
      </c>
      <c r="E127" s="21">
        <v>4.1999999999999996E-4</v>
      </c>
      <c r="F127" s="7">
        <f>E127*F125</f>
        <v>1.8076799999999997</v>
      </c>
      <c r="G127" s="18"/>
      <c r="H127" s="18"/>
      <c r="I127" s="33"/>
      <c r="J127" s="18"/>
      <c r="K127" s="33"/>
      <c r="L127" s="18"/>
      <c r="M127" s="18"/>
    </row>
    <row r="128" spans="1:13" s="19" customFormat="1" x14ac:dyDescent="0.35">
      <c r="A128" s="82"/>
      <c r="B128" s="83"/>
      <c r="C128" s="20" t="s">
        <v>58</v>
      </c>
      <c r="D128" s="23" t="s">
        <v>3</v>
      </c>
      <c r="E128" s="21">
        <v>1.12E-2</v>
      </c>
      <c r="F128" s="7">
        <f>F125*E128</f>
        <v>48.204799999999999</v>
      </c>
      <c r="G128" s="18"/>
      <c r="H128" s="18"/>
      <c r="I128" s="33"/>
      <c r="J128" s="18"/>
      <c r="K128" s="33"/>
      <c r="L128" s="18"/>
      <c r="M128" s="18"/>
    </row>
    <row r="129" spans="1:13" s="19" customFormat="1" x14ac:dyDescent="0.35">
      <c r="A129" s="82"/>
      <c r="B129" s="83"/>
      <c r="C129" s="20" t="s">
        <v>59</v>
      </c>
      <c r="D129" s="23" t="s">
        <v>3</v>
      </c>
      <c r="E129" s="21">
        <v>2.4799999999999999E-2</v>
      </c>
      <c r="F129" s="7">
        <f>E129*F125</f>
        <v>106.7392</v>
      </c>
      <c r="G129" s="18"/>
      <c r="H129" s="18"/>
      <c r="I129" s="33"/>
      <c r="J129" s="18"/>
      <c r="K129" s="33"/>
      <c r="L129" s="18"/>
      <c r="M129" s="18"/>
    </row>
    <row r="130" spans="1:13" s="19" customFormat="1" x14ac:dyDescent="0.35">
      <c r="A130" s="82"/>
      <c r="B130" s="83"/>
      <c r="C130" s="20" t="s">
        <v>94</v>
      </c>
      <c r="D130" s="23" t="s">
        <v>3</v>
      </c>
      <c r="E130" s="21">
        <v>2.5800000000000003E-3</v>
      </c>
      <c r="F130" s="7">
        <f>E130*F125</f>
        <v>11.104320000000001</v>
      </c>
      <c r="G130" s="18"/>
      <c r="H130" s="18"/>
      <c r="I130" s="33"/>
      <c r="J130" s="18"/>
      <c r="K130" s="33"/>
      <c r="L130" s="18"/>
      <c r="M130" s="18"/>
    </row>
    <row r="131" spans="1:13" s="19" customFormat="1" x14ac:dyDescent="0.35">
      <c r="A131" s="82"/>
      <c r="B131" s="83"/>
      <c r="C131" s="20" t="s">
        <v>60</v>
      </c>
      <c r="D131" s="23" t="s">
        <v>3</v>
      </c>
      <c r="E131" s="21">
        <v>4.1399999999999996E-3</v>
      </c>
      <c r="F131" s="7">
        <f>E131*F125</f>
        <v>17.818559999999998</v>
      </c>
      <c r="G131" s="18"/>
      <c r="H131" s="18"/>
      <c r="I131" s="33"/>
      <c r="J131" s="18"/>
      <c r="K131" s="33"/>
      <c r="L131" s="18"/>
      <c r="M131" s="18"/>
    </row>
    <row r="132" spans="1:13" s="19" customFormat="1" x14ac:dyDescent="0.35">
      <c r="A132" s="82"/>
      <c r="B132" s="83"/>
      <c r="C132" s="20" t="s">
        <v>95</v>
      </c>
      <c r="D132" s="23" t="s">
        <v>3</v>
      </c>
      <c r="E132" s="21">
        <v>5.2999999999999998E-4</v>
      </c>
      <c r="F132" s="7">
        <f>F125*E132</f>
        <v>2.28112</v>
      </c>
      <c r="G132" s="18"/>
      <c r="H132" s="18"/>
      <c r="I132" s="33"/>
      <c r="J132" s="18"/>
      <c r="K132" s="33"/>
      <c r="L132" s="18"/>
      <c r="M132" s="18"/>
    </row>
    <row r="133" spans="1:13" s="19" customFormat="1" x14ac:dyDescent="0.35">
      <c r="A133" s="82"/>
      <c r="B133" s="83"/>
      <c r="C133" s="20" t="s">
        <v>96</v>
      </c>
      <c r="D133" s="23" t="s">
        <v>42</v>
      </c>
      <c r="E133" s="21">
        <f>1.26*0.12</f>
        <v>0.1512</v>
      </c>
      <c r="F133" s="7">
        <f>E133*F125</f>
        <v>650.76480000000004</v>
      </c>
      <c r="G133" s="18"/>
      <c r="H133" s="18"/>
      <c r="I133" s="33"/>
      <c r="J133" s="18"/>
      <c r="K133" s="33"/>
      <c r="L133" s="18"/>
      <c r="M133" s="18"/>
    </row>
    <row r="134" spans="1:13" s="19" customFormat="1" x14ac:dyDescent="0.35">
      <c r="A134" s="82"/>
      <c r="B134" s="83"/>
      <c r="C134" s="20" t="s">
        <v>11</v>
      </c>
      <c r="D134" s="23" t="s">
        <v>42</v>
      </c>
      <c r="E134" s="21">
        <v>0.03</v>
      </c>
      <c r="F134" s="7">
        <f>F125*E134</f>
        <v>129.12</v>
      </c>
      <c r="G134" s="18"/>
      <c r="H134" s="18"/>
      <c r="I134" s="33"/>
      <c r="J134" s="18"/>
      <c r="K134" s="33"/>
      <c r="L134" s="18"/>
      <c r="M134" s="18"/>
    </row>
    <row r="135" spans="1:13" s="19" customFormat="1" ht="30" x14ac:dyDescent="0.35">
      <c r="A135" s="82"/>
      <c r="B135" s="83"/>
      <c r="C135" s="20" t="s">
        <v>110</v>
      </c>
      <c r="D135" s="23" t="s">
        <v>12</v>
      </c>
      <c r="E135" s="21"/>
      <c r="F135" s="7">
        <f>F133*1.6</f>
        <v>1041.2236800000001</v>
      </c>
      <c r="G135" s="18"/>
      <c r="H135" s="18"/>
      <c r="I135" s="33"/>
      <c r="J135" s="18"/>
      <c r="K135" s="33"/>
      <c r="L135" s="18"/>
      <c r="M135" s="18"/>
    </row>
    <row r="136" spans="1:13" s="19" customFormat="1" ht="45" x14ac:dyDescent="0.35">
      <c r="A136" s="76">
        <v>3</v>
      </c>
      <c r="B136" s="87" t="s">
        <v>111</v>
      </c>
      <c r="C136" s="14" t="s">
        <v>83</v>
      </c>
      <c r="D136" s="23" t="s">
        <v>43</v>
      </c>
      <c r="E136" s="21"/>
      <c r="F136" s="24">
        <v>3863</v>
      </c>
      <c r="G136" s="18"/>
      <c r="H136" s="18"/>
      <c r="I136" s="33"/>
      <c r="J136" s="18"/>
      <c r="K136" s="33"/>
      <c r="L136" s="18"/>
      <c r="M136" s="18"/>
    </row>
    <row r="137" spans="1:13" s="19" customFormat="1" x14ac:dyDescent="0.35">
      <c r="A137" s="77"/>
      <c r="B137" s="88"/>
      <c r="C137" s="20" t="s">
        <v>1</v>
      </c>
      <c r="D137" s="23" t="s">
        <v>2</v>
      </c>
      <c r="E137" s="21">
        <v>0.38644000000000001</v>
      </c>
      <c r="F137" s="7">
        <f>E137*F136</f>
        <v>1492.81772</v>
      </c>
      <c r="G137" s="18"/>
      <c r="H137" s="18"/>
      <c r="I137" s="33"/>
      <c r="J137" s="18"/>
      <c r="K137" s="33"/>
      <c r="L137" s="18"/>
      <c r="M137" s="18"/>
    </row>
    <row r="138" spans="1:13" s="19" customFormat="1" ht="30" x14ac:dyDescent="0.35">
      <c r="A138" s="77"/>
      <c r="B138" s="88"/>
      <c r="C138" s="20" t="s">
        <v>84</v>
      </c>
      <c r="D138" s="23" t="s">
        <v>3</v>
      </c>
      <c r="E138" s="21">
        <v>2.2600000000000002E-2</v>
      </c>
      <c r="F138" s="7">
        <f>E138*F136</f>
        <v>87.30380000000001</v>
      </c>
      <c r="G138" s="18"/>
      <c r="H138" s="18"/>
      <c r="I138" s="33"/>
      <c r="J138" s="18"/>
      <c r="K138" s="33"/>
      <c r="L138" s="18"/>
      <c r="M138" s="18"/>
    </row>
    <row r="139" spans="1:13" s="19" customFormat="1" x14ac:dyDescent="0.35">
      <c r="A139" s="77"/>
      <c r="B139" s="88"/>
      <c r="C139" s="20" t="s">
        <v>85</v>
      </c>
      <c r="D139" s="23" t="s">
        <v>13</v>
      </c>
      <c r="E139" s="21">
        <v>1.3099999999999999E-2</v>
      </c>
      <c r="F139" s="7">
        <f>E139*F136</f>
        <v>50.605299999999993</v>
      </c>
      <c r="G139" s="18"/>
      <c r="H139" s="18"/>
      <c r="I139" s="33"/>
      <c r="J139" s="18"/>
      <c r="K139" s="33"/>
      <c r="L139" s="18"/>
      <c r="M139" s="18"/>
    </row>
    <row r="140" spans="1:13" s="19" customFormat="1" x14ac:dyDescent="0.35">
      <c r="A140" s="77"/>
      <c r="B140" s="88"/>
      <c r="C140" s="20" t="s">
        <v>86</v>
      </c>
      <c r="D140" s="23" t="s">
        <v>42</v>
      </c>
      <c r="E140" s="21">
        <v>0.16319999999999998</v>
      </c>
      <c r="F140" s="7">
        <f>E140*F136</f>
        <v>630.44159999999999</v>
      </c>
      <c r="G140" s="18"/>
      <c r="H140" s="18"/>
      <c r="I140" s="33"/>
      <c r="J140" s="18"/>
      <c r="K140" s="33"/>
      <c r="L140" s="18"/>
      <c r="M140" s="18"/>
    </row>
    <row r="141" spans="1:13" s="19" customFormat="1" x14ac:dyDescent="0.35">
      <c r="A141" s="77"/>
      <c r="B141" s="88"/>
      <c r="C141" s="20" t="s">
        <v>87</v>
      </c>
      <c r="D141" s="23" t="s">
        <v>12</v>
      </c>
      <c r="E141" s="21" t="s">
        <v>56</v>
      </c>
      <c r="F141" s="7">
        <v>9.5107060000000008</v>
      </c>
      <c r="G141" s="18"/>
      <c r="H141" s="18"/>
      <c r="I141" s="33"/>
      <c r="J141" s="18"/>
      <c r="K141" s="33"/>
      <c r="L141" s="18"/>
      <c r="M141" s="18"/>
    </row>
    <row r="142" spans="1:13" s="19" customFormat="1" x14ac:dyDescent="0.35">
      <c r="A142" s="77"/>
      <c r="B142" s="88"/>
      <c r="C142" s="20" t="s">
        <v>88</v>
      </c>
      <c r="D142" s="23" t="s">
        <v>43</v>
      </c>
      <c r="E142" s="21">
        <v>9.3399999999999993E-3</v>
      </c>
      <c r="F142" s="7">
        <f>E142*F136</f>
        <v>36.080419999999997</v>
      </c>
      <c r="G142" s="18"/>
      <c r="H142" s="18"/>
      <c r="I142" s="33"/>
      <c r="J142" s="18"/>
      <c r="K142" s="33"/>
      <c r="L142" s="18"/>
      <c r="M142" s="18"/>
    </row>
    <row r="143" spans="1:13" s="19" customFormat="1" x14ac:dyDescent="0.35">
      <c r="A143" s="77"/>
      <c r="B143" s="88"/>
      <c r="C143" s="20" t="s">
        <v>14</v>
      </c>
      <c r="D143" s="23" t="s">
        <v>13</v>
      </c>
      <c r="E143" s="21">
        <v>5.6400000000000009E-3</v>
      </c>
      <c r="F143" s="7">
        <f>E143*F136</f>
        <v>21.787320000000005</v>
      </c>
      <c r="G143" s="18"/>
      <c r="H143" s="18"/>
      <c r="I143" s="33"/>
      <c r="J143" s="18"/>
      <c r="K143" s="33"/>
      <c r="L143" s="18"/>
      <c r="M143" s="18"/>
    </row>
    <row r="144" spans="1:13" s="19" customFormat="1" x14ac:dyDescent="0.35">
      <c r="A144" s="77"/>
      <c r="B144" s="88"/>
      <c r="C144" s="20" t="s">
        <v>11</v>
      </c>
      <c r="D144" s="23" t="s">
        <v>42</v>
      </c>
      <c r="E144" s="21">
        <v>0.17799999999999999</v>
      </c>
      <c r="F144" s="7">
        <f>E144*F136</f>
        <v>687.61399999999992</v>
      </c>
      <c r="G144" s="18"/>
      <c r="H144" s="18"/>
      <c r="I144" s="33"/>
      <c r="J144" s="18"/>
      <c r="K144" s="33"/>
      <c r="L144" s="18"/>
      <c r="M144" s="18"/>
    </row>
    <row r="145" spans="1:13" s="19" customFormat="1" x14ac:dyDescent="0.35">
      <c r="A145" s="77"/>
      <c r="B145" s="88"/>
      <c r="C145" s="20" t="s">
        <v>112</v>
      </c>
      <c r="D145" s="23" t="s">
        <v>12</v>
      </c>
      <c r="E145" s="21"/>
      <c r="F145" s="7">
        <f>F140*2.4</f>
        <v>1513.0598399999999</v>
      </c>
      <c r="G145" s="18"/>
      <c r="H145" s="18"/>
      <c r="I145" s="33"/>
      <c r="J145" s="18"/>
      <c r="K145" s="33"/>
      <c r="L145" s="18"/>
      <c r="M145" s="18"/>
    </row>
    <row r="146" spans="1:13" s="19" customFormat="1" x14ac:dyDescent="0.35">
      <c r="A146" s="78"/>
      <c r="B146" s="89"/>
      <c r="C146" s="20" t="s">
        <v>113</v>
      </c>
      <c r="D146" s="23" t="s">
        <v>12</v>
      </c>
      <c r="E146" s="21"/>
      <c r="F146" s="7">
        <f>F141</f>
        <v>9.5107060000000008</v>
      </c>
      <c r="G146" s="18"/>
      <c r="H146" s="18"/>
      <c r="I146" s="33"/>
      <c r="J146" s="18"/>
      <c r="K146" s="33"/>
      <c r="L146" s="18"/>
      <c r="M146" s="18"/>
    </row>
    <row r="147" spans="1:13" s="19" customFormat="1" ht="45" x14ac:dyDescent="0.35">
      <c r="A147" s="82">
        <v>4</v>
      </c>
      <c r="B147" s="83" t="s">
        <v>89</v>
      </c>
      <c r="C147" s="14" t="s">
        <v>105</v>
      </c>
      <c r="D147" s="23" t="s">
        <v>51</v>
      </c>
      <c r="E147" s="21"/>
      <c r="F147" s="24">
        <v>779</v>
      </c>
      <c r="G147" s="18"/>
      <c r="H147" s="18"/>
      <c r="I147" s="33"/>
      <c r="J147" s="18"/>
      <c r="K147" s="33"/>
      <c r="L147" s="18"/>
      <c r="M147" s="18"/>
    </row>
    <row r="148" spans="1:13" s="19" customFormat="1" x14ac:dyDescent="0.35">
      <c r="A148" s="82"/>
      <c r="B148" s="83"/>
      <c r="C148" s="20" t="s">
        <v>1</v>
      </c>
      <c r="D148" s="23" t="s">
        <v>2</v>
      </c>
      <c r="E148" s="21">
        <v>7.6999999999999999E-2</v>
      </c>
      <c r="F148" s="7">
        <f>F147*E148</f>
        <v>59.982999999999997</v>
      </c>
      <c r="G148" s="18"/>
      <c r="H148" s="18"/>
      <c r="I148" s="33"/>
      <c r="J148" s="18"/>
      <c r="K148" s="33"/>
      <c r="L148" s="18"/>
      <c r="M148" s="18"/>
    </row>
    <row r="149" spans="1:13" s="19" customFormat="1" x14ac:dyDescent="0.35">
      <c r="A149" s="82"/>
      <c r="B149" s="83"/>
      <c r="C149" s="20" t="s">
        <v>90</v>
      </c>
      <c r="D149" s="23" t="s">
        <v>3</v>
      </c>
      <c r="E149" s="21">
        <v>1.9400000000000001E-2</v>
      </c>
      <c r="F149" s="7">
        <f>F147*E149</f>
        <v>15.1126</v>
      </c>
      <c r="G149" s="18"/>
      <c r="H149" s="18"/>
      <c r="I149" s="33"/>
      <c r="J149" s="18"/>
      <c r="K149" s="33"/>
      <c r="L149" s="18"/>
      <c r="M149" s="18"/>
    </row>
    <row r="150" spans="1:13" s="19" customFormat="1" x14ac:dyDescent="0.35">
      <c r="A150" s="82"/>
      <c r="B150" s="83"/>
      <c r="C150" s="20" t="s">
        <v>91</v>
      </c>
      <c r="D150" s="23" t="s">
        <v>3</v>
      </c>
      <c r="E150" s="21">
        <v>1.67E-2</v>
      </c>
      <c r="F150" s="7">
        <f>F147*E150</f>
        <v>13.0093</v>
      </c>
      <c r="G150" s="18"/>
      <c r="H150" s="18"/>
      <c r="I150" s="33"/>
      <c r="J150" s="18"/>
      <c r="K150" s="33"/>
      <c r="L150" s="18"/>
      <c r="M150" s="18"/>
    </row>
    <row r="151" spans="1:13" s="19" customFormat="1" x14ac:dyDescent="0.35">
      <c r="A151" s="82"/>
      <c r="B151" s="83"/>
      <c r="C151" s="20" t="s">
        <v>92</v>
      </c>
      <c r="D151" s="23" t="s">
        <v>3</v>
      </c>
      <c r="E151" s="21">
        <v>2.4199999999999999E-2</v>
      </c>
      <c r="F151" s="7">
        <f>F147*E151</f>
        <v>18.851800000000001</v>
      </c>
      <c r="G151" s="18"/>
      <c r="H151" s="18"/>
      <c r="I151" s="33"/>
      <c r="J151" s="18"/>
      <c r="K151" s="33"/>
      <c r="L151" s="18"/>
      <c r="M151" s="18"/>
    </row>
    <row r="152" spans="1:13" s="19" customFormat="1" x14ac:dyDescent="0.35">
      <c r="A152" s="82"/>
      <c r="B152" s="83"/>
      <c r="C152" s="20" t="s">
        <v>10</v>
      </c>
      <c r="D152" s="23" t="s">
        <v>3</v>
      </c>
      <c r="E152" s="21">
        <v>8.8000000000000005E-3</v>
      </c>
      <c r="F152" s="7">
        <f>F147*E152</f>
        <v>6.8552000000000008</v>
      </c>
      <c r="G152" s="18"/>
      <c r="H152" s="18"/>
      <c r="I152" s="33"/>
      <c r="J152" s="18"/>
      <c r="K152" s="33"/>
      <c r="L152" s="18"/>
      <c r="M152" s="18"/>
    </row>
    <row r="153" spans="1:13" s="19" customFormat="1" x14ac:dyDescent="0.35">
      <c r="A153" s="82"/>
      <c r="B153" s="83"/>
      <c r="C153" s="20" t="s">
        <v>85</v>
      </c>
      <c r="D153" s="23" t="s">
        <v>13</v>
      </c>
      <c r="E153" s="21">
        <v>6.3700000000000007E-2</v>
      </c>
      <c r="F153" s="7">
        <f>F147*E153</f>
        <v>49.622300000000003</v>
      </c>
      <c r="G153" s="18"/>
      <c r="H153" s="18"/>
      <c r="I153" s="33"/>
      <c r="J153" s="18"/>
      <c r="K153" s="33"/>
      <c r="L153" s="18"/>
      <c r="M153" s="18"/>
    </row>
    <row r="154" spans="1:13" s="19" customFormat="1" x14ac:dyDescent="0.35">
      <c r="A154" s="82"/>
      <c r="B154" s="83"/>
      <c r="C154" s="20" t="s">
        <v>11</v>
      </c>
      <c r="D154" s="23" t="s">
        <v>42</v>
      </c>
      <c r="E154" s="21">
        <v>6.2E-2</v>
      </c>
      <c r="F154" s="7">
        <f>F147*E154</f>
        <v>48.298000000000002</v>
      </c>
      <c r="G154" s="18"/>
      <c r="H154" s="18"/>
      <c r="I154" s="33"/>
      <c r="J154" s="18"/>
      <c r="K154" s="33"/>
      <c r="L154" s="18"/>
      <c r="M154" s="18"/>
    </row>
    <row r="155" spans="1:13" s="19" customFormat="1" x14ac:dyDescent="0.35">
      <c r="A155" s="82"/>
      <c r="B155" s="83"/>
      <c r="C155" s="12" t="s">
        <v>102</v>
      </c>
      <c r="D155" s="9" t="s">
        <v>12</v>
      </c>
      <c r="E155" s="21">
        <v>1.2999999999999999E-3</v>
      </c>
      <c r="F155" s="7">
        <f>F147*E155</f>
        <v>1.0126999999999999</v>
      </c>
      <c r="G155" s="10"/>
      <c r="H155" s="18"/>
      <c r="I155" s="10"/>
      <c r="J155" s="18"/>
      <c r="K155" s="10"/>
      <c r="L155" s="18"/>
      <c r="M155" s="18"/>
    </row>
    <row r="156" spans="1:13" s="19" customFormat="1" x14ac:dyDescent="0.35">
      <c r="A156" s="82"/>
      <c r="B156" s="83"/>
      <c r="C156" s="20" t="s">
        <v>14</v>
      </c>
      <c r="D156" s="23" t="s">
        <v>13</v>
      </c>
      <c r="E156" s="21">
        <v>1.78E-2</v>
      </c>
      <c r="F156" s="7">
        <f>F147*E156</f>
        <v>13.866199999999999</v>
      </c>
      <c r="G156" s="18"/>
      <c r="H156" s="18"/>
      <c r="I156" s="33"/>
      <c r="J156" s="18"/>
      <c r="K156" s="33"/>
      <c r="L156" s="18"/>
      <c r="M156" s="18"/>
    </row>
    <row r="157" spans="1:13" s="19" customFormat="1" ht="30" x14ac:dyDescent="0.35">
      <c r="A157" s="82">
        <v>5</v>
      </c>
      <c r="B157" s="83" t="s">
        <v>98</v>
      </c>
      <c r="C157" s="14" t="s">
        <v>99</v>
      </c>
      <c r="D157" s="23" t="s">
        <v>43</v>
      </c>
      <c r="E157" s="21"/>
      <c r="F157" s="24">
        <f>F136</f>
        <v>3863</v>
      </c>
      <c r="G157" s="18"/>
      <c r="H157" s="18"/>
      <c r="I157" s="33"/>
      <c r="J157" s="18"/>
      <c r="K157" s="33"/>
      <c r="L157" s="18"/>
      <c r="M157" s="18"/>
    </row>
    <row r="158" spans="1:13" s="19" customFormat="1" x14ac:dyDescent="0.35">
      <c r="A158" s="82"/>
      <c r="B158" s="83"/>
      <c r="C158" s="20" t="s">
        <v>1</v>
      </c>
      <c r="D158" s="23" t="s">
        <v>2</v>
      </c>
      <c r="E158" s="21">
        <v>0.33600000000000002</v>
      </c>
      <c r="F158" s="7">
        <f>E158*F157</f>
        <v>1297.9680000000001</v>
      </c>
      <c r="G158" s="18"/>
      <c r="H158" s="18"/>
      <c r="I158" s="33"/>
      <c r="J158" s="18"/>
      <c r="K158" s="33"/>
      <c r="L158" s="18"/>
      <c r="M158" s="18"/>
    </row>
    <row r="159" spans="1:13" s="19" customFormat="1" x14ac:dyDescent="0.35">
      <c r="A159" s="82"/>
      <c r="B159" s="83"/>
      <c r="C159" s="20" t="s">
        <v>4</v>
      </c>
      <c r="D159" s="23" t="s">
        <v>13</v>
      </c>
      <c r="E159" s="21">
        <v>1.4999999999999999E-2</v>
      </c>
      <c r="F159" s="7">
        <f>E159*F157</f>
        <v>57.945</v>
      </c>
      <c r="G159" s="18"/>
      <c r="H159" s="18"/>
      <c r="I159" s="33"/>
      <c r="J159" s="18"/>
      <c r="K159" s="33"/>
      <c r="L159" s="18"/>
      <c r="M159" s="18"/>
    </row>
    <row r="160" spans="1:13" s="19" customFormat="1" x14ac:dyDescent="0.35">
      <c r="A160" s="82"/>
      <c r="B160" s="62" t="s">
        <v>93</v>
      </c>
      <c r="C160" s="20" t="s">
        <v>97</v>
      </c>
      <c r="D160" s="23" t="s">
        <v>76</v>
      </c>
      <c r="E160" s="21">
        <v>0.4</v>
      </c>
      <c r="F160" s="7">
        <f>E160*F157</f>
        <v>1545.2</v>
      </c>
      <c r="G160" s="18"/>
      <c r="H160" s="18"/>
      <c r="I160" s="33"/>
      <c r="J160" s="18"/>
      <c r="K160" s="33"/>
      <c r="L160" s="18"/>
      <c r="M160" s="18"/>
    </row>
    <row r="161" spans="1:13" s="19" customFormat="1" x14ac:dyDescent="0.35">
      <c r="A161" s="82"/>
      <c r="B161" s="62"/>
      <c r="C161" s="20" t="s">
        <v>14</v>
      </c>
      <c r="D161" s="23" t="s">
        <v>13</v>
      </c>
      <c r="E161" s="21">
        <v>2.2800000000000001E-2</v>
      </c>
      <c r="F161" s="7">
        <f>E161*F157</f>
        <v>88.076400000000007</v>
      </c>
      <c r="G161" s="18"/>
      <c r="H161" s="18"/>
      <c r="I161" s="33"/>
      <c r="J161" s="18"/>
      <c r="K161" s="33"/>
      <c r="L161" s="18"/>
      <c r="M161" s="18"/>
    </row>
    <row r="162" spans="1:13" s="19" customFormat="1" ht="75" x14ac:dyDescent="0.35">
      <c r="A162" s="82">
        <v>6</v>
      </c>
      <c r="B162" s="83" t="s">
        <v>157</v>
      </c>
      <c r="C162" s="14" t="s">
        <v>158</v>
      </c>
      <c r="D162" s="23" t="s">
        <v>42</v>
      </c>
      <c r="E162" s="21"/>
      <c r="F162" s="24">
        <v>213.92000000000002</v>
      </c>
      <c r="G162" s="18"/>
      <c r="H162" s="18"/>
      <c r="I162" s="33"/>
      <c r="J162" s="18"/>
      <c r="K162" s="33"/>
      <c r="L162" s="18"/>
      <c r="M162" s="18"/>
    </row>
    <row r="163" spans="1:13" s="19" customFormat="1" x14ac:dyDescent="0.35">
      <c r="A163" s="82"/>
      <c r="B163" s="83"/>
      <c r="C163" s="20" t="s">
        <v>1</v>
      </c>
      <c r="D163" s="23" t="s">
        <v>2</v>
      </c>
      <c r="E163" s="21">
        <v>0.15</v>
      </c>
      <c r="F163" s="7">
        <f>E163*F162</f>
        <v>32.088000000000001</v>
      </c>
      <c r="G163" s="18"/>
      <c r="H163" s="18"/>
      <c r="I163" s="33"/>
      <c r="J163" s="18"/>
      <c r="K163" s="33"/>
      <c r="L163" s="18"/>
      <c r="M163" s="18"/>
    </row>
    <row r="164" spans="1:13" s="19" customFormat="1" x14ac:dyDescent="0.35">
      <c r="A164" s="82"/>
      <c r="B164" s="83"/>
      <c r="C164" s="20" t="s">
        <v>159</v>
      </c>
      <c r="D164" s="23" t="s">
        <v>160</v>
      </c>
      <c r="E164" s="21">
        <v>2.1600000000000001E-2</v>
      </c>
      <c r="F164" s="7">
        <f>E164*F162</f>
        <v>4.6206720000000008</v>
      </c>
      <c r="G164" s="18"/>
      <c r="H164" s="18"/>
      <c r="I164" s="33"/>
      <c r="J164" s="18"/>
      <c r="K164" s="33"/>
      <c r="L164" s="18"/>
      <c r="M164" s="18"/>
    </row>
    <row r="165" spans="1:13" s="19" customFormat="1" x14ac:dyDescent="0.35">
      <c r="A165" s="82"/>
      <c r="B165" s="83"/>
      <c r="C165" s="20" t="s">
        <v>161</v>
      </c>
      <c r="D165" s="23" t="s">
        <v>160</v>
      </c>
      <c r="E165" s="21">
        <v>2.7300000000000001E-2</v>
      </c>
      <c r="F165" s="7">
        <f>E165*F162</f>
        <v>5.8400160000000003</v>
      </c>
      <c r="G165" s="18"/>
      <c r="H165" s="18"/>
      <c r="I165" s="33"/>
      <c r="J165" s="18"/>
      <c r="K165" s="33"/>
      <c r="L165" s="18"/>
      <c r="M165" s="18"/>
    </row>
    <row r="166" spans="1:13" s="19" customFormat="1" x14ac:dyDescent="0.35">
      <c r="A166" s="82"/>
      <c r="B166" s="83"/>
      <c r="C166" s="20" t="s">
        <v>162</v>
      </c>
      <c r="D166" s="23" t="s">
        <v>160</v>
      </c>
      <c r="E166" s="21">
        <v>9.7000000000000003E-3</v>
      </c>
      <c r="F166" s="7">
        <f>E166*F162</f>
        <v>2.0750240000000004</v>
      </c>
      <c r="G166" s="18"/>
      <c r="H166" s="18"/>
      <c r="I166" s="33"/>
      <c r="J166" s="18"/>
      <c r="K166" s="33"/>
      <c r="L166" s="18"/>
      <c r="M166" s="18"/>
    </row>
    <row r="167" spans="1:13" s="19" customFormat="1" x14ac:dyDescent="0.35">
      <c r="A167" s="82"/>
      <c r="B167" s="83"/>
      <c r="C167" s="20" t="s">
        <v>163</v>
      </c>
      <c r="D167" s="23" t="s">
        <v>42</v>
      </c>
      <c r="E167" s="21">
        <v>1.22</v>
      </c>
      <c r="F167" s="7">
        <f>E167*F162</f>
        <v>260.98240000000004</v>
      </c>
      <c r="G167" s="18"/>
      <c r="H167" s="18"/>
      <c r="I167" s="33"/>
      <c r="J167" s="18"/>
      <c r="K167" s="33"/>
      <c r="L167" s="18"/>
      <c r="M167" s="18"/>
    </row>
    <row r="168" spans="1:13" s="19" customFormat="1" x14ac:dyDescent="0.35">
      <c r="A168" s="82"/>
      <c r="B168" s="83"/>
      <c r="C168" s="20" t="s">
        <v>11</v>
      </c>
      <c r="D168" s="23" t="s">
        <v>42</v>
      </c>
      <c r="E168" s="21">
        <v>7.0000000000000007E-2</v>
      </c>
      <c r="F168" s="7">
        <f>E168*F162</f>
        <v>14.974400000000003</v>
      </c>
      <c r="G168" s="18"/>
      <c r="H168" s="18"/>
      <c r="I168" s="33"/>
      <c r="J168" s="18"/>
      <c r="K168" s="33"/>
      <c r="L168" s="18"/>
      <c r="M168" s="18"/>
    </row>
    <row r="169" spans="1:13" s="19" customFormat="1" ht="30" x14ac:dyDescent="0.35">
      <c r="A169" s="82"/>
      <c r="B169" s="83"/>
      <c r="C169" s="20" t="s">
        <v>164</v>
      </c>
      <c r="D169" s="23" t="s">
        <v>12</v>
      </c>
      <c r="E169" s="21">
        <v>1.6E-2</v>
      </c>
      <c r="F169" s="7">
        <f>E169*F167</f>
        <v>4.1757184000000009</v>
      </c>
      <c r="G169" s="18"/>
      <c r="H169" s="18"/>
      <c r="I169" s="33"/>
      <c r="J169" s="18"/>
      <c r="K169" s="33"/>
      <c r="L169" s="18"/>
      <c r="M169" s="18"/>
    </row>
    <row r="170" spans="1:13" s="19" customFormat="1" x14ac:dyDescent="0.35">
      <c r="A170" s="61"/>
      <c r="B170" s="62"/>
      <c r="C170" s="67" t="s">
        <v>48</v>
      </c>
      <c r="D170" s="23"/>
      <c r="E170" s="21"/>
      <c r="F170" s="7"/>
      <c r="G170" s="18"/>
      <c r="H170" s="18"/>
      <c r="I170" s="33"/>
      <c r="J170" s="18"/>
      <c r="K170" s="33"/>
      <c r="L170" s="18"/>
      <c r="M170" s="38"/>
    </row>
    <row r="171" spans="1:13" s="11" customFormat="1" ht="30" x14ac:dyDescent="0.25">
      <c r="A171" s="61"/>
      <c r="B171" s="63"/>
      <c r="C171" s="69" t="s">
        <v>53</v>
      </c>
      <c r="D171" s="23"/>
      <c r="E171" s="21"/>
      <c r="F171" s="7"/>
      <c r="G171" s="18"/>
      <c r="H171" s="18"/>
      <c r="I171" s="33"/>
      <c r="J171" s="18"/>
      <c r="K171" s="33"/>
      <c r="L171" s="18"/>
      <c r="M171" s="18"/>
    </row>
    <row r="172" spans="1:13" s="19" customFormat="1" x14ac:dyDescent="0.35">
      <c r="A172" s="61"/>
      <c r="B172" s="63"/>
      <c r="C172" s="67" t="s">
        <v>106</v>
      </c>
      <c r="D172" s="69"/>
      <c r="E172" s="21"/>
      <c r="F172" s="24"/>
      <c r="G172" s="18"/>
      <c r="H172" s="18"/>
      <c r="I172" s="33"/>
      <c r="J172" s="18"/>
      <c r="K172" s="33"/>
      <c r="L172" s="18"/>
      <c r="M172" s="18"/>
    </row>
    <row r="173" spans="1:13" s="19" customFormat="1" ht="45" x14ac:dyDescent="0.35">
      <c r="A173" s="82">
        <v>1</v>
      </c>
      <c r="B173" s="84" t="s">
        <v>116</v>
      </c>
      <c r="C173" s="34" t="s">
        <v>117</v>
      </c>
      <c r="D173" s="23" t="s">
        <v>42</v>
      </c>
      <c r="E173" s="52"/>
      <c r="F173" s="39">
        <v>49.8</v>
      </c>
      <c r="G173" s="33"/>
      <c r="H173" s="18"/>
      <c r="I173" s="33"/>
      <c r="J173" s="18"/>
      <c r="K173" s="33"/>
      <c r="L173" s="18"/>
      <c r="M173" s="18"/>
    </row>
    <row r="174" spans="1:13" s="19" customFormat="1" x14ac:dyDescent="0.35">
      <c r="A174" s="82"/>
      <c r="B174" s="84"/>
      <c r="C174" s="36" t="s">
        <v>118</v>
      </c>
      <c r="D174" s="23" t="s">
        <v>3</v>
      </c>
      <c r="E174" s="21">
        <v>1.9099999999999999E-2</v>
      </c>
      <c r="F174" s="7">
        <f>F173*E174</f>
        <v>0.95117999999999991</v>
      </c>
      <c r="G174" s="33"/>
      <c r="H174" s="18"/>
      <c r="I174" s="33"/>
      <c r="J174" s="18"/>
      <c r="K174" s="33"/>
      <c r="L174" s="18"/>
      <c r="M174" s="18"/>
    </row>
    <row r="175" spans="1:13" s="19" customFormat="1" ht="30" x14ac:dyDescent="0.35">
      <c r="A175" s="82">
        <v>2</v>
      </c>
      <c r="B175" s="84" t="s">
        <v>119</v>
      </c>
      <c r="C175" s="34" t="s">
        <v>120</v>
      </c>
      <c r="D175" s="23" t="s">
        <v>42</v>
      </c>
      <c r="E175" s="21"/>
      <c r="F175" s="24">
        <f>F173</f>
        <v>49.8</v>
      </c>
      <c r="G175" s="33"/>
      <c r="H175" s="18"/>
      <c r="I175" s="33"/>
      <c r="J175" s="18"/>
      <c r="K175" s="33"/>
      <c r="L175" s="18"/>
      <c r="M175" s="18"/>
    </row>
    <row r="176" spans="1:13" s="19" customFormat="1" x14ac:dyDescent="0.35">
      <c r="A176" s="82"/>
      <c r="B176" s="84"/>
      <c r="C176" s="36" t="s">
        <v>15</v>
      </c>
      <c r="D176" s="23" t="s">
        <v>2</v>
      </c>
      <c r="E176" s="21">
        <v>0.02</v>
      </c>
      <c r="F176" s="7">
        <f>E176*F175</f>
        <v>0.996</v>
      </c>
      <c r="G176" s="33"/>
      <c r="H176" s="18"/>
      <c r="I176" s="33"/>
      <c r="J176" s="18"/>
      <c r="K176" s="33"/>
      <c r="L176" s="18"/>
      <c r="M176" s="18"/>
    </row>
    <row r="177" spans="1:13" s="19" customFormat="1" x14ac:dyDescent="0.35">
      <c r="A177" s="82"/>
      <c r="B177" s="84"/>
      <c r="C177" s="36" t="s">
        <v>121</v>
      </c>
      <c r="D177" s="23" t="s">
        <v>3</v>
      </c>
      <c r="E177" s="21">
        <v>4.48E-2</v>
      </c>
      <c r="F177" s="7">
        <f>E177*F175</f>
        <v>2.2310399999999997</v>
      </c>
      <c r="G177" s="33"/>
      <c r="H177" s="18"/>
      <c r="I177" s="33"/>
      <c r="J177" s="18"/>
      <c r="K177" s="33"/>
      <c r="L177" s="18"/>
      <c r="M177" s="18"/>
    </row>
    <row r="178" spans="1:13" s="19" customFormat="1" x14ac:dyDescent="0.35">
      <c r="A178" s="82"/>
      <c r="B178" s="84"/>
      <c r="C178" s="20" t="s">
        <v>4</v>
      </c>
      <c r="D178" s="23" t="s">
        <v>13</v>
      </c>
      <c r="E178" s="46">
        <v>2.0999999999999999E-3</v>
      </c>
      <c r="F178" s="18">
        <f>F175*E178</f>
        <v>0.10457999999999999</v>
      </c>
      <c r="G178" s="33"/>
      <c r="H178" s="18"/>
      <c r="I178" s="18"/>
      <c r="J178" s="18"/>
      <c r="K178" s="18"/>
      <c r="L178" s="18"/>
      <c r="M178" s="18"/>
    </row>
    <row r="179" spans="1:13" s="19" customFormat="1" x14ac:dyDescent="0.35">
      <c r="A179" s="82"/>
      <c r="B179" s="84"/>
      <c r="C179" s="20" t="s">
        <v>44</v>
      </c>
      <c r="D179" s="23" t="s">
        <v>42</v>
      </c>
      <c r="E179" s="21">
        <v>5.0000000000000002E-5</v>
      </c>
      <c r="F179" s="7">
        <f>F175*E179</f>
        <v>2.49E-3</v>
      </c>
      <c r="G179" s="18"/>
      <c r="H179" s="18"/>
      <c r="I179" s="33"/>
      <c r="J179" s="18"/>
      <c r="K179" s="33"/>
      <c r="L179" s="18"/>
      <c r="M179" s="18"/>
    </row>
    <row r="180" spans="1:13" s="19" customFormat="1" x14ac:dyDescent="0.35">
      <c r="A180" s="61">
        <v>3</v>
      </c>
      <c r="B180" s="66" t="s">
        <v>66</v>
      </c>
      <c r="C180" s="14" t="s">
        <v>80</v>
      </c>
      <c r="D180" s="23" t="s">
        <v>12</v>
      </c>
      <c r="E180" s="16"/>
      <c r="F180" s="42">
        <f>F173*1.8</f>
        <v>89.64</v>
      </c>
      <c r="G180" s="37"/>
      <c r="H180" s="18"/>
      <c r="I180" s="17"/>
      <c r="J180" s="18"/>
      <c r="K180" s="17"/>
      <c r="L180" s="18"/>
      <c r="M180" s="18"/>
    </row>
    <row r="181" spans="1:13" s="19" customFormat="1" x14ac:dyDescent="0.35">
      <c r="A181" s="82">
        <v>4</v>
      </c>
      <c r="B181" s="63" t="s">
        <v>61</v>
      </c>
      <c r="C181" s="14" t="s">
        <v>62</v>
      </c>
      <c r="D181" s="23" t="s">
        <v>42</v>
      </c>
      <c r="E181" s="40"/>
      <c r="F181" s="38">
        <f>F175</f>
        <v>49.8</v>
      </c>
      <c r="G181" s="33"/>
      <c r="H181" s="18"/>
      <c r="I181" s="18"/>
      <c r="J181" s="18"/>
      <c r="K181" s="18"/>
      <c r="L181" s="18"/>
      <c r="M181" s="18"/>
    </row>
    <row r="182" spans="1:13" s="19" customFormat="1" x14ac:dyDescent="0.35">
      <c r="A182" s="82"/>
      <c r="B182" s="63"/>
      <c r="C182" s="20" t="s">
        <v>1</v>
      </c>
      <c r="D182" s="23" t="s">
        <v>2</v>
      </c>
      <c r="E182" s="21">
        <v>3.2299999999999998E-3</v>
      </c>
      <c r="F182" s="7">
        <f>F181*E182</f>
        <v>0.16085399999999997</v>
      </c>
      <c r="G182" s="18"/>
      <c r="H182" s="18"/>
      <c r="I182" s="33"/>
      <c r="J182" s="18"/>
      <c r="K182" s="33"/>
      <c r="L182" s="18"/>
      <c r="M182" s="18"/>
    </row>
    <row r="183" spans="1:13" s="19" customFormat="1" x14ac:dyDescent="0.35">
      <c r="A183" s="82"/>
      <c r="B183" s="63" t="s">
        <v>63</v>
      </c>
      <c r="C183" s="20" t="s">
        <v>64</v>
      </c>
      <c r="D183" s="23" t="s">
        <v>3</v>
      </c>
      <c r="E183" s="21">
        <v>3.62E-3</v>
      </c>
      <c r="F183" s="7">
        <f>F181*E183</f>
        <v>0.18027599999999999</v>
      </c>
      <c r="G183" s="18"/>
      <c r="H183" s="18"/>
      <c r="I183" s="33"/>
      <c r="J183" s="18"/>
      <c r="K183" s="33"/>
      <c r="L183" s="18"/>
      <c r="M183" s="18"/>
    </row>
    <row r="184" spans="1:13" s="19" customFormat="1" x14ac:dyDescent="0.35">
      <c r="A184" s="82"/>
      <c r="B184" s="63"/>
      <c r="C184" s="20" t="s">
        <v>4</v>
      </c>
      <c r="D184" s="23" t="s">
        <v>13</v>
      </c>
      <c r="E184" s="21">
        <v>1.7999999999999998E-4</v>
      </c>
      <c r="F184" s="7">
        <f>F181*E184</f>
        <v>8.963999999999998E-3</v>
      </c>
      <c r="G184" s="18"/>
      <c r="H184" s="18"/>
      <c r="I184" s="33"/>
      <c r="J184" s="18"/>
      <c r="K184" s="33"/>
      <c r="L184" s="18"/>
      <c r="M184" s="18"/>
    </row>
    <row r="185" spans="1:13" s="19" customFormat="1" x14ac:dyDescent="0.35">
      <c r="A185" s="82"/>
      <c r="B185" s="63" t="s">
        <v>65</v>
      </c>
      <c r="C185" s="20" t="s">
        <v>44</v>
      </c>
      <c r="D185" s="23" t="s">
        <v>42</v>
      </c>
      <c r="E185" s="21">
        <v>4.0000000000000003E-5</v>
      </c>
      <c r="F185" s="7">
        <f>F181*E185</f>
        <v>1.9919999999999998E-3</v>
      </c>
      <c r="G185" s="18"/>
      <c r="H185" s="18"/>
      <c r="I185" s="33"/>
      <c r="J185" s="18"/>
      <c r="K185" s="33"/>
      <c r="L185" s="18"/>
      <c r="M185" s="18"/>
    </row>
    <row r="186" spans="1:13" s="19" customFormat="1" ht="30" x14ac:dyDescent="0.35">
      <c r="A186" s="82">
        <v>5</v>
      </c>
      <c r="B186" s="84" t="s">
        <v>9</v>
      </c>
      <c r="C186" s="14" t="s">
        <v>100</v>
      </c>
      <c r="D186" s="23" t="s">
        <v>42</v>
      </c>
      <c r="E186" s="46"/>
      <c r="F186" s="38">
        <v>53.783999999999999</v>
      </c>
      <c r="G186" s="33"/>
      <c r="H186" s="18"/>
      <c r="I186" s="18"/>
      <c r="J186" s="18"/>
      <c r="K186" s="18"/>
      <c r="L186" s="18"/>
      <c r="M186" s="18"/>
    </row>
    <row r="187" spans="1:13" s="19" customFormat="1" x14ac:dyDescent="0.35">
      <c r="A187" s="82"/>
      <c r="B187" s="84"/>
      <c r="C187" s="20" t="s">
        <v>1</v>
      </c>
      <c r="D187" s="23" t="s">
        <v>2</v>
      </c>
      <c r="E187" s="21">
        <v>0.15</v>
      </c>
      <c r="F187" s="7">
        <f>F186*E187</f>
        <v>8.0675999999999988</v>
      </c>
      <c r="G187" s="18"/>
      <c r="H187" s="18"/>
      <c r="I187" s="33"/>
      <c r="J187" s="18"/>
      <c r="K187" s="33"/>
      <c r="L187" s="18"/>
      <c r="M187" s="18"/>
    </row>
    <row r="188" spans="1:13" s="19" customFormat="1" x14ac:dyDescent="0.35">
      <c r="A188" s="82"/>
      <c r="B188" s="84"/>
      <c r="C188" s="20" t="s">
        <v>7</v>
      </c>
      <c r="D188" s="23" t="s">
        <v>3</v>
      </c>
      <c r="E188" s="21">
        <v>2.1600000000000001E-2</v>
      </c>
      <c r="F188" s="7">
        <f>F186*E188</f>
        <v>1.1617344000000001</v>
      </c>
      <c r="G188" s="18"/>
      <c r="H188" s="18"/>
      <c r="I188" s="33"/>
      <c r="J188" s="18"/>
      <c r="K188" s="33"/>
      <c r="L188" s="18"/>
      <c r="M188" s="18"/>
    </row>
    <row r="189" spans="1:13" s="19" customFormat="1" x14ac:dyDescent="0.35">
      <c r="A189" s="82"/>
      <c r="B189" s="84"/>
      <c r="C189" s="20" t="s">
        <v>46</v>
      </c>
      <c r="D189" s="23" t="s">
        <v>3</v>
      </c>
      <c r="E189" s="21">
        <v>2.7300000000000001E-2</v>
      </c>
      <c r="F189" s="7">
        <f>F186*E189</f>
        <v>1.4683032</v>
      </c>
      <c r="G189" s="18"/>
      <c r="H189" s="18"/>
      <c r="I189" s="33"/>
      <c r="J189" s="18"/>
      <c r="K189" s="33"/>
      <c r="L189" s="18"/>
      <c r="M189" s="18"/>
    </row>
    <row r="190" spans="1:13" s="19" customFormat="1" x14ac:dyDescent="0.35">
      <c r="A190" s="82"/>
      <c r="B190" s="84"/>
      <c r="C190" s="20" t="s">
        <v>10</v>
      </c>
      <c r="D190" s="23" t="s">
        <v>3</v>
      </c>
      <c r="E190" s="21">
        <v>9.7000000000000003E-3</v>
      </c>
      <c r="F190" s="7">
        <f>F186*E190</f>
        <v>0.52170479999999997</v>
      </c>
      <c r="G190" s="18"/>
      <c r="H190" s="18"/>
      <c r="I190" s="33"/>
      <c r="J190" s="18"/>
      <c r="K190" s="33"/>
      <c r="L190" s="18"/>
      <c r="M190" s="18"/>
    </row>
    <row r="191" spans="1:13" s="19" customFormat="1" x14ac:dyDescent="0.35">
      <c r="A191" s="82"/>
      <c r="B191" s="84"/>
      <c r="C191" s="20" t="s">
        <v>45</v>
      </c>
      <c r="D191" s="23" t="s">
        <v>42</v>
      </c>
      <c r="E191" s="21">
        <v>1.22</v>
      </c>
      <c r="F191" s="7">
        <f>F186*E191</f>
        <v>65.616479999999996</v>
      </c>
      <c r="G191" s="18"/>
      <c r="H191" s="18"/>
      <c r="I191" s="33"/>
      <c r="J191" s="18"/>
      <c r="K191" s="33"/>
      <c r="L191" s="18"/>
      <c r="M191" s="18"/>
    </row>
    <row r="192" spans="1:13" s="19" customFormat="1" x14ac:dyDescent="0.35">
      <c r="A192" s="82"/>
      <c r="B192" s="84"/>
      <c r="C192" s="20" t="s">
        <v>11</v>
      </c>
      <c r="D192" s="23" t="s">
        <v>42</v>
      </c>
      <c r="E192" s="21">
        <v>7.0000000000000007E-2</v>
      </c>
      <c r="F192" s="7">
        <f>F186*E192</f>
        <v>3.7648800000000002</v>
      </c>
      <c r="G192" s="18"/>
      <c r="H192" s="18"/>
      <c r="I192" s="33"/>
      <c r="J192" s="18"/>
      <c r="K192" s="33"/>
      <c r="L192" s="18"/>
      <c r="M192" s="18"/>
    </row>
    <row r="193" spans="1:13" s="19" customFormat="1" ht="30" x14ac:dyDescent="0.35">
      <c r="A193" s="82"/>
      <c r="B193" s="84"/>
      <c r="C193" s="20" t="s">
        <v>109</v>
      </c>
      <c r="D193" s="23" t="s">
        <v>12</v>
      </c>
      <c r="E193" s="21">
        <v>1.6</v>
      </c>
      <c r="F193" s="7">
        <f>F191*1.6</f>
        <v>104.986368</v>
      </c>
      <c r="G193" s="18"/>
      <c r="H193" s="18"/>
      <c r="I193" s="33"/>
      <c r="J193" s="18"/>
      <c r="K193" s="33"/>
      <c r="L193" s="18"/>
      <c r="M193" s="18"/>
    </row>
    <row r="194" spans="1:13" s="19" customFormat="1" ht="45" x14ac:dyDescent="0.35">
      <c r="A194" s="82">
        <v>6</v>
      </c>
      <c r="B194" s="83" t="s">
        <v>82</v>
      </c>
      <c r="C194" s="14" t="s">
        <v>103</v>
      </c>
      <c r="D194" s="23" t="s">
        <v>43</v>
      </c>
      <c r="E194" s="40"/>
      <c r="F194" s="38">
        <v>358.56</v>
      </c>
      <c r="G194" s="33"/>
      <c r="H194" s="18"/>
      <c r="I194" s="18"/>
      <c r="J194" s="18"/>
      <c r="K194" s="33"/>
      <c r="L194" s="18"/>
      <c r="M194" s="18"/>
    </row>
    <row r="195" spans="1:13" s="19" customFormat="1" x14ac:dyDescent="0.35">
      <c r="A195" s="82"/>
      <c r="B195" s="83"/>
      <c r="C195" s="20" t="s">
        <v>1</v>
      </c>
      <c r="D195" s="23" t="s">
        <v>2</v>
      </c>
      <c r="E195" s="21">
        <v>3.3000000000000002E-2</v>
      </c>
      <c r="F195" s="7">
        <f>F194*E195</f>
        <v>11.83248</v>
      </c>
      <c r="G195" s="18"/>
      <c r="H195" s="18"/>
      <c r="I195" s="33"/>
      <c r="J195" s="18"/>
      <c r="K195" s="33"/>
      <c r="L195" s="18"/>
      <c r="M195" s="18"/>
    </row>
    <row r="196" spans="1:13" s="19" customFormat="1" x14ac:dyDescent="0.35">
      <c r="A196" s="82"/>
      <c r="B196" s="83"/>
      <c r="C196" s="20" t="s">
        <v>57</v>
      </c>
      <c r="D196" s="23" t="s">
        <v>3</v>
      </c>
      <c r="E196" s="21">
        <v>4.1999999999999996E-4</v>
      </c>
      <c r="F196" s="7">
        <f>E196*F194</f>
        <v>0.15059519999999998</v>
      </c>
      <c r="G196" s="18"/>
      <c r="H196" s="18"/>
      <c r="I196" s="33"/>
      <c r="J196" s="18"/>
      <c r="K196" s="33"/>
      <c r="L196" s="18"/>
      <c r="M196" s="18"/>
    </row>
    <row r="197" spans="1:13" s="19" customFormat="1" x14ac:dyDescent="0.35">
      <c r="A197" s="82"/>
      <c r="B197" s="83"/>
      <c r="C197" s="20" t="s">
        <v>58</v>
      </c>
      <c r="D197" s="23" t="s">
        <v>3</v>
      </c>
      <c r="E197" s="21">
        <v>1.12E-2</v>
      </c>
      <c r="F197" s="7">
        <f>F194*E197</f>
        <v>4.0158719999999999</v>
      </c>
      <c r="G197" s="18"/>
      <c r="H197" s="18"/>
      <c r="I197" s="33"/>
      <c r="J197" s="18"/>
      <c r="K197" s="33"/>
      <c r="L197" s="18"/>
      <c r="M197" s="18"/>
    </row>
    <row r="198" spans="1:13" s="19" customFormat="1" x14ac:dyDescent="0.35">
      <c r="A198" s="82"/>
      <c r="B198" s="83"/>
      <c r="C198" s="20" t="s">
        <v>59</v>
      </c>
      <c r="D198" s="23" t="s">
        <v>3</v>
      </c>
      <c r="E198" s="21">
        <v>2.4799999999999999E-2</v>
      </c>
      <c r="F198" s="7">
        <f>E198*F194</f>
        <v>8.8922879999999989</v>
      </c>
      <c r="G198" s="18"/>
      <c r="H198" s="18"/>
      <c r="I198" s="33"/>
      <c r="J198" s="18"/>
      <c r="K198" s="33"/>
      <c r="L198" s="18"/>
      <c r="M198" s="18"/>
    </row>
    <row r="199" spans="1:13" s="19" customFormat="1" x14ac:dyDescent="0.35">
      <c r="A199" s="82"/>
      <c r="B199" s="83"/>
      <c r="C199" s="20" t="s">
        <v>94</v>
      </c>
      <c r="D199" s="23" t="s">
        <v>3</v>
      </c>
      <c r="E199" s="21">
        <v>2.5800000000000003E-3</v>
      </c>
      <c r="F199" s="7">
        <f>E199*F194</f>
        <v>0.92508480000000015</v>
      </c>
      <c r="G199" s="18"/>
      <c r="H199" s="18"/>
      <c r="I199" s="33"/>
      <c r="J199" s="18"/>
      <c r="K199" s="33"/>
      <c r="L199" s="18"/>
      <c r="M199" s="18"/>
    </row>
    <row r="200" spans="1:13" s="19" customFormat="1" x14ac:dyDescent="0.35">
      <c r="A200" s="82"/>
      <c r="B200" s="83"/>
      <c r="C200" s="20" t="s">
        <v>60</v>
      </c>
      <c r="D200" s="23" t="s">
        <v>3</v>
      </c>
      <c r="E200" s="21">
        <v>4.1399999999999996E-3</v>
      </c>
      <c r="F200" s="7">
        <f>E200*F194</f>
        <v>1.4844383999999999</v>
      </c>
      <c r="G200" s="18"/>
      <c r="H200" s="18"/>
      <c r="I200" s="33"/>
      <c r="J200" s="18"/>
      <c r="K200" s="33"/>
      <c r="L200" s="18"/>
      <c r="M200" s="18"/>
    </row>
    <row r="201" spans="1:13" s="19" customFormat="1" x14ac:dyDescent="0.35">
      <c r="A201" s="82"/>
      <c r="B201" s="83"/>
      <c r="C201" s="20" t="s">
        <v>95</v>
      </c>
      <c r="D201" s="23" t="s">
        <v>3</v>
      </c>
      <c r="E201" s="21">
        <v>5.2999999999999998E-4</v>
      </c>
      <c r="F201" s="7">
        <f>F194*E201</f>
        <v>0.19003680000000001</v>
      </c>
      <c r="G201" s="18"/>
      <c r="H201" s="18"/>
      <c r="I201" s="33"/>
      <c r="J201" s="18"/>
      <c r="K201" s="33"/>
      <c r="L201" s="18"/>
      <c r="M201" s="18"/>
    </row>
    <row r="202" spans="1:13" s="19" customFormat="1" x14ac:dyDescent="0.35">
      <c r="A202" s="82"/>
      <c r="B202" s="83"/>
      <c r="C202" s="20" t="s">
        <v>96</v>
      </c>
      <c r="D202" s="23" t="s">
        <v>42</v>
      </c>
      <c r="E202" s="21">
        <f>1.26*0.12</f>
        <v>0.1512</v>
      </c>
      <c r="F202" s="7">
        <f>E202*F194</f>
        <v>54.214272000000001</v>
      </c>
      <c r="G202" s="18"/>
      <c r="H202" s="18"/>
      <c r="I202" s="33"/>
      <c r="J202" s="18"/>
      <c r="K202" s="33"/>
      <c r="L202" s="18"/>
      <c r="M202" s="18"/>
    </row>
    <row r="203" spans="1:13" s="19" customFormat="1" x14ac:dyDescent="0.35">
      <c r="A203" s="82"/>
      <c r="B203" s="83"/>
      <c r="C203" s="20" t="s">
        <v>11</v>
      </c>
      <c r="D203" s="23" t="s">
        <v>42</v>
      </c>
      <c r="E203" s="21">
        <v>0.03</v>
      </c>
      <c r="F203" s="7">
        <f>F194*E203</f>
        <v>10.7568</v>
      </c>
      <c r="G203" s="18"/>
      <c r="H203" s="18"/>
      <c r="I203" s="33"/>
      <c r="J203" s="18"/>
      <c r="K203" s="33"/>
      <c r="L203" s="18"/>
      <c r="M203" s="18"/>
    </row>
    <row r="204" spans="1:13" s="19" customFormat="1" ht="30" x14ac:dyDescent="0.35">
      <c r="A204" s="82"/>
      <c r="B204" s="83"/>
      <c r="C204" s="20" t="s">
        <v>114</v>
      </c>
      <c r="D204" s="23" t="s">
        <v>12</v>
      </c>
      <c r="E204" s="21">
        <v>1.6</v>
      </c>
      <c r="F204" s="7">
        <f>F202*1.6</f>
        <v>86.742835200000002</v>
      </c>
      <c r="G204" s="18"/>
      <c r="H204" s="18"/>
      <c r="I204" s="33"/>
      <c r="J204" s="18"/>
      <c r="K204" s="33"/>
      <c r="L204" s="18"/>
      <c r="M204" s="18"/>
    </row>
    <row r="205" spans="1:13" s="19" customFormat="1" ht="45" x14ac:dyDescent="0.35">
      <c r="A205" s="76">
        <v>7</v>
      </c>
      <c r="B205" s="87" t="s">
        <v>111</v>
      </c>
      <c r="C205" s="14" t="s">
        <v>83</v>
      </c>
      <c r="D205" s="23" t="s">
        <v>43</v>
      </c>
      <c r="E205" s="21"/>
      <c r="F205" s="24">
        <v>332</v>
      </c>
      <c r="G205" s="18"/>
      <c r="H205" s="18"/>
      <c r="I205" s="33"/>
      <c r="J205" s="18"/>
      <c r="K205" s="33"/>
      <c r="L205" s="18"/>
      <c r="M205" s="18"/>
    </row>
    <row r="206" spans="1:13" s="19" customFormat="1" x14ac:dyDescent="0.35">
      <c r="A206" s="77"/>
      <c r="B206" s="88"/>
      <c r="C206" s="20" t="s">
        <v>1</v>
      </c>
      <c r="D206" s="23" t="s">
        <v>2</v>
      </c>
      <c r="E206" s="21">
        <v>0.38644000000000001</v>
      </c>
      <c r="F206" s="7">
        <f>E206*F205</f>
        <v>128.29808</v>
      </c>
      <c r="G206" s="18"/>
      <c r="H206" s="18"/>
      <c r="I206" s="33"/>
      <c r="J206" s="18"/>
      <c r="K206" s="33"/>
      <c r="L206" s="18"/>
      <c r="M206" s="18"/>
    </row>
    <row r="207" spans="1:13" s="19" customFormat="1" ht="30" x14ac:dyDescent="0.35">
      <c r="A207" s="77"/>
      <c r="B207" s="88"/>
      <c r="C207" s="20" t="s">
        <v>84</v>
      </c>
      <c r="D207" s="23" t="s">
        <v>3</v>
      </c>
      <c r="E207" s="21">
        <v>2.2600000000000002E-2</v>
      </c>
      <c r="F207" s="7">
        <f>E207*F205</f>
        <v>7.5032000000000005</v>
      </c>
      <c r="G207" s="18"/>
      <c r="H207" s="18"/>
      <c r="I207" s="33"/>
      <c r="J207" s="18"/>
      <c r="K207" s="33"/>
      <c r="L207" s="18"/>
      <c r="M207" s="18"/>
    </row>
    <row r="208" spans="1:13" s="19" customFormat="1" x14ac:dyDescent="0.35">
      <c r="A208" s="77"/>
      <c r="B208" s="88"/>
      <c r="C208" s="20" t="s">
        <v>85</v>
      </c>
      <c r="D208" s="23" t="s">
        <v>13</v>
      </c>
      <c r="E208" s="21">
        <v>1.3099999999999999E-2</v>
      </c>
      <c r="F208" s="7">
        <f>E208*F205</f>
        <v>4.3491999999999997</v>
      </c>
      <c r="G208" s="18"/>
      <c r="H208" s="18"/>
      <c r="I208" s="33"/>
      <c r="J208" s="18"/>
      <c r="K208" s="33"/>
      <c r="L208" s="18"/>
      <c r="M208" s="18"/>
    </row>
    <row r="209" spans="1:13" s="19" customFormat="1" x14ac:dyDescent="0.35">
      <c r="A209" s="77"/>
      <c r="B209" s="88"/>
      <c r="C209" s="20" t="s">
        <v>86</v>
      </c>
      <c r="D209" s="23" t="s">
        <v>42</v>
      </c>
      <c r="E209" s="21">
        <v>0.16319999999999998</v>
      </c>
      <c r="F209" s="7">
        <f>E209*F205</f>
        <v>54.182399999999994</v>
      </c>
      <c r="G209" s="18"/>
      <c r="H209" s="18"/>
      <c r="I209" s="33"/>
      <c r="J209" s="18"/>
      <c r="K209" s="33"/>
      <c r="L209" s="18"/>
      <c r="M209" s="18"/>
    </row>
    <row r="210" spans="1:13" s="19" customFormat="1" x14ac:dyDescent="0.35">
      <c r="A210" s="77"/>
      <c r="B210" s="88"/>
      <c r="C210" s="20" t="s">
        <v>87</v>
      </c>
      <c r="D210" s="23" t="s">
        <v>12</v>
      </c>
      <c r="E210" s="21" t="s">
        <v>56</v>
      </c>
      <c r="F210" s="7">
        <v>0.817384</v>
      </c>
      <c r="G210" s="18"/>
      <c r="H210" s="18"/>
      <c r="I210" s="33"/>
      <c r="J210" s="18"/>
      <c r="K210" s="33"/>
      <c r="L210" s="18"/>
      <c r="M210" s="18"/>
    </row>
    <row r="211" spans="1:13" s="19" customFormat="1" x14ac:dyDescent="0.35">
      <c r="A211" s="77"/>
      <c r="B211" s="88"/>
      <c r="C211" s="20" t="s">
        <v>88</v>
      </c>
      <c r="D211" s="23" t="s">
        <v>43</v>
      </c>
      <c r="E211" s="21">
        <v>9.3399999999999993E-3</v>
      </c>
      <c r="F211" s="7">
        <f>E211*F205</f>
        <v>3.1008799999999996</v>
      </c>
      <c r="G211" s="18"/>
      <c r="H211" s="18"/>
      <c r="I211" s="33"/>
      <c r="J211" s="18"/>
      <c r="K211" s="33"/>
      <c r="L211" s="18"/>
      <c r="M211" s="18"/>
    </row>
    <row r="212" spans="1:13" s="19" customFormat="1" x14ac:dyDescent="0.35">
      <c r="A212" s="77"/>
      <c r="B212" s="88"/>
      <c r="C212" s="20" t="s">
        <v>14</v>
      </c>
      <c r="D212" s="23" t="s">
        <v>13</v>
      </c>
      <c r="E212" s="21">
        <v>5.6400000000000009E-3</v>
      </c>
      <c r="F212" s="7">
        <f>E212*F205</f>
        <v>1.8724800000000004</v>
      </c>
      <c r="G212" s="18"/>
      <c r="H212" s="18"/>
      <c r="I212" s="33"/>
      <c r="J212" s="18"/>
      <c r="K212" s="33"/>
      <c r="L212" s="18"/>
      <c r="M212" s="18"/>
    </row>
    <row r="213" spans="1:13" s="19" customFormat="1" x14ac:dyDescent="0.35">
      <c r="A213" s="77"/>
      <c r="B213" s="88"/>
      <c r="C213" s="20" t="s">
        <v>11</v>
      </c>
      <c r="D213" s="23" t="s">
        <v>42</v>
      </c>
      <c r="E213" s="21">
        <v>0.17799999999999999</v>
      </c>
      <c r="F213" s="7">
        <f>E213*F205</f>
        <v>59.095999999999997</v>
      </c>
      <c r="G213" s="18"/>
      <c r="H213" s="18"/>
      <c r="I213" s="33"/>
      <c r="J213" s="18"/>
      <c r="K213" s="33"/>
      <c r="L213" s="18"/>
      <c r="M213" s="18"/>
    </row>
    <row r="214" spans="1:13" s="19" customFormat="1" x14ac:dyDescent="0.35">
      <c r="A214" s="77"/>
      <c r="B214" s="88"/>
      <c r="C214" s="20" t="s">
        <v>112</v>
      </c>
      <c r="D214" s="23" t="s">
        <v>12</v>
      </c>
      <c r="E214" s="21"/>
      <c r="F214" s="7">
        <f>F209*2.4</f>
        <v>130.03775999999999</v>
      </c>
      <c r="G214" s="18"/>
      <c r="H214" s="18"/>
      <c r="I214" s="33"/>
      <c r="J214" s="18"/>
      <c r="K214" s="33"/>
      <c r="L214" s="18"/>
      <c r="M214" s="18"/>
    </row>
    <row r="215" spans="1:13" s="19" customFormat="1" x14ac:dyDescent="0.35">
      <c r="A215" s="78"/>
      <c r="B215" s="89"/>
      <c r="C215" s="20" t="s">
        <v>113</v>
      </c>
      <c r="D215" s="23" t="s">
        <v>12</v>
      </c>
      <c r="E215" s="21"/>
      <c r="F215" s="7">
        <f>F210</f>
        <v>0.817384</v>
      </c>
      <c r="G215" s="18"/>
      <c r="H215" s="18"/>
      <c r="I215" s="33"/>
      <c r="J215" s="18"/>
      <c r="K215" s="33"/>
      <c r="L215" s="18"/>
      <c r="M215" s="18"/>
    </row>
    <row r="216" spans="1:13" s="19" customFormat="1" ht="45" x14ac:dyDescent="0.35">
      <c r="A216" s="82">
        <v>8</v>
      </c>
      <c r="B216" s="83" t="s">
        <v>89</v>
      </c>
      <c r="C216" s="14" t="s">
        <v>105</v>
      </c>
      <c r="D216" s="23" t="s">
        <v>51</v>
      </c>
      <c r="E216" s="21"/>
      <c r="F216" s="24">
        <v>19</v>
      </c>
      <c r="G216" s="18"/>
      <c r="H216" s="18"/>
      <c r="I216" s="33"/>
      <c r="J216" s="18"/>
      <c r="K216" s="33"/>
      <c r="L216" s="18"/>
      <c r="M216" s="18"/>
    </row>
    <row r="217" spans="1:13" s="19" customFormat="1" x14ac:dyDescent="0.35">
      <c r="A217" s="82"/>
      <c r="B217" s="83"/>
      <c r="C217" s="20" t="s">
        <v>1</v>
      </c>
      <c r="D217" s="23" t="s">
        <v>2</v>
      </c>
      <c r="E217" s="21">
        <v>7.6999999999999999E-2</v>
      </c>
      <c r="F217" s="7">
        <f>F216*E217</f>
        <v>1.4630000000000001</v>
      </c>
      <c r="G217" s="18"/>
      <c r="H217" s="18"/>
      <c r="I217" s="33"/>
      <c r="J217" s="18"/>
      <c r="K217" s="33"/>
      <c r="L217" s="18"/>
      <c r="M217" s="18"/>
    </row>
    <row r="218" spans="1:13" s="19" customFormat="1" x14ac:dyDescent="0.35">
      <c r="A218" s="82"/>
      <c r="B218" s="83"/>
      <c r="C218" s="20" t="s">
        <v>90</v>
      </c>
      <c r="D218" s="23" t="s">
        <v>3</v>
      </c>
      <c r="E218" s="21">
        <v>1.9400000000000001E-2</v>
      </c>
      <c r="F218" s="7">
        <f>F216*E218</f>
        <v>0.36860000000000004</v>
      </c>
      <c r="G218" s="18"/>
      <c r="H218" s="18"/>
      <c r="I218" s="33"/>
      <c r="J218" s="18"/>
      <c r="K218" s="33"/>
      <c r="L218" s="18"/>
      <c r="M218" s="18"/>
    </row>
    <row r="219" spans="1:13" s="19" customFormat="1" x14ac:dyDescent="0.35">
      <c r="A219" s="82"/>
      <c r="B219" s="83"/>
      <c r="C219" s="20" t="s">
        <v>91</v>
      </c>
      <c r="D219" s="23" t="s">
        <v>3</v>
      </c>
      <c r="E219" s="21">
        <v>1.67E-2</v>
      </c>
      <c r="F219" s="7">
        <f>F216*E219</f>
        <v>0.31729999999999997</v>
      </c>
      <c r="G219" s="18"/>
      <c r="H219" s="18"/>
      <c r="I219" s="33"/>
      <c r="J219" s="18"/>
      <c r="K219" s="33"/>
      <c r="L219" s="18"/>
      <c r="M219" s="18"/>
    </row>
    <row r="220" spans="1:13" s="19" customFormat="1" x14ac:dyDescent="0.35">
      <c r="A220" s="82"/>
      <c r="B220" s="83"/>
      <c r="C220" s="20" t="s">
        <v>92</v>
      </c>
      <c r="D220" s="23" t="s">
        <v>3</v>
      </c>
      <c r="E220" s="21">
        <v>2.4199999999999999E-2</v>
      </c>
      <c r="F220" s="7">
        <f>F216*E220</f>
        <v>0.45979999999999999</v>
      </c>
      <c r="G220" s="18"/>
      <c r="H220" s="18"/>
      <c r="I220" s="33"/>
      <c r="J220" s="18"/>
      <c r="K220" s="33"/>
      <c r="L220" s="18"/>
      <c r="M220" s="18"/>
    </row>
    <row r="221" spans="1:13" s="19" customFormat="1" x14ac:dyDescent="0.35">
      <c r="A221" s="82"/>
      <c r="B221" s="83"/>
      <c r="C221" s="20" t="s">
        <v>10</v>
      </c>
      <c r="D221" s="23" t="s">
        <v>3</v>
      </c>
      <c r="E221" s="21">
        <v>8.8000000000000005E-3</v>
      </c>
      <c r="F221" s="7">
        <f>F216*E221</f>
        <v>0.16720000000000002</v>
      </c>
      <c r="G221" s="18"/>
      <c r="H221" s="18"/>
      <c r="I221" s="33"/>
      <c r="J221" s="18"/>
      <c r="K221" s="33"/>
      <c r="L221" s="18"/>
      <c r="M221" s="18"/>
    </row>
    <row r="222" spans="1:13" s="19" customFormat="1" x14ac:dyDescent="0.35">
      <c r="A222" s="82"/>
      <c r="B222" s="83"/>
      <c r="C222" s="20" t="s">
        <v>85</v>
      </c>
      <c r="D222" s="23" t="s">
        <v>13</v>
      </c>
      <c r="E222" s="21">
        <v>6.3700000000000007E-2</v>
      </c>
      <c r="F222" s="7">
        <f>F216*E222</f>
        <v>1.2103000000000002</v>
      </c>
      <c r="G222" s="18"/>
      <c r="H222" s="18"/>
      <c r="I222" s="33"/>
      <c r="J222" s="18"/>
      <c r="K222" s="33"/>
      <c r="L222" s="18"/>
      <c r="M222" s="18"/>
    </row>
    <row r="223" spans="1:13" s="19" customFormat="1" x14ac:dyDescent="0.35">
      <c r="A223" s="82"/>
      <c r="B223" s="83"/>
      <c r="C223" s="20" t="s">
        <v>11</v>
      </c>
      <c r="D223" s="23" t="s">
        <v>42</v>
      </c>
      <c r="E223" s="21">
        <v>6.2E-2</v>
      </c>
      <c r="F223" s="7">
        <f>F216*E223</f>
        <v>1.1779999999999999</v>
      </c>
      <c r="G223" s="18"/>
      <c r="H223" s="18"/>
      <c r="I223" s="33"/>
      <c r="J223" s="18"/>
      <c r="K223" s="33"/>
      <c r="L223" s="18"/>
      <c r="M223" s="18"/>
    </row>
    <row r="224" spans="1:13" s="19" customFormat="1" x14ac:dyDescent="0.35">
      <c r="A224" s="82"/>
      <c r="B224" s="83"/>
      <c r="C224" s="12" t="s">
        <v>102</v>
      </c>
      <c r="D224" s="9" t="s">
        <v>101</v>
      </c>
      <c r="E224" s="21">
        <v>1.2999999999999999E-3</v>
      </c>
      <c r="F224" s="7">
        <f>F216*E224</f>
        <v>2.47E-2</v>
      </c>
      <c r="G224" s="10"/>
      <c r="H224" s="18"/>
      <c r="I224" s="10"/>
      <c r="J224" s="18"/>
      <c r="K224" s="10"/>
      <c r="L224" s="18"/>
      <c r="M224" s="18"/>
    </row>
    <row r="225" spans="1:13" s="19" customFormat="1" x14ac:dyDescent="0.35">
      <c r="A225" s="82"/>
      <c r="B225" s="83"/>
      <c r="C225" s="20" t="s">
        <v>14</v>
      </c>
      <c r="D225" s="23" t="s">
        <v>13</v>
      </c>
      <c r="E225" s="21">
        <v>1.78E-2</v>
      </c>
      <c r="F225" s="7">
        <f>F216*E225</f>
        <v>0.3382</v>
      </c>
      <c r="G225" s="18"/>
      <c r="H225" s="18"/>
      <c r="I225" s="33"/>
      <c r="J225" s="18"/>
      <c r="K225" s="33"/>
      <c r="L225" s="18"/>
      <c r="M225" s="18"/>
    </row>
    <row r="226" spans="1:13" s="19" customFormat="1" ht="30" x14ac:dyDescent="0.35">
      <c r="A226" s="82">
        <v>9</v>
      </c>
      <c r="B226" s="83" t="s">
        <v>98</v>
      </c>
      <c r="C226" s="14" t="s">
        <v>99</v>
      </c>
      <c r="D226" s="23" t="s">
        <v>43</v>
      </c>
      <c r="E226" s="21"/>
      <c r="F226" s="24">
        <f>F205</f>
        <v>332</v>
      </c>
      <c r="G226" s="18"/>
      <c r="H226" s="18"/>
      <c r="I226" s="33"/>
      <c r="J226" s="18"/>
      <c r="K226" s="33"/>
      <c r="L226" s="18"/>
      <c r="M226" s="18"/>
    </row>
    <row r="227" spans="1:13" s="19" customFormat="1" x14ac:dyDescent="0.35">
      <c r="A227" s="82"/>
      <c r="B227" s="83"/>
      <c r="C227" s="20" t="s">
        <v>1</v>
      </c>
      <c r="D227" s="23" t="s">
        <v>2</v>
      </c>
      <c r="E227" s="21">
        <v>0.33600000000000002</v>
      </c>
      <c r="F227" s="7">
        <f>E227*F226</f>
        <v>111.55200000000001</v>
      </c>
      <c r="G227" s="18"/>
      <c r="H227" s="18"/>
      <c r="I227" s="33"/>
      <c r="J227" s="18"/>
      <c r="K227" s="33"/>
      <c r="L227" s="18"/>
      <c r="M227" s="18"/>
    </row>
    <row r="228" spans="1:13" s="19" customFormat="1" x14ac:dyDescent="0.35">
      <c r="A228" s="82"/>
      <c r="B228" s="83"/>
      <c r="C228" s="20" t="s">
        <v>4</v>
      </c>
      <c r="D228" s="23" t="s">
        <v>13</v>
      </c>
      <c r="E228" s="21">
        <v>1.4999999999999999E-2</v>
      </c>
      <c r="F228" s="7">
        <f>E228*F226</f>
        <v>4.9799999999999995</v>
      </c>
      <c r="G228" s="18"/>
      <c r="H228" s="18"/>
      <c r="I228" s="33"/>
      <c r="J228" s="18"/>
      <c r="K228" s="33"/>
      <c r="L228" s="18"/>
      <c r="M228" s="18"/>
    </row>
    <row r="229" spans="1:13" s="19" customFormat="1" x14ac:dyDescent="0.35">
      <c r="A229" s="82"/>
      <c r="B229" s="62" t="s">
        <v>93</v>
      </c>
      <c r="C229" s="20" t="s">
        <v>97</v>
      </c>
      <c r="D229" s="23" t="s">
        <v>76</v>
      </c>
      <c r="E229" s="21">
        <v>0.4</v>
      </c>
      <c r="F229" s="7">
        <f>E229*F226</f>
        <v>132.80000000000001</v>
      </c>
      <c r="G229" s="18"/>
      <c r="H229" s="18"/>
      <c r="I229" s="33"/>
      <c r="J229" s="18"/>
      <c r="K229" s="33"/>
      <c r="L229" s="18"/>
      <c r="M229" s="18"/>
    </row>
    <row r="230" spans="1:13" s="19" customFormat="1" x14ac:dyDescent="0.35">
      <c r="A230" s="82"/>
      <c r="B230" s="62"/>
      <c r="C230" s="20" t="s">
        <v>14</v>
      </c>
      <c r="D230" s="23" t="s">
        <v>13</v>
      </c>
      <c r="E230" s="21">
        <v>2.2800000000000001E-2</v>
      </c>
      <c r="F230" s="7">
        <f>E230*F226</f>
        <v>7.5696000000000003</v>
      </c>
      <c r="G230" s="18"/>
      <c r="H230" s="18"/>
      <c r="I230" s="33"/>
      <c r="J230" s="18"/>
      <c r="K230" s="33"/>
      <c r="L230" s="18"/>
      <c r="M230" s="18"/>
    </row>
    <row r="231" spans="1:13" s="19" customFormat="1" ht="75" x14ac:dyDescent="0.35">
      <c r="A231" s="82">
        <v>10</v>
      </c>
      <c r="B231" s="83" t="s">
        <v>157</v>
      </c>
      <c r="C231" s="14" t="s">
        <v>158</v>
      </c>
      <c r="D231" s="23" t="s">
        <v>42</v>
      </c>
      <c r="E231" s="21"/>
      <c r="F231" s="24">
        <v>18.200000000000003</v>
      </c>
      <c r="G231" s="18"/>
      <c r="H231" s="18"/>
      <c r="I231" s="33"/>
      <c r="J231" s="18"/>
      <c r="K231" s="33"/>
      <c r="L231" s="18"/>
      <c r="M231" s="18"/>
    </row>
    <row r="232" spans="1:13" s="19" customFormat="1" x14ac:dyDescent="0.35">
      <c r="A232" s="82"/>
      <c r="B232" s="83"/>
      <c r="C232" s="20" t="s">
        <v>1</v>
      </c>
      <c r="D232" s="23" t="s">
        <v>2</v>
      </c>
      <c r="E232" s="21">
        <v>0.15</v>
      </c>
      <c r="F232" s="7">
        <f>E232*F231</f>
        <v>2.7300000000000004</v>
      </c>
      <c r="G232" s="18"/>
      <c r="H232" s="18"/>
      <c r="I232" s="33"/>
      <c r="J232" s="18"/>
      <c r="K232" s="33"/>
      <c r="L232" s="18"/>
      <c r="M232" s="18"/>
    </row>
    <row r="233" spans="1:13" s="19" customFormat="1" x14ac:dyDescent="0.35">
      <c r="A233" s="82"/>
      <c r="B233" s="83"/>
      <c r="C233" s="20" t="s">
        <v>159</v>
      </c>
      <c r="D233" s="23" t="s">
        <v>160</v>
      </c>
      <c r="E233" s="21">
        <v>2.1600000000000001E-2</v>
      </c>
      <c r="F233" s="7">
        <f>E233*F231</f>
        <v>0.39312000000000008</v>
      </c>
      <c r="G233" s="18"/>
      <c r="H233" s="18"/>
      <c r="I233" s="33"/>
      <c r="J233" s="18"/>
      <c r="K233" s="33"/>
      <c r="L233" s="18"/>
      <c r="M233" s="18"/>
    </row>
    <row r="234" spans="1:13" s="19" customFormat="1" x14ac:dyDescent="0.35">
      <c r="A234" s="82"/>
      <c r="B234" s="83"/>
      <c r="C234" s="20" t="s">
        <v>161</v>
      </c>
      <c r="D234" s="23" t="s">
        <v>160</v>
      </c>
      <c r="E234" s="21">
        <v>2.7300000000000001E-2</v>
      </c>
      <c r="F234" s="7">
        <f>E234*F231</f>
        <v>0.49686000000000008</v>
      </c>
      <c r="G234" s="18"/>
      <c r="H234" s="18"/>
      <c r="I234" s="33"/>
      <c r="J234" s="18"/>
      <c r="K234" s="33"/>
      <c r="L234" s="18"/>
      <c r="M234" s="18"/>
    </row>
    <row r="235" spans="1:13" s="19" customFormat="1" x14ac:dyDescent="0.35">
      <c r="A235" s="82"/>
      <c r="B235" s="83"/>
      <c r="C235" s="20" t="s">
        <v>162</v>
      </c>
      <c r="D235" s="23" t="s">
        <v>160</v>
      </c>
      <c r="E235" s="21">
        <v>9.7000000000000003E-3</v>
      </c>
      <c r="F235" s="7">
        <f>E235*F231</f>
        <v>0.17654000000000003</v>
      </c>
      <c r="G235" s="18"/>
      <c r="H235" s="18"/>
      <c r="I235" s="33"/>
      <c r="J235" s="18"/>
      <c r="K235" s="33"/>
      <c r="L235" s="18"/>
      <c r="M235" s="18"/>
    </row>
    <row r="236" spans="1:13" s="19" customFormat="1" x14ac:dyDescent="0.35">
      <c r="A236" s="82"/>
      <c r="B236" s="83"/>
      <c r="C236" s="20" t="s">
        <v>163</v>
      </c>
      <c r="D236" s="23" t="s">
        <v>42</v>
      </c>
      <c r="E236" s="21">
        <v>1.22</v>
      </c>
      <c r="F236" s="7">
        <f>E236*F231</f>
        <v>22.204000000000004</v>
      </c>
      <c r="G236" s="18"/>
      <c r="H236" s="18"/>
      <c r="I236" s="33"/>
      <c r="J236" s="18"/>
      <c r="K236" s="33"/>
      <c r="L236" s="18"/>
      <c r="M236" s="18"/>
    </row>
    <row r="237" spans="1:13" s="19" customFormat="1" x14ac:dyDescent="0.35">
      <c r="A237" s="82"/>
      <c r="B237" s="83"/>
      <c r="C237" s="20" t="s">
        <v>11</v>
      </c>
      <c r="D237" s="23" t="s">
        <v>42</v>
      </c>
      <c r="E237" s="21">
        <v>7.0000000000000007E-2</v>
      </c>
      <c r="F237" s="7">
        <f>E237*F231</f>
        <v>1.2740000000000002</v>
      </c>
      <c r="G237" s="18"/>
      <c r="H237" s="18"/>
      <c r="I237" s="33"/>
      <c r="J237" s="18"/>
      <c r="K237" s="33"/>
      <c r="L237" s="18"/>
      <c r="M237" s="18"/>
    </row>
    <row r="238" spans="1:13" s="19" customFormat="1" ht="30" x14ac:dyDescent="0.35">
      <c r="A238" s="82"/>
      <c r="B238" s="83"/>
      <c r="C238" s="20" t="s">
        <v>164</v>
      </c>
      <c r="D238" s="23" t="s">
        <v>12</v>
      </c>
      <c r="E238" s="21">
        <v>1.6</v>
      </c>
      <c r="F238" s="7">
        <f>E238*F236</f>
        <v>35.52640000000001</v>
      </c>
      <c r="G238" s="18"/>
      <c r="H238" s="18"/>
      <c r="I238" s="33"/>
      <c r="J238" s="18"/>
      <c r="K238" s="33"/>
      <c r="L238" s="18"/>
      <c r="M238" s="18"/>
    </row>
    <row r="239" spans="1:13" s="19" customFormat="1" x14ac:dyDescent="0.35">
      <c r="A239" s="61"/>
      <c r="B239" s="63"/>
      <c r="C239" s="67" t="s">
        <v>165</v>
      </c>
      <c r="D239" s="69"/>
      <c r="E239" s="21"/>
      <c r="F239" s="24"/>
      <c r="G239" s="18"/>
      <c r="H239" s="18"/>
      <c r="I239" s="33"/>
      <c r="J239" s="18"/>
      <c r="K239" s="33"/>
      <c r="L239" s="18"/>
      <c r="M239" s="18"/>
    </row>
    <row r="240" spans="1:13" s="19" customFormat="1" ht="45" x14ac:dyDescent="0.35">
      <c r="A240" s="82">
        <v>1</v>
      </c>
      <c r="B240" s="84" t="s">
        <v>116</v>
      </c>
      <c r="C240" s="34" t="s">
        <v>117</v>
      </c>
      <c r="D240" s="23" t="s">
        <v>42</v>
      </c>
      <c r="E240" s="52"/>
      <c r="F240" s="39">
        <v>57.24</v>
      </c>
      <c r="G240" s="33"/>
      <c r="H240" s="18"/>
      <c r="I240" s="33"/>
      <c r="J240" s="18"/>
      <c r="K240" s="33"/>
      <c r="L240" s="18"/>
      <c r="M240" s="18"/>
    </row>
    <row r="241" spans="1:13" s="19" customFormat="1" x14ac:dyDescent="0.35">
      <c r="A241" s="82"/>
      <c r="B241" s="84"/>
      <c r="C241" s="36" t="s">
        <v>166</v>
      </c>
      <c r="D241" s="23" t="s">
        <v>3</v>
      </c>
      <c r="E241" s="21">
        <v>1.9099999999999999E-2</v>
      </c>
      <c r="F241" s="7">
        <f>F240*E241</f>
        <v>1.0932839999999999</v>
      </c>
      <c r="G241" s="33"/>
      <c r="H241" s="18"/>
      <c r="I241" s="33"/>
      <c r="J241" s="18"/>
      <c r="K241" s="33"/>
      <c r="L241" s="18"/>
      <c r="M241" s="18"/>
    </row>
    <row r="242" spans="1:13" s="19" customFormat="1" ht="30" x14ac:dyDescent="0.35">
      <c r="A242" s="82">
        <v>2</v>
      </c>
      <c r="B242" s="84" t="s">
        <v>119</v>
      </c>
      <c r="C242" s="34" t="s">
        <v>120</v>
      </c>
      <c r="D242" s="23" t="s">
        <v>42</v>
      </c>
      <c r="E242" s="21"/>
      <c r="F242" s="24">
        <f>F240</f>
        <v>57.24</v>
      </c>
      <c r="G242" s="33"/>
      <c r="H242" s="18"/>
      <c r="I242" s="33"/>
      <c r="J242" s="18"/>
      <c r="K242" s="33"/>
      <c r="L242" s="18"/>
      <c r="M242" s="18"/>
    </row>
    <row r="243" spans="1:13" s="19" customFormat="1" x14ac:dyDescent="0.35">
      <c r="A243" s="82"/>
      <c r="B243" s="84"/>
      <c r="C243" s="36" t="s">
        <v>15</v>
      </c>
      <c r="D243" s="23" t="s">
        <v>2</v>
      </c>
      <c r="E243" s="21">
        <v>0.02</v>
      </c>
      <c r="F243" s="7">
        <f>E243*F242</f>
        <v>1.1448</v>
      </c>
      <c r="G243" s="33"/>
      <c r="H243" s="18"/>
      <c r="I243" s="33"/>
      <c r="J243" s="18"/>
      <c r="K243" s="33"/>
      <c r="L243" s="18"/>
      <c r="M243" s="18"/>
    </row>
    <row r="244" spans="1:13" s="19" customFormat="1" x14ac:dyDescent="0.35">
      <c r="A244" s="82"/>
      <c r="B244" s="84"/>
      <c r="C244" s="36" t="s">
        <v>121</v>
      </c>
      <c r="D244" s="23" t="s">
        <v>3</v>
      </c>
      <c r="E244" s="21">
        <v>4.48E-2</v>
      </c>
      <c r="F244" s="7">
        <f>E244*F242</f>
        <v>2.564352</v>
      </c>
      <c r="G244" s="33"/>
      <c r="H244" s="18"/>
      <c r="I244" s="33"/>
      <c r="J244" s="18"/>
      <c r="K244" s="33"/>
      <c r="L244" s="18"/>
      <c r="M244" s="18"/>
    </row>
    <row r="245" spans="1:13" s="19" customFormat="1" x14ac:dyDescent="0.35">
      <c r="A245" s="82"/>
      <c r="B245" s="84"/>
      <c r="C245" s="20" t="s">
        <v>4</v>
      </c>
      <c r="D245" s="23" t="s">
        <v>13</v>
      </c>
      <c r="E245" s="46">
        <v>2.0999999999999999E-3</v>
      </c>
      <c r="F245" s="18">
        <f>F242*E245</f>
        <v>0.12020399999999999</v>
      </c>
      <c r="G245" s="33"/>
      <c r="H245" s="18"/>
      <c r="I245" s="18"/>
      <c r="J245" s="18"/>
      <c r="K245" s="18"/>
      <c r="L245" s="18"/>
      <c r="M245" s="18"/>
    </row>
    <row r="246" spans="1:13" s="19" customFormat="1" x14ac:dyDescent="0.35">
      <c r="A246" s="82"/>
      <c r="B246" s="84"/>
      <c r="C246" s="20" t="s">
        <v>44</v>
      </c>
      <c r="D246" s="23" t="s">
        <v>42</v>
      </c>
      <c r="E246" s="21">
        <v>5.0000000000000002E-5</v>
      </c>
      <c r="F246" s="7">
        <f>F242*E246</f>
        <v>2.8620000000000004E-3</v>
      </c>
      <c r="G246" s="18"/>
      <c r="H246" s="18"/>
      <c r="I246" s="33"/>
      <c r="J246" s="18"/>
      <c r="K246" s="33"/>
      <c r="L246" s="18"/>
      <c r="M246" s="18"/>
    </row>
    <row r="247" spans="1:13" s="19" customFormat="1" x14ac:dyDescent="0.35">
      <c r="A247" s="61">
        <v>3</v>
      </c>
      <c r="B247" s="66" t="s">
        <v>66</v>
      </c>
      <c r="C247" s="14" t="s">
        <v>80</v>
      </c>
      <c r="D247" s="23" t="s">
        <v>12</v>
      </c>
      <c r="E247" s="16"/>
      <c r="F247" s="42">
        <f>F240*1.8</f>
        <v>103.03200000000001</v>
      </c>
      <c r="G247" s="37"/>
      <c r="H247" s="18"/>
      <c r="I247" s="17"/>
      <c r="J247" s="18"/>
      <c r="K247" s="17"/>
      <c r="L247" s="18"/>
      <c r="M247" s="18"/>
    </row>
    <row r="248" spans="1:13" s="19" customFormat="1" x14ac:dyDescent="0.35">
      <c r="A248" s="82">
        <v>4</v>
      </c>
      <c r="B248" s="63" t="s">
        <v>61</v>
      </c>
      <c r="C248" s="14" t="s">
        <v>62</v>
      </c>
      <c r="D248" s="23" t="s">
        <v>42</v>
      </c>
      <c r="E248" s="40"/>
      <c r="F248" s="38">
        <f>F242</f>
        <v>57.24</v>
      </c>
      <c r="G248" s="33"/>
      <c r="H248" s="18"/>
      <c r="I248" s="18"/>
      <c r="J248" s="18"/>
      <c r="K248" s="18"/>
      <c r="L248" s="18"/>
      <c r="M248" s="18"/>
    </row>
    <row r="249" spans="1:13" s="19" customFormat="1" x14ac:dyDescent="0.35">
      <c r="A249" s="82"/>
      <c r="B249" s="63"/>
      <c r="C249" s="20" t="s">
        <v>1</v>
      </c>
      <c r="D249" s="23" t="s">
        <v>2</v>
      </c>
      <c r="E249" s="21">
        <v>3.2299999999999998E-3</v>
      </c>
      <c r="F249" s="7">
        <f>F248*E249</f>
        <v>0.1848852</v>
      </c>
      <c r="G249" s="18"/>
      <c r="H249" s="18"/>
      <c r="I249" s="33"/>
      <c r="J249" s="18"/>
      <c r="K249" s="33"/>
      <c r="L249" s="18"/>
      <c r="M249" s="18"/>
    </row>
    <row r="250" spans="1:13" s="19" customFormat="1" x14ac:dyDescent="0.35">
      <c r="A250" s="82"/>
      <c r="B250" s="63" t="s">
        <v>63</v>
      </c>
      <c r="C250" s="20" t="s">
        <v>64</v>
      </c>
      <c r="D250" s="23" t="s">
        <v>3</v>
      </c>
      <c r="E250" s="21">
        <v>3.62E-3</v>
      </c>
      <c r="F250" s="7">
        <f>F248*E250</f>
        <v>0.2072088</v>
      </c>
      <c r="G250" s="18"/>
      <c r="H250" s="18"/>
      <c r="I250" s="33"/>
      <c r="J250" s="18"/>
      <c r="K250" s="33"/>
      <c r="L250" s="18"/>
      <c r="M250" s="18"/>
    </row>
    <row r="251" spans="1:13" s="19" customFormat="1" x14ac:dyDescent="0.35">
      <c r="A251" s="82"/>
      <c r="B251" s="63"/>
      <c r="C251" s="20" t="s">
        <v>4</v>
      </c>
      <c r="D251" s="23" t="s">
        <v>13</v>
      </c>
      <c r="E251" s="21">
        <v>1.7999999999999998E-4</v>
      </c>
      <c r="F251" s="7">
        <f>F248*E251</f>
        <v>1.03032E-2</v>
      </c>
      <c r="G251" s="18"/>
      <c r="H251" s="18"/>
      <c r="I251" s="33"/>
      <c r="J251" s="18"/>
      <c r="K251" s="33"/>
      <c r="L251" s="18"/>
      <c r="M251" s="18"/>
    </row>
    <row r="252" spans="1:13" s="19" customFormat="1" x14ac:dyDescent="0.35">
      <c r="A252" s="82"/>
      <c r="B252" s="63" t="s">
        <v>65</v>
      </c>
      <c r="C252" s="20" t="s">
        <v>44</v>
      </c>
      <c r="D252" s="23" t="s">
        <v>42</v>
      </c>
      <c r="E252" s="21">
        <v>4.0000000000000003E-5</v>
      </c>
      <c r="F252" s="7">
        <f>F248*E252</f>
        <v>2.2896000000000001E-3</v>
      </c>
      <c r="G252" s="18"/>
      <c r="H252" s="18"/>
      <c r="I252" s="33"/>
      <c r="J252" s="18"/>
      <c r="K252" s="33"/>
      <c r="L252" s="18"/>
      <c r="M252" s="18"/>
    </row>
    <row r="253" spans="1:13" s="19" customFormat="1" ht="45" x14ac:dyDescent="0.35">
      <c r="A253" s="82">
        <v>5</v>
      </c>
      <c r="B253" s="84" t="s">
        <v>9</v>
      </c>
      <c r="C253" s="14" t="s">
        <v>167</v>
      </c>
      <c r="D253" s="23" t="s">
        <v>42</v>
      </c>
      <c r="E253" s="46"/>
      <c r="F253" s="38">
        <v>21.200000000000003</v>
      </c>
      <c r="G253" s="33"/>
      <c r="H253" s="18"/>
      <c r="I253" s="18"/>
      <c r="J253" s="18"/>
      <c r="K253" s="18"/>
      <c r="L253" s="18"/>
      <c r="M253" s="18"/>
    </row>
    <row r="254" spans="1:13" s="19" customFormat="1" x14ac:dyDescent="0.35">
      <c r="A254" s="82"/>
      <c r="B254" s="84"/>
      <c r="C254" s="20" t="s">
        <v>1</v>
      </c>
      <c r="D254" s="23" t="s">
        <v>2</v>
      </c>
      <c r="E254" s="21">
        <v>0.15</v>
      </c>
      <c r="F254" s="7">
        <f>F253*E254</f>
        <v>3.18</v>
      </c>
      <c r="G254" s="18"/>
      <c r="H254" s="18"/>
      <c r="I254" s="33"/>
      <c r="J254" s="18"/>
      <c r="K254" s="33"/>
      <c r="L254" s="18"/>
      <c r="M254" s="18"/>
    </row>
    <row r="255" spans="1:13" s="19" customFormat="1" x14ac:dyDescent="0.35">
      <c r="A255" s="82"/>
      <c r="B255" s="84"/>
      <c r="C255" s="20" t="s">
        <v>7</v>
      </c>
      <c r="D255" s="23" t="s">
        <v>3</v>
      </c>
      <c r="E255" s="21">
        <v>2.1600000000000001E-2</v>
      </c>
      <c r="F255" s="7">
        <f>F253*E255</f>
        <v>0.4579200000000001</v>
      </c>
      <c r="G255" s="18"/>
      <c r="H255" s="18"/>
      <c r="I255" s="33"/>
      <c r="J255" s="18"/>
      <c r="K255" s="33"/>
      <c r="L255" s="18"/>
      <c r="M255" s="18"/>
    </row>
    <row r="256" spans="1:13" s="19" customFormat="1" x14ac:dyDescent="0.35">
      <c r="A256" s="82"/>
      <c r="B256" s="84"/>
      <c r="C256" s="20" t="s">
        <v>46</v>
      </c>
      <c r="D256" s="23" t="s">
        <v>3</v>
      </c>
      <c r="E256" s="21">
        <v>2.7300000000000001E-2</v>
      </c>
      <c r="F256" s="7">
        <f>F253*E256</f>
        <v>0.57876000000000005</v>
      </c>
      <c r="G256" s="18"/>
      <c r="H256" s="18"/>
      <c r="I256" s="33"/>
      <c r="J256" s="18"/>
      <c r="K256" s="33"/>
      <c r="L256" s="18"/>
      <c r="M256" s="18"/>
    </row>
    <row r="257" spans="1:13" s="19" customFormat="1" x14ac:dyDescent="0.35">
      <c r="A257" s="82"/>
      <c r="B257" s="84"/>
      <c r="C257" s="20" t="s">
        <v>10</v>
      </c>
      <c r="D257" s="23" t="s">
        <v>3</v>
      </c>
      <c r="E257" s="21">
        <v>9.7000000000000003E-3</v>
      </c>
      <c r="F257" s="7">
        <f>F253*E257</f>
        <v>0.20564000000000004</v>
      </c>
      <c r="G257" s="18"/>
      <c r="H257" s="18"/>
      <c r="I257" s="33"/>
      <c r="J257" s="18"/>
      <c r="K257" s="33"/>
      <c r="L257" s="18"/>
      <c r="M257" s="18"/>
    </row>
    <row r="258" spans="1:13" s="19" customFormat="1" x14ac:dyDescent="0.35">
      <c r="A258" s="82"/>
      <c r="B258" s="84"/>
      <c r="C258" s="20" t="s">
        <v>45</v>
      </c>
      <c r="D258" s="23" t="s">
        <v>42</v>
      </c>
      <c r="E258" s="21">
        <v>1.22</v>
      </c>
      <c r="F258" s="7">
        <f>F253*E258</f>
        <v>25.864000000000004</v>
      </c>
      <c r="G258" s="18"/>
      <c r="H258" s="18"/>
      <c r="I258" s="33"/>
      <c r="J258" s="18"/>
      <c r="K258" s="33"/>
      <c r="L258" s="18"/>
      <c r="M258" s="18"/>
    </row>
    <row r="259" spans="1:13" s="19" customFormat="1" x14ac:dyDescent="0.35">
      <c r="A259" s="82"/>
      <c r="B259" s="84"/>
      <c r="C259" s="20" t="s">
        <v>11</v>
      </c>
      <c r="D259" s="23" t="s">
        <v>42</v>
      </c>
      <c r="E259" s="21">
        <v>7.0000000000000007E-2</v>
      </c>
      <c r="F259" s="7">
        <f>F253*E259</f>
        <v>1.4840000000000004</v>
      </c>
      <c r="G259" s="18"/>
      <c r="H259" s="18"/>
      <c r="I259" s="33"/>
      <c r="J259" s="18"/>
      <c r="K259" s="33"/>
      <c r="L259" s="18"/>
      <c r="M259" s="18"/>
    </row>
    <row r="260" spans="1:13" s="19" customFormat="1" ht="30" x14ac:dyDescent="0.35">
      <c r="A260" s="82"/>
      <c r="B260" s="84"/>
      <c r="C260" s="20" t="s">
        <v>140</v>
      </c>
      <c r="D260" s="23" t="s">
        <v>12</v>
      </c>
      <c r="E260" s="21">
        <v>1.6</v>
      </c>
      <c r="F260" s="7">
        <f>F258*1.6</f>
        <v>41.382400000000011</v>
      </c>
      <c r="G260" s="18"/>
      <c r="H260" s="18"/>
      <c r="I260" s="33"/>
      <c r="J260" s="18"/>
      <c r="K260" s="33"/>
      <c r="L260" s="18"/>
      <c r="M260" s="18"/>
    </row>
    <row r="261" spans="1:13" s="19" customFormat="1" ht="45" x14ac:dyDescent="0.35">
      <c r="A261" s="82">
        <v>6</v>
      </c>
      <c r="B261" s="83" t="s">
        <v>82</v>
      </c>
      <c r="C261" s="14" t="s">
        <v>168</v>
      </c>
      <c r="D261" s="23" t="s">
        <v>43</v>
      </c>
      <c r="E261" s="40"/>
      <c r="F261" s="38">
        <v>212</v>
      </c>
      <c r="G261" s="33"/>
      <c r="H261" s="18"/>
      <c r="I261" s="18"/>
      <c r="J261" s="18"/>
      <c r="K261" s="33"/>
      <c r="L261" s="18"/>
      <c r="M261" s="18"/>
    </row>
    <row r="262" spans="1:13" s="19" customFormat="1" x14ac:dyDescent="0.35">
      <c r="A262" s="82"/>
      <c r="B262" s="83"/>
      <c r="C262" s="20" t="s">
        <v>1</v>
      </c>
      <c r="D262" s="23" t="s">
        <v>2</v>
      </c>
      <c r="E262" s="21">
        <v>3.3000000000000002E-2</v>
      </c>
      <c r="F262" s="7">
        <f>F261*E262</f>
        <v>6.9960000000000004</v>
      </c>
      <c r="G262" s="18"/>
      <c r="H262" s="18"/>
      <c r="I262" s="33"/>
      <c r="J262" s="18"/>
      <c r="K262" s="33"/>
      <c r="L262" s="18"/>
      <c r="M262" s="18"/>
    </row>
    <row r="263" spans="1:13" s="19" customFormat="1" x14ac:dyDescent="0.35">
      <c r="A263" s="82"/>
      <c r="B263" s="83"/>
      <c r="C263" s="20" t="s">
        <v>57</v>
      </c>
      <c r="D263" s="23" t="s">
        <v>3</v>
      </c>
      <c r="E263" s="21">
        <v>4.1999999999999996E-4</v>
      </c>
      <c r="F263" s="7">
        <f>E263*F261</f>
        <v>8.9039999999999994E-2</v>
      </c>
      <c r="G263" s="18"/>
      <c r="H263" s="18"/>
      <c r="I263" s="33"/>
      <c r="J263" s="18"/>
      <c r="K263" s="33"/>
      <c r="L263" s="18"/>
      <c r="M263" s="18"/>
    </row>
    <row r="264" spans="1:13" s="19" customFormat="1" x14ac:dyDescent="0.35">
      <c r="A264" s="82"/>
      <c r="B264" s="83"/>
      <c r="C264" s="20" t="s">
        <v>58</v>
      </c>
      <c r="D264" s="23" t="s">
        <v>3</v>
      </c>
      <c r="E264" s="21">
        <v>1.12E-2</v>
      </c>
      <c r="F264" s="7">
        <f>F261*E264</f>
        <v>2.3744000000000001</v>
      </c>
      <c r="G264" s="18"/>
      <c r="H264" s="18"/>
      <c r="I264" s="33"/>
      <c r="J264" s="18"/>
      <c r="K264" s="33"/>
      <c r="L264" s="18"/>
      <c r="M264" s="18"/>
    </row>
    <row r="265" spans="1:13" s="19" customFormat="1" x14ac:dyDescent="0.35">
      <c r="A265" s="82"/>
      <c r="B265" s="83"/>
      <c r="C265" s="20" t="s">
        <v>59</v>
      </c>
      <c r="D265" s="23" t="s">
        <v>3</v>
      </c>
      <c r="E265" s="21">
        <v>2.4799999999999999E-2</v>
      </c>
      <c r="F265" s="7">
        <f>E265*F261</f>
        <v>5.2576000000000001</v>
      </c>
      <c r="G265" s="18"/>
      <c r="H265" s="18"/>
      <c r="I265" s="33"/>
      <c r="J265" s="18"/>
      <c r="K265" s="33"/>
      <c r="L265" s="18"/>
      <c r="M265" s="18"/>
    </row>
    <row r="266" spans="1:13" s="19" customFormat="1" x14ac:dyDescent="0.35">
      <c r="A266" s="82"/>
      <c r="B266" s="83"/>
      <c r="C266" s="20" t="s">
        <v>94</v>
      </c>
      <c r="D266" s="23" t="s">
        <v>3</v>
      </c>
      <c r="E266" s="21">
        <v>2.5800000000000003E-3</v>
      </c>
      <c r="F266" s="7">
        <f>E266*F261</f>
        <v>0.54696</v>
      </c>
      <c r="G266" s="18"/>
      <c r="H266" s="18"/>
      <c r="I266" s="33"/>
      <c r="J266" s="18"/>
      <c r="K266" s="33"/>
      <c r="L266" s="18"/>
      <c r="M266" s="18"/>
    </row>
    <row r="267" spans="1:13" s="19" customFormat="1" x14ac:dyDescent="0.35">
      <c r="A267" s="82"/>
      <c r="B267" s="83"/>
      <c r="C267" s="20" t="s">
        <v>60</v>
      </c>
      <c r="D267" s="23" t="s">
        <v>3</v>
      </c>
      <c r="E267" s="21">
        <v>4.1399999999999996E-3</v>
      </c>
      <c r="F267" s="7">
        <f>E267*F261</f>
        <v>0.8776799999999999</v>
      </c>
      <c r="G267" s="18"/>
      <c r="H267" s="18"/>
      <c r="I267" s="33"/>
      <c r="J267" s="18"/>
      <c r="K267" s="33"/>
      <c r="L267" s="18"/>
      <c r="M267" s="18"/>
    </row>
    <row r="268" spans="1:13" s="19" customFormat="1" x14ac:dyDescent="0.35">
      <c r="A268" s="82"/>
      <c r="B268" s="83"/>
      <c r="C268" s="20" t="s">
        <v>95</v>
      </c>
      <c r="D268" s="23" t="s">
        <v>3</v>
      </c>
      <c r="E268" s="21">
        <v>5.2999999999999998E-4</v>
      </c>
      <c r="F268" s="7">
        <f>F261*E268</f>
        <v>0.11236</v>
      </c>
      <c r="G268" s="18"/>
      <c r="H268" s="18"/>
      <c r="I268" s="33"/>
      <c r="J268" s="18"/>
      <c r="K268" s="33"/>
      <c r="L268" s="18"/>
      <c r="M268" s="18"/>
    </row>
    <row r="269" spans="1:13" s="19" customFormat="1" x14ac:dyDescent="0.35">
      <c r="A269" s="82"/>
      <c r="B269" s="83"/>
      <c r="C269" s="20" t="s">
        <v>96</v>
      </c>
      <c r="D269" s="23" t="s">
        <v>42</v>
      </c>
      <c r="E269" s="21">
        <v>0.126</v>
      </c>
      <c r="F269" s="7">
        <f>E269*F261</f>
        <v>26.712</v>
      </c>
      <c r="G269" s="18"/>
      <c r="H269" s="18"/>
      <c r="I269" s="33"/>
      <c r="J269" s="18"/>
      <c r="K269" s="33"/>
      <c r="L269" s="18"/>
      <c r="M269" s="18"/>
    </row>
    <row r="270" spans="1:13" s="19" customFormat="1" x14ac:dyDescent="0.35">
      <c r="A270" s="82"/>
      <c r="B270" s="83"/>
      <c r="C270" s="20" t="s">
        <v>11</v>
      </c>
      <c r="D270" s="23" t="s">
        <v>42</v>
      </c>
      <c r="E270" s="21">
        <v>0.03</v>
      </c>
      <c r="F270" s="7">
        <f>F261*E270</f>
        <v>6.3599999999999994</v>
      </c>
      <c r="G270" s="18"/>
      <c r="H270" s="18"/>
      <c r="I270" s="33"/>
      <c r="J270" s="18"/>
      <c r="K270" s="33"/>
      <c r="L270" s="18"/>
      <c r="M270" s="18"/>
    </row>
    <row r="271" spans="1:13" s="19" customFormat="1" ht="30" x14ac:dyDescent="0.35">
      <c r="A271" s="82"/>
      <c r="B271" s="83"/>
      <c r="C271" s="20" t="s">
        <v>169</v>
      </c>
      <c r="D271" s="23" t="s">
        <v>12</v>
      </c>
      <c r="E271" s="21">
        <v>1.6</v>
      </c>
      <c r="F271" s="7">
        <f>F269*1.6</f>
        <v>42.739200000000004</v>
      </c>
      <c r="G271" s="18"/>
      <c r="H271" s="18"/>
      <c r="I271" s="33"/>
      <c r="J271" s="18"/>
      <c r="K271" s="33"/>
      <c r="L271" s="18"/>
      <c r="M271" s="18"/>
    </row>
    <row r="272" spans="1:13" s="19" customFormat="1" ht="45" x14ac:dyDescent="0.35">
      <c r="A272" s="82">
        <v>7</v>
      </c>
      <c r="B272" s="83" t="s">
        <v>170</v>
      </c>
      <c r="C272" s="14" t="s">
        <v>171</v>
      </c>
      <c r="D272" s="23" t="s">
        <v>43</v>
      </c>
      <c r="E272" s="21"/>
      <c r="F272" s="24">
        <v>212</v>
      </c>
      <c r="G272" s="18"/>
      <c r="H272" s="18"/>
      <c r="I272" s="33"/>
      <c r="J272" s="18"/>
      <c r="K272" s="33"/>
      <c r="L272" s="18"/>
      <c r="M272" s="18"/>
    </row>
    <row r="273" spans="1:13" s="19" customFormat="1" x14ac:dyDescent="0.35">
      <c r="A273" s="82"/>
      <c r="B273" s="83"/>
      <c r="C273" s="20" t="s">
        <v>1</v>
      </c>
      <c r="D273" s="23" t="s">
        <v>2</v>
      </c>
      <c r="E273" s="21">
        <v>0.38644000000000001</v>
      </c>
      <c r="F273" s="7">
        <f>E273*F272</f>
        <v>81.925280000000001</v>
      </c>
      <c r="G273" s="18"/>
      <c r="H273" s="18"/>
      <c r="I273" s="33"/>
      <c r="J273" s="18"/>
      <c r="K273" s="33"/>
      <c r="L273" s="18"/>
      <c r="M273" s="18"/>
    </row>
    <row r="274" spans="1:13" s="19" customFormat="1" ht="30" x14ac:dyDescent="0.35">
      <c r="A274" s="82"/>
      <c r="B274" s="83"/>
      <c r="C274" s="20" t="s">
        <v>84</v>
      </c>
      <c r="D274" s="23" t="s">
        <v>3</v>
      </c>
      <c r="E274" s="21">
        <v>2.2600000000000002E-2</v>
      </c>
      <c r="F274" s="7">
        <f>E274*F272</f>
        <v>4.7912000000000008</v>
      </c>
      <c r="G274" s="18"/>
      <c r="H274" s="18"/>
      <c r="I274" s="33"/>
      <c r="J274" s="18"/>
      <c r="K274" s="33"/>
      <c r="L274" s="18"/>
      <c r="M274" s="18"/>
    </row>
    <row r="275" spans="1:13" s="19" customFormat="1" x14ac:dyDescent="0.35">
      <c r="A275" s="82"/>
      <c r="B275" s="83"/>
      <c r="C275" s="20" t="s">
        <v>85</v>
      </c>
      <c r="D275" s="23" t="s">
        <v>13</v>
      </c>
      <c r="E275" s="21">
        <v>1.3099999999999999E-2</v>
      </c>
      <c r="F275" s="7">
        <f>E275*F272</f>
        <v>2.7771999999999997</v>
      </c>
      <c r="G275" s="18"/>
      <c r="H275" s="18"/>
      <c r="I275" s="33"/>
      <c r="J275" s="18"/>
      <c r="K275" s="33"/>
      <c r="L275" s="18"/>
      <c r="M275" s="18"/>
    </row>
    <row r="276" spans="1:13" s="19" customFormat="1" x14ac:dyDescent="0.35">
      <c r="A276" s="82"/>
      <c r="B276" s="83"/>
      <c r="C276" s="20" t="s">
        <v>86</v>
      </c>
      <c r="D276" s="23" t="s">
        <v>42</v>
      </c>
      <c r="E276" s="21">
        <f>1.02*0.12</f>
        <v>0.12239999999999999</v>
      </c>
      <c r="F276" s="7">
        <f>E276*F272</f>
        <v>25.948799999999999</v>
      </c>
      <c r="G276" s="18"/>
      <c r="H276" s="18"/>
      <c r="I276" s="33"/>
      <c r="J276" s="18"/>
      <c r="K276" s="33"/>
      <c r="L276" s="18"/>
      <c r="M276" s="18"/>
    </row>
    <row r="277" spans="1:13" s="19" customFormat="1" x14ac:dyDescent="0.35">
      <c r="A277" s="82"/>
      <c r="B277" s="83"/>
      <c r="C277" s="20" t="s">
        <v>88</v>
      </c>
      <c r="D277" s="23" t="s">
        <v>43</v>
      </c>
      <c r="E277" s="21">
        <v>9.3399999999999993E-3</v>
      </c>
      <c r="F277" s="7">
        <f>E277*F272</f>
        <v>1.9800799999999998</v>
      </c>
      <c r="G277" s="18"/>
      <c r="H277" s="18"/>
      <c r="I277" s="33"/>
      <c r="J277" s="18"/>
      <c r="K277" s="33"/>
      <c r="L277" s="18"/>
      <c r="M277" s="18"/>
    </row>
    <row r="278" spans="1:13" s="19" customFormat="1" x14ac:dyDescent="0.35">
      <c r="A278" s="82"/>
      <c r="B278" s="83"/>
      <c r="C278" s="20" t="s">
        <v>14</v>
      </c>
      <c r="D278" s="23" t="s">
        <v>13</v>
      </c>
      <c r="E278" s="21">
        <v>5.6400000000000009E-3</v>
      </c>
      <c r="F278" s="7">
        <f>E278*F272</f>
        <v>1.1956800000000003</v>
      </c>
      <c r="G278" s="18"/>
      <c r="H278" s="18"/>
      <c r="I278" s="33"/>
      <c r="J278" s="18"/>
      <c r="K278" s="33"/>
      <c r="L278" s="18"/>
      <c r="M278" s="18"/>
    </row>
    <row r="279" spans="1:13" s="19" customFormat="1" x14ac:dyDescent="0.35">
      <c r="A279" s="82"/>
      <c r="B279" s="83"/>
      <c r="C279" s="20" t="s">
        <v>11</v>
      </c>
      <c r="D279" s="23" t="s">
        <v>42</v>
      </c>
      <c r="E279" s="21">
        <v>0.17799999999999999</v>
      </c>
      <c r="F279" s="7">
        <f>E279*F272</f>
        <v>37.735999999999997</v>
      </c>
      <c r="G279" s="18"/>
      <c r="H279" s="18"/>
      <c r="I279" s="33"/>
      <c r="J279" s="18"/>
      <c r="K279" s="33"/>
      <c r="L279" s="18"/>
      <c r="M279" s="18"/>
    </row>
    <row r="280" spans="1:13" s="19" customFormat="1" x14ac:dyDescent="0.35">
      <c r="A280" s="82"/>
      <c r="B280" s="83"/>
      <c r="C280" s="20" t="s">
        <v>172</v>
      </c>
      <c r="D280" s="23" t="s">
        <v>12</v>
      </c>
      <c r="E280" s="21"/>
      <c r="F280" s="7">
        <f>F276*2.4</f>
        <v>62.277119999999996</v>
      </c>
      <c r="G280" s="18"/>
      <c r="H280" s="18"/>
      <c r="I280" s="33"/>
      <c r="J280" s="18"/>
      <c r="K280" s="33"/>
      <c r="L280" s="18"/>
      <c r="M280" s="18"/>
    </row>
    <row r="281" spans="1:13" s="19" customFormat="1" ht="30" x14ac:dyDescent="0.35">
      <c r="A281" s="82">
        <v>8</v>
      </c>
      <c r="B281" s="83" t="s">
        <v>98</v>
      </c>
      <c r="C281" s="14" t="s">
        <v>99</v>
      </c>
      <c r="D281" s="23" t="s">
        <v>43</v>
      </c>
      <c r="E281" s="21"/>
      <c r="F281" s="24">
        <f>F272</f>
        <v>212</v>
      </c>
      <c r="G281" s="18"/>
      <c r="H281" s="18"/>
      <c r="I281" s="33"/>
      <c r="J281" s="18"/>
      <c r="K281" s="33"/>
      <c r="L281" s="18"/>
      <c r="M281" s="18"/>
    </row>
    <row r="282" spans="1:13" s="19" customFormat="1" x14ac:dyDescent="0.35">
      <c r="A282" s="82"/>
      <c r="B282" s="83"/>
      <c r="C282" s="20" t="s">
        <v>1</v>
      </c>
      <c r="D282" s="23" t="s">
        <v>2</v>
      </c>
      <c r="E282" s="21">
        <v>0.33600000000000002</v>
      </c>
      <c r="F282" s="7">
        <f>E282*F281</f>
        <v>71.231999999999999</v>
      </c>
      <c r="G282" s="18"/>
      <c r="H282" s="18"/>
      <c r="I282" s="33"/>
      <c r="J282" s="18"/>
      <c r="K282" s="33"/>
      <c r="L282" s="18"/>
      <c r="M282" s="18"/>
    </row>
    <row r="283" spans="1:13" s="19" customFormat="1" x14ac:dyDescent="0.35">
      <c r="A283" s="82"/>
      <c r="B283" s="83"/>
      <c r="C283" s="20" t="s">
        <v>4</v>
      </c>
      <c r="D283" s="23" t="s">
        <v>13</v>
      </c>
      <c r="E283" s="21">
        <v>1.4999999999999999E-2</v>
      </c>
      <c r="F283" s="7">
        <f>E283*F281</f>
        <v>3.1799999999999997</v>
      </c>
      <c r="G283" s="18"/>
      <c r="H283" s="18"/>
      <c r="I283" s="33"/>
      <c r="J283" s="18"/>
      <c r="K283" s="33"/>
      <c r="L283" s="18"/>
      <c r="M283" s="18"/>
    </row>
    <row r="284" spans="1:13" s="19" customFormat="1" x14ac:dyDescent="0.35">
      <c r="A284" s="82"/>
      <c r="B284" s="57" t="s">
        <v>93</v>
      </c>
      <c r="C284" s="20" t="s">
        <v>97</v>
      </c>
      <c r="D284" s="23" t="s">
        <v>76</v>
      </c>
      <c r="E284" s="21">
        <v>0.4</v>
      </c>
      <c r="F284" s="7">
        <f>E284*F281</f>
        <v>84.800000000000011</v>
      </c>
      <c r="G284" s="18"/>
      <c r="H284" s="18"/>
      <c r="I284" s="33"/>
      <c r="J284" s="18"/>
      <c r="K284" s="33"/>
      <c r="L284" s="18"/>
      <c r="M284" s="18"/>
    </row>
    <row r="285" spans="1:13" s="19" customFormat="1" x14ac:dyDescent="0.35">
      <c r="A285" s="82"/>
      <c r="B285" s="57"/>
      <c r="C285" s="20" t="s">
        <v>14</v>
      </c>
      <c r="D285" s="23" t="s">
        <v>13</v>
      </c>
      <c r="E285" s="21">
        <v>2.2800000000000001E-2</v>
      </c>
      <c r="F285" s="7">
        <f>E285*F281</f>
        <v>4.8336000000000006</v>
      </c>
      <c r="G285" s="18"/>
      <c r="H285" s="18"/>
      <c r="I285" s="33"/>
      <c r="J285" s="18"/>
      <c r="K285" s="33"/>
      <c r="L285" s="18"/>
      <c r="M285" s="18"/>
    </row>
    <row r="286" spans="1:13" s="19" customFormat="1" x14ac:dyDescent="0.35">
      <c r="A286" s="61"/>
      <c r="B286" s="62"/>
      <c r="C286" s="67" t="s">
        <v>54</v>
      </c>
      <c r="D286" s="23"/>
      <c r="E286" s="7"/>
      <c r="F286" s="7"/>
      <c r="G286" s="18"/>
      <c r="H286" s="18"/>
      <c r="I286" s="33"/>
      <c r="J286" s="18"/>
      <c r="K286" s="33"/>
      <c r="L286" s="18"/>
      <c r="M286" s="38"/>
    </row>
    <row r="287" spans="1:13" s="19" customFormat="1" x14ac:dyDescent="0.35">
      <c r="A287" s="61"/>
      <c r="B287" s="62"/>
      <c r="C287" s="47" t="s">
        <v>55</v>
      </c>
      <c r="D287" s="23"/>
      <c r="E287" s="7"/>
      <c r="F287" s="7"/>
      <c r="G287" s="18"/>
      <c r="H287" s="18"/>
      <c r="I287" s="33"/>
      <c r="J287" s="18"/>
      <c r="K287" s="33"/>
      <c r="L287" s="18"/>
      <c r="M287" s="38"/>
    </row>
    <row r="288" spans="1:13" s="19" customFormat="1" x14ac:dyDescent="0.35">
      <c r="A288" s="61"/>
      <c r="B288" s="66"/>
      <c r="C288" s="48" t="s">
        <v>38</v>
      </c>
      <c r="D288" s="49" t="s">
        <v>189</v>
      </c>
      <c r="E288" s="38"/>
      <c r="F288" s="38"/>
      <c r="G288" s="38"/>
      <c r="H288" s="38"/>
      <c r="I288" s="38"/>
      <c r="J288" s="38"/>
      <c r="K288" s="38"/>
      <c r="L288" s="18"/>
      <c r="M288" s="38"/>
    </row>
    <row r="289" spans="1:13" s="19" customFormat="1" x14ac:dyDescent="0.35">
      <c r="A289" s="61"/>
      <c r="B289" s="66"/>
      <c r="C289" s="48" t="s">
        <v>32</v>
      </c>
      <c r="D289" s="68" t="s">
        <v>13</v>
      </c>
      <c r="E289" s="38"/>
      <c r="F289" s="38"/>
      <c r="G289" s="38"/>
      <c r="H289" s="38"/>
      <c r="I289" s="38"/>
      <c r="J289" s="38"/>
      <c r="K289" s="38"/>
      <c r="L289" s="38"/>
      <c r="M289" s="38"/>
    </row>
    <row r="290" spans="1:13" s="19" customFormat="1" x14ac:dyDescent="0.35">
      <c r="A290" s="61"/>
      <c r="B290" s="66"/>
      <c r="C290" s="48" t="s">
        <v>39</v>
      </c>
      <c r="D290" s="49" t="s">
        <v>189</v>
      </c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1:13" s="19" customFormat="1" x14ac:dyDescent="0.35">
      <c r="A291" s="61"/>
      <c r="B291" s="66"/>
      <c r="C291" s="48" t="s">
        <v>32</v>
      </c>
      <c r="D291" s="50" t="s">
        <v>13</v>
      </c>
      <c r="E291" s="38"/>
      <c r="F291" s="38"/>
      <c r="G291" s="38"/>
      <c r="H291" s="38"/>
      <c r="I291" s="38"/>
      <c r="J291" s="38"/>
      <c r="K291" s="38"/>
      <c r="L291" s="38"/>
      <c r="M291" s="38"/>
    </row>
    <row r="292" spans="1:13" s="19" customFormat="1" x14ac:dyDescent="0.35">
      <c r="A292" s="61"/>
      <c r="B292" s="66"/>
      <c r="C292" s="48" t="s">
        <v>41</v>
      </c>
      <c r="D292" s="51">
        <v>0.03</v>
      </c>
      <c r="E292" s="38"/>
      <c r="F292" s="38"/>
      <c r="G292" s="38"/>
      <c r="H292" s="38"/>
      <c r="I292" s="38"/>
      <c r="J292" s="38"/>
      <c r="K292" s="38"/>
      <c r="L292" s="38"/>
      <c r="M292" s="38"/>
    </row>
    <row r="293" spans="1:13" s="19" customFormat="1" x14ac:dyDescent="0.35">
      <c r="A293" s="61"/>
      <c r="B293" s="66"/>
      <c r="C293" s="48" t="s">
        <v>32</v>
      </c>
      <c r="D293" s="50" t="s">
        <v>13</v>
      </c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1:13" s="19" customFormat="1" x14ac:dyDescent="0.35">
      <c r="A294" s="61"/>
      <c r="B294" s="66"/>
      <c r="C294" s="48" t="s">
        <v>40</v>
      </c>
      <c r="D294" s="51">
        <v>0.18</v>
      </c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1:13" s="19" customFormat="1" x14ac:dyDescent="0.35">
      <c r="A295" s="61"/>
      <c r="B295" s="66"/>
      <c r="C295" s="48" t="s">
        <v>32</v>
      </c>
      <c r="D295" s="50" t="s">
        <v>13</v>
      </c>
      <c r="E295" s="38"/>
      <c r="F295" s="38"/>
      <c r="G295" s="38"/>
      <c r="H295" s="38"/>
      <c r="I295" s="38"/>
      <c r="J295" s="38"/>
      <c r="K295" s="38"/>
      <c r="L295" s="38"/>
      <c r="M295" s="38"/>
    </row>
    <row r="296" spans="1:13" s="19" customFormat="1" x14ac:dyDescent="0.35">
      <c r="A296" s="71"/>
      <c r="B296" s="72"/>
      <c r="C296" s="73"/>
      <c r="D296" s="74"/>
      <c r="E296" s="75"/>
      <c r="F296" s="75"/>
      <c r="G296" s="75"/>
      <c r="H296" s="75"/>
      <c r="I296" s="75"/>
      <c r="J296" s="75"/>
      <c r="K296" s="75"/>
      <c r="L296" s="75"/>
      <c r="M296" s="75"/>
    </row>
    <row r="297" spans="1:13" s="19" customFormat="1" x14ac:dyDescent="0.35">
      <c r="A297" s="71"/>
      <c r="B297" s="72"/>
      <c r="C297" s="73"/>
      <c r="D297" s="74"/>
      <c r="E297" s="75"/>
      <c r="F297" s="75"/>
      <c r="G297" s="75"/>
      <c r="H297" s="75"/>
      <c r="I297" s="75"/>
      <c r="J297" s="75"/>
      <c r="K297" s="75"/>
      <c r="L297" s="75"/>
      <c r="M297" s="75"/>
    </row>
    <row r="298" spans="1:13" s="19" customFormat="1" x14ac:dyDescent="0.3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</row>
  </sheetData>
  <mergeCells count="99">
    <mergeCell ref="A272:A280"/>
    <mergeCell ref="B272:B280"/>
    <mergeCell ref="A281:A285"/>
    <mergeCell ref="B281:B283"/>
    <mergeCell ref="A242:A246"/>
    <mergeCell ref="B242:B246"/>
    <mergeCell ref="A248:A252"/>
    <mergeCell ref="A253:A260"/>
    <mergeCell ref="B253:B260"/>
    <mergeCell ref="A231:A238"/>
    <mergeCell ref="B231:B238"/>
    <mergeCell ref="A240:A241"/>
    <mergeCell ref="B240:B241"/>
    <mergeCell ref="A261:A271"/>
    <mergeCell ref="B261:B271"/>
    <mergeCell ref="A51:A56"/>
    <mergeCell ref="A162:A169"/>
    <mergeCell ref="A216:A225"/>
    <mergeCell ref="B216:B225"/>
    <mergeCell ref="A226:A230"/>
    <mergeCell ref="B226:B228"/>
    <mergeCell ref="A186:A193"/>
    <mergeCell ref="B186:B193"/>
    <mergeCell ref="A194:A204"/>
    <mergeCell ref="B194:B204"/>
    <mergeCell ref="A205:A215"/>
    <mergeCell ref="B205:B215"/>
    <mergeCell ref="A157:A161"/>
    <mergeCell ref="B157:B159"/>
    <mergeCell ref="B125:B135"/>
    <mergeCell ref="A125:A135"/>
    <mergeCell ref="B66:B68"/>
    <mergeCell ref="A69:A70"/>
    <mergeCell ref="B69:B70"/>
    <mergeCell ref="A104:A107"/>
    <mergeCell ref="B104:B107"/>
    <mergeCell ref="A71:A76"/>
    <mergeCell ref="B71:B75"/>
    <mergeCell ref="A83:A88"/>
    <mergeCell ref="B77:B82"/>
    <mergeCell ref="A77:A82"/>
    <mergeCell ref="B2:D2"/>
    <mergeCell ref="A26:A29"/>
    <mergeCell ref="B26:B29"/>
    <mergeCell ref="A30:A33"/>
    <mergeCell ref="A298:M298"/>
    <mergeCell ref="A57:A59"/>
    <mergeCell ref="B57:B59"/>
    <mergeCell ref="A117:A124"/>
    <mergeCell ref="B117:B124"/>
    <mergeCell ref="A181:A185"/>
    <mergeCell ref="B83:B87"/>
    <mergeCell ref="A89:A93"/>
    <mergeCell ref="B89:B93"/>
    <mergeCell ref="A63:A65"/>
    <mergeCell ref="B63:B65"/>
    <mergeCell ref="A66:A68"/>
    <mergeCell ref="A7:A8"/>
    <mergeCell ref="B7:B8"/>
    <mergeCell ref="A36:A40"/>
    <mergeCell ref="B36:B40"/>
    <mergeCell ref="A1:M1"/>
    <mergeCell ref="A3:A4"/>
    <mergeCell ref="B3:B4"/>
    <mergeCell ref="C3:C4"/>
    <mergeCell ref="D3:D4"/>
    <mergeCell ref="E3:F3"/>
    <mergeCell ref="G3:H3"/>
    <mergeCell ref="I3:J3"/>
    <mergeCell ref="M3:M4"/>
    <mergeCell ref="J2:M2"/>
    <mergeCell ref="A14:A16"/>
    <mergeCell ref="B14:B16"/>
    <mergeCell ref="A173:A174"/>
    <mergeCell ref="B173:B174"/>
    <mergeCell ref="A175:A179"/>
    <mergeCell ref="B175:B179"/>
    <mergeCell ref="A94:A101"/>
    <mergeCell ref="B94:B100"/>
    <mergeCell ref="A102:A103"/>
    <mergeCell ref="B102:B103"/>
    <mergeCell ref="B162:B169"/>
    <mergeCell ref="A109:A113"/>
    <mergeCell ref="B147:B156"/>
    <mergeCell ref="A147:A156"/>
    <mergeCell ref="B136:B146"/>
    <mergeCell ref="A136:A146"/>
    <mergeCell ref="A9:A13"/>
    <mergeCell ref="B9:B13"/>
    <mergeCell ref="A46:A50"/>
    <mergeCell ref="B41:B42"/>
    <mergeCell ref="A41:A42"/>
    <mergeCell ref="A43:A44"/>
    <mergeCell ref="B43:B44"/>
    <mergeCell ref="A18:A21"/>
    <mergeCell ref="B18:B21"/>
    <mergeCell ref="A22:A25"/>
    <mergeCell ref="B22:B25"/>
    <mergeCell ref="B30:B33"/>
  </mergeCells>
  <conditionalFormatting sqref="A1:A2 A287:M295 A45 C45:G45 I45 K45 K36:K42 F2:J2 A117:G125 I117:I125 K117:K125 I151:I158 K151:K158 A3:M5 I36:I42 A36:G42 C151:G156 E142:G142 C142 I142:I145 E211:G211 C211 I211:I214 K211:K214 K142:K145 A6:B6 D6:M6 A57:G59 M36:M59 M117:M169 I57:I59 K57:K59 A7:M7 M17:M33 M63:M113 A8:G8 I8 H8:H285 K8 J8:J285 M8 L8:L285">
    <cfRule type="cellIs" dxfId="128" priority="1861" operator="equal">
      <formula>0</formula>
    </cfRule>
  </conditionalFormatting>
  <conditionalFormatting sqref="A46:C46 B47:G48 E46:G46 I46:I48 K46:K48">
    <cfRule type="cellIs" dxfId="127" priority="1202" operator="equal">
      <formula>0</formula>
    </cfRule>
  </conditionalFormatting>
  <conditionalFormatting sqref="B49:G49 B50:C50 E50:G50 I49:I50 K49:K50">
    <cfRule type="cellIs" dxfId="126" priority="1201" operator="equal">
      <formula>0</formula>
    </cfRule>
  </conditionalFormatting>
  <conditionalFormatting sqref="D50">
    <cfRule type="cellIs" dxfId="125" priority="1199" operator="equal">
      <formula>0</formula>
    </cfRule>
  </conditionalFormatting>
  <conditionalFormatting sqref="B45">
    <cfRule type="cellIs" dxfId="124" priority="1066" operator="equal">
      <formula>0</formula>
    </cfRule>
  </conditionalFormatting>
  <conditionalFormatting sqref="A43:G44 I43:I44 K43:K44">
    <cfRule type="cellIs" dxfId="123" priority="1060" operator="equal">
      <formula>0</formula>
    </cfRule>
  </conditionalFormatting>
  <conditionalFormatting sqref="D46">
    <cfRule type="cellIs" dxfId="122" priority="1059" operator="equal">
      <formula>0</formula>
    </cfRule>
  </conditionalFormatting>
  <conditionalFormatting sqref="C126">
    <cfRule type="cellIs" dxfId="121" priority="930" operator="equal">
      <formula>0</formula>
    </cfRule>
  </conditionalFormatting>
  <conditionalFormatting sqref="E133:G133 D126:G126 C133 C127:G132 I126:I133 K126:K133">
    <cfRule type="cellIs" dxfId="120" priority="934" operator="equal">
      <formula>0</formula>
    </cfRule>
  </conditionalFormatting>
  <conditionalFormatting sqref="A136:G136 E134:G134 C134 C135:G135 E140:G140 C140 C141:D141 C138:G139 D137:G137 I134:I141 K134:K141 F141:G141">
    <cfRule type="cellIs" dxfId="119" priority="933" operator="equal">
      <formula>0</formula>
    </cfRule>
  </conditionalFormatting>
  <conditionalFormatting sqref="C159:G159 B160:G161 I159:I161 K159:K161">
    <cfRule type="cellIs" dxfId="118" priority="938" operator="equal">
      <formula>0</formula>
    </cfRule>
  </conditionalFormatting>
  <conditionalFormatting sqref="D133">
    <cfRule type="cellIs" dxfId="117" priority="932" operator="equal">
      <formula>0</formula>
    </cfRule>
  </conditionalFormatting>
  <conditionalFormatting sqref="A147:G147 E144:G144 C144 C145:G145 C143:G143 C148:G150 K147:K150 I147:I150">
    <cfRule type="cellIs" dxfId="116" priority="936" operator="equal">
      <formula>0</formula>
    </cfRule>
  </conditionalFormatting>
  <conditionalFormatting sqref="A157:C157 D158:G158 E157:G157">
    <cfRule type="cellIs" dxfId="115" priority="935" operator="equal">
      <formula>0</formula>
    </cfRule>
  </conditionalFormatting>
  <conditionalFormatting sqref="D144">
    <cfRule type="cellIs" dxfId="114" priority="927" operator="equal">
      <formula>0</formula>
    </cfRule>
  </conditionalFormatting>
  <conditionalFormatting sqref="C137">
    <cfRule type="cellIs" dxfId="113" priority="925" operator="equal">
      <formula>0</formula>
    </cfRule>
  </conditionalFormatting>
  <conditionalFormatting sqref="D134">
    <cfRule type="cellIs" dxfId="112" priority="931" operator="equal">
      <formula>0</formula>
    </cfRule>
  </conditionalFormatting>
  <conditionalFormatting sqref="D140">
    <cfRule type="cellIs" dxfId="111" priority="929" operator="equal">
      <formula>0</formula>
    </cfRule>
  </conditionalFormatting>
  <conditionalFormatting sqref="D142">
    <cfRule type="cellIs" dxfId="110" priority="926" operator="equal">
      <formula>0</formula>
    </cfRule>
  </conditionalFormatting>
  <conditionalFormatting sqref="D157">
    <cfRule type="cellIs" dxfId="109" priority="923" operator="equal">
      <formula>0</formula>
    </cfRule>
  </conditionalFormatting>
  <conditionalFormatting sqref="C158">
    <cfRule type="cellIs" dxfId="108" priority="924" operator="equal">
      <formula>0</formula>
    </cfRule>
  </conditionalFormatting>
  <conditionalFormatting sqref="B2">
    <cfRule type="cellIs" dxfId="107" priority="871" operator="equal">
      <formula>0</formula>
    </cfRule>
  </conditionalFormatting>
  <conditionalFormatting sqref="C228:G228 B229:G230 I228:I230 K228:K230">
    <cfRule type="cellIs" dxfId="106" priority="250" operator="equal">
      <formula>0</formula>
    </cfRule>
  </conditionalFormatting>
  <conditionalFormatting sqref="A216:G216 E213:G213 C213 C214:G214 C212:G212 C217:G219 K216:K219 I216:I219">
    <cfRule type="cellIs" dxfId="105" priority="249" operator="equal">
      <formula>0</formula>
    </cfRule>
  </conditionalFormatting>
  <conditionalFormatting sqref="C146:G146 I146 K146">
    <cfRule type="cellIs" dxfId="104" priority="264" operator="equal">
      <formula>0</formula>
    </cfRule>
  </conditionalFormatting>
  <conditionalFormatting sqref="E202:G202 D195:G195 C202 C196:G201 I195:I202 K195:K202">
    <cfRule type="cellIs" dxfId="103" priority="247" operator="equal">
      <formula>0</formula>
    </cfRule>
  </conditionalFormatting>
  <conditionalFormatting sqref="A226:C226 D227:G227 E226:G226">
    <cfRule type="cellIs" dxfId="102" priority="248" operator="equal">
      <formula>0</formula>
    </cfRule>
  </conditionalFormatting>
  <conditionalFormatting sqref="A205:G205 E203:G203 C203 C204:G204 E209:G209 C209 C210:G210 C207:G208 D206:G206 I203:I210 K203:K210">
    <cfRule type="cellIs" dxfId="101" priority="246" operator="equal">
      <formula>0</formula>
    </cfRule>
  </conditionalFormatting>
  <conditionalFormatting sqref="A186:G194 I186:I194 K186:K194 I220:I227 K220:K227 C220:G225">
    <cfRule type="cellIs" dxfId="100" priority="251" operator="equal">
      <formula>0</formula>
    </cfRule>
  </conditionalFormatting>
  <conditionalFormatting sqref="C195">
    <cfRule type="cellIs" dxfId="99" priority="243" operator="equal">
      <formula>0</formula>
    </cfRule>
  </conditionalFormatting>
  <conditionalFormatting sqref="D213">
    <cfRule type="cellIs" dxfId="98" priority="240" operator="equal">
      <formula>0</formula>
    </cfRule>
  </conditionalFormatting>
  <conditionalFormatting sqref="D203">
    <cfRule type="cellIs" dxfId="97" priority="244" operator="equal">
      <formula>0</formula>
    </cfRule>
  </conditionalFormatting>
  <conditionalFormatting sqref="D202">
    <cfRule type="cellIs" dxfId="96" priority="245" operator="equal">
      <formula>0</formula>
    </cfRule>
  </conditionalFormatting>
  <conditionalFormatting sqref="C227">
    <cfRule type="cellIs" dxfId="95" priority="237" operator="equal">
      <formula>0</formula>
    </cfRule>
  </conditionalFormatting>
  <conditionalFormatting sqref="D209">
    <cfRule type="cellIs" dxfId="94" priority="242" operator="equal">
      <formula>0</formula>
    </cfRule>
  </conditionalFormatting>
  <conditionalFormatting sqref="C215:G215 I215 K215">
    <cfRule type="cellIs" dxfId="93" priority="234" operator="equal">
      <formula>0</formula>
    </cfRule>
  </conditionalFormatting>
  <conditionalFormatting sqref="C206">
    <cfRule type="cellIs" dxfId="92" priority="238" operator="equal">
      <formula>0</formula>
    </cfRule>
  </conditionalFormatting>
  <conditionalFormatting sqref="D226">
    <cfRule type="cellIs" dxfId="91" priority="236" operator="equal">
      <formula>0</formula>
    </cfRule>
  </conditionalFormatting>
  <conditionalFormatting sqref="D211">
    <cfRule type="cellIs" dxfId="90" priority="239" operator="equal">
      <formula>0</formula>
    </cfRule>
  </conditionalFormatting>
  <conditionalFormatting sqref="A114:G115 I114:I115 K114:K115 M115:M116">
    <cfRule type="cellIs" dxfId="89" priority="133" operator="equal">
      <formula>0</formula>
    </cfRule>
  </conditionalFormatting>
  <conditionalFormatting sqref="C6">
    <cfRule type="cellIs" dxfId="88" priority="137" operator="equal">
      <formula>0</formula>
    </cfRule>
  </conditionalFormatting>
  <conditionalFormatting sqref="A34:G34 I34 K34">
    <cfRule type="cellIs" dxfId="87" priority="136" operator="equal">
      <formula>0</formula>
    </cfRule>
  </conditionalFormatting>
  <conditionalFormatting sqref="M34">
    <cfRule type="cellIs" dxfId="86" priority="135" operator="equal">
      <formula>0</formula>
    </cfRule>
  </conditionalFormatting>
  <conditionalFormatting sqref="A35:G35 I35 K35 M35">
    <cfRule type="cellIs" dxfId="85" priority="134" operator="equal">
      <formula>0</formula>
    </cfRule>
  </conditionalFormatting>
  <conditionalFormatting sqref="A116:G116 I116 K116">
    <cfRule type="cellIs" dxfId="84" priority="132" operator="equal">
      <formula>0</formula>
    </cfRule>
  </conditionalFormatting>
  <conditionalFormatting sqref="M114">
    <cfRule type="cellIs" dxfId="83" priority="131" operator="equal">
      <formula>0</formula>
    </cfRule>
  </conditionalFormatting>
  <conditionalFormatting sqref="E141">
    <cfRule type="cellIs" dxfId="82" priority="130" operator="equal">
      <formula>0</formula>
    </cfRule>
  </conditionalFormatting>
  <conditionalFormatting sqref="M60">
    <cfRule type="cellIs" dxfId="81" priority="119" operator="equal">
      <formula>0</formula>
    </cfRule>
  </conditionalFormatting>
  <conditionalFormatting sqref="K170 A170:G170 I170 I172 K172 M172">
    <cfRule type="cellIs" dxfId="80" priority="118" operator="equal">
      <formula>0</formula>
    </cfRule>
  </conditionalFormatting>
  <conditionalFormatting sqref="A171:G171 I171 K171 M171">
    <cfRule type="cellIs" dxfId="79" priority="117" operator="equal">
      <formula>0</formula>
    </cfRule>
  </conditionalFormatting>
  <conditionalFormatting sqref="M61 A60:G61 I60:I61 K60:K61">
    <cfRule type="cellIs" dxfId="78" priority="121" operator="equal">
      <formula>0</formula>
    </cfRule>
  </conditionalFormatting>
  <conditionalFormatting sqref="M170">
    <cfRule type="cellIs" dxfId="77" priority="116" operator="equal">
      <formula>0</formula>
    </cfRule>
  </conditionalFormatting>
  <conditionalFormatting sqref="A172:G172">
    <cfRule type="cellIs" dxfId="76" priority="115" operator="equal">
      <formula>0</formula>
    </cfRule>
  </conditionalFormatting>
  <conditionalFormatting sqref="A286:M286">
    <cfRule type="cellIs" dxfId="75" priority="114" operator="equal">
      <formula>0</formula>
    </cfRule>
  </conditionalFormatting>
  <conditionalFormatting sqref="D181">
    <cfRule type="cellIs" dxfId="74" priority="105" operator="equal">
      <formula>0</formula>
    </cfRule>
  </conditionalFormatting>
  <conditionalFormatting sqref="B184:G184 B185:C185 E185:G185 I184:I185 K184:K185">
    <cfRule type="cellIs" dxfId="73" priority="107" operator="equal">
      <formula>0</formula>
    </cfRule>
  </conditionalFormatting>
  <conditionalFormatting sqref="C25:G27 I25:I27 K25:K27">
    <cfRule type="cellIs" dxfId="72" priority="102" operator="equal">
      <formula>0</formula>
    </cfRule>
  </conditionalFormatting>
  <conditionalFormatting sqref="B180">
    <cfRule type="cellIs" dxfId="71" priority="109" operator="equal">
      <formula>0</formula>
    </cfRule>
  </conditionalFormatting>
  <conditionalFormatting sqref="A181:C181 B182:G183 E181:G181 I181:I183 K181:K183">
    <cfRule type="cellIs" dxfId="70" priority="108" operator="equal">
      <formula>0</formula>
    </cfRule>
  </conditionalFormatting>
  <conditionalFormatting sqref="A173:G173 A180 C176:G180 A175:G175 C174:G174 I173:I180 K173:K180 M173:M285">
    <cfRule type="cellIs" dxfId="69" priority="110" operator="equal">
      <formula>0</formula>
    </cfRule>
  </conditionalFormatting>
  <conditionalFormatting sqref="A30:G30 C31:G33 I30:I33 K30:K33">
    <cfRule type="cellIs" dxfId="68" priority="99" operator="equal">
      <formula>0</formula>
    </cfRule>
  </conditionalFormatting>
  <conditionalFormatting sqref="D185">
    <cfRule type="cellIs" dxfId="67" priority="106" operator="equal">
      <formula>0</formula>
    </cfRule>
  </conditionalFormatting>
  <conditionalFormatting sqref="A18:G18 C19:G19 I18:I19 K18:K19">
    <cfRule type="cellIs" dxfId="66" priority="104" operator="equal">
      <formula>0</formula>
    </cfRule>
  </conditionalFormatting>
  <conditionalFormatting sqref="A22:G22 C20:G21 C23:G24 I20:I24 K20:K24">
    <cfRule type="cellIs" dxfId="65" priority="103" operator="equal">
      <formula>0</formula>
    </cfRule>
  </conditionalFormatting>
  <conditionalFormatting sqref="C28:G29 I28:I29 K28:K29">
    <cfRule type="cellIs" dxfId="64" priority="100" operator="equal">
      <formula>0</formula>
    </cfRule>
  </conditionalFormatting>
  <conditionalFormatting sqref="B54:E55 G54:G55 I54:I55 K54:K55">
    <cfRule type="cellIs" dxfId="63" priority="93" operator="equal">
      <formula>0</formula>
    </cfRule>
  </conditionalFormatting>
  <conditionalFormatting sqref="A17:G17 I17 K17">
    <cfRule type="cellIs" dxfId="62" priority="97" operator="equal">
      <formula>0</formula>
    </cfRule>
  </conditionalFormatting>
  <conditionalFormatting sqref="A51:G51 I51 K51">
    <cfRule type="cellIs" dxfId="61" priority="95" operator="equal">
      <formula>0</formula>
    </cfRule>
  </conditionalFormatting>
  <conditionalFormatting sqref="B56:E56 G56 I56 K56">
    <cfRule type="cellIs" dxfId="60" priority="94" operator="equal">
      <formula>0</formula>
    </cfRule>
  </conditionalFormatting>
  <conditionalFormatting sqref="B52:G52 B53:E53 G53 F53:F55 I52:I53 K52:K53">
    <cfRule type="cellIs" dxfId="59" priority="92" operator="equal">
      <formula>0</formula>
    </cfRule>
  </conditionalFormatting>
  <conditionalFormatting sqref="C88">
    <cfRule type="cellIs" dxfId="58" priority="64" operator="equal">
      <formula>0</formula>
    </cfRule>
  </conditionalFormatting>
  <conditionalFormatting sqref="F56">
    <cfRule type="cellIs" dxfId="57" priority="91" operator="equal">
      <formula>0</formula>
    </cfRule>
  </conditionalFormatting>
  <conditionalFormatting sqref="C70:G70 A66:G66 C64:G65 A69:G69 C67:G68 C72:G75 C91:G93 B63:G63 I91:I93 I72:I75 I63:I70 K63:K70 K72:K75 K91:K93">
    <cfRule type="cellIs" dxfId="56" priority="90" operator="equal">
      <formula>0</formula>
    </cfRule>
  </conditionalFormatting>
  <conditionalFormatting sqref="A102:G102 C98:G101 A104 C103:G104 D97:G97 K97:K104 I97:I104">
    <cfRule type="cellIs" dxfId="55" priority="86" operator="equal">
      <formula>0</formula>
    </cfRule>
  </conditionalFormatting>
  <conditionalFormatting sqref="A94:G94 C95:G96 I94:I96 K94:K96">
    <cfRule type="cellIs" dxfId="54" priority="87" operator="equal">
      <formula>0</formula>
    </cfRule>
  </conditionalFormatting>
  <conditionalFormatting sqref="A71:G71 B76:G77 I76:I82 I71 K71 K76:K82 C78:G82">
    <cfRule type="cellIs" dxfId="53" priority="89" operator="equal">
      <formula>0</formula>
    </cfRule>
  </conditionalFormatting>
  <conditionalFormatting sqref="B104">
    <cfRule type="cellIs" dxfId="52" priority="85" operator="equal">
      <formula>0</formula>
    </cfRule>
  </conditionalFormatting>
  <conditionalFormatting sqref="K105:K108 C105:G108 I105:I108">
    <cfRule type="cellIs" dxfId="51" priority="84" operator="equal">
      <formula>0</formula>
    </cfRule>
  </conditionalFormatting>
  <conditionalFormatting sqref="A109:C109 B110:G111 E109:G109 I109:I111 K109:K111">
    <cfRule type="cellIs" dxfId="50" priority="81" operator="equal">
      <formula>0</formula>
    </cfRule>
  </conditionalFormatting>
  <conditionalFormatting sqref="C90:G90 A89:G89 I89:I90 K89:K90">
    <cfRule type="cellIs" dxfId="49" priority="88" operator="equal">
      <formula>0</formula>
    </cfRule>
  </conditionalFormatting>
  <conditionalFormatting sqref="B108">
    <cfRule type="cellIs" dxfId="48" priority="82" operator="equal">
      <formula>0</formula>
    </cfRule>
  </conditionalFormatting>
  <conditionalFormatting sqref="B101">
    <cfRule type="cellIs" dxfId="47" priority="83" operator="equal">
      <formula>0</formula>
    </cfRule>
  </conditionalFormatting>
  <conditionalFormatting sqref="C97">
    <cfRule type="cellIs" dxfId="46" priority="77" operator="equal">
      <formula>0</formula>
    </cfRule>
  </conditionalFormatting>
  <conditionalFormatting sqref="B112:G112 B113:C113 E113:G113 I112:I113 K112:K113">
    <cfRule type="cellIs" dxfId="45" priority="80" operator="equal">
      <formula>0</formula>
    </cfRule>
  </conditionalFormatting>
  <conditionalFormatting sqref="D113">
    <cfRule type="cellIs" dxfId="44" priority="79" operator="equal">
      <formula>0</formula>
    </cfRule>
  </conditionalFormatting>
  <conditionalFormatting sqref="D109">
    <cfRule type="cellIs" dxfId="43" priority="78" operator="equal">
      <formula>0</formula>
    </cfRule>
  </conditionalFormatting>
  <conditionalFormatting sqref="A63">
    <cfRule type="cellIs" dxfId="42" priority="76" operator="equal">
      <formula>0</formula>
    </cfRule>
  </conditionalFormatting>
  <conditionalFormatting sqref="C84:G87 I84:I88 K84:K88 D88:G88">
    <cfRule type="cellIs" dxfId="41" priority="75" operator="equal">
      <formula>0</formula>
    </cfRule>
  </conditionalFormatting>
  <conditionalFormatting sqref="B83">
    <cfRule type="cellIs" dxfId="40" priority="73" operator="equal">
      <formula>0</formula>
    </cfRule>
  </conditionalFormatting>
  <conditionalFormatting sqref="A83 C83:G83 I83 K83">
    <cfRule type="cellIs" dxfId="39" priority="74" operator="equal">
      <formula>0</formula>
    </cfRule>
  </conditionalFormatting>
  <conditionalFormatting sqref="B88">
    <cfRule type="cellIs" dxfId="38" priority="72" operator="equal">
      <formula>0</formula>
    </cfRule>
  </conditionalFormatting>
  <conditionalFormatting sqref="M62">
    <cfRule type="cellIs" dxfId="37" priority="63" operator="equal">
      <formula>0</formula>
    </cfRule>
  </conditionalFormatting>
  <conditionalFormatting sqref="A62:G62 I62 K62">
    <cfRule type="cellIs" dxfId="36" priority="62" operator="equal">
      <formula>0</formula>
    </cfRule>
  </conditionalFormatting>
  <conditionalFormatting sqref="C168:G169 I168:I169 K168:K169">
    <cfRule type="cellIs" dxfId="35" priority="43" operator="equal">
      <formula>0</formula>
    </cfRule>
  </conditionalFormatting>
  <conditionalFormatting sqref="A162:G162 C163:G167 I162:I167 K162:K167">
    <cfRule type="cellIs" dxfId="34" priority="44" operator="equal">
      <formula>0</formula>
    </cfRule>
  </conditionalFormatting>
  <conditionalFormatting sqref="C237:G238 I237:I238 K237:K238">
    <cfRule type="cellIs" dxfId="33" priority="38" operator="equal">
      <formula>0</formula>
    </cfRule>
  </conditionalFormatting>
  <conditionalFormatting sqref="A231:G231 C232:G236 I231:I236 K231:K236">
    <cfRule type="cellIs" dxfId="32" priority="39" operator="equal">
      <formula>0</formula>
    </cfRule>
  </conditionalFormatting>
  <conditionalFormatting sqref="E277:G277 C277 I277:I280 K277:K280">
    <cfRule type="cellIs" dxfId="31" priority="35" operator="equal">
      <formula>0</formula>
    </cfRule>
  </conditionalFormatting>
  <conditionalFormatting sqref="D279">
    <cfRule type="cellIs" dxfId="30" priority="17" operator="equal">
      <formula>0</formula>
    </cfRule>
  </conditionalFormatting>
  <conditionalFormatting sqref="C273">
    <cfRule type="cellIs" dxfId="29" priority="15" operator="equal">
      <formula>0</formula>
    </cfRule>
  </conditionalFormatting>
  <conditionalFormatting sqref="D248">
    <cfRule type="cellIs" dxfId="28" priority="28" operator="equal">
      <formula>0</formula>
    </cfRule>
  </conditionalFormatting>
  <conditionalFormatting sqref="C283:G283 B284:G285 I283:I285 K283:K285">
    <cfRule type="cellIs" dxfId="27" priority="26" operator="equal">
      <formula>0</formula>
    </cfRule>
  </conditionalFormatting>
  <conditionalFormatting sqref="D277">
    <cfRule type="cellIs" dxfId="26" priority="16" operator="equal">
      <formula>0</formula>
    </cfRule>
  </conditionalFormatting>
  <conditionalFormatting sqref="B251:G251 B252:C252 E252:G252 I251:I252 K251:K252">
    <cfRule type="cellIs" dxfId="25" priority="30" operator="equal">
      <formula>0</formula>
    </cfRule>
  </conditionalFormatting>
  <conditionalFormatting sqref="A253:G261 I253:I261 K253:K261">
    <cfRule type="cellIs" dxfId="24" priority="27" operator="equal">
      <formula>0</formula>
    </cfRule>
  </conditionalFormatting>
  <conditionalFormatting sqref="A281:C281 D282:G282 E281:G281 I281:I282 K281:K282">
    <cfRule type="cellIs" dxfId="23" priority="24" operator="equal">
      <formula>0</formula>
    </cfRule>
  </conditionalFormatting>
  <conditionalFormatting sqref="B247">
    <cfRule type="cellIs" dxfId="22" priority="32" operator="equal">
      <formula>0</formula>
    </cfRule>
  </conditionalFormatting>
  <conditionalFormatting sqref="A248:C248 B249:G250 E248:G248 I248:I250 K248:K250">
    <cfRule type="cellIs" dxfId="21" priority="31" operator="equal">
      <formula>0</formula>
    </cfRule>
  </conditionalFormatting>
  <conditionalFormatting sqref="A240:G240 A247 C243:G247 A242:G242 C241:G241 I240:I247 K240:K247">
    <cfRule type="cellIs" dxfId="20" priority="33" operator="equal">
      <formula>0</formula>
    </cfRule>
  </conditionalFormatting>
  <conditionalFormatting sqref="D252">
    <cfRule type="cellIs" dxfId="19" priority="29" operator="equal">
      <formula>0</formula>
    </cfRule>
  </conditionalFormatting>
  <conditionalFormatting sqref="E269:G269 D262:G262 C269 C263:G268 I262:I269 K262:K269">
    <cfRule type="cellIs" dxfId="18" priority="23" operator="equal">
      <formula>0</formula>
    </cfRule>
  </conditionalFormatting>
  <conditionalFormatting sqref="A272:G272 E270:G270 C270 C271:G271 F276:G276 C276 C274:G275 D273:G273 I270:I276 K270:K276">
    <cfRule type="cellIs" dxfId="17" priority="22" operator="equal">
      <formula>0</formula>
    </cfRule>
  </conditionalFormatting>
  <conditionalFormatting sqref="D269">
    <cfRule type="cellIs" dxfId="16" priority="21" operator="equal">
      <formula>0</formula>
    </cfRule>
  </conditionalFormatting>
  <conditionalFormatting sqref="E279:G279 C279 C280:G280 C278:G278">
    <cfRule type="cellIs" dxfId="15" priority="25" operator="equal">
      <formula>0</formula>
    </cfRule>
  </conditionalFormatting>
  <conditionalFormatting sqref="D276">
    <cfRule type="cellIs" dxfId="14" priority="18" operator="equal">
      <formula>0</formula>
    </cfRule>
  </conditionalFormatting>
  <conditionalFormatting sqref="D270">
    <cfRule type="cellIs" dxfId="13" priority="20" operator="equal">
      <formula>0</formula>
    </cfRule>
  </conditionalFormatting>
  <conditionalFormatting sqref="C262">
    <cfRule type="cellIs" dxfId="12" priority="19" operator="equal">
      <formula>0</formula>
    </cfRule>
  </conditionalFormatting>
  <conditionalFormatting sqref="D281">
    <cfRule type="cellIs" dxfId="11" priority="13" operator="equal">
      <formula>0</formula>
    </cfRule>
  </conditionalFormatting>
  <conditionalFormatting sqref="C282">
    <cfRule type="cellIs" dxfId="10" priority="14" operator="equal">
      <formula>0</formula>
    </cfRule>
  </conditionalFormatting>
  <conditionalFormatting sqref="I239 K239">
    <cfRule type="cellIs" dxfId="9" priority="11" operator="equal">
      <formula>0</formula>
    </cfRule>
  </conditionalFormatting>
  <conditionalFormatting sqref="A239:G239">
    <cfRule type="cellIs" dxfId="8" priority="10" operator="equal">
      <formula>0</formula>
    </cfRule>
  </conditionalFormatting>
  <conditionalFormatting sqref="E276">
    <cfRule type="cellIs" dxfId="7" priority="9" operator="equal">
      <formula>0</formula>
    </cfRule>
  </conditionalFormatting>
  <conditionalFormatting sqref="C15:G15 A14:G14 I14:I15 K14:K15 M14:M16">
    <cfRule type="cellIs" dxfId="6" priority="7" operator="equal">
      <formula>0</formula>
    </cfRule>
  </conditionalFormatting>
  <conditionalFormatting sqref="C16:D16 I16 K16 G16">
    <cfRule type="cellIs" dxfId="5" priority="6" operator="equal">
      <formula>0</formula>
    </cfRule>
  </conditionalFormatting>
  <conditionalFormatting sqref="E16">
    <cfRule type="cellIs" dxfId="4" priority="5" operator="equal">
      <formula>0</formula>
    </cfRule>
  </conditionalFormatting>
  <conditionalFormatting sqref="F16">
    <cfRule type="cellIs" dxfId="3" priority="4" operator="equal">
      <formula>0</formula>
    </cfRule>
  </conditionalFormatting>
  <conditionalFormatting sqref="A9 C9:G11 I9:I11 K9:K11">
    <cfRule type="cellIs" dxfId="2" priority="3" operator="equal">
      <formula>0</formula>
    </cfRule>
  </conditionalFormatting>
  <conditionalFormatting sqref="C12:G13 I12:I13 K12:K13">
    <cfRule type="cellIs" dxfId="1" priority="2" operator="equal">
      <formula>0</formula>
    </cfRule>
  </conditionalFormatting>
  <conditionalFormatting sqref="M9:M13">
    <cfRule type="cellIs" dxfId="0" priority="1" operator="equal">
      <formula>0</formula>
    </cfRule>
  </conditionalFormatting>
  <pageMargins left="0.25" right="0.25" top="0.5" bottom="0.1" header="0.3" footer="0.3"/>
  <pageSetup paperSize="9" orientation="landscape" r:id="rId1"/>
  <rowBreaks count="4" manualBreakCount="4">
    <brk id="45" max="16383" man="1"/>
    <brk id="174" max="16383" man="1"/>
    <brk id="225" max="16383" man="1"/>
    <brk id="271" max="16383" man="1"/>
  </rowBreaks>
  <ignoredErrors>
    <ignoredError sqref="B117 B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Tamar Kvirkashvili</cp:lastModifiedBy>
  <cp:lastPrinted>2020-03-30T13:09:50Z</cp:lastPrinted>
  <dcterms:created xsi:type="dcterms:W3CDTF">2018-11-17T00:32:38Z</dcterms:created>
  <dcterms:modified xsi:type="dcterms:W3CDTF">2020-08-24T08:06:50Z</dcterms:modified>
</cp:coreProperties>
</file>