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528"/>
  </bookViews>
  <sheets>
    <sheet name="ხარჯთ" sheetId="38" r:id="rId1"/>
  </sheets>
  <definedNames>
    <definedName name="_xlnm.Print_Area" localSheetId="0">ხარჯთ!$A$1:$L$83</definedName>
  </definedNames>
  <calcPr calcId="162913"/>
</workbook>
</file>

<file path=xl/calcChain.xml><?xml version="1.0" encoding="utf-8"?>
<calcChain xmlns="http://schemas.openxmlformats.org/spreadsheetml/2006/main">
  <c r="E49" i="38" l="1"/>
  <c r="E56" i="38" s="1"/>
  <c r="M52" i="38"/>
  <c r="E33" i="38"/>
  <c r="N39" i="38"/>
  <c r="N37" i="38"/>
  <c r="D35" i="38"/>
  <c r="N7" i="38" l="1"/>
  <c r="N25" i="38" l="1"/>
  <c r="E23" i="38"/>
  <c r="E20" i="38"/>
  <c r="O15" i="38" l="1"/>
  <c r="E68" i="38" l="1"/>
  <c r="E66" i="38"/>
  <c r="E65" i="38"/>
  <c r="E64" i="38"/>
  <c r="E45" i="38" l="1"/>
  <c r="E50" i="38"/>
  <c r="E47" i="38"/>
  <c r="E26" i="38"/>
  <c r="E24" i="38"/>
  <c r="E22" i="38"/>
  <c r="E21" i="38"/>
  <c r="E17" i="38"/>
  <c r="E16" i="38"/>
  <c r="E10" i="38"/>
  <c r="E9" i="38"/>
  <c r="E8" i="38"/>
  <c r="E40" i="38" l="1"/>
  <c r="E35" i="38"/>
  <c r="E28" i="38"/>
  <c r="E30" i="38" s="1"/>
  <c r="E12" i="38"/>
  <c r="E13" i="38" s="1"/>
  <c r="E18" i="38"/>
  <c r="E62" i="38"/>
  <c r="E59" i="38"/>
  <c r="E44" i="38"/>
  <c r="E48" i="38"/>
  <c r="E60" i="38"/>
  <c r="E46" i="38"/>
  <c r="E51" i="38" s="1"/>
  <c r="E61" i="38"/>
  <c r="E43" i="38"/>
  <c r="E36" i="38"/>
  <c r="E41" i="38"/>
  <c r="E34" i="38"/>
  <c r="E57" i="38" l="1"/>
  <c r="E29" i="38"/>
  <c r="E31" i="38"/>
  <c r="N69" i="38" l="1"/>
  <c r="N73" i="38" l="1"/>
</calcChain>
</file>

<file path=xl/sharedStrings.xml><?xml version="1.0" encoding="utf-8"?>
<sst xmlns="http://schemas.openxmlformats.org/spreadsheetml/2006/main" count="159" uniqueCount="83">
  <si>
    <t>ლარი</t>
  </si>
  <si>
    <t>N</t>
  </si>
  <si>
    <t>სამუშაოს დასახელება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</si>
  <si>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</si>
  <si>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</si>
  <si>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</si>
  <si>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</si>
  <si>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</si>
  <si>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</si>
  <si>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</si>
  <si>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</si>
  <si>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შეადგინა</t>
  </si>
  <si>
    <t>ზედნადები ხარჯები</t>
  </si>
  <si>
    <t>გეგმიური დაგროვება</t>
  </si>
  <si>
    <t>მ3</t>
  </si>
  <si>
    <t>100 მ3</t>
  </si>
  <si>
    <t xml:space="preserve">შრომითი დანახარჯები  </t>
  </si>
  <si>
    <t>კაც/სთ</t>
  </si>
  <si>
    <t>ტ</t>
  </si>
  <si>
    <t xml:space="preserve">სხვა მანქანები </t>
  </si>
  <si>
    <t xml:space="preserve">სხვა მანქანები  </t>
  </si>
  <si>
    <t>პროექტი</t>
  </si>
  <si>
    <t>კგ</t>
  </si>
  <si>
    <t>მანქ/სთ</t>
  </si>
  <si>
    <t xml:space="preserve">შრომითი დანახარჯები </t>
  </si>
  <si>
    <t xml:space="preserve">ექსკავატორი ჩამჩის მოცულობა V=0.15 მ3  </t>
  </si>
  <si>
    <t>10 მ3</t>
  </si>
  <si>
    <t xml:space="preserve">სხვა მასალები </t>
  </si>
  <si>
    <t>ელექტროდი შედუღების Ø4.0x350 მმ</t>
  </si>
  <si>
    <t xml:space="preserve">მიწის დამუშავება ექსკავატორით  V=0.15 მ3  </t>
  </si>
  <si>
    <t>ქვიშა-ხრეშოვანი საგების მოწყობა</t>
  </si>
  <si>
    <t>ქვიშა-ხრეში</t>
  </si>
  <si>
    <t>ბეტონი B 22,5, F 200, W 6</t>
  </si>
  <si>
    <t>სხვა მასალები</t>
  </si>
  <si>
    <t>რკ/ბეტონის არხის გვერდების შევსება ქვიშა-ხრეშით</t>
  </si>
  <si>
    <t>გატანა 1 კმ-მდე</t>
  </si>
  <si>
    <t>ტრანსპორტირება საშუალოდ 1 კმ-ზე</t>
  </si>
  <si>
    <t>საყალიბე ფარი</t>
  </si>
  <si>
    <t>მ2</t>
  </si>
  <si>
    <t>დახ.მასალა III ხარ 40 მმ</t>
  </si>
  <si>
    <t>პროექ</t>
  </si>
  <si>
    <t>კუბ.მ.</t>
  </si>
  <si>
    <t>შრომითი  რესურსები</t>
  </si>
  <si>
    <t>მანქანები</t>
  </si>
  <si>
    <t>ყალიბის  ფარი</t>
  </si>
  <si>
    <t>კვ.მ.</t>
  </si>
  <si>
    <t>ყალიბის  ფიცარი  IIIხ.  40მმ-იანი</t>
  </si>
  <si>
    <t>სხვა  ხარჯები</t>
  </si>
  <si>
    <t>კვ.მ</t>
  </si>
  <si>
    <t xml:space="preserve">100კვ.მ._x000D_
</t>
  </si>
  <si>
    <t>ზეთის  საღებავი</t>
  </si>
  <si>
    <t>Sromis danaxarji</t>
  </si>
  <si>
    <t>ავტოგრეიდერი საშუალო ტიპის 79 კვტ (108 ცხ.ძ.)</t>
  </si>
  <si>
    <t xml:space="preserve">sxva manqanebi </t>
  </si>
  <si>
    <t>qviSa-xreSovani narevi</t>
  </si>
  <si>
    <t>ganz</t>
  </si>
  <si>
    <t>miსasvleli gzis mowyoba qviSa-xreSovani nareviT</t>
  </si>
  <si>
    <t xml:space="preserve"> ჭიშკრების  შეღებვა ზეთოვანი  საღ.  2-ჯერ</t>
  </si>
  <si>
    <t>ლითონის მილკვადრატების ჩაბეტონება ლითონის ჭიშკრისა და ღობის მოსაწყობად</t>
  </si>
  <si>
    <t>sapensio dagroveba</t>
  </si>
  <si>
    <t>მასალების ტრანსპორტირება</t>
  </si>
  <si>
    <t>საჯიჯაოს ადმინისტრაციული ერთეულში სოფელ გაღმა საჯიჯაოსკენ მიმავალ გზაზე ცხაურის მოწყობის სამუშაოები</t>
  </si>
  <si>
    <t>qviSa-xreSovani narevis transportireba 1km-dan</t>
  </si>
  <si>
    <t>არმატურა ა-III  დ-14</t>
  </si>
  <si>
    <t xml:space="preserve">რკ/ბეტონის არხის მოწყობა </t>
  </si>
  <si>
    <t>amwe 6.3t.</t>
  </si>
  <si>
    <t>manq/sT</t>
  </si>
  <si>
    <t>qviSa-xreSovani narevis transportireba 1 km-dan</t>
  </si>
  <si>
    <t>ორტესებრი ძელი N14  (74 გრძ/მ)</t>
  </si>
  <si>
    <t xml:space="preserve"> ლითონის კონსტრუქციების მონტაჟი</t>
  </si>
  <si>
    <t xml:space="preserve">ცხაურისა და ლითონის მილის მონტაჟი </t>
  </si>
  <si>
    <t>ლითონის მიდი  დ-500 სისქით 8მმ. (5გრძ/მ)</t>
  </si>
  <si>
    <t>ზოლანა 100*10მმ.</t>
  </si>
  <si>
    <t>პროექტით</t>
  </si>
  <si>
    <t>ლით. მილკვადრატი 100*100*5  (7.5 გრძ/მ)</t>
  </si>
  <si>
    <t>ლით. მილკვადრატი 40*60*3 (60 გრძ/მ)</t>
  </si>
  <si>
    <t>ლით. მავთულბადე 60*60*4მმ.</t>
  </si>
  <si>
    <t xml:space="preserve">ლითონის  ღობე კუტიკარით  </t>
  </si>
  <si>
    <t>კუთხოვანა 50*50*3მმ. (7 გრძ/მ)</t>
  </si>
  <si>
    <t>ბეტონი B 25</t>
  </si>
  <si>
    <t>gauTvaliswinebeli samuSaoebi</t>
  </si>
  <si>
    <t>jami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</si>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</sst>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_-* #,##0.00_р_._-;\-* #,##0.00_р_._-;_-* &quot;-&quot;??_р_._-;_-@_-"/>
    <numFmt numFmtId="166" formatCode="#,##0.0000"/>
    <numFmt numFmtId="167" formatCode="#,##0.00000"/>
    <numFmt numFmtId="168" formatCode="0.0000"/>
    <numFmt numFmtId="169" formatCode="0.0"/>
    <numFmt numFmtId="170" formatCode="0.000"/>
    <numFmt numFmtId="171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0"/>
      <color rgb="FF000000"/>
      <name val="AcadMtavr"/>
    </font>
    <font>
      <sz val="10"/>
      <color rgb="FF000000"/>
      <name val="AcadMtavr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9"/>
      <name val="AcadNusx"/>
    </font>
    <font>
      <sz val="9"/>
      <name val="AcadNusx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cadNusx"/>
    </font>
    <font>
      <b/>
      <i/>
      <sz val="10"/>
      <name val="AcadNusx"/>
    </font>
    <font>
      <i/>
      <sz val="11"/>
      <color theme="1"/>
      <name val="Calibri"/>
      <family val="2"/>
      <scheme val="minor"/>
    </font>
    <font>
      <i/>
      <sz val="10"/>
      <name val="AcadNusx"/>
    </font>
    <font>
      <sz val="10"/>
      <name val="Helv"/>
    </font>
    <font>
      <b/>
      <i/>
      <sz val="9"/>
      <name val="AcadNusx"/>
    </font>
    <font>
      <sz val="9"/>
      <name val="Arial Cyr"/>
      <family val="2"/>
      <charset val="204"/>
    </font>
    <font>
      <sz val="8"/>
      <color indexed="8"/>
      <name val="AcadNusx"/>
    </font>
    <font>
      <sz val="11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8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7" fillId="3" borderId="0" xfId="4" applyFont="1" applyFill="1" applyBorder="1" applyAlignment="1">
      <alignment horizontal="center" vertical="center"/>
    </xf>
    <xf numFmtId="4" fontId="7" fillId="3" borderId="0" xfId="4" applyNumberFormat="1" applyFont="1" applyFill="1" applyBorder="1" applyAlignment="1">
      <alignment horizontal="right" vertical="center" indent="1"/>
    </xf>
    <xf numFmtId="0" fontId="6" fillId="3" borderId="0" xfId="2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11" fillId="3" borderId="0" xfId="2" applyFont="1" applyFill="1" applyBorder="1" applyAlignment="1">
      <alignment horizontal="left" vertical="top"/>
    </xf>
    <xf numFmtId="0" fontId="10" fillId="3" borderId="0" xfId="2" applyFont="1" applyFill="1" applyBorder="1" applyAlignment="1">
      <alignment horizontal="left" vertical="top"/>
    </xf>
    <xf numFmtId="0" fontId="12" fillId="3" borderId="0" xfId="2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left" vertical="top"/>
    </xf>
    <xf numFmtId="0" fontId="11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2" fontId="0" fillId="0" borderId="0" xfId="0" applyNumberFormat="1"/>
    <xf numFmtId="4" fontId="7" fillId="3" borderId="0" xfId="4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horizontal="center" vertical="center"/>
    </xf>
    <xf numFmtId="1" fontId="14" fillId="3" borderId="1" xfId="0" applyNumberFormat="1" applyFont="1" applyFill="1" applyBorder="1" applyAlignment="1" applyProtection="1">
      <alignment horizontal="center" vertical="center"/>
    </xf>
    <xf numFmtId="1" fontId="14" fillId="3" borderId="1" xfId="0" applyNumberFormat="1" applyFont="1" applyFill="1" applyBorder="1" applyAlignment="1" applyProtection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horizontal="left" vertical="center" indent="1"/>
    </xf>
    <xf numFmtId="4" fontId="13" fillId="3" borderId="1" xfId="4" applyNumberFormat="1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/>
    </xf>
    <xf numFmtId="4" fontId="15" fillId="3" borderId="1" xfId="7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horizontal="center" vertical="center"/>
    </xf>
    <xf numFmtId="0" fontId="13" fillId="3" borderId="1" xfId="7" applyNumberFormat="1" applyFont="1" applyFill="1" applyBorder="1" applyAlignment="1">
      <alignment horizontal="center" vertical="center"/>
    </xf>
    <xf numFmtId="4" fontId="13" fillId="3" borderId="1" xfId="7" applyNumberFormat="1" applyFont="1" applyFill="1" applyBorder="1" applyAlignment="1">
      <alignment horizontal="center" vertical="center"/>
    </xf>
    <xf numFmtId="0" fontId="13" fillId="3" borderId="1" xfId="7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5" applyFont="1" applyFill="1" applyAlignment="1">
      <alignment horizontal="left" vertical="center"/>
    </xf>
    <xf numFmtId="0" fontId="6" fillId="3" borderId="0" xfId="5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4" fontId="0" fillId="0" borderId="0" xfId="0" applyNumberFormat="1"/>
    <xf numFmtId="0" fontId="15" fillId="3" borderId="1" xfId="4" applyNumberFormat="1" applyFont="1" applyFill="1" applyBorder="1" applyAlignment="1">
      <alignment vertical="center"/>
    </xf>
    <xf numFmtId="2" fontId="22" fillId="0" borderId="1" xfId="5" applyNumberFormat="1" applyFont="1" applyBorder="1"/>
    <xf numFmtId="0" fontId="21" fillId="3" borderId="1" xfId="7" applyNumberFormat="1" applyFont="1" applyFill="1" applyBorder="1" applyAlignment="1">
      <alignment horizontal="left" vertical="center"/>
    </xf>
    <xf numFmtId="0" fontId="21" fillId="3" borderId="1" xfId="7" applyNumberFormat="1" applyFont="1" applyFill="1" applyBorder="1" applyAlignment="1">
      <alignment horizontal="center" vertical="center"/>
    </xf>
    <xf numFmtId="9" fontId="21" fillId="3" borderId="1" xfId="7" applyNumberFormat="1" applyFont="1" applyFill="1" applyBorder="1" applyAlignment="1">
      <alignment horizontal="center" vertical="center"/>
    </xf>
    <xf numFmtId="0" fontId="21" fillId="3" borderId="1" xfId="7" applyNumberFormat="1" applyFont="1" applyFill="1" applyBorder="1" applyAlignment="1">
      <alignment vertical="center"/>
    </xf>
    <xf numFmtId="169" fontId="22" fillId="0" borderId="1" xfId="5" applyNumberFormat="1" applyFont="1" applyBorder="1"/>
    <xf numFmtId="0" fontId="23" fillId="3" borderId="1" xfId="0" applyFont="1" applyFill="1" applyBorder="1"/>
    <xf numFmtId="9" fontId="24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/>
    <xf numFmtId="2" fontId="2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right" vertical="center" wrapText="1"/>
    </xf>
    <xf numFmtId="2" fontId="27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0" fontId="28" fillId="3" borderId="1" xfId="0" applyFont="1" applyFill="1" applyBorder="1" applyAlignment="1">
      <alignment horizontal="left" vertical="top" wrapText="1"/>
    </xf>
    <xf numFmtId="2" fontId="23" fillId="3" borderId="0" xfId="0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3" borderId="0" xfId="0" applyFont="1" applyFill="1"/>
    <xf numFmtId="2" fontId="31" fillId="3" borderId="0" xfId="0" applyNumberFormat="1" applyFont="1" applyFill="1"/>
    <xf numFmtId="171" fontId="0" fillId="0" borderId="0" xfId="0" applyNumberFormat="1"/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2" fontId="19" fillId="3" borderId="1" xfId="0" applyNumberFormat="1" applyFont="1" applyFill="1" applyBorder="1"/>
    <xf numFmtId="0" fontId="13" fillId="3" borderId="1" xfId="2" applyNumberFormat="1" applyFont="1" applyFill="1" applyBorder="1" applyAlignment="1">
      <alignment vertical="center" wrapText="1"/>
    </xf>
    <xf numFmtId="167" fontId="15" fillId="3" borderId="1" xfId="7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center" vertical="center"/>
    </xf>
    <xf numFmtId="4" fontId="15" fillId="3" borderId="1" xfId="4" applyNumberFormat="1" applyFont="1" applyFill="1" applyBorder="1" applyAlignment="1">
      <alignment horizontal="center" vertical="center"/>
    </xf>
    <xf numFmtId="0" fontId="13" fillId="3" borderId="1" xfId="7" applyNumberFormat="1" applyFont="1" applyFill="1" applyBorder="1" applyAlignment="1">
      <alignment vertical="center"/>
    </xf>
    <xf numFmtId="0" fontId="14" fillId="3" borderId="1" xfId="7" applyFont="1" applyFill="1" applyBorder="1" applyAlignment="1">
      <alignment horizontal="center" vertical="center"/>
    </xf>
    <xf numFmtId="166" fontId="14" fillId="3" borderId="1" xfId="7" applyNumberFormat="1" applyFont="1" applyFill="1" applyBorder="1" applyAlignment="1">
      <alignment horizontal="center" vertical="center"/>
    </xf>
    <xf numFmtId="166" fontId="15" fillId="3" borderId="1" xfId="7" applyNumberFormat="1" applyFont="1" applyFill="1" applyBorder="1" applyAlignment="1">
      <alignment horizontal="center" vertical="center"/>
    </xf>
    <xf numFmtId="0" fontId="15" fillId="3" borderId="1" xfId="7" applyNumberFormat="1" applyFont="1" applyFill="1" applyBorder="1" applyAlignment="1">
      <alignment vertical="center"/>
    </xf>
    <xf numFmtId="166" fontId="15" fillId="3" borderId="1" xfId="3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2" fontId="5" fillId="3" borderId="1" xfId="5" applyNumberFormat="1" applyFill="1" applyBorder="1" applyAlignment="1">
      <alignment horizontal="center" vertical="center"/>
    </xf>
    <xf numFmtId="169" fontId="5" fillId="3" borderId="1" xfId="5" applyNumberFormat="1" applyFill="1" applyBorder="1" applyAlignment="1">
      <alignment horizontal="center" vertical="center"/>
    </xf>
    <xf numFmtId="0" fontId="13" fillId="3" borderId="1" xfId="7" applyNumberFormat="1" applyFont="1" applyFill="1" applyBorder="1" applyAlignment="1">
      <alignment vertical="center" wrapText="1"/>
    </xf>
    <xf numFmtId="0" fontId="13" fillId="3" borderId="1" xfId="7" applyFont="1" applyFill="1" applyBorder="1" applyAlignment="1">
      <alignment horizontal="center" vertical="center" wrapText="1"/>
    </xf>
    <xf numFmtId="4" fontId="13" fillId="3" borderId="1" xfId="7" applyNumberFormat="1" applyFont="1" applyFill="1" applyBorder="1" applyAlignment="1">
      <alignment horizontal="center" vertical="center" wrapText="1"/>
    </xf>
    <xf numFmtId="164" fontId="13" fillId="3" borderId="1" xfId="7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Border="1" applyAlignment="1">
      <alignment horizontal="center" vertical="center"/>
    </xf>
    <xf numFmtId="0" fontId="13" fillId="3" borderId="2" xfId="7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9" fillId="3" borderId="1" xfId="10" applyFont="1" applyFill="1" applyBorder="1" applyAlignment="1">
      <alignment horizontal="center"/>
    </xf>
    <xf numFmtId="2" fontId="29" fillId="3" borderId="1" xfId="1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vertical="justify"/>
    </xf>
    <xf numFmtId="4" fontId="15" fillId="3" borderId="1" xfId="8" applyNumberFormat="1" applyFont="1" applyFill="1" applyBorder="1" applyAlignment="1">
      <alignment horizontal="center" vertical="center"/>
    </xf>
    <xf numFmtId="0" fontId="15" fillId="3" borderId="1" xfId="4" applyNumberFormat="1" applyFont="1" applyFill="1" applyBorder="1" applyAlignment="1">
      <alignment vertical="justify"/>
    </xf>
    <xf numFmtId="4" fontId="15" fillId="3" borderId="1" xfId="4" applyNumberFormat="1" applyFont="1" applyFill="1" applyBorder="1" applyAlignment="1">
      <alignment horizontal="center"/>
    </xf>
    <xf numFmtId="0" fontId="14" fillId="3" borderId="1" xfId="2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left" vertical="center" wrapText="1"/>
    </xf>
    <xf numFmtId="170" fontId="14" fillId="3" borderId="1" xfId="2" applyNumberFormat="1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vertical="center" wrapText="1"/>
    </xf>
    <xf numFmtId="170" fontId="16" fillId="3" borderId="1" xfId="2" applyNumberFormat="1" applyFont="1" applyFill="1" applyBorder="1" applyAlignment="1">
      <alignment horizontal="center" vertical="center" shrinkToFit="1"/>
    </xf>
    <xf numFmtId="2" fontId="16" fillId="3" borderId="1" xfId="2" applyNumberFormat="1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horizontal="left" vertical="center" wrapText="1"/>
    </xf>
    <xf numFmtId="168" fontId="16" fillId="3" borderId="1" xfId="2" applyNumberFormat="1" applyFont="1" applyFill="1" applyBorder="1" applyAlignment="1">
      <alignment horizontal="center" vertical="center" shrinkToFit="1"/>
    </xf>
    <xf numFmtId="170" fontId="14" fillId="3" borderId="1" xfId="2" applyNumberFormat="1" applyFont="1" applyFill="1" applyBorder="1" applyAlignment="1">
      <alignment horizontal="center" vertical="center" wrapText="1"/>
    </xf>
    <xf numFmtId="2" fontId="14" fillId="3" borderId="1" xfId="2" applyNumberFormat="1" applyFont="1" applyFill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wrapText="1"/>
    </xf>
    <xf numFmtId="0" fontId="16" fillId="3" borderId="1" xfId="2" applyFont="1" applyFill="1" applyBorder="1" applyAlignment="1">
      <alignment vertical="top" wrapText="1"/>
    </xf>
    <xf numFmtId="0" fontId="16" fillId="3" borderId="1" xfId="2" applyFont="1" applyFill="1" applyBorder="1" applyAlignment="1">
      <alignment horizontal="center" vertical="top" wrapText="1"/>
    </xf>
    <xf numFmtId="170" fontId="16" fillId="3" borderId="1" xfId="2" applyNumberFormat="1" applyFont="1" applyFill="1" applyBorder="1" applyAlignment="1">
      <alignment horizontal="right" vertical="top" indent="1" shrinkToFit="1"/>
    </xf>
    <xf numFmtId="2" fontId="16" fillId="3" borderId="1" xfId="2" applyNumberFormat="1" applyFont="1" applyFill="1" applyBorder="1" applyAlignment="1">
      <alignment horizontal="center" vertical="top" shrinkToFit="1"/>
    </xf>
    <xf numFmtId="2" fontId="16" fillId="3" borderId="1" xfId="2" applyNumberFormat="1" applyFont="1" applyFill="1" applyBorder="1" applyAlignment="1">
      <alignment horizontal="right" vertical="top" indent="2" shrinkToFit="1"/>
    </xf>
    <xf numFmtId="0" fontId="16" fillId="3" borderId="1" xfId="2" applyFont="1" applyFill="1" applyBorder="1" applyAlignment="1">
      <alignment horizontal="left" wrapText="1"/>
    </xf>
    <xf numFmtId="168" fontId="16" fillId="3" borderId="1" xfId="2" applyNumberFormat="1" applyFont="1" applyFill="1" applyBorder="1" applyAlignment="1">
      <alignment horizontal="right" vertical="top" indent="1" shrinkToFit="1"/>
    </xf>
    <xf numFmtId="2" fontId="16" fillId="3" borderId="1" xfId="2" applyNumberFormat="1" applyFont="1" applyFill="1" applyBorder="1" applyAlignment="1">
      <alignment horizontal="right" vertical="top" indent="1" shrinkToFit="1"/>
    </xf>
    <xf numFmtId="0" fontId="16" fillId="3" borderId="1" xfId="2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center" vertical="center"/>
    </xf>
    <xf numFmtId="4" fontId="15" fillId="3" borderId="1" xfId="1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" fontId="13" fillId="3" borderId="1" xfId="1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2" fontId="22" fillId="0" borderId="0" xfId="5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3" borderId="3" xfId="7" applyFont="1" applyFill="1" applyBorder="1" applyAlignment="1">
      <alignment horizontal="center" vertical="center" wrapText="1"/>
    </xf>
    <xf numFmtId="0" fontId="13" fillId="3" borderId="8" xfId="7" applyFont="1" applyFill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  <xf numFmtId="1" fontId="14" fillId="3" borderId="1" xfId="2" applyNumberFormat="1" applyFont="1" applyFill="1" applyBorder="1" applyAlignment="1">
      <alignment horizontal="center" vertical="center" shrinkToFi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8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13" fillId="3" borderId="4" xfId="4" applyNumberFormat="1" applyFont="1" applyFill="1" applyBorder="1" applyAlignment="1">
      <alignment horizontal="center" vertical="center"/>
    </xf>
    <xf numFmtId="3" fontId="13" fillId="3" borderId="5" xfId="4" applyNumberFormat="1" applyFont="1" applyFill="1" applyBorder="1" applyAlignment="1">
      <alignment horizontal="center" vertical="center"/>
    </xf>
    <xf numFmtId="3" fontId="13" fillId="3" borderId="6" xfId="4" applyNumberFormat="1" applyFont="1" applyFill="1" applyBorder="1" applyAlignment="1">
      <alignment horizontal="center" vertical="center"/>
    </xf>
  </cellXfs>
  <cellStyles count="14">
    <cellStyle name="Bad" xfId="1"/>
    <cellStyle name="Comma 2" xfId="12"/>
    <cellStyle name="Normal" xfId="0" builtinId="0"/>
    <cellStyle name="Normal 2" xfId="2"/>
    <cellStyle name="Normal 3" xfId="3"/>
    <cellStyle name="Обычный 2" xfId="4"/>
    <cellStyle name="Обычный 2 2" xfId="5"/>
    <cellStyle name="Обычный 2 2 2" xfId="6"/>
    <cellStyle name="Обычный 2 3" xfId="13"/>
    <cellStyle name="Обычный 3" xfId="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tabSelected="1" view="pageBreakPreview" zoomScaleNormal="100" zoomScaleSheetLayoutView="100" workbookViewId="0">
      <selection activeCell="I85" sqref="I85"/>
    </sheetView>
  </sheetViews>
  <sheetFormatPr defaultRowHeight="15" x14ac:dyDescent="0.25"/>
  <cols>
    <col min="1" max="1" width="3.7109375" style="31" customWidth="1"/>
    <col min="2" max="2" width="35" style="35" customWidth="1"/>
    <col min="3" max="4" width="8.7109375" style="4" customWidth="1"/>
    <col min="5" max="5" width="10.42578125" style="4" customWidth="1"/>
    <col min="6" max="6" width="8" style="4" customWidth="1"/>
    <col min="7" max="7" width="8" style="34" customWidth="1"/>
    <col min="8" max="8" width="7.42578125" style="4" customWidth="1"/>
    <col min="9" max="9" width="8" style="34" customWidth="1"/>
    <col min="10" max="10" width="7" style="4" customWidth="1"/>
    <col min="11" max="11" width="9.140625" style="34" customWidth="1"/>
    <col min="12" max="12" width="11.140625" style="34" customWidth="1"/>
    <col min="14" max="14" width="12.5703125" bestFit="1" customWidth="1"/>
  </cols>
  <sheetData>
    <row r="1" spans="1:15" x14ac:dyDescent="0.25">
      <c r="A1" s="128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5" x14ac:dyDescent="0.25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5" ht="21" customHeight="1" x14ac:dyDescent="0.25">
      <c r="A3" s="135"/>
      <c r="B3" s="135"/>
      <c r="C3" s="1"/>
      <c r="D3" s="1"/>
      <c r="E3" s="1"/>
      <c r="F3" s="1"/>
      <c r="G3" s="14"/>
      <c r="H3" s="1"/>
      <c r="I3" s="2"/>
      <c r="J3" s="130"/>
      <c r="K3" s="130"/>
      <c r="L3" s="1"/>
    </row>
    <row r="4" spans="1:15" ht="27" customHeight="1" x14ac:dyDescent="0.25">
      <c r="A4" s="131" t="s">
        <v>1</v>
      </c>
      <c r="B4" s="132" t="s">
        <v>2</v>
      </c>
      <c r="C4" s="133" t="s">
        <v>55</v>
      </c>
      <c r="D4" s="134" t="s">
        <v>3</v>
      </c>
      <c r="E4" s="134"/>
      <c r="F4" s="132" t="s">
        <v>4</v>
      </c>
      <c r="G4" s="132"/>
      <c r="H4" s="132" t="s">
        <v>5</v>
      </c>
      <c r="I4" s="132"/>
      <c r="J4" s="134" t="s">
        <v>6</v>
      </c>
      <c r="K4" s="134"/>
      <c r="L4" s="134" t="s">
        <v>7</v>
      </c>
    </row>
    <row r="5" spans="1:15" x14ac:dyDescent="0.25">
      <c r="A5" s="131"/>
      <c r="B5" s="132"/>
      <c r="C5" s="133"/>
      <c r="D5" s="26" t="s">
        <v>8</v>
      </c>
      <c r="E5" s="26" t="s">
        <v>9</v>
      </c>
      <c r="F5" s="26" t="s">
        <v>8</v>
      </c>
      <c r="G5" s="26" t="s">
        <v>9</v>
      </c>
      <c r="H5" s="26" t="s">
        <v>8</v>
      </c>
      <c r="I5" s="26" t="s">
        <v>9</v>
      </c>
      <c r="J5" s="26" t="s">
        <v>8</v>
      </c>
      <c r="K5" s="26" t="s">
        <v>9</v>
      </c>
      <c r="L5" s="134"/>
    </row>
    <row r="6" spans="1:15" x14ac:dyDescent="0.25">
      <c r="A6" s="15">
        <v>1</v>
      </c>
      <c r="B6" s="16">
        <v>3</v>
      </c>
      <c r="C6" s="17">
        <v>4</v>
      </c>
      <c r="D6" s="18">
        <v>5</v>
      </c>
      <c r="E6" s="17">
        <v>6</v>
      </c>
      <c r="F6" s="17">
        <v>7</v>
      </c>
      <c r="G6" s="16">
        <v>8</v>
      </c>
      <c r="H6" s="17">
        <v>9</v>
      </c>
      <c r="I6" s="16">
        <v>10</v>
      </c>
      <c r="J6" s="17">
        <v>11</v>
      </c>
      <c r="K6" s="16">
        <v>12</v>
      </c>
      <c r="L6" s="16">
        <v>13</v>
      </c>
    </row>
    <row r="7" spans="1:15" ht="24" x14ac:dyDescent="0.25">
      <c r="A7" s="136">
        <v>1</v>
      </c>
      <c r="B7" s="63" t="s">
        <v>29</v>
      </c>
      <c r="C7" s="19" t="s">
        <v>15</v>
      </c>
      <c r="D7" s="20"/>
      <c r="E7" s="64">
        <v>0.35</v>
      </c>
      <c r="F7" s="20"/>
      <c r="G7" s="20"/>
      <c r="H7" s="20"/>
      <c r="I7" s="20"/>
      <c r="J7" s="20"/>
      <c r="K7" s="20"/>
      <c r="L7" s="20"/>
      <c r="N7">
        <f>3.2*11*1</f>
        <v>35.200000000000003</v>
      </c>
    </row>
    <row r="8" spans="1:15" x14ac:dyDescent="0.25">
      <c r="A8" s="137"/>
      <c r="B8" s="37" t="s">
        <v>24</v>
      </c>
      <c r="C8" s="21" t="s">
        <v>17</v>
      </c>
      <c r="D8" s="20">
        <v>60.8</v>
      </c>
      <c r="E8" s="65">
        <f>D8*E7</f>
        <v>21.279999999999998</v>
      </c>
      <c r="F8" s="20"/>
      <c r="G8" s="20"/>
      <c r="H8" s="20"/>
      <c r="I8" s="20"/>
      <c r="J8" s="20"/>
      <c r="K8" s="20"/>
      <c r="L8" s="20"/>
    </row>
    <row r="9" spans="1:15" x14ac:dyDescent="0.25">
      <c r="A9" s="137"/>
      <c r="B9" s="66" t="s">
        <v>25</v>
      </c>
      <c r="C9" s="21" t="s">
        <v>23</v>
      </c>
      <c r="D9" s="20">
        <v>143</v>
      </c>
      <c r="E9" s="65">
        <f>D9*E7</f>
        <v>50.05</v>
      </c>
      <c r="F9" s="20"/>
      <c r="G9" s="20"/>
      <c r="H9" s="20"/>
      <c r="I9" s="20"/>
      <c r="J9" s="20"/>
      <c r="K9" s="20"/>
      <c r="L9" s="20"/>
    </row>
    <row r="10" spans="1:15" x14ac:dyDescent="0.25">
      <c r="A10" s="138"/>
      <c r="B10" s="66" t="s">
        <v>20</v>
      </c>
      <c r="C10" s="19" t="s">
        <v>0</v>
      </c>
      <c r="D10" s="20">
        <v>6.89</v>
      </c>
      <c r="E10" s="65">
        <f>D10*E7</f>
        <v>2.4114999999999998</v>
      </c>
      <c r="F10" s="20"/>
      <c r="G10" s="20"/>
      <c r="H10" s="20"/>
      <c r="I10" s="20"/>
      <c r="J10" s="20"/>
      <c r="K10" s="20"/>
      <c r="L10" s="20"/>
    </row>
    <row r="11" spans="1:15" x14ac:dyDescent="0.25">
      <c r="A11" s="59"/>
      <c r="B11" s="22"/>
      <c r="C11" s="19"/>
      <c r="D11" s="20"/>
      <c r="E11" s="20"/>
      <c r="F11" s="20"/>
      <c r="G11" s="20"/>
      <c r="H11" s="20"/>
      <c r="I11" s="20"/>
      <c r="J11" s="20"/>
      <c r="K11" s="20"/>
      <c r="L11" s="20"/>
    </row>
    <row r="12" spans="1:15" x14ac:dyDescent="0.25">
      <c r="A12" s="136">
        <v>2</v>
      </c>
      <c r="B12" s="67" t="s">
        <v>35</v>
      </c>
      <c r="C12" s="68" t="s">
        <v>18</v>
      </c>
      <c r="D12" s="69"/>
      <c r="E12" s="69">
        <f>E7*1.6*100-E27*1.6</f>
        <v>51.199999999999989</v>
      </c>
      <c r="F12" s="69"/>
      <c r="G12" s="69"/>
      <c r="H12" s="69"/>
      <c r="I12" s="69"/>
      <c r="J12" s="23"/>
      <c r="K12" s="69"/>
      <c r="L12" s="69"/>
    </row>
    <row r="13" spans="1:15" x14ac:dyDescent="0.25">
      <c r="A13" s="138"/>
      <c r="B13" s="70" t="s">
        <v>36</v>
      </c>
      <c r="C13" s="19" t="s">
        <v>18</v>
      </c>
      <c r="D13" s="20">
        <v>1</v>
      </c>
      <c r="E13" s="71">
        <f>D13*E12</f>
        <v>51.199999999999989</v>
      </c>
      <c r="F13" s="20"/>
      <c r="G13" s="20"/>
      <c r="H13" s="20"/>
      <c r="I13" s="20"/>
      <c r="J13" s="72"/>
      <c r="K13" s="20"/>
      <c r="L13" s="20"/>
    </row>
    <row r="14" spans="1:15" x14ac:dyDescent="0.25">
      <c r="A14" s="24"/>
      <c r="B14" s="37"/>
      <c r="C14" s="21"/>
      <c r="D14" s="25"/>
      <c r="E14" s="25"/>
      <c r="F14" s="25"/>
      <c r="G14" s="25"/>
      <c r="H14" s="20"/>
      <c r="I14" s="20"/>
      <c r="J14" s="20"/>
      <c r="K14" s="20"/>
      <c r="L14" s="20"/>
    </row>
    <row r="15" spans="1:15" ht="16.5" customHeight="1" x14ac:dyDescent="0.25">
      <c r="A15" s="142">
        <v>3</v>
      </c>
      <c r="B15" s="73" t="s">
        <v>30</v>
      </c>
      <c r="C15" s="74" t="s">
        <v>26</v>
      </c>
      <c r="D15" s="25"/>
      <c r="E15" s="75">
        <v>0.11</v>
      </c>
      <c r="F15" s="25"/>
      <c r="G15" s="25"/>
      <c r="H15" s="25"/>
      <c r="I15" s="25"/>
      <c r="J15" s="25"/>
      <c r="K15" s="25"/>
      <c r="L15" s="25"/>
      <c r="O15">
        <f>0.126*10</f>
        <v>1.26</v>
      </c>
    </row>
    <row r="16" spans="1:15" x14ac:dyDescent="0.25">
      <c r="A16" s="143"/>
      <c r="B16" s="37" t="s">
        <v>24</v>
      </c>
      <c r="C16" s="21" t="s">
        <v>17</v>
      </c>
      <c r="D16" s="20">
        <v>17.8</v>
      </c>
      <c r="E16" s="76">
        <f>D16*E15</f>
        <v>1.9580000000000002</v>
      </c>
      <c r="F16" s="25"/>
      <c r="G16" s="25"/>
      <c r="H16" s="20"/>
      <c r="I16" s="20"/>
      <c r="J16" s="20"/>
      <c r="K16" s="20"/>
      <c r="L16" s="20"/>
    </row>
    <row r="17" spans="1:14" x14ac:dyDescent="0.25">
      <c r="A17" s="143"/>
      <c r="B17" s="77" t="s">
        <v>31</v>
      </c>
      <c r="C17" s="24" t="s">
        <v>14</v>
      </c>
      <c r="D17" s="20">
        <v>11</v>
      </c>
      <c r="E17" s="78">
        <f>D17*E15</f>
        <v>1.21</v>
      </c>
      <c r="F17" s="72"/>
      <c r="G17" s="25"/>
      <c r="H17" s="25"/>
      <c r="I17" s="25"/>
      <c r="J17" s="25"/>
      <c r="K17" s="25"/>
      <c r="L17" s="25"/>
    </row>
    <row r="18" spans="1:14" ht="27" customHeight="1" x14ac:dyDescent="0.25">
      <c r="A18" s="143"/>
      <c r="B18" s="79" t="s">
        <v>62</v>
      </c>
      <c r="C18" s="21" t="s">
        <v>18</v>
      </c>
      <c r="D18" s="20">
        <v>1.55</v>
      </c>
      <c r="E18" s="20">
        <f>D18*E17</f>
        <v>1.8754999999999999</v>
      </c>
      <c r="F18" s="72"/>
      <c r="G18" s="20"/>
      <c r="H18" s="20"/>
      <c r="I18" s="20"/>
      <c r="J18" s="20"/>
      <c r="K18" s="20"/>
      <c r="L18" s="20"/>
    </row>
    <row r="19" spans="1:14" x14ac:dyDescent="0.25">
      <c r="A19" s="139">
        <v>4</v>
      </c>
      <c r="B19" s="67" t="s">
        <v>64</v>
      </c>
      <c r="C19" s="19" t="s">
        <v>15</v>
      </c>
      <c r="D19" s="20"/>
      <c r="E19" s="71">
        <v>6.5699999999999995E-2</v>
      </c>
      <c r="F19" s="20"/>
      <c r="G19" s="20"/>
      <c r="H19" s="20"/>
      <c r="I19" s="20"/>
      <c r="J19" s="20"/>
      <c r="K19" s="20"/>
      <c r="L19" s="20"/>
    </row>
    <row r="20" spans="1:14" x14ac:dyDescent="0.25">
      <c r="A20" s="140"/>
      <c r="B20" s="37" t="s">
        <v>16</v>
      </c>
      <c r="C20" s="21" t="s">
        <v>17</v>
      </c>
      <c r="D20" s="25">
        <v>844</v>
      </c>
      <c r="E20" s="80">
        <f>E19*D20</f>
        <v>55.450799999999994</v>
      </c>
      <c r="F20" s="80"/>
      <c r="G20" s="80"/>
      <c r="H20" s="80"/>
      <c r="I20" s="81"/>
      <c r="J20" s="80"/>
      <c r="K20" s="80"/>
      <c r="L20" s="80"/>
    </row>
    <row r="21" spans="1:14" x14ac:dyDescent="0.25">
      <c r="A21" s="140"/>
      <c r="B21" s="77" t="s">
        <v>19</v>
      </c>
      <c r="C21" s="24" t="s">
        <v>0</v>
      </c>
      <c r="D21" s="25">
        <v>110</v>
      </c>
      <c r="E21" s="80">
        <f>D21*E19</f>
        <v>7.2269999999999994</v>
      </c>
      <c r="F21" s="80"/>
      <c r="G21" s="80"/>
      <c r="H21" s="80"/>
      <c r="I21" s="80"/>
      <c r="J21" s="80"/>
      <c r="K21" s="80"/>
      <c r="L21" s="80"/>
    </row>
    <row r="22" spans="1:14" x14ac:dyDescent="0.25">
      <c r="A22" s="140"/>
      <c r="B22" s="77" t="s">
        <v>79</v>
      </c>
      <c r="C22" s="24" t="s">
        <v>14</v>
      </c>
      <c r="D22" s="25">
        <v>101.5</v>
      </c>
      <c r="E22" s="80">
        <f>D22*E19</f>
        <v>6.6685499999999998</v>
      </c>
      <c r="F22" s="80"/>
      <c r="G22" s="80"/>
      <c r="H22" s="80"/>
      <c r="I22" s="80"/>
      <c r="J22" s="80"/>
      <c r="K22" s="80"/>
      <c r="L22" s="80"/>
    </row>
    <row r="23" spans="1:14" x14ac:dyDescent="0.25">
      <c r="A23" s="140"/>
      <c r="B23" s="77" t="s">
        <v>37</v>
      </c>
      <c r="C23" s="24" t="s">
        <v>38</v>
      </c>
      <c r="D23" s="19">
        <v>184</v>
      </c>
      <c r="E23" s="80">
        <f>D23*E19</f>
        <v>12.088799999999999</v>
      </c>
      <c r="F23" s="80"/>
      <c r="G23" s="80"/>
      <c r="H23" s="80"/>
      <c r="I23" s="80"/>
      <c r="J23" s="80"/>
      <c r="K23" s="80"/>
      <c r="L23" s="80"/>
    </row>
    <row r="24" spans="1:14" x14ac:dyDescent="0.25">
      <c r="A24" s="140"/>
      <c r="B24" s="77" t="s">
        <v>39</v>
      </c>
      <c r="C24" s="24" t="s">
        <v>14</v>
      </c>
      <c r="D24" s="25">
        <v>3.9</v>
      </c>
      <c r="E24" s="80">
        <f>D24*E19</f>
        <v>0.25622999999999996</v>
      </c>
      <c r="F24" s="80"/>
      <c r="G24" s="80"/>
      <c r="H24" s="80"/>
      <c r="I24" s="80"/>
      <c r="J24" s="80"/>
      <c r="K24" s="80"/>
      <c r="L24" s="80"/>
    </row>
    <row r="25" spans="1:14" x14ac:dyDescent="0.25">
      <c r="A25" s="140"/>
      <c r="B25" s="77" t="s">
        <v>63</v>
      </c>
      <c r="C25" s="24" t="s">
        <v>18</v>
      </c>
      <c r="D25" s="25" t="s">
        <v>40</v>
      </c>
      <c r="E25" s="80">
        <v>0.314</v>
      </c>
      <c r="F25" s="80"/>
      <c r="G25" s="80"/>
      <c r="H25" s="80"/>
      <c r="I25" s="80"/>
      <c r="J25" s="80"/>
      <c r="K25" s="80"/>
      <c r="L25" s="80"/>
      <c r="N25">
        <f>16*5.1</f>
        <v>81.599999999999994</v>
      </c>
    </row>
    <row r="26" spans="1:14" x14ac:dyDescent="0.25">
      <c r="A26" s="141"/>
      <c r="B26" s="77" t="s">
        <v>33</v>
      </c>
      <c r="C26" s="24" t="s">
        <v>0</v>
      </c>
      <c r="D26" s="25">
        <v>46</v>
      </c>
      <c r="E26" s="80">
        <f>D26*E19</f>
        <v>3.0221999999999998</v>
      </c>
      <c r="F26" s="80"/>
      <c r="G26" s="80"/>
      <c r="H26" s="80"/>
      <c r="I26" s="80"/>
      <c r="J26" s="80"/>
      <c r="K26" s="80"/>
      <c r="L26" s="80"/>
    </row>
    <row r="27" spans="1:14" ht="28.5" customHeight="1" x14ac:dyDescent="0.25">
      <c r="A27" s="142">
        <v>6</v>
      </c>
      <c r="B27" s="82" t="s">
        <v>34</v>
      </c>
      <c r="C27" s="83" t="s">
        <v>14</v>
      </c>
      <c r="D27" s="84"/>
      <c r="E27" s="85">
        <v>3</v>
      </c>
      <c r="F27" s="85"/>
      <c r="G27" s="84"/>
      <c r="H27" s="84"/>
      <c r="I27" s="84"/>
      <c r="J27" s="84"/>
      <c r="K27" s="84"/>
      <c r="L27" s="84"/>
    </row>
    <row r="28" spans="1:14" x14ac:dyDescent="0.25">
      <c r="A28" s="143"/>
      <c r="B28" s="77"/>
      <c r="C28" s="24" t="s">
        <v>26</v>
      </c>
      <c r="D28" s="25"/>
      <c r="E28" s="76">
        <f>E27/10</f>
        <v>0.3</v>
      </c>
      <c r="F28" s="25"/>
      <c r="G28" s="25"/>
      <c r="H28" s="25"/>
      <c r="I28" s="25"/>
      <c r="J28" s="25"/>
      <c r="K28" s="25"/>
      <c r="L28" s="25"/>
    </row>
    <row r="29" spans="1:14" x14ac:dyDescent="0.25">
      <c r="A29" s="143"/>
      <c r="B29" s="37" t="s">
        <v>24</v>
      </c>
      <c r="C29" s="21" t="s">
        <v>17</v>
      </c>
      <c r="D29" s="20">
        <v>17.8</v>
      </c>
      <c r="E29" s="25">
        <f>D29*E28</f>
        <v>5.34</v>
      </c>
      <c r="F29" s="25"/>
      <c r="G29" s="25"/>
      <c r="H29" s="20"/>
      <c r="I29" s="20"/>
      <c r="J29" s="20"/>
      <c r="K29" s="20"/>
      <c r="L29" s="20"/>
    </row>
    <row r="30" spans="1:14" x14ac:dyDescent="0.25">
      <c r="A30" s="144"/>
      <c r="B30" s="77" t="s">
        <v>31</v>
      </c>
      <c r="C30" s="24" t="s">
        <v>14</v>
      </c>
      <c r="D30" s="20">
        <v>11</v>
      </c>
      <c r="E30" s="86">
        <f>D30*E28</f>
        <v>3.3</v>
      </c>
      <c r="F30" s="72"/>
      <c r="G30" s="25"/>
      <c r="H30" s="25"/>
      <c r="I30" s="25"/>
      <c r="J30" s="25"/>
      <c r="K30" s="25"/>
      <c r="L30" s="25"/>
    </row>
    <row r="31" spans="1:14" ht="30.75" customHeight="1" x14ac:dyDescent="0.25">
      <c r="A31" s="87"/>
      <c r="B31" s="79" t="s">
        <v>67</v>
      </c>
      <c r="C31" s="21" t="s">
        <v>18</v>
      </c>
      <c r="D31" s="20">
        <v>1.55</v>
      </c>
      <c r="E31" s="20">
        <f>D31*E30</f>
        <v>5.1150000000000002</v>
      </c>
      <c r="F31" s="72"/>
      <c r="G31" s="20"/>
      <c r="H31" s="20"/>
      <c r="I31" s="20"/>
      <c r="J31" s="20"/>
      <c r="K31" s="20"/>
      <c r="L31" s="20"/>
    </row>
    <row r="32" spans="1:14" x14ac:dyDescent="0.25">
      <c r="A32" s="27"/>
      <c r="B32" s="153" t="s">
        <v>70</v>
      </c>
      <c r="C32" s="154"/>
      <c r="D32" s="155"/>
      <c r="E32" s="23"/>
      <c r="F32" s="23"/>
      <c r="G32" s="23"/>
      <c r="H32" s="23"/>
      <c r="I32" s="23"/>
      <c r="J32" s="23"/>
      <c r="K32" s="23"/>
      <c r="L32" s="23"/>
    </row>
    <row r="33" spans="1:34" ht="28.5" customHeight="1" x14ac:dyDescent="0.25">
      <c r="A33" s="150">
        <v>7</v>
      </c>
      <c r="B33" s="88" t="s">
        <v>69</v>
      </c>
      <c r="C33" s="60" t="s">
        <v>18</v>
      </c>
      <c r="D33" s="60"/>
      <c r="E33" s="89">
        <f>E37+E38+E39</f>
        <v>1.5609999999999997</v>
      </c>
      <c r="F33" s="90"/>
      <c r="G33" s="91"/>
      <c r="H33" s="90"/>
      <c r="I33" s="91"/>
      <c r="J33" s="91"/>
      <c r="K33" s="90"/>
      <c r="L33" s="91"/>
    </row>
    <row r="34" spans="1:34" x14ac:dyDescent="0.25">
      <c r="A34" s="151"/>
      <c r="B34" s="37" t="s">
        <v>16</v>
      </c>
      <c r="C34" s="21" t="s">
        <v>17</v>
      </c>
      <c r="D34" s="20">
        <v>34.9</v>
      </c>
      <c r="E34" s="20">
        <f>D34*E33</f>
        <v>54.478899999999989</v>
      </c>
      <c r="F34" s="20"/>
      <c r="G34" s="20"/>
      <c r="H34" s="20"/>
      <c r="I34" s="20"/>
      <c r="J34" s="20"/>
      <c r="K34" s="20"/>
      <c r="L34" s="20"/>
    </row>
    <row r="35" spans="1:34" s="56" customFormat="1" ht="15.75" x14ac:dyDescent="0.3">
      <c r="A35" s="151"/>
      <c r="B35" s="79" t="s">
        <v>65</v>
      </c>
      <c r="C35" s="92" t="s">
        <v>66</v>
      </c>
      <c r="D35" s="93">
        <f>3.16+1.06+0.09</f>
        <v>4.3100000000000005</v>
      </c>
      <c r="E35" s="94">
        <f>E33*D35</f>
        <v>6.7279099999999996</v>
      </c>
      <c r="F35" s="93"/>
      <c r="G35" s="93"/>
      <c r="H35" s="93"/>
      <c r="I35" s="93"/>
      <c r="J35" s="93"/>
      <c r="K35" s="94"/>
      <c r="L35" s="9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H35" s="57"/>
    </row>
    <row r="36" spans="1:34" x14ac:dyDescent="0.25">
      <c r="A36" s="151"/>
      <c r="B36" s="95" t="s">
        <v>19</v>
      </c>
      <c r="C36" s="19" t="s">
        <v>0</v>
      </c>
      <c r="D36" s="20">
        <v>4.07</v>
      </c>
      <c r="E36" s="20">
        <f>D36*E33</f>
        <v>6.3532699999999993</v>
      </c>
      <c r="F36" s="20"/>
      <c r="G36" s="20"/>
      <c r="H36" s="20"/>
      <c r="I36" s="20"/>
      <c r="J36" s="20"/>
      <c r="K36" s="20"/>
      <c r="L36" s="20"/>
    </row>
    <row r="37" spans="1:34" x14ac:dyDescent="0.25">
      <c r="A37" s="151"/>
      <c r="B37" s="70" t="s">
        <v>68</v>
      </c>
      <c r="C37" s="19" t="s">
        <v>18</v>
      </c>
      <c r="D37" s="20" t="s">
        <v>21</v>
      </c>
      <c r="E37" s="80">
        <v>1.0129999999999999</v>
      </c>
      <c r="F37" s="80"/>
      <c r="G37" s="80"/>
      <c r="H37" s="80"/>
      <c r="I37" s="80"/>
      <c r="J37" s="80"/>
      <c r="K37" s="80"/>
      <c r="L37" s="80"/>
      <c r="N37">
        <f>74*13.7</f>
        <v>1013.8</v>
      </c>
    </row>
    <row r="38" spans="1:34" x14ac:dyDescent="0.25">
      <c r="A38" s="151"/>
      <c r="B38" s="70" t="s">
        <v>71</v>
      </c>
      <c r="C38" s="19" t="s">
        <v>18</v>
      </c>
      <c r="D38" s="20" t="s">
        <v>21</v>
      </c>
      <c r="E38" s="80">
        <v>0.49299999999999999</v>
      </c>
      <c r="F38" s="80"/>
      <c r="G38" s="80"/>
      <c r="H38" s="80"/>
      <c r="I38" s="80"/>
      <c r="J38" s="80"/>
      <c r="K38" s="80"/>
      <c r="L38" s="80"/>
    </row>
    <row r="39" spans="1:34" x14ac:dyDescent="0.25">
      <c r="A39" s="151"/>
      <c r="B39" s="66" t="s">
        <v>72</v>
      </c>
      <c r="C39" s="19" t="s">
        <v>18</v>
      </c>
      <c r="D39" s="20" t="s">
        <v>21</v>
      </c>
      <c r="E39" s="65">
        <v>5.5E-2</v>
      </c>
      <c r="F39" s="96"/>
      <c r="G39" s="20"/>
      <c r="H39" s="20"/>
      <c r="I39" s="20"/>
      <c r="J39" s="20"/>
      <c r="K39" s="20"/>
      <c r="L39" s="20"/>
      <c r="N39">
        <f>6.85*8</f>
        <v>54.8</v>
      </c>
    </row>
    <row r="40" spans="1:34" x14ac:dyDescent="0.25">
      <c r="A40" s="151"/>
      <c r="B40" s="95" t="s">
        <v>28</v>
      </c>
      <c r="C40" s="20" t="s">
        <v>22</v>
      </c>
      <c r="D40" s="20">
        <v>15.02</v>
      </c>
      <c r="E40" s="20">
        <f>D40*E33</f>
        <v>23.446219999999997</v>
      </c>
      <c r="F40" s="20"/>
      <c r="G40" s="20"/>
      <c r="H40" s="20"/>
      <c r="I40" s="20"/>
      <c r="J40" s="20"/>
      <c r="K40" s="20"/>
      <c r="L40" s="20"/>
    </row>
    <row r="41" spans="1:34" x14ac:dyDescent="0.25">
      <c r="A41" s="152"/>
      <c r="B41" s="97" t="s">
        <v>27</v>
      </c>
      <c r="C41" s="21" t="s">
        <v>0</v>
      </c>
      <c r="D41" s="20">
        <v>2.78</v>
      </c>
      <c r="E41" s="98">
        <f>D41*E33</f>
        <v>4.3395799999999989</v>
      </c>
      <c r="F41" s="72"/>
      <c r="G41" s="20"/>
      <c r="H41" s="20"/>
      <c r="I41" s="20"/>
      <c r="J41" s="20"/>
      <c r="K41" s="96"/>
      <c r="L41" s="20"/>
    </row>
    <row r="42" spans="1:34" s="5" customFormat="1" ht="38.25" customHeight="1" x14ac:dyDescent="0.25">
      <c r="A42" s="146">
        <v>8</v>
      </c>
      <c r="B42" s="99" t="s">
        <v>58</v>
      </c>
      <c r="C42" s="100" t="s">
        <v>41</v>
      </c>
      <c r="D42" s="101"/>
      <c r="E42" s="102">
        <v>1.1599999999999999</v>
      </c>
      <c r="F42" s="101"/>
      <c r="G42" s="100"/>
      <c r="H42" s="101"/>
      <c r="I42" s="101"/>
      <c r="J42" s="101"/>
      <c r="K42" s="101"/>
      <c r="L42" s="100"/>
    </row>
    <row r="43" spans="1:34" s="6" customFormat="1" ht="15" customHeight="1" x14ac:dyDescent="0.25">
      <c r="A43" s="146"/>
      <c r="B43" s="104" t="s">
        <v>42</v>
      </c>
      <c r="C43" s="103" t="s">
        <v>17</v>
      </c>
      <c r="D43" s="105">
        <v>2.86</v>
      </c>
      <c r="E43" s="105">
        <f>D43*E42</f>
        <v>3.3175999999999997</v>
      </c>
      <c r="F43" s="106"/>
      <c r="G43" s="106"/>
      <c r="H43" s="106"/>
      <c r="I43" s="106"/>
      <c r="J43" s="107"/>
      <c r="K43" s="107"/>
      <c r="L43" s="106"/>
    </row>
    <row r="44" spans="1:34" s="6" customFormat="1" ht="15" customHeight="1" x14ac:dyDescent="0.25">
      <c r="A44" s="146"/>
      <c r="B44" s="104" t="s">
        <v>43</v>
      </c>
      <c r="C44" s="103" t="s">
        <v>0</v>
      </c>
      <c r="D44" s="105">
        <v>0.76</v>
      </c>
      <c r="E44" s="105">
        <f>D44*E42</f>
        <v>0.88159999999999994</v>
      </c>
      <c r="F44" s="107"/>
      <c r="G44" s="103"/>
      <c r="H44" s="107"/>
      <c r="I44" s="107"/>
      <c r="J44" s="106"/>
      <c r="K44" s="106"/>
      <c r="L44" s="106"/>
    </row>
    <row r="45" spans="1:34" s="6" customFormat="1" ht="15.6" customHeight="1" x14ac:dyDescent="0.25">
      <c r="A45" s="146"/>
      <c r="B45" s="77" t="s">
        <v>32</v>
      </c>
      <c r="C45" s="24" t="s">
        <v>14</v>
      </c>
      <c r="D45" s="25">
        <v>1.0149999999999999</v>
      </c>
      <c r="E45" s="72">
        <f>D45*E42</f>
        <v>1.1773999999999998</v>
      </c>
      <c r="F45" s="25"/>
      <c r="G45" s="20"/>
      <c r="H45" s="106"/>
      <c r="I45" s="106"/>
      <c r="J45" s="107"/>
      <c r="K45" s="107"/>
      <c r="L45" s="106"/>
    </row>
    <row r="46" spans="1:34" s="6" customFormat="1" ht="15" customHeight="1" x14ac:dyDescent="0.25">
      <c r="A46" s="146"/>
      <c r="B46" s="104" t="s">
        <v>44</v>
      </c>
      <c r="C46" s="103" t="s">
        <v>45</v>
      </c>
      <c r="D46" s="105">
        <v>0.80300000000000005</v>
      </c>
      <c r="E46" s="105">
        <f>D46*E42</f>
        <v>0.93147999999999997</v>
      </c>
      <c r="F46" s="106"/>
      <c r="G46" s="20"/>
      <c r="H46" s="106"/>
      <c r="I46" s="106"/>
      <c r="J46" s="107"/>
      <c r="K46" s="107"/>
      <c r="L46" s="106"/>
    </row>
    <row r="47" spans="1:34" s="6" customFormat="1" ht="15" customHeight="1" x14ac:dyDescent="0.25">
      <c r="A47" s="146"/>
      <c r="B47" s="104" t="s">
        <v>46</v>
      </c>
      <c r="C47" s="103" t="s">
        <v>41</v>
      </c>
      <c r="D47" s="108">
        <v>3.8999999999999998E-3</v>
      </c>
      <c r="E47" s="105">
        <f>D47*E42</f>
        <v>4.5239999999999994E-3</v>
      </c>
      <c r="F47" s="106"/>
      <c r="G47" s="20"/>
      <c r="H47" s="106"/>
      <c r="I47" s="106"/>
      <c r="J47" s="107"/>
      <c r="K47" s="107"/>
      <c r="L47" s="106"/>
    </row>
    <row r="48" spans="1:34" s="6" customFormat="1" ht="17.25" customHeight="1" x14ac:dyDescent="0.25">
      <c r="A48" s="146"/>
      <c r="B48" s="104" t="s">
        <v>47</v>
      </c>
      <c r="C48" s="103" t="s">
        <v>0</v>
      </c>
      <c r="D48" s="105">
        <v>0.13</v>
      </c>
      <c r="E48" s="105">
        <f>D48*E42</f>
        <v>0.15079999999999999</v>
      </c>
      <c r="F48" s="106"/>
      <c r="G48" s="20"/>
      <c r="H48" s="106"/>
      <c r="I48" s="106"/>
      <c r="J48" s="103"/>
      <c r="K48" s="103"/>
      <c r="L48" s="106"/>
    </row>
    <row r="49" spans="1:22" s="8" customFormat="1" ht="24" customHeight="1" x14ac:dyDescent="0.25">
      <c r="A49" s="146">
        <v>9</v>
      </c>
      <c r="B49" s="101" t="s">
        <v>77</v>
      </c>
      <c r="C49" s="100" t="s">
        <v>18</v>
      </c>
      <c r="D49" s="102"/>
      <c r="E49" s="109">
        <f>E52+E53+E55</f>
        <v>0.42099999999999999</v>
      </c>
      <c r="F49" s="110"/>
      <c r="G49" s="110"/>
      <c r="H49" s="100"/>
      <c r="I49" s="100"/>
      <c r="J49" s="100"/>
      <c r="K49" s="100"/>
      <c r="L49" s="110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10" customFormat="1" ht="17.25" customHeight="1" x14ac:dyDescent="0.25">
      <c r="A50" s="146"/>
      <c r="B50" s="107" t="s">
        <v>42</v>
      </c>
      <c r="C50" s="103" t="s">
        <v>17</v>
      </c>
      <c r="D50" s="105">
        <v>63.4</v>
      </c>
      <c r="E50" s="105">
        <f>D50*E49</f>
        <v>26.691399999999998</v>
      </c>
      <c r="F50" s="106"/>
      <c r="G50" s="106"/>
      <c r="H50" s="106"/>
      <c r="I50" s="106"/>
      <c r="J50" s="103"/>
      <c r="K50" s="103"/>
      <c r="L50" s="106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0" customFormat="1" ht="18" customHeight="1" x14ac:dyDescent="0.25">
      <c r="A51" s="146"/>
      <c r="B51" s="107" t="s">
        <v>43</v>
      </c>
      <c r="C51" s="103" t="s">
        <v>0</v>
      </c>
      <c r="D51" s="108">
        <v>9.24</v>
      </c>
      <c r="E51" s="105">
        <f>D51*E46</f>
        <v>8.6068751999999993</v>
      </c>
      <c r="F51" s="103"/>
      <c r="G51" s="103"/>
      <c r="H51" s="103"/>
      <c r="I51" s="103"/>
      <c r="J51" s="106"/>
      <c r="K51" s="106"/>
      <c r="L51" s="106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0" customFormat="1" ht="18.75" customHeight="1" x14ac:dyDescent="0.25">
      <c r="A52" s="146"/>
      <c r="B52" s="104" t="s">
        <v>74</v>
      </c>
      <c r="C52" s="103" t="s">
        <v>18</v>
      </c>
      <c r="D52" s="108" t="s">
        <v>73</v>
      </c>
      <c r="E52" s="105">
        <v>0.11799999999999999</v>
      </c>
      <c r="F52" s="106"/>
      <c r="G52" s="106"/>
      <c r="H52" s="106"/>
      <c r="I52" s="106"/>
      <c r="J52" s="103"/>
      <c r="K52" s="103"/>
      <c r="L52" s="106"/>
      <c r="M52" s="9">
        <f>15.7*7.5</f>
        <v>117.75</v>
      </c>
      <c r="N52" s="9"/>
      <c r="O52" s="9"/>
      <c r="P52" s="9"/>
      <c r="Q52" s="9"/>
      <c r="R52" s="9"/>
      <c r="S52" s="9"/>
      <c r="T52" s="9"/>
      <c r="U52" s="9"/>
      <c r="V52" s="9"/>
    </row>
    <row r="53" spans="1:22" s="6" customFormat="1" ht="15" customHeight="1" x14ac:dyDescent="0.25">
      <c r="A53" s="146"/>
      <c r="B53" s="104" t="s">
        <v>75</v>
      </c>
      <c r="C53" s="103" t="s">
        <v>18</v>
      </c>
      <c r="D53" s="108" t="s">
        <v>73</v>
      </c>
      <c r="E53" s="105">
        <v>0.28299999999999997</v>
      </c>
      <c r="F53" s="106"/>
      <c r="G53" s="20"/>
      <c r="H53" s="106"/>
      <c r="I53" s="106"/>
      <c r="J53" s="107"/>
      <c r="K53" s="107"/>
      <c r="L53" s="106"/>
    </row>
    <row r="54" spans="1:22" s="10" customFormat="1" ht="18" customHeight="1" x14ac:dyDescent="0.25">
      <c r="A54" s="146"/>
      <c r="B54" s="107" t="s">
        <v>76</v>
      </c>
      <c r="C54" s="103" t="s">
        <v>48</v>
      </c>
      <c r="D54" s="108" t="s">
        <v>73</v>
      </c>
      <c r="E54" s="105">
        <v>10.5</v>
      </c>
      <c r="F54" s="106"/>
      <c r="G54" s="20"/>
      <c r="H54" s="106"/>
      <c r="I54" s="106"/>
      <c r="J54" s="103"/>
      <c r="K54" s="103"/>
      <c r="L54" s="106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0" customFormat="1" ht="18" customHeight="1" x14ac:dyDescent="0.25">
      <c r="A55" s="146"/>
      <c r="B55" s="107" t="s">
        <v>78</v>
      </c>
      <c r="C55" s="103" t="s">
        <v>18</v>
      </c>
      <c r="D55" s="108" t="s">
        <v>73</v>
      </c>
      <c r="E55" s="105">
        <v>0.02</v>
      </c>
      <c r="F55" s="106"/>
      <c r="G55" s="20"/>
      <c r="H55" s="106"/>
      <c r="I55" s="106"/>
      <c r="J55" s="103"/>
      <c r="K55" s="103"/>
      <c r="L55" s="106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146"/>
      <c r="B56" s="95" t="s">
        <v>28</v>
      </c>
      <c r="C56" s="20" t="s">
        <v>22</v>
      </c>
      <c r="D56" s="20">
        <v>15.02</v>
      </c>
      <c r="E56" s="20">
        <f>E49*D56</f>
        <v>6.3234199999999996</v>
      </c>
      <c r="F56" s="20"/>
      <c r="G56" s="20"/>
      <c r="H56" s="20"/>
      <c r="I56" s="20"/>
      <c r="J56" s="20"/>
      <c r="K56" s="20"/>
      <c r="L56" s="20"/>
    </row>
    <row r="57" spans="1:22" x14ac:dyDescent="0.25">
      <c r="A57" s="146"/>
      <c r="B57" s="97" t="s">
        <v>27</v>
      </c>
      <c r="C57" s="21" t="s">
        <v>0</v>
      </c>
      <c r="D57" s="20">
        <v>2.78</v>
      </c>
      <c r="E57" s="98">
        <f>D57*E48</f>
        <v>0.41922399999999993</v>
      </c>
      <c r="F57" s="72"/>
      <c r="G57" s="20"/>
      <c r="H57" s="20"/>
      <c r="I57" s="20"/>
      <c r="J57" s="20"/>
      <c r="K57" s="96"/>
      <c r="L57" s="20"/>
    </row>
    <row r="58" spans="1:22" s="12" customFormat="1" ht="33.75" customHeight="1" x14ac:dyDescent="0.2">
      <c r="A58" s="146">
        <v>10</v>
      </c>
      <c r="B58" s="99" t="s">
        <v>57</v>
      </c>
      <c r="C58" s="111" t="s">
        <v>49</v>
      </c>
      <c r="D58" s="100"/>
      <c r="E58" s="100">
        <v>0.2</v>
      </c>
      <c r="F58" s="100"/>
      <c r="G58" s="100"/>
      <c r="H58" s="100"/>
      <c r="I58" s="100"/>
      <c r="J58" s="100"/>
      <c r="K58" s="100"/>
      <c r="L58" s="100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0" customFormat="1" ht="14.25" customHeight="1" x14ac:dyDescent="0.2">
      <c r="A59" s="146"/>
      <c r="B59" s="112" t="s">
        <v>42</v>
      </c>
      <c r="C59" s="113" t="s">
        <v>17</v>
      </c>
      <c r="D59" s="114">
        <v>68</v>
      </c>
      <c r="E59" s="105">
        <f>D59*E58</f>
        <v>13.600000000000001</v>
      </c>
      <c r="F59" s="115"/>
      <c r="G59" s="116"/>
      <c r="H59" s="115"/>
      <c r="I59" s="116"/>
      <c r="J59" s="117"/>
      <c r="K59" s="117"/>
      <c r="L59" s="115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0" customFormat="1" ht="14.25" customHeight="1" x14ac:dyDescent="0.2">
      <c r="A60" s="146"/>
      <c r="B60" s="112" t="s">
        <v>43</v>
      </c>
      <c r="C60" s="113" t="s">
        <v>0</v>
      </c>
      <c r="D60" s="118">
        <v>0.03</v>
      </c>
      <c r="E60" s="105">
        <f>D60*E58</f>
        <v>6.0000000000000001E-3</v>
      </c>
      <c r="F60" s="117"/>
      <c r="G60" s="117"/>
      <c r="H60" s="117"/>
      <c r="I60" s="117"/>
      <c r="J60" s="119"/>
      <c r="K60" s="115"/>
      <c r="L60" s="115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s="10" customFormat="1" ht="14.25" customHeight="1" x14ac:dyDescent="0.25">
      <c r="A61" s="146"/>
      <c r="B61" s="112" t="s">
        <v>50</v>
      </c>
      <c r="C61" s="113" t="s">
        <v>22</v>
      </c>
      <c r="D61" s="114">
        <v>27.3</v>
      </c>
      <c r="E61" s="105">
        <f>D61*E58</f>
        <v>5.4600000000000009</v>
      </c>
      <c r="F61" s="119"/>
      <c r="G61" s="20"/>
      <c r="H61" s="119"/>
      <c r="I61" s="115"/>
      <c r="J61" s="119"/>
      <c r="K61" s="115"/>
      <c r="L61" s="115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s="10" customFormat="1" ht="14.25" customHeight="1" x14ac:dyDescent="0.25">
      <c r="A62" s="146"/>
      <c r="B62" s="120" t="s">
        <v>47</v>
      </c>
      <c r="C62" s="113" t="s">
        <v>0</v>
      </c>
      <c r="D62" s="118">
        <v>0.19</v>
      </c>
      <c r="E62" s="105">
        <f>D62*E58</f>
        <v>3.8000000000000006E-2</v>
      </c>
      <c r="F62" s="115"/>
      <c r="G62" s="20"/>
      <c r="H62" s="115"/>
      <c r="I62" s="115"/>
      <c r="J62" s="119"/>
      <c r="K62" s="115"/>
      <c r="L62" s="115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25.5" x14ac:dyDescent="0.25">
      <c r="A63" s="147">
        <v>11</v>
      </c>
      <c r="B63" s="121" t="s">
        <v>56</v>
      </c>
      <c r="C63" s="122" t="s">
        <v>15</v>
      </c>
      <c r="D63" s="123"/>
      <c r="E63" s="124">
        <v>2</v>
      </c>
      <c r="F63" s="23"/>
      <c r="G63" s="125"/>
      <c r="H63" s="125"/>
      <c r="I63" s="23"/>
      <c r="J63" s="23"/>
      <c r="K63" s="23"/>
      <c r="L63" s="23"/>
    </row>
    <row r="64" spans="1:22" x14ac:dyDescent="0.25">
      <c r="A64" s="148"/>
      <c r="B64" s="126" t="s">
        <v>51</v>
      </c>
      <c r="C64" s="21" t="s">
        <v>17</v>
      </c>
      <c r="D64" s="20">
        <v>15</v>
      </c>
      <c r="E64" s="20">
        <f>D64*E63</f>
        <v>30</v>
      </c>
      <c r="F64" s="72"/>
      <c r="G64" s="125"/>
      <c r="H64" s="72"/>
      <c r="I64" s="20"/>
      <c r="J64" s="20"/>
      <c r="K64" s="20"/>
      <c r="L64" s="20"/>
    </row>
    <row r="65" spans="1:16" ht="25.5" x14ac:dyDescent="0.25">
      <c r="A65" s="148"/>
      <c r="B65" s="126" t="s">
        <v>52</v>
      </c>
      <c r="C65" s="21" t="s">
        <v>23</v>
      </c>
      <c r="D65" s="20">
        <v>2.16</v>
      </c>
      <c r="E65" s="20">
        <f>D65*E63</f>
        <v>4.32</v>
      </c>
      <c r="F65" s="72"/>
      <c r="G65" s="125"/>
      <c r="H65" s="125"/>
      <c r="I65" s="72"/>
      <c r="J65" s="72"/>
      <c r="K65" s="20"/>
      <c r="L65" s="20"/>
    </row>
    <row r="66" spans="1:16" x14ac:dyDescent="0.25">
      <c r="A66" s="148"/>
      <c r="B66" s="126" t="s">
        <v>53</v>
      </c>
      <c r="C66" s="19" t="s">
        <v>0</v>
      </c>
      <c r="D66" s="20">
        <v>1.02</v>
      </c>
      <c r="E66" s="72">
        <f>D66*E63</f>
        <v>2.04</v>
      </c>
      <c r="F66" s="23"/>
      <c r="G66" s="23"/>
      <c r="H66" s="23"/>
      <c r="I66" s="72"/>
      <c r="J66" s="20"/>
      <c r="K66" s="20"/>
      <c r="L66" s="20"/>
    </row>
    <row r="67" spans="1:16" x14ac:dyDescent="0.25">
      <c r="A67" s="148"/>
      <c r="B67" s="79" t="s">
        <v>54</v>
      </c>
      <c r="C67" s="21" t="s">
        <v>14</v>
      </c>
      <c r="D67" s="127">
        <v>1000</v>
      </c>
      <c r="E67" s="20">
        <v>200</v>
      </c>
      <c r="F67" s="72"/>
      <c r="G67" s="20"/>
      <c r="H67" s="20"/>
      <c r="I67" s="20"/>
      <c r="J67" s="20"/>
      <c r="K67" s="20"/>
      <c r="L67" s="20"/>
    </row>
    <row r="68" spans="1:16" ht="30.75" customHeight="1" x14ac:dyDescent="0.25">
      <c r="A68" s="149"/>
      <c r="B68" s="79" t="s">
        <v>67</v>
      </c>
      <c r="C68" s="21" t="s">
        <v>18</v>
      </c>
      <c r="D68" s="20">
        <v>1.55</v>
      </c>
      <c r="E68" s="20">
        <f>D68*E67</f>
        <v>310</v>
      </c>
      <c r="F68" s="72"/>
      <c r="G68" s="20"/>
      <c r="H68" s="20"/>
      <c r="I68" s="20"/>
      <c r="J68" s="20"/>
      <c r="K68" s="20"/>
      <c r="L68" s="20"/>
    </row>
    <row r="69" spans="1:16" x14ac:dyDescent="0.25">
      <c r="A69" s="28"/>
      <c r="B69" s="39" t="s">
        <v>7</v>
      </c>
      <c r="C69" s="40"/>
      <c r="D69" s="29"/>
      <c r="E69" s="29"/>
      <c r="F69" s="29"/>
      <c r="G69" s="43"/>
      <c r="H69" s="38"/>
      <c r="I69" s="38"/>
      <c r="J69" s="38"/>
      <c r="K69" s="38"/>
      <c r="L69" s="38"/>
      <c r="N69" s="58">
        <f>G69+I69+K69</f>
        <v>0</v>
      </c>
    </row>
    <row r="70" spans="1:16" x14ac:dyDescent="0.25">
      <c r="A70" s="28"/>
      <c r="B70" s="39" t="s">
        <v>60</v>
      </c>
      <c r="C70" s="41" t="s">
        <v>82</v>
      </c>
      <c r="D70" s="29"/>
      <c r="E70" s="29"/>
      <c r="F70" s="29"/>
      <c r="G70" s="43"/>
      <c r="H70" s="38"/>
      <c r="I70" s="38"/>
      <c r="J70" s="38"/>
      <c r="K70" s="38"/>
      <c r="L70" s="38"/>
    </row>
    <row r="71" spans="1:16" x14ac:dyDescent="0.25">
      <c r="A71" s="28"/>
      <c r="B71" s="39" t="s">
        <v>7</v>
      </c>
      <c r="C71" s="41"/>
      <c r="D71" s="29"/>
      <c r="E71" s="29"/>
      <c r="F71" s="29"/>
      <c r="G71" s="43"/>
      <c r="H71" s="38"/>
      <c r="I71" s="38"/>
      <c r="J71" s="38"/>
      <c r="K71" s="38"/>
      <c r="L71" s="38"/>
    </row>
    <row r="72" spans="1:16" x14ac:dyDescent="0.25">
      <c r="A72" s="30"/>
      <c r="B72" s="42" t="s">
        <v>12</v>
      </c>
      <c r="C72" s="41" t="s">
        <v>82</v>
      </c>
      <c r="D72" s="25"/>
      <c r="E72" s="25"/>
      <c r="F72" s="25"/>
      <c r="G72" s="38"/>
      <c r="H72" s="38"/>
      <c r="I72" s="38"/>
      <c r="J72" s="38"/>
      <c r="K72" s="38"/>
      <c r="L72" s="38"/>
    </row>
    <row r="73" spans="1:16" x14ac:dyDescent="0.25">
      <c r="A73" s="30"/>
      <c r="B73" s="42" t="s">
        <v>7</v>
      </c>
      <c r="C73" s="41"/>
      <c r="D73" s="25"/>
      <c r="E73" s="25"/>
      <c r="F73" s="25"/>
      <c r="G73" s="38"/>
      <c r="H73" s="38"/>
      <c r="I73" s="38"/>
      <c r="J73" s="38"/>
      <c r="K73" s="38"/>
      <c r="L73" s="38"/>
      <c r="N73" s="13">
        <f>L69+L72</f>
        <v>0</v>
      </c>
    </row>
    <row r="74" spans="1:16" x14ac:dyDescent="0.25">
      <c r="A74" s="30"/>
      <c r="B74" s="42" t="s">
        <v>13</v>
      </c>
      <c r="C74" s="41" t="s">
        <v>82</v>
      </c>
      <c r="D74" s="25"/>
      <c r="E74" s="25"/>
      <c r="F74" s="25"/>
      <c r="G74" s="38"/>
      <c r="H74" s="38"/>
      <c r="I74" s="38"/>
      <c r="J74" s="38"/>
      <c r="K74" s="38"/>
      <c r="L74" s="38"/>
    </row>
    <row r="75" spans="1:16" x14ac:dyDescent="0.25">
      <c r="A75" s="30"/>
      <c r="B75" s="42" t="s">
        <v>7</v>
      </c>
      <c r="C75" s="41"/>
      <c r="D75" s="25"/>
      <c r="E75" s="25"/>
      <c r="F75" s="25"/>
      <c r="G75" s="38"/>
      <c r="H75" s="38"/>
      <c r="I75" s="38"/>
      <c r="J75" s="38"/>
      <c r="K75" s="38"/>
      <c r="L75" s="38"/>
      <c r="O75" s="13"/>
      <c r="P75" s="36"/>
    </row>
    <row r="76" spans="1:16" s="51" customFormat="1" x14ac:dyDescent="0.25">
      <c r="A76" s="44"/>
      <c r="B76" s="53" t="s">
        <v>59</v>
      </c>
      <c r="C76" s="45">
        <v>0.02</v>
      </c>
      <c r="D76" s="46"/>
      <c r="E76" s="47"/>
      <c r="F76" s="47"/>
      <c r="G76" s="48"/>
      <c r="H76" s="48"/>
      <c r="I76" s="48"/>
      <c r="J76" s="48"/>
      <c r="K76" s="48"/>
      <c r="L76" s="49"/>
      <c r="M76" s="50"/>
      <c r="P76" s="52"/>
    </row>
    <row r="77" spans="1:16" s="51" customFormat="1" x14ac:dyDescent="0.25">
      <c r="A77" s="44"/>
      <c r="B77" s="53" t="s">
        <v>7</v>
      </c>
      <c r="C77" s="45"/>
      <c r="D77" s="46"/>
      <c r="E77" s="47"/>
      <c r="F77" s="47"/>
      <c r="G77" s="48"/>
      <c r="H77" s="48"/>
      <c r="I77" s="48"/>
      <c r="J77" s="48"/>
      <c r="K77" s="48"/>
      <c r="L77" s="49"/>
      <c r="M77" s="50"/>
      <c r="P77" s="52"/>
    </row>
    <row r="78" spans="1:16" s="51" customFormat="1" x14ac:dyDescent="0.25">
      <c r="A78" s="44"/>
      <c r="B78" s="53" t="s">
        <v>80</v>
      </c>
      <c r="C78" s="45">
        <v>0.03</v>
      </c>
      <c r="D78" s="46"/>
      <c r="E78" s="47"/>
      <c r="F78" s="47"/>
      <c r="G78" s="48"/>
      <c r="H78" s="48"/>
      <c r="I78" s="48"/>
      <c r="J78" s="48"/>
      <c r="K78" s="48"/>
      <c r="L78" s="49"/>
      <c r="M78" s="50"/>
      <c r="P78" s="52"/>
    </row>
    <row r="79" spans="1:16" s="51" customFormat="1" x14ac:dyDescent="0.25">
      <c r="A79" s="44"/>
      <c r="B79" s="53" t="s">
        <v>81</v>
      </c>
      <c r="C79" s="45"/>
      <c r="D79" s="46"/>
      <c r="E79" s="47"/>
      <c r="F79" s="47"/>
      <c r="G79" s="48"/>
      <c r="H79" s="48"/>
      <c r="I79" s="48"/>
      <c r="J79" s="48"/>
      <c r="K79" s="48"/>
      <c r="L79" s="49"/>
      <c r="M79" s="50"/>
      <c r="P79" s="52"/>
    </row>
    <row r="80" spans="1:16" s="51" customFormat="1" x14ac:dyDescent="0.25">
      <c r="A80" s="44"/>
      <c r="B80" s="53"/>
      <c r="C80" s="45"/>
      <c r="D80" s="46"/>
      <c r="E80" s="47"/>
      <c r="F80" s="47"/>
      <c r="G80" s="48"/>
      <c r="H80" s="48"/>
      <c r="I80" s="48"/>
      <c r="J80" s="48"/>
      <c r="K80" s="48"/>
      <c r="L80" s="49"/>
      <c r="M80" s="50"/>
      <c r="P80" s="52"/>
    </row>
    <row r="81" spans="1:12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2"/>
    </row>
    <row r="82" spans="1:12" x14ac:dyDescent="0.25">
      <c r="B82" s="32" t="s">
        <v>11</v>
      </c>
      <c r="C82" s="33"/>
      <c r="D82" s="145"/>
      <c r="E82" s="145"/>
    </row>
    <row r="83" spans="1:12" x14ac:dyDescent="0.25">
      <c r="B83" s="32"/>
      <c r="C83" s="33"/>
      <c r="D83" s="3"/>
      <c r="E83" s="3"/>
    </row>
  </sheetData>
  <protectedRanges>
    <protectedRange sqref="D32" name="Range1_1_1_2_2_3_1"/>
    <protectedRange sqref="D37:D39" name="Range1_1_1_2_2_1_2_1_1_1_2"/>
    <protectedRange sqref="D34 D40:D44 D18 D31 D36 D46:D68" name="Range1_1_1_2_2_1_1_1_2"/>
    <protectedRange sqref="D19:D22 D45 D24:D25" name="Range1_1_1_2_1_1"/>
    <protectedRange sqref="D23" name="Range1_1_1_2_2_1_2_1_1_2_2"/>
    <protectedRange sqref="D12" name="Range1_1_1_2_1_1_1_1_1_1_2"/>
    <protectedRange sqref="D13" name="Range1_1_1_2_1_1_2_1_1"/>
    <protectedRange sqref="D27:D30 D15:D17" name="Range1_1_1_2_4_1"/>
  </protectedRanges>
  <mergeCells count="24">
    <mergeCell ref="A7:A10"/>
    <mergeCell ref="A12:A13"/>
    <mergeCell ref="A19:A26"/>
    <mergeCell ref="A27:A30"/>
    <mergeCell ref="D82:E82"/>
    <mergeCell ref="A42:A48"/>
    <mergeCell ref="A49:A57"/>
    <mergeCell ref="A63:A68"/>
    <mergeCell ref="A15:A18"/>
    <mergeCell ref="A58:A62"/>
    <mergeCell ref="A33:A41"/>
    <mergeCell ref="B32:D32"/>
    <mergeCell ref="A1:L1"/>
    <mergeCell ref="A2:L2"/>
    <mergeCell ref="J3:K3"/>
    <mergeCell ref="A4:A5"/>
    <mergeCell ref="B4:B5"/>
    <mergeCell ref="C4:C5"/>
    <mergeCell ref="D4:E4"/>
    <mergeCell ref="F4:G4"/>
    <mergeCell ref="H4:I4"/>
    <mergeCell ref="A3:B3"/>
    <mergeCell ref="J4:K4"/>
    <mergeCell ref="L4:L5"/>
  </mergeCells>
  <pageMargins left="0.34375" right="0.27083333333333331" top="0.3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</vt:lpstr>
      <vt:lpstr>ხარჯთ!Print_Area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2020-08-20T06:11:27Z</dcterms:modified>
</cp:coreProperties>
</file>