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300"/>
  </bookViews>
  <sheets>
    <sheet name="Лист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4" i="1" l="1"/>
  <c r="F252" i="1"/>
  <c r="F250" i="1"/>
  <c r="F257" i="1" l="1"/>
  <c r="F223" i="1"/>
  <c r="F209" i="1"/>
  <c r="F159" i="1"/>
  <c r="F51" i="1"/>
  <c r="F55" i="1" s="1"/>
  <c r="F108" i="1"/>
  <c r="F126" i="1"/>
  <c r="F124" i="1"/>
  <c r="F122" i="1"/>
  <c r="F120" i="1"/>
  <c r="F118" i="1"/>
  <c r="F130" i="1"/>
  <c r="F45" i="1"/>
  <c r="F197" i="1" s="1"/>
  <c r="F29" i="1"/>
  <c r="F27" i="1"/>
  <c r="F25" i="1"/>
  <c r="F23" i="1"/>
  <c r="F19" i="1"/>
  <c r="F17" i="1"/>
  <c r="F15" i="1"/>
  <c r="F110" i="1" l="1"/>
  <c r="F128" i="1"/>
  <c r="F114" i="1"/>
  <c r="F112" i="1"/>
  <c r="F53" i="1"/>
  <c r="F160" i="1" l="1"/>
  <c r="F172" i="1" l="1"/>
  <c r="F164" i="1"/>
  <c r="F170" i="1"/>
  <c r="F162" i="1"/>
  <c r="F168" i="1"/>
  <c r="F83" i="1" l="1"/>
  <c r="F105" i="1" s="1"/>
  <c r="F101" i="1"/>
  <c r="F99" i="1"/>
  <c r="F97" i="1"/>
  <c r="F95" i="1"/>
  <c r="F93" i="1"/>
  <c r="F89" i="1" l="1"/>
  <c r="F103" i="1"/>
  <c r="F85" i="1"/>
  <c r="F87" i="1"/>
  <c r="F33" i="1" l="1"/>
  <c r="F35" i="1"/>
  <c r="F37" i="1"/>
  <c r="F174" i="1" l="1"/>
  <c r="F175" i="1" l="1"/>
  <c r="F189" i="1"/>
  <c r="F191" i="1" l="1"/>
  <c r="F193" i="1"/>
  <c r="F195" i="1"/>
  <c r="F179" i="1"/>
  <c r="F183" i="1"/>
  <c r="F187" i="1"/>
  <c r="F177" i="1"/>
  <c r="F185" i="1"/>
  <c r="F157" i="1" l="1"/>
  <c r="F155" i="1"/>
  <c r="F153" i="1"/>
  <c r="F151" i="1"/>
  <c r="F149" i="1"/>
  <c r="F147" i="1"/>
  <c r="F145" i="1"/>
  <c r="F143" i="1"/>
  <c r="F133" i="1"/>
  <c r="F139" i="1" s="1"/>
  <c r="F135" i="1" l="1"/>
  <c r="F137" i="1"/>
  <c r="F265" i="1" l="1"/>
  <c r="F233" i="1"/>
  <c r="F227" i="1"/>
  <c r="F225" i="1"/>
  <c r="F213" i="1"/>
  <c r="F205" i="1"/>
  <c r="F76" i="1"/>
  <c r="F74" i="1"/>
  <c r="F72" i="1"/>
  <c r="F70" i="1"/>
  <c r="F68" i="1"/>
  <c r="F58" i="1"/>
  <c r="F80" i="1" s="1"/>
  <c r="F239" i="1" l="1"/>
  <c r="F237" i="1"/>
  <c r="F267" i="1"/>
  <c r="F271" i="1"/>
  <c r="F263" i="1"/>
  <c r="F259" i="1"/>
  <c r="F261" i="1"/>
  <c r="F235" i="1"/>
  <c r="F211" i="1"/>
  <c r="F199" i="1"/>
  <c r="F201" i="1"/>
  <c r="F207" i="1"/>
  <c r="F60" i="1"/>
  <c r="F78" i="1"/>
  <c r="F64" i="1"/>
  <c r="F62" i="1"/>
  <c r="F47" i="1" l="1"/>
  <c r="F244" i="1"/>
  <c r="F248" i="1"/>
  <c r="F277" i="1" l="1"/>
  <c r="F275" i="1"/>
  <c r="F273" i="1"/>
  <c r="F49" i="1"/>
  <c r="L6" i="1" l="1"/>
</calcChain>
</file>

<file path=xl/sharedStrings.xml><?xml version="1.0" encoding="utf-8"?>
<sst xmlns="http://schemas.openxmlformats.org/spreadsheetml/2006/main" count="502" uniqueCount="206">
  <si>
    <t>სამუშაოს დასახელება</t>
  </si>
  <si>
    <t>განზ. ერთ.</t>
  </si>
  <si>
    <t>ნორმა ერთ-ზე</t>
  </si>
  <si>
    <t>რაოდე-ნობა</t>
  </si>
  <si>
    <t>მასალები</t>
  </si>
  <si>
    <t>ჯამი</t>
  </si>
  <si>
    <t>სულ</t>
  </si>
  <si>
    <t>ხელფასი</t>
  </si>
  <si>
    <t>მანქ. მექ-ზმები</t>
  </si>
  <si>
    <t>№</t>
  </si>
  <si>
    <t>საფუძველი</t>
  </si>
  <si>
    <t>სახარჯთაღრიცხვო ღირებულება:</t>
  </si>
  <si>
    <t>(ლარი)</t>
  </si>
  <si>
    <t>ერთ. ფასი</t>
  </si>
  <si>
    <t>შრომის დანახარჯი</t>
  </si>
  <si>
    <t>კაც/სთ.</t>
  </si>
  <si>
    <t>Затраты труда</t>
  </si>
  <si>
    <t>მატერიალური რესურსები</t>
  </si>
  <si>
    <t>Материальные ресурсы</t>
  </si>
  <si>
    <t>ზედნადები ხარჯები</t>
  </si>
  <si>
    <t>გეგმიური დაგროვება</t>
  </si>
  <si>
    <t>სხვა მასალები</t>
  </si>
  <si>
    <t>ლარი</t>
  </si>
  <si>
    <t>Прочие материалы</t>
  </si>
  <si>
    <t>სხვა მანქანები</t>
  </si>
  <si>
    <t>Прочие машины</t>
  </si>
  <si>
    <t>-</t>
  </si>
  <si>
    <t>სულ თავი I</t>
  </si>
  <si>
    <t>მან/სთ.</t>
  </si>
  <si>
    <t>გრძ.მ</t>
  </si>
  <si>
    <t>ცალი</t>
  </si>
  <si>
    <t>სატრანსპორტო ხარჯები მასალაზე</t>
  </si>
  <si>
    <t>ზედნადები ხარჯები მონტაჟზე</t>
  </si>
  <si>
    <t>Автомобили бортовые, грузоподъемность до 5 т</t>
  </si>
  <si>
    <t>საბაზრო</t>
  </si>
  <si>
    <t>Бурильно-крановые машины</t>
  </si>
  <si>
    <t>საბურღი მანქანა</t>
  </si>
  <si>
    <t>ტ.</t>
  </si>
  <si>
    <t>26 მ ტელესკოპური კოშკურა</t>
  </si>
  <si>
    <t>Телескопическая вышка 26 м</t>
  </si>
  <si>
    <t>ავტომობილი ბორთიანი 5 ტ.</t>
  </si>
  <si>
    <t>ამწე საავტომობილო სვლაზე 16 ტ.</t>
  </si>
  <si>
    <t>Краны на автомобильном ходу 16 т</t>
  </si>
  <si>
    <t>СНиП IV.2.82.4 (9-4-10)</t>
  </si>
  <si>
    <t>მ²</t>
  </si>
  <si>
    <t>შედუღები ელექტროდი d=4 მმ</t>
  </si>
  <si>
    <t>Электрод сварочный d=4 мм</t>
  </si>
  <si>
    <t>კგ</t>
  </si>
  <si>
    <t>1.10.14</t>
  </si>
  <si>
    <t>მ³</t>
  </si>
  <si>
    <t>СНиП IV.2.82.4 (15-164-7)</t>
  </si>
  <si>
    <t>4.2.104</t>
  </si>
  <si>
    <t>ლითონის ზედაპირების გრუნტი</t>
  </si>
  <si>
    <t>Грунтовка для металлических поверхностей</t>
  </si>
  <si>
    <t>4.2.34</t>
  </si>
  <si>
    <t>Антикорозийная эмальная краска</t>
  </si>
  <si>
    <t>ანტიკოროზიული ემალის ზაღებავი</t>
  </si>
  <si>
    <t>Заполнение ям бетоном B-15 (M-200)</t>
  </si>
  <si>
    <t>B-15 (M-200) ბეტონით ორმოების შევსება</t>
  </si>
  <si>
    <t>СНиП IV.2.82.4 (33-254-1)</t>
  </si>
  <si>
    <t>Вибратор</t>
  </si>
  <si>
    <t>ვიბრატორი</t>
  </si>
  <si>
    <t>Бетон B-15 (M-200)</t>
  </si>
  <si>
    <t>B-15 (M-200) ბეტონი</t>
  </si>
  <si>
    <t>Транспортировка гравия на расстояние 25 км</t>
  </si>
  <si>
    <t>ღორღის ტრანსპორტირება 25 კმ მანძილზე</t>
  </si>
  <si>
    <t>СНиП IV.2.82.4 (33-251-6)</t>
  </si>
  <si>
    <t>1.10.16</t>
  </si>
  <si>
    <t>სულ თავი II</t>
  </si>
  <si>
    <t>კომპ.</t>
  </si>
  <si>
    <t>ГЭСН                28-03-013-01</t>
  </si>
  <si>
    <t>თვითმზიდი სისტემისათვის СИП  ანკერული დამჭერები PA25</t>
  </si>
  <si>
    <t>Анкерный зажим типа PA25 для самонесущих систем СИП</t>
  </si>
  <si>
    <t>СНиП IV.2.82.4 (21-7-1)</t>
  </si>
  <si>
    <t>СНиП IV.2.82.4 (33-124-1)</t>
  </si>
  <si>
    <t>Экскаваторы одноковшовые дизельные на
гусеничном ходу 0,25 м³</t>
  </si>
  <si>
    <t>ექსკავატორი ერთციცხვიანი 0,25 მ³</t>
  </si>
  <si>
    <t>Приспособления для заглубления электродов</t>
  </si>
  <si>
    <t>ხიმინჯის აგრეგატი</t>
  </si>
  <si>
    <t>Агрегаты сварочные передвижные с бензиновым двигателем</t>
  </si>
  <si>
    <t>შედუღების აგრეგატი გადასატანი ბენზინის ძრავაზე</t>
  </si>
  <si>
    <t>დამიწების კონტური ფოლადის ზოლავნით 50x4 მმ</t>
  </si>
  <si>
    <t>1.6.62</t>
  </si>
  <si>
    <t>Контур заземления из стальной полосы 50x4 мм</t>
  </si>
  <si>
    <t>ჭანჭიკი ქანჩით M8</t>
  </si>
  <si>
    <t>Болт и гайка M8</t>
  </si>
  <si>
    <t>СНиП IV.2.82.4 (1-50-2)</t>
  </si>
  <si>
    <t>13-1912</t>
  </si>
  <si>
    <t>13-0471</t>
  </si>
  <si>
    <t>13-1413</t>
  </si>
  <si>
    <t>13-1904</t>
  </si>
  <si>
    <t>13-0916</t>
  </si>
  <si>
    <t>13-1701</t>
  </si>
  <si>
    <t>13-0701</t>
  </si>
  <si>
    <t>დღგ</t>
  </si>
  <si>
    <t>დამიწების ღეროები ფოლადის კუთხოვანებით 40x40x4 მმ (2 ც. L=1,0 მ)</t>
  </si>
  <si>
    <t>Стержень заземления из стального уголка, размерами: 40x40x4 мм (2 шт. L=1,0 м)</t>
  </si>
  <si>
    <t>თავი I. დემონტაჟის სამუშაოები</t>
  </si>
  <si>
    <t>ГЭСНм          08-02-369-02</t>
  </si>
  <si>
    <t>1904</t>
  </si>
  <si>
    <t>თავი II. სამშენებლო სამუშაოები</t>
  </si>
  <si>
    <t>ლითონის მილი d=42x3 მმ</t>
  </si>
  <si>
    <t>Металлическая труба d=42x3 мм</t>
  </si>
  <si>
    <t>2.1.21</t>
  </si>
  <si>
    <t>1.1.13</t>
  </si>
  <si>
    <t>4.1.336</t>
  </si>
  <si>
    <t>თავი III. ელ. სამონტაჟო სამუშაოები</t>
  </si>
  <si>
    <t>სულ თავი III</t>
  </si>
  <si>
    <t>სულ თავი I-III</t>
  </si>
  <si>
    <t>3.2 (ავტომატიზაციის სისტემა)</t>
  </si>
  <si>
    <t>3.3 (ანძების დამიწების სამუშაოები)</t>
  </si>
  <si>
    <t>Автоматы (100 A)</t>
  </si>
  <si>
    <t>ავტომატები (100 A)</t>
  </si>
  <si>
    <t>ლითონის ყუთის და აქსესუარების დამონტაჟება გარე განათების ავტომატიზაციის სისტემის დასაყენებლად</t>
  </si>
  <si>
    <t>Монтаж металлического ящика и аксессуаров для установки системы автоматизации наружного освещения</t>
  </si>
  <si>
    <t>რკინის კარადა,ზომით: 600x400x200 მმ</t>
  </si>
  <si>
    <t>Металлический ящик размерами: 600x400x200 мм</t>
  </si>
  <si>
    <t>8.14.317</t>
  </si>
  <si>
    <t>Магнитный пускатель 100 А</t>
  </si>
  <si>
    <t>ელ.მაგნიტური გამშვები 100 А</t>
  </si>
  <si>
    <t>1.4.47</t>
  </si>
  <si>
    <t>დმანისის მუნიციპალიტეტის სოფლებში და ქ.დმანისში გარე განათების მოწყობის
 საპროექტო სახარჯთაღრიცხვო დოკუმენტაცია</t>
  </si>
  <si>
    <t>ლითონის მილი d=114x3 მმ</t>
  </si>
  <si>
    <t>Металлическая труба d=114x3 мм</t>
  </si>
  <si>
    <t>d=114 მმ ლითონის მილის ფოლადის სფერული დამხშობი</t>
  </si>
  <si>
    <t>Сверическая металлическая заглушка для металлической трубы d=114 мм</t>
  </si>
  <si>
    <t>არმატურა d=14 მმ</t>
  </si>
  <si>
    <t>Арматура d=14 мм</t>
  </si>
  <si>
    <t>გლინულა (კატანკა) d=8 მმ</t>
  </si>
  <si>
    <t>Арматура (катанка) d=8 мм</t>
  </si>
  <si>
    <r>
      <rPr>
        <b/>
        <sz val="11"/>
        <color theme="1"/>
        <rFont val="Sylfaen"/>
        <family val="1"/>
        <charset val="204"/>
      </rPr>
      <t>A ტიპი</t>
    </r>
    <r>
      <rPr>
        <sz val="11"/>
        <color theme="1"/>
        <rFont val="Sylfaen"/>
        <family val="1"/>
        <charset val="204"/>
      </rPr>
      <t>-ს გარე განათების ლითინის ანძის დამზადება (იხ. ნახაზი)</t>
    </r>
  </si>
  <si>
    <r>
      <t xml:space="preserve">Изготовление металлической опоры наружного освещения </t>
    </r>
    <r>
      <rPr>
        <b/>
        <sz val="11"/>
        <color rgb="FFFF0000"/>
        <rFont val="Sylfaen"/>
        <family val="1"/>
        <charset val="204"/>
      </rPr>
      <t>тип A</t>
    </r>
    <r>
      <rPr>
        <sz val="11"/>
        <color rgb="FFFF0000"/>
        <rFont val="Sylfaen"/>
        <family val="1"/>
        <charset val="204"/>
      </rPr>
      <t xml:space="preserve"> (см. чертёж)</t>
    </r>
  </si>
  <si>
    <t>2.1.58</t>
  </si>
  <si>
    <t>1.1.4</t>
  </si>
  <si>
    <t>ანძის მონტაჟი საძირკველზე</t>
  </si>
  <si>
    <t>Монтаж опоры в фундамент</t>
  </si>
  <si>
    <t>3.1 (სადენი, სანათი, არმატურა)</t>
  </si>
  <si>
    <t>Монтаж СИП кабеля, LED светильников и арматуры</t>
  </si>
  <si>
    <t>LED სანათების მონტაჟი 50 W; 4200 K; ≥4500 lm; 85-265 V; 50-60 Hz</t>
  </si>
  <si>
    <r>
      <t xml:space="preserve">Монтаж LED светильников 50 W; 4200 K; </t>
    </r>
    <r>
      <rPr>
        <sz val="11"/>
        <color rgb="FFFF0000"/>
        <rFont val="Calibri"/>
        <family val="2"/>
        <charset val="204"/>
      </rPr>
      <t>≥</t>
    </r>
    <r>
      <rPr>
        <sz val="11"/>
        <color rgb="FFFF0000"/>
        <rFont val="Sylfaen"/>
        <family val="1"/>
        <charset val="204"/>
      </rPr>
      <t>4500 lm; 85-265 V; 50-60 Hz</t>
    </r>
  </si>
  <si>
    <t>СИП სადენისათვის გასახვრეტი მომჭერები</t>
  </si>
  <si>
    <t>Прокалывающий зажим для кабеля СИП</t>
  </si>
  <si>
    <t>(3x1,5 მმ²) ზომის სპილენძის სადენი NYM</t>
  </si>
  <si>
    <t>Медный кабель NYM (3x1,5 მმ²)</t>
  </si>
  <si>
    <t>8.60</t>
  </si>
  <si>
    <t>Сенсорное фотореле</t>
  </si>
  <si>
    <t xml:space="preserve">განათების ფოტორელე სენსორით  </t>
  </si>
  <si>
    <t>СИП სადენის, LED სანათების და არმატურის მონტაჟი</t>
  </si>
  <si>
    <t>h=1,20 მ ორმოების ამოღება ანძების დაყენების ადგილებში ორმო-ამომთხრელი მანქანით</t>
  </si>
  <si>
    <t>Бурение ям глубиной 1,20 м бурильно-крановыми машинами на автомобиле</t>
  </si>
  <si>
    <t>გარე განათების კონსოლური კრონშტეინების ნაწილობრივი დემონტაჟი და დასაწყოება</t>
  </si>
  <si>
    <t xml:space="preserve">Частичный демонтаж и складирование существующих кронштейнов наружного освещения </t>
  </si>
  <si>
    <t>ГЭСНм              38-01-006-08</t>
  </si>
  <si>
    <r>
      <rPr>
        <b/>
        <sz val="11"/>
        <color theme="1"/>
        <rFont val="Sylfaen"/>
        <family val="1"/>
        <charset val="204"/>
      </rPr>
      <t>D ტიპი</t>
    </r>
    <r>
      <rPr>
        <sz val="11"/>
        <color theme="1"/>
        <rFont val="Sylfaen"/>
        <family val="1"/>
        <charset val="204"/>
      </rPr>
      <t>-ს გარე განათების კონსოლური ტიპის კრონშტეინის დამზადება (იხ. ნახაზი)</t>
    </r>
  </si>
  <si>
    <r>
      <t xml:space="preserve">Изготовление кронштейна консольного типа для наружного освещения </t>
    </r>
    <r>
      <rPr>
        <b/>
        <sz val="11"/>
        <color rgb="FFFF0000"/>
        <rFont val="Sylfaen"/>
        <family val="1"/>
        <charset val="204"/>
      </rPr>
      <t>тип D</t>
    </r>
    <r>
      <rPr>
        <sz val="11"/>
        <color rgb="FFFF0000"/>
        <rFont val="Sylfaen"/>
        <family val="1"/>
        <charset val="204"/>
      </rPr>
      <t xml:space="preserve"> (см. чертёж)</t>
    </r>
  </si>
  <si>
    <t>თავი 13 პოზ. 342</t>
  </si>
  <si>
    <t>ავტომობილი ბორტიანი 8 ტ.</t>
  </si>
  <si>
    <t>Автомобили бортовые, грузоподъемность до 8 т</t>
  </si>
  <si>
    <t>13-0704</t>
  </si>
  <si>
    <t xml:space="preserve">შედუღების აპარატი ხელის </t>
  </si>
  <si>
    <t>Сварочный аппарат ручной</t>
  </si>
  <si>
    <t>კუთხოვანა 35x35x3 მმ</t>
  </si>
  <si>
    <t>Уголок 35x35x3 мм</t>
  </si>
  <si>
    <t>ლითონის წნელი d=12 მმ</t>
  </si>
  <si>
    <t>Стальной прут d=12 мм</t>
  </si>
  <si>
    <t>ქანჩი M12</t>
  </si>
  <si>
    <t>Гайка M12</t>
  </si>
  <si>
    <t>1.10.21</t>
  </si>
  <si>
    <t>საყელური M12</t>
  </si>
  <si>
    <t>Шайба M12</t>
  </si>
  <si>
    <t>1.4.44</t>
  </si>
  <si>
    <t>1.1.45</t>
  </si>
  <si>
    <t>კონსოლური ტიპის კრონშტეინის მომზადება და შეღებვა ანტიკოროზიული ემალის ზაღებავით ორ ფენად</t>
  </si>
  <si>
    <t>Подготовка и покраска кронштейна консольного типа антикорозийной эмальной краской в два слоя</t>
  </si>
  <si>
    <t>ГЭСНм                08-03-595-02</t>
  </si>
  <si>
    <t xml:space="preserve">კონსოლური კრონშტეინების მიმაგრება არსებულ ელექტრო ბოძებზე </t>
  </si>
  <si>
    <t>Крепление кронштейнов наружного освещения к существующим электрическим столбам</t>
  </si>
  <si>
    <t>თავი 13 პოზ. 341</t>
  </si>
  <si>
    <t>პრ.</t>
  </si>
  <si>
    <t>Устройство контура заземления опор наружного освещения</t>
  </si>
  <si>
    <t>გარე განათების ანძების დამიწების კონტურის მოწყობა</t>
  </si>
  <si>
    <r>
      <rPr>
        <b/>
        <sz val="11"/>
        <color theme="1"/>
        <rFont val="Sylfaen"/>
        <family val="1"/>
        <charset val="204"/>
      </rPr>
      <t>B ტიპი</t>
    </r>
    <r>
      <rPr>
        <sz val="11"/>
        <color theme="1"/>
        <rFont val="Sylfaen"/>
        <family val="1"/>
        <charset val="204"/>
      </rPr>
      <t>-ს გარე განათების ლითინის ანძის დამზადება (იხ. ნახაზი)</t>
    </r>
  </si>
  <si>
    <r>
      <t xml:space="preserve">Изготовление металлической опоры наружного освещения </t>
    </r>
    <r>
      <rPr>
        <b/>
        <sz val="11"/>
        <color rgb="FFFF0000"/>
        <rFont val="Sylfaen"/>
        <family val="1"/>
        <charset val="204"/>
      </rPr>
      <t>тип B</t>
    </r>
    <r>
      <rPr>
        <sz val="11"/>
        <color rgb="FFFF0000"/>
        <rFont val="Sylfaen"/>
        <family val="1"/>
        <charset val="204"/>
      </rPr>
      <t xml:space="preserve"> (см. чертёж)</t>
    </r>
  </si>
  <si>
    <t>არსებული ანძების სანათების და სადენის, კონსოლური კრონშტეინების  სანათების და სადენის დემონტაჟი და დასაწყოება</t>
  </si>
  <si>
    <t>Демонтаж и складирование светильников и кабеля существующих опор, светильников и кабеля консольных кронштейнов</t>
  </si>
  <si>
    <t>ГЭСН             33-04-042-04</t>
  </si>
  <si>
    <t>არსებული ძველი გარე განათების ანძების დემონტაჟი და დასაწყოება</t>
  </si>
  <si>
    <t>Демонтаж и складирование старых существующих опор наружного освещения</t>
  </si>
  <si>
    <t>0470</t>
  </si>
  <si>
    <t>ამწე საავტომობილო სვლაზე 10 ტ.</t>
  </si>
  <si>
    <t>Краны на автомобильном ходу 10 т</t>
  </si>
  <si>
    <t>13.341</t>
  </si>
  <si>
    <t>h=1,50 მ ორმოების ამოღება ანძების დაყენების ადგილებში ორმო-ამომთხრელი მანქანით</t>
  </si>
  <si>
    <t>Бурение ям глубиной 1,50 м бурильно-крановыми машинами на автомобиле</t>
  </si>
  <si>
    <r>
      <rPr>
        <b/>
        <sz val="11"/>
        <color theme="1"/>
        <rFont val="Sylfaen"/>
        <family val="1"/>
        <charset val="204"/>
      </rPr>
      <t>C ტიპი</t>
    </r>
    <r>
      <rPr>
        <sz val="11"/>
        <color theme="1"/>
        <rFont val="Sylfaen"/>
        <family val="1"/>
        <charset val="204"/>
      </rPr>
      <t>-ს გარე განათების ლითინის ანძის დამზადება (იხ. ნახაზი)</t>
    </r>
  </si>
  <si>
    <r>
      <t xml:space="preserve">Изготовление металлической опоры наружного освещения </t>
    </r>
    <r>
      <rPr>
        <b/>
        <sz val="11"/>
        <color rgb="FFFF0000"/>
        <rFont val="Sylfaen"/>
        <family val="1"/>
        <charset val="204"/>
      </rPr>
      <t>тип C</t>
    </r>
    <r>
      <rPr>
        <sz val="11"/>
        <color rgb="FFFF0000"/>
        <rFont val="Sylfaen"/>
        <family val="1"/>
        <charset val="204"/>
      </rPr>
      <t xml:space="preserve"> (см. чертёж)</t>
    </r>
  </si>
  <si>
    <t>ლითონის გარე განათების ანძების მომზადება და შეღებვა ანტიკოროზიული ემალის საღებავით ორ ფენად</t>
  </si>
  <si>
    <t>Подготовка и покраска металлических опор наружного освещения антикорозийной эмальной краской в два слоя</t>
  </si>
  <si>
    <t>გაუთვალისწინებელი ხარჯები</t>
  </si>
  <si>
    <t>8.2.109</t>
  </si>
  <si>
    <t>СИП ალუმინის სადენი 2x16 მმ²</t>
  </si>
  <si>
    <t>Алюминиевый кабель СИП 2x16 მმ²</t>
  </si>
  <si>
    <t>ხ ა რ ჯ თ ა ღ რ ი ც ხ ვ ა № 2.1.3</t>
  </si>
  <si>
    <t>%</t>
  </si>
  <si>
    <t>ქ. დმანისის შიდა ქუჩები (თავი III)( არ უნდა აღემატებოდეს 64 779 ლარს)</t>
  </si>
  <si>
    <t xml:space="preserve">პრეტენდენტი ვალდებულია განაფასოს ყველა განსაფასებელი ველი მაგალითად: იმ შემთხვევაში თუ პრეტენდენტი საქონლის ტრანსპორტირებაში  ან და მონტაჟისათვის საჭირო მანქანა მექანიზმებში არ იხდის თანხას, მაშინ შესაბამის  ველში „ერთეულის ფასი“ მითითებული უნდა იყოს ციფრი  „0“,  წინააღმდეგ შემთხვევაში შეუვსებლად დატოვებული  ველები ითვლება განუფასებლად.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</si>
</sst>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
  </numFmts>
  <fonts count="15" x14ac:knownFonts="1">
    <font>
      <sz val="11"/>
      <color theme="1"/>
      <name val="Calibri"/>
      <family val="2"/>
      <scheme val="minor"/>
    </font>
    <font>
      <sz val="11"/>
      <color theme="1"/>
      <name val="Sylfaen"/>
      <family val="1"/>
      <charset val="204"/>
    </font>
    <font>
      <b/>
      <sz val="11"/>
      <color theme="1"/>
      <name val="Sylfaen"/>
      <family val="1"/>
      <charset val="204"/>
    </font>
    <font>
      <b/>
      <sz val="14"/>
      <color theme="1"/>
      <name val="Sylfaen"/>
      <family val="1"/>
      <charset val="204"/>
    </font>
    <font>
      <sz val="14"/>
      <color theme="1"/>
      <name val="Sylfaen"/>
      <family val="1"/>
      <charset val="204"/>
    </font>
    <font>
      <sz val="11"/>
      <color rgb="FFFF0000"/>
      <name val="Sylfaen"/>
      <family val="1"/>
      <charset val="204"/>
    </font>
    <font>
      <b/>
      <sz val="12"/>
      <color theme="1"/>
      <name val="Sylfaen"/>
      <family val="1"/>
      <charset val="204"/>
    </font>
    <font>
      <sz val="10"/>
      <name val="Sylfaen"/>
      <family val="1"/>
      <charset val="204"/>
    </font>
    <font>
      <sz val="10"/>
      <color theme="1"/>
      <name val="Sylfaen"/>
      <family val="1"/>
      <charset val="204"/>
    </font>
    <font>
      <sz val="12"/>
      <color theme="1"/>
      <name val="Sylfaen"/>
      <family val="1"/>
      <charset val="204"/>
    </font>
    <font>
      <b/>
      <sz val="11"/>
      <name val="Sylfaen"/>
      <family val="1"/>
      <charset val="204"/>
    </font>
    <font>
      <u/>
      <sz val="12"/>
      <color theme="1"/>
      <name val="Sylfaen"/>
      <family val="1"/>
      <charset val="204"/>
    </font>
    <font>
      <sz val="11"/>
      <color rgb="FFFF0000"/>
      <name val="Calibri"/>
      <family val="2"/>
      <charset val="204"/>
    </font>
    <font>
      <i/>
      <u/>
      <sz val="12"/>
      <color theme="1"/>
      <name val="Sylfaen"/>
      <family val="1"/>
      <charset val="204"/>
    </font>
    <font>
      <b/>
      <sz val="11"/>
      <color rgb="FFFF0000"/>
      <name val="Sylfaen"/>
      <family val="1"/>
      <charset val="204"/>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47">
    <xf numFmtId="0" fontId="0" fillId="0" borderId="0" xfId="0"/>
    <xf numFmtId="0" fontId="1" fillId="0" borderId="0" xfId="0" applyFont="1" applyAlignment="1">
      <alignment horizontal="center" vertical="center"/>
    </xf>
    <xf numFmtId="0" fontId="1" fillId="0" borderId="0" xfId="0" applyFont="1" applyAlignment="1">
      <alignment horizontal="right" vertical="center"/>
    </xf>
    <xf numFmtId="0" fontId="4" fillId="0" borderId="0" xfId="0" applyFont="1" applyAlignment="1">
      <alignment horizontal="center" vertical="center"/>
    </xf>
    <xf numFmtId="0" fontId="1" fillId="0" borderId="0" xfId="0" applyFont="1" applyAlignment="1">
      <alignment horizontal="center" vertical="center" wrapText="1"/>
    </xf>
    <xf numFmtId="0" fontId="1" fillId="0" borderId="2" xfId="0" applyFont="1" applyBorder="1" applyAlignment="1">
      <alignment horizontal="left" vertical="center" wrapText="1"/>
    </xf>
    <xf numFmtId="0" fontId="5" fillId="0" borderId="3" xfId="0" applyFont="1" applyBorder="1" applyAlignment="1">
      <alignment horizontal="left" vertical="center" wrapText="1"/>
    </xf>
    <xf numFmtId="2" fontId="1" fillId="0" borderId="0" xfId="0" applyNumberFormat="1" applyFont="1" applyAlignment="1">
      <alignment horizontal="center" vertical="center"/>
    </xf>
    <xf numFmtId="0" fontId="1" fillId="0" borderId="1" xfId="0" applyFont="1" applyBorder="1" applyAlignment="1">
      <alignment horizontal="right" vertical="center"/>
    </xf>
    <xf numFmtId="0" fontId="2" fillId="0" borderId="1" xfId="0" applyFont="1" applyBorder="1" applyAlignment="1">
      <alignment horizontal="right" vertical="center"/>
    </xf>
    <xf numFmtId="2" fontId="2" fillId="0" borderId="1" xfId="0" applyNumberFormat="1" applyFont="1" applyBorder="1" applyAlignment="1">
      <alignment horizontal="center" vertical="center"/>
    </xf>
    <xf numFmtId="0" fontId="2" fillId="0" borderId="1" xfId="0" applyFont="1" applyBorder="1" applyAlignment="1">
      <alignment horizontal="left" vertical="center"/>
    </xf>
    <xf numFmtId="9" fontId="2" fillId="0" borderId="1" xfId="0" applyNumberFormat="1" applyFont="1" applyBorder="1" applyAlignment="1">
      <alignment horizontal="center" vertical="center"/>
    </xf>
    <xf numFmtId="1" fontId="6" fillId="0" borderId="1" xfId="0" applyNumberFormat="1" applyFont="1" applyBorder="1" applyAlignment="1">
      <alignment horizontal="center" vertical="center"/>
    </xf>
    <xf numFmtId="0" fontId="8" fillId="0" borderId="0" xfId="0" applyFont="1" applyAlignment="1">
      <alignment horizontal="center" vertical="center" wrapText="1"/>
    </xf>
    <xf numFmtId="2" fontId="8" fillId="0" borderId="0" xfId="0" applyNumberFormat="1" applyFont="1" applyAlignment="1">
      <alignment horizontal="center" vertical="center" wrapText="1"/>
    </xf>
    <xf numFmtId="164" fontId="8" fillId="0" borderId="0" xfId="0" applyNumberFormat="1" applyFont="1" applyAlignment="1">
      <alignment horizontal="center" vertical="center" wrapText="1"/>
    </xf>
    <xf numFmtId="1" fontId="2" fillId="0" borderId="0" xfId="0" applyNumberFormat="1"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xf>
    <xf numFmtId="0" fontId="10" fillId="0" borderId="3" xfId="0" applyFont="1" applyBorder="1" applyAlignment="1">
      <alignment horizontal="left" vertical="center" wrapText="1"/>
    </xf>
    <xf numFmtId="2" fontId="1" fillId="0" borderId="0" xfId="0" applyNumberFormat="1" applyFont="1" applyAlignment="1">
      <alignment horizontal="center" vertical="center" wrapText="1"/>
    </xf>
    <xf numFmtId="2" fontId="6"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0" fontId="1" fillId="0" borderId="7" xfId="0" applyFont="1" applyBorder="1" applyAlignment="1">
      <alignment horizontal="center" vertical="center" wrapText="1"/>
    </xf>
    <xf numFmtId="49" fontId="1" fillId="0" borderId="0" xfId="0" applyNumberFormat="1" applyFont="1" applyAlignment="1">
      <alignment horizontal="center" vertical="center"/>
    </xf>
    <xf numFmtId="49" fontId="8" fillId="0" borderId="0" xfId="0" applyNumberFormat="1" applyFont="1" applyAlignment="1">
      <alignment horizontal="center" vertical="center" wrapText="1"/>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3" borderId="2"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7"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7" xfId="0" applyFont="1" applyFill="1" applyBorder="1" applyAlignment="1">
      <alignment horizontal="lef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0" fontId="1" fillId="0" borderId="0" xfId="0" applyFont="1" applyAlignment="1">
      <alignment horizontal="center" vertical="center"/>
    </xf>
    <xf numFmtId="49" fontId="1" fillId="0" borderId="1" xfId="0" applyNumberFormat="1" applyFont="1" applyFill="1" applyBorder="1" applyAlignment="1">
      <alignment horizontal="center" vertical="center"/>
    </xf>
    <xf numFmtId="0" fontId="1" fillId="3" borderId="2" xfId="0" applyFont="1" applyFill="1" applyBorder="1" applyAlignment="1">
      <alignment horizontal="center" vertical="center" wrapText="1"/>
    </xf>
    <xf numFmtId="0" fontId="5" fillId="0" borderId="3" xfId="0" applyFont="1" applyBorder="1" applyAlignment="1">
      <alignment horizontal="center" vertical="center" wrapText="1"/>
    </xf>
    <xf numFmtId="2" fontId="1" fillId="2" borderId="1" xfId="0" applyNumberFormat="1" applyFont="1" applyFill="1" applyBorder="1" applyAlignment="1">
      <alignment horizontal="center" vertical="center"/>
    </xf>
    <xf numFmtId="0" fontId="1" fillId="0" borderId="0" xfId="0" applyFont="1" applyFill="1" applyAlignment="1">
      <alignment horizontal="center" vertical="center"/>
    </xf>
    <xf numFmtId="0" fontId="7"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 fontId="1" fillId="2" borderId="2" xfId="0" applyNumberFormat="1" applyFont="1" applyFill="1" applyBorder="1" applyAlignment="1">
      <alignment horizontal="center" vertical="center"/>
    </xf>
    <xf numFmtId="1" fontId="1" fillId="2" borderId="1"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xf>
    <xf numFmtId="1" fontId="1" fillId="4" borderId="3" xfId="0" applyNumberFormat="1" applyFont="1" applyFill="1" applyBorder="1" applyAlignment="1">
      <alignment horizontal="center" vertical="center"/>
    </xf>
    <xf numFmtId="1" fontId="1" fillId="4" borderId="1" xfId="0" applyNumberFormat="1" applyFont="1" applyFill="1" applyBorder="1" applyAlignment="1">
      <alignment horizontal="center" vertical="center"/>
    </xf>
    <xf numFmtId="2" fontId="1" fillId="4" borderId="1" xfId="0" applyNumberFormat="1" applyFont="1" applyFill="1" applyBorder="1" applyAlignment="1">
      <alignment horizontal="center" vertical="center"/>
    </xf>
    <xf numFmtId="0" fontId="1" fillId="0" borderId="0" xfId="0" applyFont="1" applyAlignment="1">
      <alignment horizontal="center" vertical="center"/>
    </xf>
    <xf numFmtId="165" fontId="1" fillId="4" borderId="1" xfId="0" applyNumberFormat="1" applyFont="1" applyFill="1" applyBorder="1" applyAlignment="1">
      <alignment horizontal="center" vertical="center"/>
    </xf>
    <xf numFmtId="1" fontId="1" fillId="4" borderId="7" xfId="0" applyNumberFormat="1" applyFont="1" applyFill="1" applyBorder="1" applyAlignment="1">
      <alignment horizontal="center" vertical="center"/>
    </xf>
    <xf numFmtId="1" fontId="8" fillId="0" borderId="0" xfId="0" applyNumberFormat="1" applyFont="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xf>
    <xf numFmtId="1" fontId="1" fillId="2" borderId="1" xfId="0" applyNumberFormat="1"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1" fillId="0" borderId="1" xfId="0" applyFont="1" applyFill="1" applyBorder="1" applyAlignment="1">
      <alignment horizontal="center" vertical="center"/>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2" fontId="1" fillId="0" borderId="2" xfId="0" applyNumberFormat="1" applyFont="1" applyBorder="1" applyAlignment="1">
      <alignment horizontal="center" vertical="center"/>
    </xf>
    <xf numFmtId="2" fontId="1" fillId="0" borderId="3" xfId="0" applyNumberFormat="1" applyFont="1" applyBorder="1" applyAlignment="1">
      <alignment horizontal="center" vertical="center"/>
    </xf>
    <xf numFmtId="164" fontId="1" fillId="0" borderId="1" xfId="0" applyNumberFormat="1" applyFont="1" applyBorder="1" applyAlignment="1">
      <alignment horizontal="center" vertical="center"/>
    </xf>
    <xf numFmtId="1" fontId="1" fillId="4" borderId="2" xfId="0" applyNumberFormat="1" applyFont="1" applyFill="1" applyBorder="1" applyAlignment="1">
      <alignment horizontal="center" vertical="center"/>
    </xf>
    <xf numFmtId="1" fontId="1" fillId="4" borderId="3" xfId="0" applyNumberFormat="1" applyFont="1" applyFill="1" applyBorder="1" applyAlignment="1">
      <alignment horizontal="center" vertical="center"/>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2" fontId="1" fillId="4" borderId="2" xfId="0" applyNumberFormat="1" applyFont="1" applyFill="1" applyBorder="1" applyAlignment="1">
      <alignment horizontal="center" vertical="center"/>
    </xf>
    <xf numFmtId="2" fontId="1" fillId="4" borderId="3" xfId="0" applyNumberFormat="1" applyFont="1" applyFill="1" applyBorder="1" applyAlignment="1">
      <alignment horizontal="center" vertical="center"/>
    </xf>
    <xf numFmtId="49" fontId="1" fillId="0" borderId="1" xfId="0" applyNumberFormat="1" applyFont="1" applyBorder="1" applyAlignment="1">
      <alignment horizontal="center" vertical="center"/>
    </xf>
    <xf numFmtId="49" fontId="8" fillId="0" borderId="7" xfId="0" applyNumberFormat="1" applyFont="1" applyBorder="1" applyAlignment="1">
      <alignment horizontal="center"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Border="1" applyAlignment="1">
      <alignment horizontal="center" vertical="center"/>
    </xf>
    <xf numFmtId="2"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1" fontId="1" fillId="5" borderId="1" xfId="0" applyNumberFormat="1" applyFont="1" applyFill="1" applyBorder="1" applyAlignment="1">
      <alignment horizontal="center" vertical="center"/>
    </xf>
    <xf numFmtId="49" fontId="8" fillId="0" borderId="1" xfId="0" applyNumberFormat="1"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164" fontId="1" fillId="0" borderId="2" xfId="0" applyNumberFormat="1" applyFont="1" applyBorder="1" applyAlignment="1">
      <alignment horizontal="center" vertical="center"/>
    </xf>
    <xf numFmtId="164" fontId="1" fillId="0" borderId="3" xfId="0" applyNumberFormat="1" applyFont="1" applyBorder="1" applyAlignment="1">
      <alignment horizontal="center" vertical="center"/>
    </xf>
    <xf numFmtId="1" fontId="1" fillId="2" borderId="2"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xf numFmtId="165" fontId="1" fillId="0" borderId="2" xfId="0" applyNumberFormat="1" applyFont="1" applyBorder="1" applyAlignment="1">
      <alignment horizontal="center" vertical="center"/>
    </xf>
    <xf numFmtId="165" fontId="1" fillId="0" borderId="3"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3" fillId="0" borderId="0" xfId="0" applyFont="1" applyFill="1" applyAlignment="1">
      <alignment horizontal="center" vertical="center"/>
    </xf>
    <xf numFmtId="0" fontId="1" fillId="0" borderId="1" xfId="0" applyFont="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49" fontId="1" fillId="0" borderId="2"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0" fontId="13" fillId="0" borderId="0" xfId="0" applyFont="1" applyFill="1" applyAlignment="1">
      <alignment horizontal="center" vertical="center"/>
    </xf>
    <xf numFmtId="49"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xf>
    <xf numFmtId="49" fontId="1" fillId="0" borderId="7" xfId="0" applyNumberFormat="1" applyFont="1" applyBorder="1" applyAlignment="1">
      <alignment horizontal="center" vertical="center" wrapText="1"/>
    </xf>
    <xf numFmtId="0" fontId="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0"/>
  <sheetViews>
    <sheetView tabSelected="1" view="pageBreakPreview" topLeftCell="A286" zoomScaleNormal="100" zoomScaleSheetLayoutView="100" workbookViewId="0">
      <selection activeCell="C311" sqref="C311"/>
    </sheetView>
  </sheetViews>
  <sheetFormatPr defaultColWidth="8.85546875" defaultRowHeight="15" x14ac:dyDescent="0.25"/>
  <cols>
    <col min="1" max="1" width="3.7109375" style="48" customWidth="1"/>
    <col min="2" max="2" width="13.85546875" style="26" customWidth="1"/>
    <col min="3" max="3" width="42.42578125" style="1" customWidth="1"/>
    <col min="4" max="7" width="8.7109375" style="1" customWidth="1"/>
    <col min="8" max="8" width="10.7109375" style="1" customWidth="1"/>
    <col min="9" max="9" width="8.7109375" style="1" customWidth="1"/>
    <col min="10" max="10" width="9.7109375" style="1" customWidth="1"/>
    <col min="11" max="11" width="8.7109375" style="1" customWidth="1"/>
    <col min="12" max="12" width="10.28515625" style="1" customWidth="1"/>
    <col min="13" max="18" width="12.7109375" style="1" customWidth="1"/>
    <col min="19" max="16384" width="8.85546875" style="1"/>
  </cols>
  <sheetData>
    <row r="1" spans="1:13" s="3" customFormat="1" ht="19.5" x14ac:dyDescent="0.25">
      <c r="A1" s="136" t="s">
        <v>202</v>
      </c>
      <c r="B1" s="136"/>
      <c r="C1" s="136"/>
      <c r="D1" s="136"/>
      <c r="E1" s="136"/>
      <c r="F1" s="136"/>
      <c r="G1" s="136"/>
      <c r="H1" s="136"/>
      <c r="I1" s="136"/>
      <c r="J1" s="136"/>
      <c r="K1" s="136"/>
      <c r="L1" s="136"/>
      <c r="M1" s="136"/>
    </row>
    <row r="2" spans="1:13" ht="39.6" customHeight="1" x14ac:dyDescent="0.25">
      <c r="A2" s="138" t="s">
        <v>121</v>
      </c>
      <c r="B2" s="139"/>
      <c r="C2" s="139"/>
      <c r="D2" s="139"/>
      <c r="E2" s="139"/>
      <c r="F2" s="139"/>
      <c r="G2" s="139"/>
      <c r="H2" s="139"/>
      <c r="I2" s="139"/>
      <c r="J2" s="139"/>
      <c r="K2" s="139"/>
      <c r="L2" s="139"/>
      <c r="M2" s="139"/>
    </row>
    <row r="3" spans="1:13" ht="19.899999999999999" customHeight="1" x14ac:dyDescent="0.25">
      <c r="A3" s="142" t="s">
        <v>204</v>
      </c>
      <c r="B3" s="142"/>
      <c r="C3" s="142"/>
      <c r="D3" s="142"/>
      <c r="E3" s="142"/>
      <c r="F3" s="142"/>
      <c r="G3" s="142"/>
      <c r="H3" s="142"/>
      <c r="I3" s="142"/>
      <c r="J3" s="142"/>
      <c r="K3" s="142"/>
      <c r="L3" s="142"/>
      <c r="M3" s="142"/>
    </row>
    <row r="4" spans="1:13" x14ac:dyDescent="0.25">
      <c r="A4" s="134"/>
      <c r="B4" s="134"/>
      <c r="C4" s="134"/>
      <c r="D4" s="134"/>
      <c r="E4" s="134"/>
      <c r="F4" s="134"/>
      <c r="G4" s="134"/>
      <c r="H4" s="134"/>
      <c r="I4" s="134"/>
      <c r="J4" s="134"/>
      <c r="K4" s="134"/>
      <c r="L4" s="134"/>
      <c r="M4" s="134"/>
    </row>
    <row r="6" spans="1:13" x14ac:dyDescent="0.25">
      <c r="H6" s="135" t="s">
        <v>11</v>
      </c>
      <c r="I6" s="135"/>
      <c r="J6" s="135"/>
      <c r="K6" s="135"/>
      <c r="L6" s="17">
        <f>M290</f>
        <v>0</v>
      </c>
      <c r="M6" s="1" t="s">
        <v>12</v>
      </c>
    </row>
    <row r="7" spans="1:13" x14ac:dyDescent="0.25">
      <c r="J7" s="2"/>
    </row>
    <row r="8" spans="1:13" ht="19.899999999999999" customHeight="1" x14ac:dyDescent="0.25">
      <c r="A8" s="83" t="s">
        <v>9</v>
      </c>
      <c r="B8" s="84" t="s">
        <v>10</v>
      </c>
      <c r="C8" s="86" t="s">
        <v>0</v>
      </c>
      <c r="D8" s="137" t="s">
        <v>1</v>
      </c>
      <c r="E8" s="137" t="s">
        <v>2</v>
      </c>
      <c r="F8" s="137" t="s">
        <v>3</v>
      </c>
      <c r="G8" s="86" t="s">
        <v>4</v>
      </c>
      <c r="H8" s="86"/>
      <c r="I8" s="86" t="s">
        <v>7</v>
      </c>
      <c r="J8" s="86"/>
      <c r="K8" s="86" t="s">
        <v>8</v>
      </c>
      <c r="L8" s="86"/>
      <c r="M8" s="86" t="s">
        <v>6</v>
      </c>
    </row>
    <row r="9" spans="1:13" ht="34.9" customHeight="1" x14ac:dyDescent="0.25">
      <c r="A9" s="83"/>
      <c r="B9" s="85"/>
      <c r="C9" s="86"/>
      <c r="D9" s="137"/>
      <c r="E9" s="137"/>
      <c r="F9" s="137"/>
      <c r="G9" s="19" t="s">
        <v>13</v>
      </c>
      <c r="H9" s="18" t="s">
        <v>5</v>
      </c>
      <c r="I9" s="19" t="s">
        <v>13</v>
      </c>
      <c r="J9" s="18" t="s">
        <v>5</v>
      </c>
      <c r="K9" s="19" t="s">
        <v>13</v>
      </c>
      <c r="L9" s="18" t="s">
        <v>5</v>
      </c>
      <c r="M9" s="86"/>
    </row>
    <row r="10" spans="1:13" x14ac:dyDescent="0.25">
      <c r="A10" s="50">
        <v>1</v>
      </c>
      <c r="B10" s="24">
        <v>2</v>
      </c>
      <c r="C10" s="18">
        <v>3</v>
      </c>
      <c r="D10" s="18">
        <v>4</v>
      </c>
      <c r="E10" s="18">
        <v>5</v>
      </c>
      <c r="F10" s="18">
        <v>6</v>
      </c>
      <c r="G10" s="18">
        <v>7</v>
      </c>
      <c r="H10" s="18">
        <v>8</v>
      </c>
      <c r="I10" s="18">
        <v>9</v>
      </c>
      <c r="J10" s="18">
        <v>10</v>
      </c>
      <c r="K10" s="18">
        <v>11</v>
      </c>
      <c r="L10" s="18">
        <v>12</v>
      </c>
      <c r="M10" s="18">
        <v>13</v>
      </c>
    </row>
    <row r="11" spans="1:13" s="43" customFormat="1" ht="19.899999999999999" customHeight="1" x14ac:dyDescent="0.25">
      <c r="A11" s="124" t="s">
        <v>97</v>
      </c>
      <c r="B11" s="125"/>
      <c r="C11" s="125"/>
      <c r="D11" s="126"/>
      <c r="E11" s="112" t="s">
        <v>26</v>
      </c>
      <c r="F11" s="113"/>
      <c r="G11" s="113"/>
      <c r="H11" s="113"/>
      <c r="I11" s="113"/>
      <c r="J11" s="113"/>
      <c r="K11" s="113"/>
      <c r="L11" s="113"/>
      <c r="M11" s="114"/>
    </row>
    <row r="12" spans="1:13" s="79" customFormat="1" ht="60" x14ac:dyDescent="0.25">
      <c r="A12" s="94">
        <v>1</v>
      </c>
      <c r="B12" s="89" t="s">
        <v>98</v>
      </c>
      <c r="C12" s="32" t="s">
        <v>183</v>
      </c>
      <c r="D12" s="80" t="s">
        <v>30</v>
      </c>
      <c r="E12" s="94"/>
      <c r="F12" s="67">
        <v>4</v>
      </c>
      <c r="G12" s="94"/>
      <c r="H12" s="94"/>
      <c r="I12" s="94"/>
      <c r="J12" s="94"/>
      <c r="K12" s="94"/>
      <c r="L12" s="94"/>
      <c r="M12" s="94"/>
    </row>
    <row r="13" spans="1:13" s="79" customFormat="1" x14ac:dyDescent="0.25">
      <c r="A13" s="115"/>
      <c r="B13" s="145"/>
      <c r="C13" s="33"/>
      <c r="D13" s="80" t="s">
        <v>29</v>
      </c>
      <c r="E13" s="115"/>
      <c r="F13" s="57">
        <v>60</v>
      </c>
      <c r="G13" s="115"/>
      <c r="H13" s="115"/>
      <c r="I13" s="115"/>
      <c r="J13" s="115"/>
      <c r="K13" s="115"/>
      <c r="L13" s="115"/>
      <c r="M13" s="115"/>
    </row>
    <row r="14" spans="1:13" s="4" customFormat="1" ht="60" x14ac:dyDescent="0.25">
      <c r="A14" s="95"/>
      <c r="B14" s="90"/>
      <c r="C14" s="34" t="s">
        <v>184</v>
      </c>
      <c r="D14" s="80"/>
      <c r="E14" s="95"/>
      <c r="F14" s="57"/>
      <c r="G14" s="95"/>
      <c r="H14" s="95"/>
      <c r="I14" s="95"/>
      <c r="J14" s="95"/>
      <c r="K14" s="95"/>
      <c r="L14" s="95"/>
      <c r="M14" s="95"/>
    </row>
    <row r="15" spans="1:13" s="4" customFormat="1" x14ac:dyDescent="0.25">
      <c r="A15" s="94"/>
      <c r="B15" s="84"/>
      <c r="C15" s="31" t="s">
        <v>14</v>
      </c>
      <c r="D15" s="94" t="s">
        <v>15</v>
      </c>
      <c r="E15" s="94">
        <v>2.34</v>
      </c>
      <c r="F15" s="96">
        <f>F12*E15</f>
        <v>9.36</v>
      </c>
      <c r="G15" s="94"/>
      <c r="H15" s="94"/>
      <c r="I15" s="94"/>
      <c r="J15" s="127"/>
      <c r="K15" s="94"/>
      <c r="L15" s="94"/>
      <c r="M15" s="96"/>
    </row>
    <row r="16" spans="1:13" s="4" customFormat="1" x14ac:dyDescent="0.25">
      <c r="A16" s="95"/>
      <c r="B16" s="85"/>
      <c r="C16" s="6" t="s">
        <v>16</v>
      </c>
      <c r="D16" s="95"/>
      <c r="E16" s="95"/>
      <c r="F16" s="97"/>
      <c r="G16" s="95"/>
      <c r="H16" s="95"/>
      <c r="I16" s="95"/>
      <c r="J16" s="128"/>
      <c r="K16" s="95"/>
      <c r="L16" s="95"/>
      <c r="M16" s="97"/>
    </row>
    <row r="17" spans="1:15" s="4" customFormat="1" x14ac:dyDescent="0.25">
      <c r="A17" s="94"/>
      <c r="B17" s="84" t="s">
        <v>99</v>
      </c>
      <c r="C17" s="5" t="s">
        <v>38</v>
      </c>
      <c r="D17" s="94" t="s">
        <v>28</v>
      </c>
      <c r="E17" s="94">
        <v>0.84</v>
      </c>
      <c r="F17" s="96">
        <f>F12*E17</f>
        <v>3.36</v>
      </c>
      <c r="G17" s="94"/>
      <c r="H17" s="94"/>
      <c r="I17" s="94"/>
      <c r="J17" s="127"/>
      <c r="K17" s="94"/>
      <c r="L17" s="131"/>
      <c r="M17" s="96"/>
    </row>
    <row r="18" spans="1:15" s="4" customFormat="1" x14ac:dyDescent="0.25">
      <c r="A18" s="95"/>
      <c r="B18" s="85"/>
      <c r="C18" s="6" t="s">
        <v>39</v>
      </c>
      <c r="D18" s="95"/>
      <c r="E18" s="95"/>
      <c r="F18" s="97"/>
      <c r="G18" s="95"/>
      <c r="H18" s="95"/>
      <c r="I18" s="95"/>
      <c r="J18" s="128"/>
      <c r="K18" s="95"/>
      <c r="L18" s="132"/>
      <c r="M18" s="97"/>
    </row>
    <row r="19" spans="1:15" s="79" customFormat="1" x14ac:dyDescent="0.25">
      <c r="A19" s="94"/>
      <c r="B19" s="84"/>
      <c r="C19" s="31" t="s">
        <v>24</v>
      </c>
      <c r="D19" s="94" t="s">
        <v>22</v>
      </c>
      <c r="E19" s="94">
        <v>0.62</v>
      </c>
      <c r="F19" s="96">
        <f>F12*E19</f>
        <v>2.48</v>
      </c>
      <c r="G19" s="94"/>
      <c r="H19" s="94"/>
      <c r="I19" s="94"/>
      <c r="J19" s="96"/>
      <c r="K19" s="94"/>
      <c r="L19" s="131"/>
      <c r="M19" s="96"/>
    </row>
    <row r="20" spans="1:15" s="4" customFormat="1" x14ac:dyDescent="0.25">
      <c r="A20" s="95"/>
      <c r="B20" s="85"/>
      <c r="C20" s="6" t="s">
        <v>25</v>
      </c>
      <c r="D20" s="95"/>
      <c r="E20" s="95"/>
      <c r="F20" s="97"/>
      <c r="G20" s="95"/>
      <c r="H20" s="95"/>
      <c r="I20" s="95"/>
      <c r="J20" s="97"/>
      <c r="K20" s="95"/>
      <c r="L20" s="132"/>
      <c r="M20" s="97"/>
      <c r="O20" s="22"/>
    </row>
    <row r="21" spans="1:15" s="79" customFormat="1" ht="30" x14ac:dyDescent="0.25">
      <c r="A21" s="94">
        <v>2</v>
      </c>
      <c r="B21" s="89" t="s">
        <v>185</v>
      </c>
      <c r="C21" s="32" t="s">
        <v>186</v>
      </c>
      <c r="D21" s="94" t="s">
        <v>30</v>
      </c>
      <c r="E21" s="94"/>
      <c r="F21" s="129">
        <v>3</v>
      </c>
      <c r="G21" s="94"/>
      <c r="H21" s="94"/>
      <c r="I21" s="94"/>
      <c r="J21" s="94"/>
      <c r="K21" s="94"/>
      <c r="L21" s="94"/>
      <c r="M21" s="94"/>
    </row>
    <row r="22" spans="1:15" s="4" customFormat="1" ht="45" x14ac:dyDescent="0.25">
      <c r="A22" s="95"/>
      <c r="B22" s="90"/>
      <c r="C22" s="34" t="s">
        <v>187</v>
      </c>
      <c r="D22" s="95"/>
      <c r="E22" s="95"/>
      <c r="F22" s="130"/>
      <c r="G22" s="95"/>
      <c r="H22" s="95"/>
      <c r="I22" s="95"/>
      <c r="J22" s="95"/>
      <c r="K22" s="95"/>
      <c r="L22" s="95"/>
      <c r="M22" s="95"/>
    </row>
    <row r="23" spans="1:15" s="4" customFormat="1" x14ac:dyDescent="0.25">
      <c r="A23" s="94"/>
      <c r="B23" s="84"/>
      <c r="C23" s="31" t="s">
        <v>14</v>
      </c>
      <c r="D23" s="94" t="s">
        <v>15</v>
      </c>
      <c r="E23" s="94">
        <v>1.24</v>
      </c>
      <c r="F23" s="96">
        <f>F21*E23</f>
        <v>3.7199999999999998</v>
      </c>
      <c r="G23" s="94"/>
      <c r="H23" s="94"/>
      <c r="I23" s="94"/>
      <c r="J23" s="127"/>
      <c r="K23" s="94"/>
      <c r="L23" s="94"/>
      <c r="M23" s="96"/>
    </row>
    <row r="24" spans="1:15" s="4" customFormat="1" x14ac:dyDescent="0.25">
      <c r="A24" s="95"/>
      <c r="B24" s="85"/>
      <c r="C24" s="6" t="s">
        <v>16</v>
      </c>
      <c r="D24" s="95"/>
      <c r="E24" s="95"/>
      <c r="F24" s="97"/>
      <c r="G24" s="95"/>
      <c r="H24" s="95"/>
      <c r="I24" s="95"/>
      <c r="J24" s="128"/>
      <c r="K24" s="95"/>
      <c r="L24" s="95"/>
      <c r="M24" s="97"/>
    </row>
    <row r="25" spans="1:15" s="4" customFormat="1" x14ac:dyDescent="0.25">
      <c r="A25" s="94"/>
      <c r="B25" s="84" t="s">
        <v>188</v>
      </c>
      <c r="C25" s="5" t="s">
        <v>189</v>
      </c>
      <c r="D25" s="94" t="s">
        <v>28</v>
      </c>
      <c r="E25" s="94">
        <v>0.45</v>
      </c>
      <c r="F25" s="96">
        <f>F21*E25</f>
        <v>1.35</v>
      </c>
      <c r="G25" s="94"/>
      <c r="H25" s="94"/>
      <c r="I25" s="94"/>
      <c r="J25" s="127"/>
      <c r="K25" s="94"/>
      <c r="L25" s="131"/>
      <c r="M25" s="96"/>
    </row>
    <row r="26" spans="1:15" s="4" customFormat="1" x14ac:dyDescent="0.25">
      <c r="A26" s="95"/>
      <c r="B26" s="85"/>
      <c r="C26" s="6" t="s">
        <v>190</v>
      </c>
      <c r="D26" s="95"/>
      <c r="E26" s="95"/>
      <c r="F26" s="97"/>
      <c r="G26" s="95"/>
      <c r="H26" s="95"/>
      <c r="I26" s="95"/>
      <c r="J26" s="128"/>
      <c r="K26" s="95"/>
      <c r="L26" s="132"/>
      <c r="M26" s="97"/>
    </row>
    <row r="27" spans="1:15" s="4" customFormat="1" x14ac:dyDescent="0.25">
      <c r="A27" s="94"/>
      <c r="B27" s="89" t="s">
        <v>191</v>
      </c>
      <c r="C27" s="5" t="s">
        <v>40</v>
      </c>
      <c r="D27" s="94" t="s">
        <v>28</v>
      </c>
      <c r="E27" s="94">
        <v>1.2</v>
      </c>
      <c r="F27" s="96">
        <f>F21*E27</f>
        <v>3.5999999999999996</v>
      </c>
      <c r="G27" s="94"/>
      <c r="H27" s="94"/>
      <c r="I27" s="94"/>
      <c r="J27" s="127"/>
      <c r="K27" s="94"/>
      <c r="L27" s="96"/>
      <c r="M27" s="96"/>
    </row>
    <row r="28" spans="1:15" s="4" customFormat="1" ht="30" x14ac:dyDescent="0.25">
      <c r="A28" s="95"/>
      <c r="B28" s="90"/>
      <c r="C28" s="6" t="s">
        <v>33</v>
      </c>
      <c r="D28" s="95"/>
      <c r="E28" s="95"/>
      <c r="F28" s="97"/>
      <c r="G28" s="95"/>
      <c r="H28" s="95"/>
      <c r="I28" s="95"/>
      <c r="J28" s="128"/>
      <c r="K28" s="95"/>
      <c r="L28" s="97"/>
      <c r="M28" s="97"/>
    </row>
    <row r="29" spans="1:15" s="79" customFormat="1" x14ac:dyDescent="0.25">
      <c r="A29" s="94"/>
      <c r="B29" s="84"/>
      <c r="C29" s="31" t="s">
        <v>24</v>
      </c>
      <c r="D29" s="94" t="s">
        <v>22</v>
      </c>
      <c r="E29" s="94">
        <v>2.09</v>
      </c>
      <c r="F29" s="96">
        <f>F21*E29</f>
        <v>6.27</v>
      </c>
      <c r="G29" s="94"/>
      <c r="H29" s="94"/>
      <c r="I29" s="94"/>
      <c r="J29" s="96"/>
      <c r="K29" s="94"/>
      <c r="L29" s="131"/>
      <c r="M29" s="96"/>
    </row>
    <row r="30" spans="1:15" s="4" customFormat="1" x14ac:dyDescent="0.25">
      <c r="A30" s="95"/>
      <c r="B30" s="85"/>
      <c r="C30" s="6" t="s">
        <v>25</v>
      </c>
      <c r="D30" s="95"/>
      <c r="E30" s="95"/>
      <c r="F30" s="97"/>
      <c r="G30" s="95"/>
      <c r="H30" s="95"/>
      <c r="I30" s="95"/>
      <c r="J30" s="97"/>
      <c r="K30" s="95"/>
      <c r="L30" s="132"/>
      <c r="M30" s="97"/>
    </row>
    <row r="31" spans="1:15" s="63" customFormat="1" ht="45" x14ac:dyDescent="0.25">
      <c r="A31" s="94">
        <v>3</v>
      </c>
      <c r="B31" s="89" t="s">
        <v>34</v>
      </c>
      <c r="C31" s="32" t="s">
        <v>150</v>
      </c>
      <c r="D31" s="94" t="s">
        <v>30</v>
      </c>
      <c r="E31" s="94"/>
      <c r="F31" s="129">
        <v>1</v>
      </c>
      <c r="G31" s="94"/>
      <c r="H31" s="94"/>
      <c r="I31" s="94"/>
      <c r="J31" s="94"/>
      <c r="K31" s="94"/>
      <c r="L31" s="94"/>
      <c r="M31" s="94"/>
    </row>
    <row r="32" spans="1:15" s="4" customFormat="1" ht="45" x14ac:dyDescent="0.25">
      <c r="A32" s="95"/>
      <c r="B32" s="90"/>
      <c r="C32" s="34" t="s">
        <v>151</v>
      </c>
      <c r="D32" s="95"/>
      <c r="E32" s="95"/>
      <c r="F32" s="130"/>
      <c r="G32" s="95"/>
      <c r="H32" s="95"/>
      <c r="I32" s="95"/>
      <c r="J32" s="95"/>
      <c r="K32" s="95"/>
      <c r="L32" s="95"/>
      <c r="M32" s="95"/>
    </row>
    <row r="33" spans="1:15" s="4" customFormat="1" x14ac:dyDescent="0.25">
      <c r="A33" s="94"/>
      <c r="B33" s="84"/>
      <c r="C33" s="31" t="s">
        <v>14</v>
      </c>
      <c r="D33" s="94" t="s">
        <v>15</v>
      </c>
      <c r="E33" s="94">
        <v>1.05</v>
      </c>
      <c r="F33" s="96">
        <f>F31*E33</f>
        <v>1.05</v>
      </c>
      <c r="G33" s="94"/>
      <c r="H33" s="94"/>
      <c r="I33" s="94"/>
      <c r="J33" s="127"/>
      <c r="K33" s="94"/>
      <c r="L33" s="94"/>
      <c r="M33" s="96"/>
    </row>
    <row r="34" spans="1:15" s="4" customFormat="1" x14ac:dyDescent="0.25">
      <c r="A34" s="95"/>
      <c r="B34" s="85"/>
      <c r="C34" s="6" t="s">
        <v>16</v>
      </c>
      <c r="D34" s="95"/>
      <c r="E34" s="95"/>
      <c r="F34" s="97"/>
      <c r="G34" s="95"/>
      <c r="H34" s="95"/>
      <c r="I34" s="95"/>
      <c r="J34" s="128"/>
      <c r="K34" s="95"/>
      <c r="L34" s="95"/>
      <c r="M34" s="97"/>
    </row>
    <row r="35" spans="1:15" s="4" customFormat="1" x14ac:dyDescent="0.25">
      <c r="A35" s="94"/>
      <c r="B35" s="84" t="s">
        <v>99</v>
      </c>
      <c r="C35" s="5" t="s">
        <v>38</v>
      </c>
      <c r="D35" s="94" t="s">
        <v>28</v>
      </c>
      <c r="E35" s="94">
        <v>0.85</v>
      </c>
      <c r="F35" s="96">
        <f>F31*E35</f>
        <v>0.85</v>
      </c>
      <c r="G35" s="94"/>
      <c r="H35" s="94"/>
      <c r="I35" s="94"/>
      <c r="J35" s="127"/>
      <c r="K35" s="94"/>
      <c r="L35" s="131"/>
      <c r="M35" s="96"/>
    </row>
    <row r="36" spans="1:15" s="4" customFormat="1" x14ac:dyDescent="0.25">
      <c r="A36" s="95"/>
      <c r="B36" s="85"/>
      <c r="C36" s="6" t="s">
        <v>39</v>
      </c>
      <c r="D36" s="95"/>
      <c r="E36" s="95"/>
      <c r="F36" s="97"/>
      <c r="G36" s="95"/>
      <c r="H36" s="95"/>
      <c r="I36" s="95"/>
      <c r="J36" s="128"/>
      <c r="K36" s="95"/>
      <c r="L36" s="132"/>
      <c r="M36" s="97"/>
    </row>
    <row r="37" spans="1:15" s="63" customFormat="1" x14ac:dyDescent="0.25">
      <c r="A37" s="94"/>
      <c r="B37" s="84"/>
      <c r="C37" s="31" t="s">
        <v>24</v>
      </c>
      <c r="D37" s="94" t="s">
        <v>22</v>
      </c>
      <c r="E37" s="94">
        <v>1.5</v>
      </c>
      <c r="F37" s="96">
        <f>F31*E37</f>
        <v>1.5</v>
      </c>
      <c r="G37" s="94"/>
      <c r="H37" s="94"/>
      <c r="I37" s="94"/>
      <c r="J37" s="96"/>
      <c r="K37" s="94"/>
      <c r="L37" s="131"/>
      <c r="M37" s="96"/>
    </row>
    <row r="38" spans="1:15" s="4" customFormat="1" x14ac:dyDescent="0.25">
      <c r="A38" s="95"/>
      <c r="B38" s="85"/>
      <c r="C38" s="6" t="s">
        <v>25</v>
      </c>
      <c r="D38" s="95"/>
      <c r="E38" s="95"/>
      <c r="F38" s="97"/>
      <c r="G38" s="95"/>
      <c r="H38" s="95"/>
      <c r="I38" s="95"/>
      <c r="J38" s="97"/>
      <c r="K38" s="95"/>
      <c r="L38" s="132"/>
      <c r="M38" s="97"/>
    </row>
    <row r="39" spans="1:15" s="43" customFormat="1" ht="19.899999999999999" customHeight="1" x14ac:dyDescent="0.25">
      <c r="A39" s="50"/>
      <c r="B39" s="42"/>
      <c r="C39" s="8" t="s">
        <v>5</v>
      </c>
      <c r="D39" s="40"/>
      <c r="E39" s="40"/>
      <c r="F39" s="40"/>
      <c r="G39" s="40"/>
      <c r="H39" s="10"/>
      <c r="I39" s="40"/>
      <c r="J39" s="10"/>
      <c r="K39" s="40"/>
      <c r="L39" s="10"/>
      <c r="M39" s="10"/>
      <c r="O39" s="7"/>
    </row>
    <row r="40" spans="1:15" s="43" customFormat="1" ht="19.899999999999999" customHeight="1" x14ac:dyDescent="0.25">
      <c r="A40" s="50"/>
      <c r="B40" s="42"/>
      <c r="C40" s="11" t="s">
        <v>19</v>
      </c>
      <c r="D40" s="12" t="s">
        <v>203</v>
      </c>
      <c r="E40" s="40"/>
      <c r="F40" s="40"/>
      <c r="G40" s="40"/>
      <c r="H40" s="40"/>
      <c r="I40" s="40"/>
      <c r="J40" s="40"/>
      <c r="K40" s="40"/>
      <c r="L40" s="40"/>
      <c r="M40" s="41"/>
    </row>
    <row r="41" spans="1:15" s="43" customFormat="1" ht="19.899999999999999" customHeight="1" x14ac:dyDescent="0.25">
      <c r="A41" s="50"/>
      <c r="B41" s="42"/>
      <c r="C41" s="8" t="s">
        <v>5</v>
      </c>
      <c r="D41" s="40"/>
      <c r="E41" s="40"/>
      <c r="F41" s="40"/>
      <c r="G41" s="40"/>
      <c r="H41" s="40"/>
      <c r="I41" s="40"/>
      <c r="J41" s="40"/>
      <c r="K41" s="40"/>
      <c r="L41" s="40"/>
      <c r="M41" s="10"/>
    </row>
    <row r="42" spans="1:15" s="43" customFormat="1" ht="19.899999999999999" customHeight="1" x14ac:dyDescent="0.25">
      <c r="A42" s="50"/>
      <c r="B42" s="42"/>
      <c r="C42" s="11" t="s">
        <v>20</v>
      </c>
      <c r="D42" s="12" t="s">
        <v>203</v>
      </c>
      <c r="E42" s="40"/>
      <c r="F42" s="40"/>
      <c r="G42" s="40"/>
      <c r="H42" s="40"/>
      <c r="I42" s="40"/>
      <c r="J42" s="40"/>
      <c r="K42" s="40"/>
      <c r="L42" s="40"/>
      <c r="M42" s="41"/>
    </row>
    <row r="43" spans="1:15" s="43" customFormat="1" ht="19.899999999999999" customHeight="1" x14ac:dyDescent="0.25">
      <c r="A43" s="50"/>
      <c r="B43" s="42"/>
      <c r="C43" s="9" t="s">
        <v>27</v>
      </c>
      <c r="D43" s="40"/>
      <c r="E43" s="40"/>
      <c r="F43" s="40"/>
      <c r="G43" s="40"/>
      <c r="H43" s="40"/>
      <c r="I43" s="40"/>
      <c r="J43" s="40"/>
      <c r="K43" s="40"/>
      <c r="L43" s="40"/>
      <c r="M43" s="23"/>
    </row>
    <row r="44" spans="1:15" s="43" customFormat="1" ht="19.899999999999999" customHeight="1" x14ac:dyDescent="0.25">
      <c r="A44" s="124" t="s">
        <v>100</v>
      </c>
      <c r="B44" s="125"/>
      <c r="C44" s="125"/>
      <c r="D44" s="126"/>
      <c r="E44" s="112" t="s">
        <v>26</v>
      </c>
      <c r="F44" s="113"/>
      <c r="G44" s="113"/>
      <c r="H44" s="113"/>
      <c r="I44" s="113"/>
      <c r="J44" s="113"/>
      <c r="K44" s="113"/>
      <c r="L44" s="113"/>
      <c r="M44" s="114"/>
    </row>
    <row r="45" spans="1:15" s="36" customFormat="1" ht="45" x14ac:dyDescent="0.25">
      <c r="A45" s="83">
        <v>4</v>
      </c>
      <c r="B45" s="101" t="s">
        <v>86</v>
      </c>
      <c r="C45" s="32" t="s">
        <v>148</v>
      </c>
      <c r="D45" s="110" t="s">
        <v>30</v>
      </c>
      <c r="E45" s="86"/>
      <c r="F45" s="99">
        <f>F57+F82</f>
        <v>63</v>
      </c>
      <c r="G45" s="86"/>
      <c r="H45" s="86"/>
      <c r="I45" s="86"/>
      <c r="J45" s="86"/>
      <c r="K45" s="86"/>
      <c r="L45" s="86"/>
      <c r="M45" s="86"/>
    </row>
    <row r="46" spans="1:15" s="4" customFormat="1" ht="30" x14ac:dyDescent="0.25">
      <c r="A46" s="83"/>
      <c r="B46" s="102"/>
      <c r="C46" s="34" t="s">
        <v>149</v>
      </c>
      <c r="D46" s="111"/>
      <c r="E46" s="86"/>
      <c r="F46" s="100"/>
      <c r="G46" s="86"/>
      <c r="H46" s="86"/>
      <c r="I46" s="86"/>
      <c r="J46" s="86"/>
      <c r="K46" s="86"/>
      <c r="L46" s="86"/>
      <c r="M46" s="86"/>
    </row>
    <row r="47" spans="1:15" s="4" customFormat="1" x14ac:dyDescent="0.25">
      <c r="A47" s="83"/>
      <c r="B47" s="84"/>
      <c r="C47" s="31" t="s">
        <v>14</v>
      </c>
      <c r="D47" s="86" t="s">
        <v>15</v>
      </c>
      <c r="E47" s="86">
        <v>0.2</v>
      </c>
      <c r="F47" s="87">
        <f>F45*E47</f>
        <v>12.600000000000001</v>
      </c>
      <c r="G47" s="86"/>
      <c r="H47" s="86"/>
      <c r="I47" s="98"/>
      <c r="J47" s="98"/>
      <c r="K47" s="86"/>
      <c r="L47" s="86"/>
      <c r="M47" s="87"/>
    </row>
    <row r="48" spans="1:15" s="4" customFormat="1" x14ac:dyDescent="0.25">
      <c r="A48" s="83"/>
      <c r="B48" s="85"/>
      <c r="C48" s="6" t="s">
        <v>16</v>
      </c>
      <c r="D48" s="86"/>
      <c r="E48" s="86"/>
      <c r="F48" s="87"/>
      <c r="G48" s="86"/>
      <c r="H48" s="86"/>
      <c r="I48" s="98"/>
      <c r="J48" s="98"/>
      <c r="K48" s="86"/>
      <c r="L48" s="86"/>
      <c r="M48" s="86"/>
    </row>
    <row r="49" spans="1:13" s="4" customFormat="1" x14ac:dyDescent="0.25">
      <c r="A49" s="83"/>
      <c r="B49" s="84" t="s">
        <v>87</v>
      </c>
      <c r="C49" s="5" t="s">
        <v>36</v>
      </c>
      <c r="D49" s="86" t="s">
        <v>28</v>
      </c>
      <c r="E49" s="86">
        <v>0.112</v>
      </c>
      <c r="F49" s="87">
        <f>F45*E49</f>
        <v>7.056</v>
      </c>
      <c r="G49" s="86"/>
      <c r="H49" s="86"/>
      <c r="I49" s="86"/>
      <c r="J49" s="98"/>
      <c r="K49" s="86"/>
      <c r="L49" s="98"/>
      <c r="M49" s="87"/>
    </row>
    <row r="50" spans="1:13" s="4" customFormat="1" x14ac:dyDescent="0.25">
      <c r="A50" s="83"/>
      <c r="B50" s="85"/>
      <c r="C50" s="6" t="s">
        <v>35</v>
      </c>
      <c r="D50" s="86"/>
      <c r="E50" s="86"/>
      <c r="F50" s="87"/>
      <c r="G50" s="86"/>
      <c r="H50" s="86"/>
      <c r="I50" s="86"/>
      <c r="J50" s="98"/>
      <c r="K50" s="86"/>
      <c r="L50" s="98"/>
      <c r="M50" s="86"/>
    </row>
    <row r="51" spans="1:13" s="79" customFormat="1" ht="45" x14ac:dyDescent="0.25">
      <c r="A51" s="83">
        <v>5</v>
      </c>
      <c r="B51" s="101" t="s">
        <v>86</v>
      </c>
      <c r="C51" s="32" t="s">
        <v>192</v>
      </c>
      <c r="D51" s="110" t="s">
        <v>30</v>
      </c>
      <c r="E51" s="86"/>
      <c r="F51" s="99">
        <f>F107</f>
        <v>3</v>
      </c>
      <c r="G51" s="86"/>
      <c r="H51" s="86"/>
      <c r="I51" s="86"/>
      <c r="J51" s="86"/>
      <c r="K51" s="86"/>
      <c r="L51" s="86"/>
      <c r="M51" s="86"/>
    </row>
    <row r="52" spans="1:13" s="4" customFormat="1" ht="30" x14ac:dyDescent="0.25">
      <c r="A52" s="83"/>
      <c r="B52" s="102"/>
      <c r="C52" s="34" t="s">
        <v>193</v>
      </c>
      <c r="D52" s="111"/>
      <c r="E52" s="86"/>
      <c r="F52" s="100"/>
      <c r="G52" s="86"/>
      <c r="H52" s="86"/>
      <c r="I52" s="86"/>
      <c r="J52" s="86"/>
      <c r="K52" s="86"/>
      <c r="L52" s="86"/>
      <c r="M52" s="86"/>
    </row>
    <row r="53" spans="1:13" s="4" customFormat="1" x14ac:dyDescent="0.25">
      <c r="A53" s="83"/>
      <c r="B53" s="84" t="s">
        <v>34</v>
      </c>
      <c r="C53" s="31" t="s">
        <v>14</v>
      </c>
      <c r="D53" s="86" t="s">
        <v>15</v>
      </c>
      <c r="E53" s="86">
        <v>0.2</v>
      </c>
      <c r="F53" s="87">
        <f>F51*E53</f>
        <v>0.60000000000000009</v>
      </c>
      <c r="G53" s="86"/>
      <c r="H53" s="86"/>
      <c r="I53" s="98"/>
      <c r="J53" s="98"/>
      <c r="K53" s="86"/>
      <c r="L53" s="86"/>
      <c r="M53" s="87"/>
    </row>
    <row r="54" spans="1:13" s="4" customFormat="1" x14ac:dyDescent="0.25">
      <c r="A54" s="83"/>
      <c r="B54" s="85"/>
      <c r="C54" s="6" t="s">
        <v>16</v>
      </c>
      <c r="D54" s="86"/>
      <c r="E54" s="86"/>
      <c r="F54" s="87"/>
      <c r="G54" s="86"/>
      <c r="H54" s="86"/>
      <c r="I54" s="98"/>
      <c r="J54" s="98"/>
      <c r="K54" s="86"/>
      <c r="L54" s="86"/>
      <c r="M54" s="86"/>
    </row>
    <row r="55" spans="1:13" s="4" customFormat="1" x14ac:dyDescent="0.25">
      <c r="A55" s="83"/>
      <c r="B55" s="84" t="s">
        <v>87</v>
      </c>
      <c r="C55" s="5" t="s">
        <v>36</v>
      </c>
      <c r="D55" s="86" t="s">
        <v>28</v>
      </c>
      <c r="E55" s="86">
        <v>0.112</v>
      </c>
      <c r="F55" s="87">
        <f>F51*E55</f>
        <v>0.33600000000000002</v>
      </c>
      <c r="G55" s="86"/>
      <c r="H55" s="86"/>
      <c r="I55" s="86"/>
      <c r="J55" s="98"/>
      <c r="K55" s="86"/>
      <c r="L55" s="98"/>
      <c r="M55" s="87"/>
    </row>
    <row r="56" spans="1:13" s="4" customFormat="1" x14ac:dyDescent="0.25">
      <c r="A56" s="83"/>
      <c r="B56" s="85"/>
      <c r="C56" s="6" t="s">
        <v>35</v>
      </c>
      <c r="D56" s="86"/>
      <c r="E56" s="86"/>
      <c r="F56" s="87"/>
      <c r="G56" s="86"/>
      <c r="H56" s="86"/>
      <c r="I56" s="86"/>
      <c r="J56" s="98"/>
      <c r="K56" s="86"/>
      <c r="L56" s="98"/>
      <c r="M56" s="86"/>
    </row>
    <row r="57" spans="1:13" s="59" customFormat="1" ht="30" x14ac:dyDescent="0.25">
      <c r="A57" s="83">
        <v>6</v>
      </c>
      <c r="B57" s="101" t="s">
        <v>43</v>
      </c>
      <c r="C57" s="32" t="s">
        <v>130</v>
      </c>
      <c r="D57" s="51" t="s">
        <v>30</v>
      </c>
      <c r="E57" s="86"/>
      <c r="F57" s="54">
        <v>56</v>
      </c>
      <c r="G57" s="86"/>
      <c r="H57" s="86"/>
      <c r="I57" s="86"/>
      <c r="J57" s="86"/>
      <c r="K57" s="86"/>
      <c r="L57" s="86"/>
      <c r="M57" s="86"/>
    </row>
    <row r="58" spans="1:13" s="59" customFormat="1" x14ac:dyDescent="0.25">
      <c r="A58" s="83"/>
      <c r="B58" s="106"/>
      <c r="C58" s="33"/>
      <c r="D58" s="25" t="s">
        <v>37</v>
      </c>
      <c r="E58" s="86"/>
      <c r="F58" s="55">
        <f>F57*0.071</f>
        <v>3.9759999999999995</v>
      </c>
      <c r="G58" s="86"/>
      <c r="H58" s="86"/>
      <c r="I58" s="86"/>
      <c r="J58" s="86"/>
      <c r="K58" s="86"/>
      <c r="L58" s="86"/>
      <c r="M58" s="86"/>
    </row>
    <row r="59" spans="1:13" s="4" customFormat="1" ht="45" x14ac:dyDescent="0.25">
      <c r="A59" s="83"/>
      <c r="B59" s="102"/>
      <c r="C59" s="34" t="s">
        <v>131</v>
      </c>
      <c r="D59" s="52"/>
      <c r="E59" s="86"/>
      <c r="F59" s="58"/>
      <c r="G59" s="86"/>
      <c r="H59" s="86"/>
      <c r="I59" s="86"/>
      <c r="J59" s="86"/>
      <c r="K59" s="86"/>
      <c r="L59" s="86"/>
      <c r="M59" s="86"/>
    </row>
    <row r="60" spans="1:13" s="4" customFormat="1" x14ac:dyDescent="0.25">
      <c r="A60" s="83"/>
      <c r="B60" s="84"/>
      <c r="C60" s="31" t="s">
        <v>14</v>
      </c>
      <c r="D60" s="86" t="s">
        <v>15</v>
      </c>
      <c r="E60" s="86">
        <v>19.399999999999999</v>
      </c>
      <c r="F60" s="87">
        <f>F58*E60</f>
        <v>77.134399999999985</v>
      </c>
      <c r="G60" s="86"/>
      <c r="H60" s="86"/>
      <c r="I60" s="86"/>
      <c r="J60" s="98"/>
      <c r="K60" s="86"/>
      <c r="L60" s="86"/>
      <c r="M60" s="87"/>
    </row>
    <row r="61" spans="1:13" s="4" customFormat="1" x14ac:dyDescent="0.25">
      <c r="A61" s="83"/>
      <c r="B61" s="85"/>
      <c r="C61" s="6" t="s">
        <v>16</v>
      </c>
      <c r="D61" s="86"/>
      <c r="E61" s="86"/>
      <c r="F61" s="87"/>
      <c r="G61" s="86"/>
      <c r="H61" s="86"/>
      <c r="I61" s="86"/>
      <c r="J61" s="98"/>
      <c r="K61" s="86"/>
      <c r="L61" s="86"/>
      <c r="M61" s="86"/>
    </row>
    <row r="62" spans="1:13" s="4" customFormat="1" x14ac:dyDescent="0.25">
      <c r="A62" s="83"/>
      <c r="B62" s="84" t="s">
        <v>88</v>
      </c>
      <c r="C62" s="5" t="s">
        <v>41</v>
      </c>
      <c r="D62" s="86" t="s">
        <v>28</v>
      </c>
      <c r="E62" s="86">
        <v>2.36</v>
      </c>
      <c r="F62" s="87">
        <f>F58*E62</f>
        <v>9.3833599999999979</v>
      </c>
      <c r="G62" s="86"/>
      <c r="H62" s="86"/>
      <c r="I62" s="86"/>
      <c r="J62" s="98"/>
      <c r="K62" s="86"/>
      <c r="L62" s="98"/>
      <c r="M62" s="87"/>
    </row>
    <row r="63" spans="1:13" s="4" customFormat="1" x14ac:dyDescent="0.25">
      <c r="A63" s="83"/>
      <c r="B63" s="85"/>
      <c r="C63" s="6" t="s">
        <v>42</v>
      </c>
      <c r="D63" s="86"/>
      <c r="E63" s="86"/>
      <c r="F63" s="87"/>
      <c r="G63" s="86"/>
      <c r="H63" s="86"/>
      <c r="I63" s="86"/>
      <c r="J63" s="98"/>
      <c r="K63" s="86"/>
      <c r="L63" s="98"/>
      <c r="M63" s="86"/>
    </row>
    <row r="64" spans="1:13" s="59" customFormat="1" x14ac:dyDescent="0.25">
      <c r="A64" s="83"/>
      <c r="B64" s="84"/>
      <c r="C64" s="5" t="s">
        <v>24</v>
      </c>
      <c r="D64" s="86" t="s">
        <v>22</v>
      </c>
      <c r="E64" s="86">
        <v>2.09</v>
      </c>
      <c r="F64" s="87">
        <f>F58*E64</f>
        <v>8.3098399999999977</v>
      </c>
      <c r="G64" s="86"/>
      <c r="H64" s="86"/>
      <c r="I64" s="86"/>
      <c r="J64" s="87"/>
      <c r="K64" s="86"/>
      <c r="L64" s="88"/>
      <c r="M64" s="87"/>
    </row>
    <row r="65" spans="1:13" s="4" customFormat="1" x14ac:dyDescent="0.25">
      <c r="A65" s="83"/>
      <c r="B65" s="85"/>
      <c r="C65" s="6" t="s">
        <v>25</v>
      </c>
      <c r="D65" s="86"/>
      <c r="E65" s="86"/>
      <c r="F65" s="87"/>
      <c r="G65" s="86"/>
      <c r="H65" s="86"/>
      <c r="I65" s="86"/>
      <c r="J65" s="87"/>
      <c r="K65" s="86"/>
      <c r="L65" s="88"/>
      <c r="M65" s="86"/>
    </row>
    <row r="66" spans="1:13" s="59" customFormat="1" x14ac:dyDescent="0.25">
      <c r="A66" s="92"/>
      <c r="B66" s="84"/>
      <c r="C66" s="45" t="s">
        <v>17</v>
      </c>
      <c r="D66" s="94"/>
      <c r="E66" s="94"/>
      <c r="F66" s="96"/>
      <c r="G66" s="94"/>
      <c r="H66" s="94"/>
      <c r="I66" s="94"/>
      <c r="J66" s="96"/>
      <c r="K66" s="94"/>
      <c r="L66" s="94"/>
      <c r="M66" s="96"/>
    </row>
    <row r="67" spans="1:13" s="4" customFormat="1" x14ac:dyDescent="0.25">
      <c r="A67" s="93"/>
      <c r="B67" s="85"/>
      <c r="C67" s="46" t="s">
        <v>18</v>
      </c>
      <c r="D67" s="95"/>
      <c r="E67" s="95"/>
      <c r="F67" s="97"/>
      <c r="G67" s="95"/>
      <c r="H67" s="95"/>
      <c r="I67" s="95"/>
      <c r="J67" s="97"/>
      <c r="K67" s="95"/>
      <c r="L67" s="95"/>
      <c r="M67" s="97"/>
    </row>
    <row r="68" spans="1:13" s="4" customFormat="1" x14ac:dyDescent="0.25">
      <c r="A68" s="83"/>
      <c r="B68" s="84" t="s">
        <v>132</v>
      </c>
      <c r="C68" s="5" t="s">
        <v>122</v>
      </c>
      <c r="D68" s="86" t="s">
        <v>29</v>
      </c>
      <c r="E68" s="87">
        <v>8</v>
      </c>
      <c r="F68" s="87">
        <f>F57*E68</f>
        <v>448</v>
      </c>
      <c r="G68" s="86"/>
      <c r="H68" s="87"/>
      <c r="I68" s="86"/>
      <c r="J68" s="87"/>
      <c r="K68" s="86"/>
      <c r="L68" s="86"/>
      <c r="M68" s="87"/>
    </row>
    <row r="69" spans="1:13" s="4" customFormat="1" x14ac:dyDescent="0.25">
      <c r="A69" s="83"/>
      <c r="B69" s="85"/>
      <c r="C69" s="6" t="s">
        <v>123</v>
      </c>
      <c r="D69" s="86"/>
      <c r="E69" s="87"/>
      <c r="F69" s="87"/>
      <c r="G69" s="86"/>
      <c r="H69" s="87"/>
      <c r="I69" s="86"/>
      <c r="J69" s="87"/>
      <c r="K69" s="86"/>
      <c r="L69" s="86"/>
      <c r="M69" s="86"/>
    </row>
    <row r="70" spans="1:13" s="4" customFormat="1" x14ac:dyDescent="0.25">
      <c r="A70" s="83"/>
      <c r="B70" s="84" t="s">
        <v>103</v>
      </c>
      <c r="C70" s="5" t="s">
        <v>101</v>
      </c>
      <c r="D70" s="86" t="s">
        <v>29</v>
      </c>
      <c r="E70" s="87">
        <v>1.4</v>
      </c>
      <c r="F70" s="87">
        <f>F57*E70</f>
        <v>78.399999999999991</v>
      </c>
      <c r="G70" s="86"/>
      <c r="H70" s="87"/>
      <c r="I70" s="86"/>
      <c r="J70" s="87"/>
      <c r="K70" s="86"/>
      <c r="L70" s="86"/>
      <c r="M70" s="87"/>
    </row>
    <row r="71" spans="1:13" s="4" customFormat="1" x14ac:dyDescent="0.25">
      <c r="A71" s="83"/>
      <c r="B71" s="85"/>
      <c r="C71" s="6" t="s">
        <v>102</v>
      </c>
      <c r="D71" s="86"/>
      <c r="E71" s="87"/>
      <c r="F71" s="87"/>
      <c r="G71" s="86"/>
      <c r="H71" s="87"/>
      <c r="I71" s="86"/>
      <c r="J71" s="87"/>
      <c r="K71" s="86"/>
      <c r="L71" s="86"/>
      <c r="M71" s="86"/>
    </row>
    <row r="72" spans="1:13" s="4" customFormat="1" ht="30" x14ac:dyDescent="0.25">
      <c r="A72" s="83"/>
      <c r="B72" s="89" t="s">
        <v>34</v>
      </c>
      <c r="C72" s="5" t="s">
        <v>124</v>
      </c>
      <c r="D72" s="86" t="s">
        <v>30</v>
      </c>
      <c r="E72" s="91">
        <v>1</v>
      </c>
      <c r="F72" s="91">
        <f>F57*E72</f>
        <v>56</v>
      </c>
      <c r="G72" s="86"/>
      <c r="H72" s="87"/>
      <c r="I72" s="86"/>
      <c r="J72" s="87"/>
      <c r="K72" s="86"/>
      <c r="L72" s="86"/>
      <c r="M72" s="87"/>
    </row>
    <row r="73" spans="1:13" s="4" customFormat="1" ht="30" x14ac:dyDescent="0.25">
      <c r="A73" s="83"/>
      <c r="B73" s="90"/>
      <c r="C73" s="6" t="s">
        <v>125</v>
      </c>
      <c r="D73" s="86"/>
      <c r="E73" s="91"/>
      <c r="F73" s="91"/>
      <c r="G73" s="86"/>
      <c r="H73" s="87"/>
      <c r="I73" s="86"/>
      <c r="J73" s="87"/>
      <c r="K73" s="86"/>
      <c r="L73" s="86"/>
      <c r="M73" s="86"/>
    </row>
    <row r="74" spans="1:13" s="4" customFormat="1" x14ac:dyDescent="0.25">
      <c r="A74" s="83"/>
      <c r="B74" s="84" t="s">
        <v>133</v>
      </c>
      <c r="C74" s="5" t="s">
        <v>126</v>
      </c>
      <c r="D74" s="86" t="s">
        <v>29</v>
      </c>
      <c r="E74" s="87">
        <v>0.7</v>
      </c>
      <c r="F74" s="87">
        <f>F57*E74</f>
        <v>39.199999999999996</v>
      </c>
      <c r="G74" s="86"/>
      <c r="H74" s="87"/>
      <c r="I74" s="86"/>
      <c r="J74" s="87"/>
      <c r="K74" s="86"/>
      <c r="L74" s="86"/>
      <c r="M74" s="87"/>
    </row>
    <row r="75" spans="1:13" s="4" customFormat="1" x14ac:dyDescent="0.25">
      <c r="A75" s="83"/>
      <c r="B75" s="85"/>
      <c r="C75" s="6" t="s">
        <v>127</v>
      </c>
      <c r="D75" s="86"/>
      <c r="E75" s="87"/>
      <c r="F75" s="87"/>
      <c r="G75" s="86"/>
      <c r="H75" s="87"/>
      <c r="I75" s="86"/>
      <c r="J75" s="87"/>
      <c r="K75" s="86"/>
      <c r="L75" s="86"/>
      <c r="M75" s="86"/>
    </row>
    <row r="76" spans="1:13" s="4" customFormat="1" x14ac:dyDescent="0.25">
      <c r="A76" s="83"/>
      <c r="B76" s="84" t="s">
        <v>104</v>
      </c>
      <c r="C76" s="5" t="s">
        <v>128</v>
      </c>
      <c r="D76" s="86" t="s">
        <v>29</v>
      </c>
      <c r="E76" s="87">
        <v>0.24</v>
      </c>
      <c r="F76" s="87">
        <f>F57*E76</f>
        <v>13.44</v>
      </c>
      <c r="G76" s="86"/>
      <c r="H76" s="87"/>
      <c r="I76" s="86"/>
      <c r="J76" s="87"/>
      <c r="K76" s="86"/>
      <c r="L76" s="86"/>
      <c r="M76" s="87"/>
    </row>
    <row r="77" spans="1:13" s="4" customFormat="1" x14ac:dyDescent="0.25">
      <c r="A77" s="83"/>
      <c r="B77" s="85"/>
      <c r="C77" s="6" t="s">
        <v>129</v>
      </c>
      <c r="D77" s="86"/>
      <c r="E77" s="87"/>
      <c r="F77" s="87"/>
      <c r="G77" s="86"/>
      <c r="H77" s="87"/>
      <c r="I77" s="86"/>
      <c r="J77" s="87"/>
      <c r="K77" s="86"/>
      <c r="L77" s="86"/>
      <c r="M77" s="86"/>
    </row>
    <row r="78" spans="1:13" s="4" customFormat="1" x14ac:dyDescent="0.25">
      <c r="A78" s="83"/>
      <c r="B78" s="84" t="s">
        <v>48</v>
      </c>
      <c r="C78" s="5" t="s">
        <v>45</v>
      </c>
      <c r="D78" s="86" t="s">
        <v>47</v>
      </c>
      <c r="E78" s="87">
        <v>6.3</v>
      </c>
      <c r="F78" s="88">
        <f>F58*E78</f>
        <v>25.048799999999996</v>
      </c>
      <c r="G78" s="86"/>
      <c r="H78" s="87"/>
      <c r="I78" s="86"/>
      <c r="J78" s="87"/>
      <c r="K78" s="86"/>
      <c r="L78" s="86"/>
      <c r="M78" s="87"/>
    </row>
    <row r="79" spans="1:13" s="4" customFormat="1" x14ac:dyDescent="0.25">
      <c r="A79" s="83"/>
      <c r="B79" s="85"/>
      <c r="C79" s="6" t="s">
        <v>46</v>
      </c>
      <c r="D79" s="86"/>
      <c r="E79" s="87"/>
      <c r="F79" s="88"/>
      <c r="G79" s="86"/>
      <c r="H79" s="87"/>
      <c r="I79" s="86"/>
      <c r="J79" s="87"/>
      <c r="K79" s="86"/>
      <c r="L79" s="86"/>
      <c r="M79" s="86"/>
    </row>
    <row r="80" spans="1:13" s="59" customFormat="1" x14ac:dyDescent="0.25">
      <c r="A80" s="83"/>
      <c r="B80" s="84"/>
      <c r="C80" s="31" t="s">
        <v>21</v>
      </c>
      <c r="D80" s="86" t="s">
        <v>22</v>
      </c>
      <c r="E80" s="86">
        <v>2.78</v>
      </c>
      <c r="F80" s="87">
        <f>F58*E80</f>
        <v>11.053279999999997</v>
      </c>
      <c r="G80" s="86"/>
      <c r="H80" s="87"/>
      <c r="I80" s="86"/>
      <c r="J80" s="87"/>
      <c r="K80" s="86"/>
      <c r="L80" s="86"/>
      <c r="M80" s="87"/>
    </row>
    <row r="81" spans="1:15" s="4" customFormat="1" x14ac:dyDescent="0.25">
      <c r="A81" s="83"/>
      <c r="B81" s="85"/>
      <c r="C81" s="6" t="s">
        <v>23</v>
      </c>
      <c r="D81" s="86"/>
      <c r="E81" s="86"/>
      <c r="F81" s="87"/>
      <c r="G81" s="86"/>
      <c r="H81" s="87"/>
      <c r="I81" s="86"/>
      <c r="J81" s="87"/>
      <c r="K81" s="86"/>
      <c r="L81" s="86"/>
      <c r="M81" s="86"/>
      <c r="O81" s="22"/>
    </row>
    <row r="82" spans="1:15" s="70" customFormat="1" ht="30" x14ac:dyDescent="0.25">
      <c r="A82" s="83">
        <v>7</v>
      </c>
      <c r="B82" s="101" t="s">
        <v>43</v>
      </c>
      <c r="C82" s="32" t="s">
        <v>181</v>
      </c>
      <c r="D82" s="68" t="s">
        <v>30</v>
      </c>
      <c r="E82" s="86"/>
      <c r="F82" s="67">
        <v>7</v>
      </c>
      <c r="G82" s="86"/>
      <c r="H82" s="86"/>
      <c r="I82" s="86"/>
      <c r="J82" s="86"/>
      <c r="K82" s="86"/>
      <c r="L82" s="86"/>
      <c r="M82" s="86"/>
    </row>
    <row r="83" spans="1:15" s="70" customFormat="1" x14ac:dyDescent="0.25">
      <c r="A83" s="83"/>
      <c r="B83" s="106"/>
      <c r="C83" s="33"/>
      <c r="D83" s="25" t="s">
        <v>37</v>
      </c>
      <c r="E83" s="86"/>
      <c r="F83" s="60">
        <f>F82*0.0742</f>
        <v>0.51939999999999997</v>
      </c>
      <c r="G83" s="86"/>
      <c r="H83" s="86"/>
      <c r="I83" s="86"/>
      <c r="J83" s="86"/>
      <c r="K83" s="86"/>
      <c r="L83" s="86"/>
      <c r="M83" s="86"/>
    </row>
    <row r="84" spans="1:15" s="4" customFormat="1" ht="45" x14ac:dyDescent="0.25">
      <c r="A84" s="83"/>
      <c r="B84" s="102"/>
      <c r="C84" s="34" t="s">
        <v>182</v>
      </c>
      <c r="D84" s="69"/>
      <c r="E84" s="86"/>
      <c r="F84" s="58"/>
      <c r="G84" s="86"/>
      <c r="H84" s="86"/>
      <c r="I84" s="86"/>
      <c r="J84" s="86"/>
      <c r="K84" s="86"/>
      <c r="L84" s="86"/>
      <c r="M84" s="86"/>
    </row>
    <row r="85" spans="1:15" s="4" customFormat="1" x14ac:dyDescent="0.25">
      <c r="A85" s="83"/>
      <c r="B85" s="84"/>
      <c r="C85" s="31" t="s">
        <v>14</v>
      </c>
      <c r="D85" s="86" t="s">
        <v>15</v>
      </c>
      <c r="E85" s="86">
        <v>19.399999999999999</v>
      </c>
      <c r="F85" s="87">
        <f>F83*E85</f>
        <v>10.076359999999999</v>
      </c>
      <c r="G85" s="86"/>
      <c r="H85" s="86"/>
      <c r="I85" s="86"/>
      <c r="J85" s="98"/>
      <c r="K85" s="86"/>
      <c r="L85" s="86"/>
      <c r="M85" s="87"/>
    </row>
    <row r="86" spans="1:15" s="4" customFormat="1" x14ac:dyDescent="0.25">
      <c r="A86" s="83"/>
      <c r="B86" s="85"/>
      <c r="C86" s="6" t="s">
        <v>16</v>
      </c>
      <c r="D86" s="86"/>
      <c r="E86" s="86"/>
      <c r="F86" s="87"/>
      <c r="G86" s="86"/>
      <c r="H86" s="86"/>
      <c r="I86" s="86"/>
      <c r="J86" s="98"/>
      <c r="K86" s="86"/>
      <c r="L86" s="86"/>
      <c r="M86" s="86"/>
    </row>
    <row r="87" spans="1:15" s="4" customFormat="1" x14ac:dyDescent="0.25">
      <c r="A87" s="83"/>
      <c r="B87" s="84" t="s">
        <v>88</v>
      </c>
      <c r="C87" s="5" t="s">
        <v>41</v>
      </c>
      <c r="D87" s="86" t="s">
        <v>28</v>
      </c>
      <c r="E87" s="86">
        <v>2.36</v>
      </c>
      <c r="F87" s="87">
        <f>F83*E87</f>
        <v>1.2257839999999998</v>
      </c>
      <c r="G87" s="86"/>
      <c r="H87" s="86"/>
      <c r="I87" s="86"/>
      <c r="J87" s="98"/>
      <c r="K87" s="86"/>
      <c r="L87" s="98"/>
      <c r="M87" s="87"/>
    </row>
    <row r="88" spans="1:15" s="4" customFormat="1" x14ac:dyDescent="0.25">
      <c r="A88" s="83"/>
      <c r="B88" s="85"/>
      <c r="C88" s="6" t="s">
        <v>42</v>
      </c>
      <c r="D88" s="86"/>
      <c r="E88" s="86"/>
      <c r="F88" s="87"/>
      <c r="G88" s="86"/>
      <c r="H88" s="86"/>
      <c r="I88" s="86"/>
      <c r="J88" s="98"/>
      <c r="K88" s="86"/>
      <c r="L88" s="98"/>
      <c r="M88" s="86"/>
    </row>
    <row r="89" spans="1:15" s="70" customFormat="1" x14ac:dyDescent="0.25">
      <c r="A89" s="83"/>
      <c r="B89" s="84"/>
      <c r="C89" s="5" t="s">
        <v>24</v>
      </c>
      <c r="D89" s="86" t="s">
        <v>22</v>
      </c>
      <c r="E89" s="86">
        <v>2.09</v>
      </c>
      <c r="F89" s="87">
        <f>F83*E89</f>
        <v>1.0855459999999999</v>
      </c>
      <c r="G89" s="86"/>
      <c r="H89" s="86"/>
      <c r="I89" s="86"/>
      <c r="J89" s="87"/>
      <c r="K89" s="86"/>
      <c r="L89" s="88"/>
      <c r="M89" s="87"/>
    </row>
    <row r="90" spans="1:15" s="4" customFormat="1" x14ac:dyDescent="0.25">
      <c r="A90" s="83"/>
      <c r="B90" s="85"/>
      <c r="C90" s="6" t="s">
        <v>25</v>
      </c>
      <c r="D90" s="86"/>
      <c r="E90" s="86"/>
      <c r="F90" s="87"/>
      <c r="G90" s="86"/>
      <c r="H90" s="86"/>
      <c r="I90" s="86"/>
      <c r="J90" s="87"/>
      <c r="K90" s="86"/>
      <c r="L90" s="88"/>
      <c r="M90" s="86"/>
    </row>
    <row r="91" spans="1:15" s="70" customFormat="1" x14ac:dyDescent="0.25">
      <c r="A91" s="92"/>
      <c r="B91" s="84"/>
      <c r="C91" s="45" t="s">
        <v>17</v>
      </c>
      <c r="D91" s="94"/>
      <c r="E91" s="94"/>
      <c r="F91" s="96"/>
      <c r="G91" s="94"/>
      <c r="H91" s="94"/>
      <c r="I91" s="94"/>
      <c r="J91" s="96"/>
      <c r="K91" s="94"/>
      <c r="L91" s="94"/>
      <c r="M91" s="96"/>
    </row>
    <row r="92" spans="1:15" s="4" customFormat="1" x14ac:dyDescent="0.25">
      <c r="A92" s="93"/>
      <c r="B92" s="85"/>
      <c r="C92" s="46" t="s">
        <v>18</v>
      </c>
      <c r="D92" s="95"/>
      <c r="E92" s="95"/>
      <c r="F92" s="97"/>
      <c r="G92" s="95"/>
      <c r="H92" s="95"/>
      <c r="I92" s="95"/>
      <c r="J92" s="97"/>
      <c r="K92" s="95"/>
      <c r="L92" s="95"/>
      <c r="M92" s="97"/>
    </row>
    <row r="93" spans="1:15" s="4" customFormat="1" x14ac:dyDescent="0.25">
      <c r="A93" s="83"/>
      <c r="B93" s="84" t="s">
        <v>132</v>
      </c>
      <c r="C93" s="5" t="s">
        <v>122</v>
      </c>
      <c r="D93" s="86" t="s">
        <v>29</v>
      </c>
      <c r="E93" s="87">
        <v>8</v>
      </c>
      <c r="F93" s="87">
        <f>F82*E93</f>
        <v>56</v>
      </c>
      <c r="G93" s="86"/>
      <c r="H93" s="87"/>
      <c r="I93" s="86"/>
      <c r="J93" s="87"/>
      <c r="K93" s="86"/>
      <c r="L93" s="86"/>
      <c r="M93" s="87"/>
    </row>
    <row r="94" spans="1:15" s="4" customFormat="1" x14ac:dyDescent="0.25">
      <c r="A94" s="83"/>
      <c r="B94" s="85"/>
      <c r="C94" s="6" t="s">
        <v>123</v>
      </c>
      <c r="D94" s="86"/>
      <c r="E94" s="87"/>
      <c r="F94" s="87"/>
      <c r="G94" s="86"/>
      <c r="H94" s="87"/>
      <c r="I94" s="86"/>
      <c r="J94" s="87"/>
      <c r="K94" s="86"/>
      <c r="L94" s="86"/>
      <c r="M94" s="86"/>
    </row>
    <row r="95" spans="1:15" s="4" customFormat="1" x14ac:dyDescent="0.25">
      <c r="A95" s="83"/>
      <c r="B95" s="84" t="s">
        <v>103</v>
      </c>
      <c r="C95" s="5" t="s">
        <v>101</v>
      </c>
      <c r="D95" s="86" t="s">
        <v>29</v>
      </c>
      <c r="E95" s="87">
        <v>2.8</v>
      </c>
      <c r="F95" s="87">
        <f>F82*E95</f>
        <v>19.599999999999998</v>
      </c>
      <c r="G95" s="86"/>
      <c r="H95" s="87"/>
      <c r="I95" s="86"/>
      <c r="J95" s="87"/>
      <c r="K95" s="86"/>
      <c r="L95" s="86"/>
      <c r="M95" s="87"/>
    </row>
    <row r="96" spans="1:15" s="4" customFormat="1" x14ac:dyDescent="0.25">
      <c r="A96" s="83"/>
      <c r="B96" s="85"/>
      <c r="C96" s="6" t="s">
        <v>102</v>
      </c>
      <c r="D96" s="86"/>
      <c r="E96" s="87"/>
      <c r="F96" s="87"/>
      <c r="G96" s="86"/>
      <c r="H96" s="87"/>
      <c r="I96" s="86"/>
      <c r="J96" s="87"/>
      <c r="K96" s="86"/>
      <c r="L96" s="86"/>
      <c r="M96" s="86"/>
    </row>
    <row r="97" spans="1:15" s="4" customFormat="1" ht="30" x14ac:dyDescent="0.25">
      <c r="A97" s="83"/>
      <c r="B97" s="89" t="s">
        <v>34</v>
      </c>
      <c r="C97" s="5" t="s">
        <v>124</v>
      </c>
      <c r="D97" s="86" t="s">
        <v>30</v>
      </c>
      <c r="E97" s="91">
        <v>1</v>
      </c>
      <c r="F97" s="91">
        <f>F82*E97</f>
        <v>7</v>
      </c>
      <c r="G97" s="86"/>
      <c r="H97" s="87"/>
      <c r="I97" s="86"/>
      <c r="J97" s="87"/>
      <c r="K97" s="86"/>
      <c r="L97" s="86"/>
      <c r="M97" s="87"/>
    </row>
    <row r="98" spans="1:15" s="4" customFormat="1" ht="30" x14ac:dyDescent="0.25">
      <c r="A98" s="83"/>
      <c r="B98" s="90"/>
      <c r="C98" s="6" t="s">
        <v>125</v>
      </c>
      <c r="D98" s="86"/>
      <c r="E98" s="91"/>
      <c r="F98" s="91"/>
      <c r="G98" s="86"/>
      <c r="H98" s="87"/>
      <c r="I98" s="86"/>
      <c r="J98" s="87"/>
      <c r="K98" s="86"/>
      <c r="L98" s="86"/>
      <c r="M98" s="86"/>
    </row>
    <row r="99" spans="1:15" s="4" customFormat="1" x14ac:dyDescent="0.25">
      <c r="A99" s="83"/>
      <c r="B99" s="84" t="s">
        <v>133</v>
      </c>
      <c r="C99" s="5" t="s">
        <v>126</v>
      </c>
      <c r="D99" s="86" t="s">
        <v>29</v>
      </c>
      <c r="E99" s="87">
        <v>0.7</v>
      </c>
      <c r="F99" s="87">
        <f>F82*E99</f>
        <v>4.8999999999999995</v>
      </c>
      <c r="G99" s="86"/>
      <c r="H99" s="87"/>
      <c r="I99" s="86"/>
      <c r="J99" s="87"/>
      <c r="K99" s="86"/>
      <c r="L99" s="86"/>
      <c r="M99" s="87"/>
    </row>
    <row r="100" spans="1:15" s="4" customFormat="1" x14ac:dyDescent="0.25">
      <c r="A100" s="83"/>
      <c r="B100" s="85"/>
      <c r="C100" s="6" t="s">
        <v>127</v>
      </c>
      <c r="D100" s="86"/>
      <c r="E100" s="87"/>
      <c r="F100" s="87"/>
      <c r="G100" s="86"/>
      <c r="H100" s="87"/>
      <c r="I100" s="86"/>
      <c r="J100" s="87"/>
      <c r="K100" s="86"/>
      <c r="L100" s="86"/>
      <c r="M100" s="86"/>
    </row>
    <row r="101" spans="1:15" s="4" customFormat="1" x14ac:dyDescent="0.25">
      <c r="A101" s="83"/>
      <c r="B101" s="84" t="s">
        <v>104</v>
      </c>
      <c r="C101" s="5" t="s">
        <v>128</v>
      </c>
      <c r="D101" s="86" t="s">
        <v>29</v>
      </c>
      <c r="E101" s="87">
        <v>0.48</v>
      </c>
      <c r="F101" s="87">
        <f>F82*E101</f>
        <v>3.36</v>
      </c>
      <c r="G101" s="86"/>
      <c r="H101" s="87"/>
      <c r="I101" s="86"/>
      <c r="J101" s="87"/>
      <c r="K101" s="86"/>
      <c r="L101" s="86"/>
      <c r="M101" s="87"/>
    </row>
    <row r="102" spans="1:15" s="4" customFormat="1" x14ac:dyDescent="0.25">
      <c r="A102" s="83"/>
      <c r="B102" s="85"/>
      <c r="C102" s="6" t="s">
        <v>129</v>
      </c>
      <c r="D102" s="86"/>
      <c r="E102" s="87"/>
      <c r="F102" s="87"/>
      <c r="G102" s="86"/>
      <c r="H102" s="87"/>
      <c r="I102" s="86"/>
      <c r="J102" s="87"/>
      <c r="K102" s="86"/>
      <c r="L102" s="86"/>
      <c r="M102" s="86"/>
    </row>
    <row r="103" spans="1:15" s="4" customFormat="1" x14ac:dyDescent="0.25">
      <c r="A103" s="83"/>
      <c r="B103" s="84" t="s">
        <v>48</v>
      </c>
      <c r="C103" s="5" t="s">
        <v>45</v>
      </c>
      <c r="D103" s="86" t="s">
        <v>47</v>
      </c>
      <c r="E103" s="87">
        <v>6.5</v>
      </c>
      <c r="F103" s="88">
        <f>F83*E103</f>
        <v>3.3760999999999997</v>
      </c>
      <c r="G103" s="86"/>
      <c r="H103" s="87"/>
      <c r="I103" s="86"/>
      <c r="J103" s="87"/>
      <c r="K103" s="86"/>
      <c r="L103" s="86"/>
      <c r="M103" s="87"/>
    </row>
    <row r="104" spans="1:15" s="4" customFormat="1" x14ac:dyDescent="0.25">
      <c r="A104" s="83"/>
      <c r="B104" s="85"/>
      <c r="C104" s="6" t="s">
        <v>46</v>
      </c>
      <c r="D104" s="86"/>
      <c r="E104" s="87"/>
      <c r="F104" s="88"/>
      <c r="G104" s="86"/>
      <c r="H104" s="87"/>
      <c r="I104" s="86"/>
      <c r="J104" s="87"/>
      <c r="K104" s="86"/>
      <c r="L104" s="86"/>
      <c r="M104" s="86"/>
    </row>
    <row r="105" spans="1:15" s="70" customFormat="1" x14ac:dyDescent="0.25">
      <c r="A105" s="83"/>
      <c r="B105" s="84"/>
      <c r="C105" s="31" t="s">
        <v>21</v>
      </c>
      <c r="D105" s="86" t="s">
        <v>22</v>
      </c>
      <c r="E105" s="86">
        <v>2.78</v>
      </c>
      <c r="F105" s="87">
        <f>F83*E105</f>
        <v>1.4439319999999998</v>
      </c>
      <c r="G105" s="86"/>
      <c r="H105" s="87"/>
      <c r="I105" s="86"/>
      <c r="J105" s="87"/>
      <c r="K105" s="86"/>
      <c r="L105" s="86"/>
      <c r="M105" s="87"/>
    </row>
    <row r="106" spans="1:15" s="4" customFormat="1" x14ac:dyDescent="0.25">
      <c r="A106" s="83"/>
      <c r="B106" s="85"/>
      <c r="C106" s="6" t="s">
        <v>23</v>
      </c>
      <c r="D106" s="86"/>
      <c r="E106" s="86"/>
      <c r="F106" s="87"/>
      <c r="G106" s="86"/>
      <c r="H106" s="87"/>
      <c r="I106" s="86"/>
      <c r="J106" s="87"/>
      <c r="K106" s="86"/>
      <c r="L106" s="86"/>
      <c r="M106" s="86"/>
      <c r="O106" s="22"/>
    </row>
    <row r="107" spans="1:15" s="79" customFormat="1" ht="30" x14ac:dyDescent="0.25">
      <c r="A107" s="83">
        <v>8</v>
      </c>
      <c r="B107" s="101" t="s">
        <v>43</v>
      </c>
      <c r="C107" s="32" t="s">
        <v>194</v>
      </c>
      <c r="D107" s="77" t="s">
        <v>30</v>
      </c>
      <c r="E107" s="86"/>
      <c r="F107" s="67">
        <v>3</v>
      </c>
      <c r="G107" s="86"/>
      <c r="H107" s="86"/>
      <c r="I107" s="86"/>
      <c r="J107" s="86"/>
      <c r="K107" s="86"/>
      <c r="L107" s="86"/>
      <c r="M107" s="86"/>
    </row>
    <row r="108" spans="1:15" s="79" customFormat="1" x14ac:dyDescent="0.25">
      <c r="A108" s="83"/>
      <c r="B108" s="106"/>
      <c r="C108" s="33"/>
      <c r="D108" s="25" t="s">
        <v>37</v>
      </c>
      <c r="E108" s="86"/>
      <c r="F108" s="60">
        <f>F107*0.103</f>
        <v>0.309</v>
      </c>
      <c r="G108" s="86"/>
      <c r="H108" s="86"/>
      <c r="I108" s="86"/>
      <c r="J108" s="86"/>
      <c r="K108" s="86"/>
      <c r="L108" s="86"/>
      <c r="M108" s="86"/>
    </row>
    <row r="109" spans="1:15" s="4" customFormat="1" ht="45" x14ac:dyDescent="0.25">
      <c r="A109" s="83"/>
      <c r="B109" s="102"/>
      <c r="C109" s="34" t="s">
        <v>195</v>
      </c>
      <c r="D109" s="78"/>
      <c r="E109" s="86"/>
      <c r="F109" s="58"/>
      <c r="G109" s="86"/>
      <c r="H109" s="86"/>
      <c r="I109" s="86"/>
      <c r="J109" s="86"/>
      <c r="K109" s="86"/>
      <c r="L109" s="86"/>
      <c r="M109" s="86"/>
    </row>
    <row r="110" spans="1:15" s="4" customFormat="1" x14ac:dyDescent="0.25">
      <c r="A110" s="83"/>
      <c r="B110" s="84"/>
      <c r="C110" s="31" t="s">
        <v>14</v>
      </c>
      <c r="D110" s="86" t="s">
        <v>15</v>
      </c>
      <c r="E110" s="86">
        <v>19.399999999999999</v>
      </c>
      <c r="F110" s="87">
        <f>F108*E110</f>
        <v>5.9945999999999993</v>
      </c>
      <c r="G110" s="86"/>
      <c r="H110" s="86"/>
      <c r="I110" s="86"/>
      <c r="J110" s="98"/>
      <c r="K110" s="86"/>
      <c r="L110" s="86"/>
      <c r="M110" s="87"/>
    </row>
    <row r="111" spans="1:15" s="4" customFormat="1" x14ac:dyDescent="0.25">
      <c r="A111" s="83"/>
      <c r="B111" s="85"/>
      <c r="C111" s="6" t="s">
        <v>16</v>
      </c>
      <c r="D111" s="86"/>
      <c r="E111" s="86"/>
      <c r="F111" s="87"/>
      <c r="G111" s="86"/>
      <c r="H111" s="86"/>
      <c r="I111" s="86"/>
      <c r="J111" s="98"/>
      <c r="K111" s="86"/>
      <c r="L111" s="86"/>
      <c r="M111" s="86"/>
    </row>
    <row r="112" spans="1:15" s="4" customFormat="1" x14ac:dyDescent="0.25">
      <c r="A112" s="83"/>
      <c r="B112" s="84" t="s">
        <v>88</v>
      </c>
      <c r="C112" s="5" t="s">
        <v>41</v>
      </c>
      <c r="D112" s="86" t="s">
        <v>28</v>
      </c>
      <c r="E112" s="86">
        <v>2.36</v>
      </c>
      <c r="F112" s="87">
        <f>F108*E112</f>
        <v>0.72924</v>
      </c>
      <c r="G112" s="86"/>
      <c r="H112" s="86"/>
      <c r="I112" s="86"/>
      <c r="J112" s="98"/>
      <c r="K112" s="86"/>
      <c r="L112" s="98"/>
      <c r="M112" s="87"/>
    </row>
    <row r="113" spans="1:13" s="4" customFormat="1" x14ac:dyDescent="0.25">
      <c r="A113" s="83"/>
      <c r="B113" s="85"/>
      <c r="C113" s="6" t="s">
        <v>42</v>
      </c>
      <c r="D113" s="86"/>
      <c r="E113" s="86"/>
      <c r="F113" s="87"/>
      <c r="G113" s="86"/>
      <c r="H113" s="86"/>
      <c r="I113" s="86"/>
      <c r="J113" s="98"/>
      <c r="K113" s="86"/>
      <c r="L113" s="98"/>
      <c r="M113" s="86"/>
    </row>
    <row r="114" spans="1:13" s="79" customFormat="1" x14ac:dyDescent="0.25">
      <c r="A114" s="83"/>
      <c r="B114" s="84"/>
      <c r="C114" s="5" t="s">
        <v>24</v>
      </c>
      <c r="D114" s="86" t="s">
        <v>22</v>
      </c>
      <c r="E114" s="86">
        <v>2.09</v>
      </c>
      <c r="F114" s="87">
        <f>F108*E114</f>
        <v>0.64581</v>
      </c>
      <c r="G114" s="86"/>
      <c r="H114" s="86"/>
      <c r="I114" s="86"/>
      <c r="J114" s="87"/>
      <c r="K114" s="86"/>
      <c r="L114" s="88"/>
      <c r="M114" s="87"/>
    </row>
    <row r="115" spans="1:13" s="4" customFormat="1" x14ac:dyDescent="0.25">
      <c r="A115" s="83"/>
      <c r="B115" s="85"/>
      <c r="C115" s="6" t="s">
        <v>25</v>
      </c>
      <c r="D115" s="86"/>
      <c r="E115" s="86"/>
      <c r="F115" s="87"/>
      <c r="G115" s="86"/>
      <c r="H115" s="86"/>
      <c r="I115" s="86"/>
      <c r="J115" s="87"/>
      <c r="K115" s="86"/>
      <c r="L115" s="88"/>
      <c r="M115" s="86"/>
    </row>
    <row r="116" spans="1:13" s="79" customFormat="1" x14ac:dyDescent="0.25">
      <c r="A116" s="92"/>
      <c r="B116" s="84"/>
      <c r="C116" s="45" t="s">
        <v>17</v>
      </c>
      <c r="D116" s="94"/>
      <c r="E116" s="94"/>
      <c r="F116" s="96"/>
      <c r="G116" s="94"/>
      <c r="H116" s="94"/>
      <c r="I116" s="94"/>
      <c r="J116" s="96"/>
      <c r="K116" s="94"/>
      <c r="L116" s="94"/>
      <c r="M116" s="96"/>
    </row>
    <row r="117" spans="1:13" s="4" customFormat="1" x14ac:dyDescent="0.25">
      <c r="A117" s="93"/>
      <c r="B117" s="85"/>
      <c r="C117" s="46" t="s">
        <v>18</v>
      </c>
      <c r="D117" s="95"/>
      <c r="E117" s="95"/>
      <c r="F117" s="97"/>
      <c r="G117" s="95"/>
      <c r="H117" s="95"/>
      <c r="I117" s="95"/>
      <c r="J117" s="97"/>
      <c r="K117" s="95"/>
      <c r="L117" s="95"/>
      <c r="M117" s="97"/>
    </row>
    <row r="118" spans="1:13" s="4" customFormat="1" x14ac:dyDescent="0.25">
      <c r="A118" s="83"/>
      <c r="B118" s="84" t="s">
        <v>132</v>
      </c>
      <c r="C118" s="5" t="s">
        <v>122</v>
      </c>
      <c r="D118" s="86" t="s">
        <v>29</v>
      </c>
      <c r="E118" s="87">
        <v>11.5</v>
      </c>
      <c r="F118" s="87">
        <f>F107*E118</f>
        <v>34.5</v>
      </c>
      <c r="G118" s="86"/>
      <c r="H118" s="87"/>
      <c r="I118" s="86"/>
      <c r="J118" s="87"/>
      <c r="K118" s="86"/>
      <c r="L118" s="86"/>
      <c r="M118" s="87"/>
    </row>
    <row r="119" spans="1:13" s="4" customFormat="1" x14ac:dyDescent="0.25">
      <c r="A119" s="83"/>
      <c r="B119" s="85"/>
      <c r="C119" s="6" t="s">
        <v>123</v>
      </c>
      <c r="D119" s="86"/>
      <c r="E119" s="87"/>
      <c r="F119" s="87"/>
      <c r="G119" s="86"/>
      <c r="H119" s="87"/>
      <c r="I119" s="86"/>
      <c r="J119" s="87"/>
      <c r="K119" s="86"/>
      <c r="L119" s="86"/>
      <c r="M119" s="86"/>
    </row>
    <row r="120" spans="1:13" s="4" customFormat="1" x14ac:dyDescent="0.25">
      <c r="A120" s="83"/>
      <c r="B120" s="84" t="s">
        <v>103</v>
      </c>
      <c r="C120" s="5" t="s">
        <v>101</v>
      </c>
      <c r="D120" s="86" t="s">
        <v>29</v>
      </c>
      <c r="E120" s="87">
        <v>2.8</v>
      </c>
      <c r="F120" s="87">
        <f>F107*E120</f>
        <v>8.3999999999999986</v>
      </c>
      <c r="G120" s="86"/>
      <c r="H120" s="87"/>
      <c r="I120" s="86"/>
      <c r="J120" s="87"/>
      <c r="K120" s="86"/>
      <c r="L120" s="86"/>
      <c r="M120" s="87"/>
    </row>
    <row r="121" spans="1:13" s="4" customFormat="1" x14ac:dyDescent="0.25">
      <c r="A121" s="83"/>
      <c r="B121" s="85"/>
      <c r="C121" s="6" t="s">
        <v>102</v>
      </c>
      <c r="D121" s="86"/>
      <c r="E121" s="87"/>
      <c r="F121" s="87"/>
      <c r="G121" s="86"/>
      <c r="H121" s="87"/>
      <c r="I121" s="86"/>
      <c r="J121" s="87"/>
      <c r="K121" s="86"/>
      <c r="L121" s="86"/>
      <c r="M121" s="86"/>
    </row>
    <row r="122" spans="1:13" s="4" customFormat="1" ht="30" x14ac:dyDescent="0.25">
      <c r="A122" s="83"/>
      <c r="B122" s="89" t="s">
        <v>34</v>
      </c>
      <c r="C122" s="5" t="s">
        <v>124</v>
      </c>
      <c r="D122" s="86" t="s">
        <v>30</v>
      </c>
      <c r="E122" s="91">
        <v>1</v>
      </c>
      <c r="F122" s="91">
        <f>F107*E122</f>
        <v>3</v>
      </c>
      <c r="G122" s="86"/>
      <c r="H122" s="87"/>
      <c r="I122" s="86"/>
      <c r="J122" s="87"/>
      <c r="K122" s="86"/>
      <c r="L122" s="86"/>
      <c r="M122" s="87"/>
    </row>
    <row r="123" spans="1:13" s="4" customFormat="1" ht="30" x14ac:dyDescent="0.25">
      <c r="A123" s="83"/>
      <c r="B123" s="90"/>
      <c r="C123" s="6" t="s">
        <v>125</v>
      </c>
      <c r="D123" s="86"/>
      <c r="E123" s="91"/>
      <c r="F123" s="91"/>
      <c r="G123" s="86"/>
      <c r="H123" s="87"/>
      <c r="I123" s="86"/>
      <c r="J123" s="87"/>
      <c r="K123" s="86"/>
      <c r="L123" s="86"/>
      <c r="M123" s="86"/>
    </row>
    <row r="124" spans="1:13" s="4" customFormat="1" x14ac:dyDescent="0.25">
      <c r="A124" s="83"/>
      <c r="B124" s="84" t="s">
        <v>133</v>
      </c>
      <c r="C124" s="5" t="s">
        <v>126</v>
      </c>
      <c r="D124" s="86" t="s">
        <v>29</v>
      </c>
      <c r="E124" s="87">
        <v>0.7</v>
      </c>
      <c r="F124" s="87">
        <f>F107*E124</f>
        <v>2.0999999999999996</v>
      </c>
      <c r="G124" s="86"/>
      <c r="H124" s="87"/>
      <c r="I124" s="86"/>
      <c r="J124" s="87"/>
      <c r="K124" s="86"/>
      <c r="L124" s="86"/>
      <c r="M124" s="87"/>
    </row>
    <row r="125" spans="1:13" s="4" customFormat="1" x14ac:dyDescent="0.25">
      <c r="A125" s="83"/>
      <c r="B125" s="85"/>
      <c r="C125" s="6" t="s">
        <v>127</v>
      </c>
      <c r="D125" s="86"/>
      <c r="E125" s="87"/>
      <c r="F125" s="87"/>
      <c r="G125" s="86"/>
      <c r="H125" s="87"/>
      <c r="I125" s="86"/>
      <c r="J125" s="87"/>
      <c r="K125" s="86"/>
      <c r="L125" s="86"/>
      <c r="M125" s="86"/>
    </row>
    <row r="126" spans="1:13" s="4" customFormat="1" x14ac:dyDescent="0.25">
      <c r="A126" s="83"/>
      <c r="B126" s="84" t="s">
        <v>104</v>
      </c>
      <c r="C126" s="5" t="s">
        <v>128</v>
      </c>
      <c r="D126" s="86" t="s">
        <v>29</v>
      </c>
      <c r="E126" s="87">
        <v>0.48</v>
      </c>
      <c r="F126" s="87">
        <f>F107*E126</f>
        <v>1.44</v>
      </c>
      <c r="G126" s="86"/>
      <c r="H126" s="87"/>
      <c r="I126" s="86"/>
      <c r="J126" s="87"/>
      <c r="K126" s="86"/>
      <c r="L126" s="86"/>
      <c r="M126" s="87"/>
    </row>
    <row r="127" spans="1:13" s="4" customFormat="1" x14ac:dyDescent="0.25">
      <c r="A127" s="83"/>
      <c r="B127" s="85"/>
      <c r="C127" s="6" t="s">
        <v>129</v>
      </c>
      <c r="D127" s="86"/>
      <c r="E127" s="87"/>
      <c r="F127" s="87"/>
      <c r="G127" s="86"/>
      <c r="H127" s="87"/>
      <c r="I127" s="86"/>
      <c r="J127" s="87"/>
      <c r="K127" s="86"/>
      <c r="L127" s="86"/>
      <c r="M127" s="86"/>
    </row>
    <row r="128" spans="1:13" s="4" customFormat="1" x14ac:dyDescent="0.25">
      <c r="A128" s="83"/>
      <c r="B128" s="84" t="s">
        <v>48</v>
      </c>
      <c r="C128" s="5" t="s">
        <v>45</v>
      </c>
      <c r="D128" s="86" t="s">
        <v>47</v>
      </c>
      <c r="E128" s="87">
        <v>6.5</v>
      </c>
      <c r="F128" s="88">
        <f>F108*E128</f>
        <v>2.0085000000000002</v>
      </c>
      <c r="G128" s="86"/>
      <c r="H128" s="87"/>
      <c r="I128" s="86"/>
      <c r="J128" s="87"/>
      <c r="K128" s="86"/>
      <c r="L128" s="86"/>
      <c r="M128" s="87"/>
    </row>
    <row r="129" spans="1:15" s="4" customFormat="1" x14ac:dyDescent="0.25">
      <c r="A129" s="83"/>
      <c r="B129" s="85"/>
      <c r="C129" s="6" t="s">
        <v>46</v>
      </c>
      <c r="D129" s="86"/>
      <c r="E129" s="87"/>
      <c r="F129" s="88"/>
      <c r="G129" s="86"/>
      <c r="H129" s="87"/>
      <c r="I129" s="86"/>
      <c r="J129" s="87"/>
      <c r="K129" s="86"/>
      <c r="L129" s="86"/>
      <c r="M129" s="86"/>
    </row>
    <row r="130" spans="1:15" s="79" customFormat="1" x14ac:dyDescent="0.25">
      <c r="A130" s="83"/>
      <c r="B130" s="84"/>
      <c r="C130" s="31" t="s">
        <v>21</v>
      </c>
      <c r="D130" s="86" t="s">
        <v>22</v>
      </c>
      <c r="E130" s="86">
        <v>2.78</v>
      </c>
      <c r="F130" s="87">
        <f>F108*E130</f>
        <v>0.85901999999999989</v>
      </c>
      <c r="G130" s="86"/>
      <c r="H130" s="87"/>
      <c r="I130" s="86"/>
      <c r="J130" s="87"/>
      <c r="K130" s="86"/>
      <c r="L130" s="86"/>
      <c r="M130" s="87"/>
    </row>
    <row r="131" spans="1:15" s="4" customFormat="1" x14ac:dyDescent="0.25">
      <c r="A131" s="83"/>
      <c r="B131" s="85"/>
      <c r="C131" s="6" t="s">
        <v>23</v>
      </c>
      <c r="D131" s="86"/>
      <c r="E131" s="86"/>
      <c r="F131" s="87"/>
      <c r="G131" s="86"/>
      <c r="H131" s="87"/>
      <c r="I131" s="86"/>
      <c r="J131" s="87"/>
      <c r="K131" s="86"/>
      <c r="L131" s="86"/>
      <c r="M131" s="86"/>
      <c r="O131" s="22"/>
    </row>
    <row r="132" spans="1:15" s="66" customFormat="1" ht="45" x14ac:dyDescent="0.25">
      <c r="A132" s="86">
        <v>9</v>
      </c>
      <c r="B132" s="120" t="s">
        <v>152</v>
      </c>
      <c r="C132" s="32" t="s">
        <v>153</v>
      </c>
      <c r="D132" s="64" t="s">
        <v>30</v>
      </c>
      <c r="E132" s="86"/>
      <c r="F132" s="67">
        <v>11</v>
      </c>
      <c r="G132" s="86"/>
      <c r="H132" s="86"/>
      <c r="I132" s="86"/>
      <c r="J132" s="86"/>
      <c r="K132" s="86"/>
      <c r="L132" s="86"/>
      <c r="M132" s="86"/>
    </row>
    <row r="133" spans="1:15" s="66" customFormat="1" x14ac:dyDescent="0.25">
      <c r="A133" s="86"/>
      <c r="B133" s="120"/>
      <c r="C133" s="33"/>
      <c r="D133" s="25" t="s">
        <v>37</v>
      </c>
      <c r="E133" s="86"/>
      <c r="F133" s="60">
        <f>F132*0.006</f>
        <v>6.6000000000000003E-2</v>
      </c>
      <c r="G133" s="86"/>
      <c r="H133" s="86"/>
      <c r="I133" s="86"/>
      <c r="J133" s="86"/>
      <c r="K133" s="86"/>
      <c r="L133" s="86"/>
      <c r="M133" s="86"/>
    </row>
    <row r="134" spans="1:15" s="4" customFormat="1" ht="45" x14ac:dyDescent="0.25">
      <c r="A134" s="86"/>
      <c r="B134" s="120"/>
      <c r="C134" s="34" t="s">
        <v>154</v>
      </c>
      <c r="D134" s="65"/>
      <c r="E134" s="86"/>
      <c r="F134" s="58"/>
      <c r="G134" s="86"/>
      <c r="H134" s="86"/>
      <c r="I134" s="86"/>
      <c r="J134" s="86"/>
      <c r="K134" s="86"/>
      <c r="L134" s="86"/>
      <c r="M134" s="86"/>
    </row>
    <row r="135" spans="1:15" s="4" customFormat="1" x14ac:dyDescent="0.25">
      <c r="A135" s="86"/>
      <c r="B135" s="105"/>
      <c r="C135" s="31" t="s">
        <v>14</v>
      </c>
      <c r="D135" s="86" t="s">
        <v>15</v>
      </c>
      <c r="E135" s="86">
        <v>130</v>
      </c>
      <c r="F135" s="87">
        <f>F133*E135</f>
        <v>8.58</v>
      </c>
      <c r="G135" s="86"/>
      <c r="H135" s="86"/>
      <c r="I135" s="86"/>
      <c r="J135" s="98"/>
      <c r="K135" s="86"/>
      <c r="L135" s="86"/>
      <c r="M135" s="87"/>
    </row>
    <row r="136" spans="1:15" s="4" customFormat="1" x14ac:dyDescent="0.25">
      <c r="A136" s="86"/>
      <c r="B136" s="105"/>
      <c r="C136" s="6" t="s">
        <v>16</v>
      </c>
      <c r="D136" s="86"/>
      <c r="E136" s="86"/>
      <c r="F136" s="87"/>
      <c r="G136" s="86"/>
      <c r="H136" s="86"/>
      <c r="I136" s="86"/>
      <c r="J136" s="98"/>
      <c r="K136" s="86"/>
      <c r="L136" s="86"/>
      <c r="M136" s="86"/>
    </row>
    <row r="137" spans="1:15" s="4" customFormat="1" x14ac:dyDescent="0.25">
      <c r="A137" s="86"/>
      <c r="B137" s="143" t="s">
        <v>155</v>
      </c>
      <c r="C137" s="5" t="s">
        <v>156</v>
      </c>
      <c r="D137" s="86" t="s">
        <v>28</v>
      </c>
      <c r="E137" s="86">
        <v>0.5</v>
      </c>
      <c r="F137" s="88">
        <f>F133*E137</f>
        <v>3.3000000000000002E-2</v>
      </c>
      <c r="G137" s="86"/>
      <c r="H137" s="86"/>
      <c r="I137" s="86"/>
      <c r="J137" s="98"/>
      <c r="K137" s="86"/>
      <c r="L137" s="98"/>
      <c r="M137" s="87"/>
    </row>
    <row r="138" spans="1:15" s="4" customFormat="1" ht="30" x14ac:dyDescent="0.25">
      <c r="A138" s="86"/>
      <c r="B138" s="143"/>
      <c r="C138" s="6" t="s">
        <v>157</v>
      </c>
      <c r="D138" s="86"/>
      <c r="E138" s="86"/>
      <c r="F138" s="88"/>
      <c r="G138" s="86"/>
      <c r="H138" s="86"/>
      <c r="I138" s="86"/>
      <c r="J138" s="98"/>
      <c r="K138" s="86"/>
      <c r="L138" s="98"/>
      <c r="M138" s="86"/>
    </row>
    <row r="139" spans="1:15" s="4" customFormat="1" x14ac:dyDescent="0.25">
      <c r="A139" s="86"/>
      <c r="B139" s="143" t="s">
        <v>158</v>
      </c>
      <c r="C139" s="5" t="s">
        <v>159</v>
      </c>
      <c r="D139" s="86" t="s">
        <v>28</v>
      </c>
      <c r="E139" s="86">
        <v>43.4</v>
      </c>
      <c r="F139" s="87">
        <f>F133*E139</f>
        <v>2.8643999999999998</v>
      </c>
      <c r="G139" s="86"/>
      <c r="H139" s="86"/>
      <c r="I139" s="86"/>
      <c r="J139" s="98"/>
      <c r="K139" s="86"/>
      <c r="L139" s="98"/>
      <c r="M139" s="87"/>
    </row>
    <row r="140" spans="1:15" s="4" customFormat="1" x14ac:dyDescent="0.25">
      <c r="A140" s="86"/>
      <c r="B140" s="143"/>
      <c r="C140" s="6" t="s">
        <v>160</v>
      </c>
      <c r="D140" s="86"/>
      <c r="E140" s="86"/>
      <c r="F140" s="87"/>
      <c r="G140" s="86"/>
      <c r="H140" s="86"/>
      <c r="I140" s="86"/>
      <c r="J140" s="98"/>
      <c r="K140" s="86"/>
      <c r="L140" s="98"/>
      <c r="M140" s="86"/>
    </row>
    <row r="141" spans="1:15" s="66" customFormat="1" x14ac:dyDescent="0.25">
      <c r="A141" s="94"/>
      <c r="B141" s="84"/>
      <c r="C141" s="45" t="s">
        <v>17</v>
      </c>
      <c r="D141" s="94"/>
      <c r="E141" s="94"/>
      <c r="F141" s="96"/>
      <c r="G141" s="94"/>
      <c r="H141" s="94"/>
      <c r="I141" s="94"/>
      <c r="J141" s="96"/>
      <c r="K141" s="94"/>
      <c r="L141" s="94"/>
      <c r="M141" s="96"/>
    </row>
    <row r="142" spans="1:15" s="4" customFormat="1" x14ac:dyDescent="0.25">
      <c r="A142" s="95"/>
      <c r="B142" s="85"/>
      <c r="C142" s="46" t="s">
        <v>18</v>
      </c>
      <c r="D142" s="95"/>
      <c r="E142" s="95"/>
      <c r="F142" s="97"/>
      <c r="G142" s="95"/>
      <c r="H142" s="95"/>
      <c r="I142" s="95"/>
      <c r="J142" s="97"/>
      <c r="K142" s="95"/>
      <c r="L142" s="95"/>
      <c r="M142" s="97"/>
    </row>
    <row r="143" spans="1:15" s="4" customFormat="1" x14ac:dyDescent="0.25">
      <c r="A143" s="86"/>
      <c r="B143" s="84" t="s">
        <v>103</v>
      </c>
      <c r="C143" s="5" t="s">
        <v>101</v>
      </c>
      <c r="D143" s="86" t="s">
        <v>29</v>
      </c>
      <c r="E143" s="87">
        <v>1.4</v>
      </c>
      <c r="F143" s="87">
        <f>F132*E143</f>
        <v>15.399999999999999</v>
      </c>
      <c r="G143" s="86"/>
      <c r="H143" s="87"/>
      <c r="I143" s="86"/>
      <c r="J143" s="87"/>
      <c r="K143" s="86"/>
      <c r="L143" s="86"/>
      <c r="M143" s="87"/>
    </row>
    <row r="144" spans="1:15" s="4" customFormat="1" x14ac:dyDescent="0.25">
      <c r="A144" s="86"/>
      <c r="B144" s="85"/>
      <c r="C144" s="6" t="s">
        <v>102</v>
      </c>
      <c r="D144" s="86"/>
      <c r="E144" s="87"/>
      <c r="F144" s="87"/>
      <c r="G144" s="86"/>
      <c r="H144" s="87"/>
      <c r="I144" s="86"/>
      <c r="J144" s="87"/>
      <c r="K144" s="86"/>
      <c r="L144" s="86"/>
      <c r="M144" s="86"/>
    </row>
    <row r="145" spans="1:14" s="4" customFormat="1" x14ac:dyDescent="0.25">
      <c r="A145" s="86"/>
      <c r="B145" s="105" t="s">
        <v>170</v>
      </c>
      <c r="C145" s="5" t="s">
        <v>161</v>
      </c>
      <c r="D145" s="86" t="s">
        <v>29</v>
      </c>
      <c r="E145" s="87">
        <v>0.5</v>
      </c>
      <c r="F145" s="87">
        <f>F132*E145</f>
        <v>5.5</v>
      </c>
      <c r="G145" s="86"/>
      <c r="H145" s="87"/>
      <c r="I145" s="86"/>
      <c r="J145" s="87"/>
      <c r="K145" s="86"/>
      <c r="L145" s="86"/>
      <c r="M145" s="87"/>
    </row>
    <row r="146" spans="1:14" s="4" customFormat="1" x14ac:dyDescent="0.25">
      <c r="A146" s="86"/>
      <c r="B146" s="105"/>
      <c r="C146" s="6" t="s">
        <v>162</v>
      </c>
      <c r="D146" s="86"/>
      <c r="E146" s="87"/>
      <c r="F146" s="87"/>
      <c r="G146" s="86"/>
      <c r="H146" s="87"/>
      <c r="I146" s="86"/>
      <c r="J146" s="87"/>
      <c r="K146" s="86"/>
      <c r="L146" s="86"/>
      <c r="M146" s="86"/>
    </row>
    <row r="147" spans="1:14" s="4" customFormat="1" x14ac:dyDescent="0.25">
      <c r="A147" s="86"/>
      <c r="B147" s="105" t="s">
        <v>171</v>
      </c>
      <c r="C147" s="5" t="s">
        <v>163</v>
      </c>
      <c r="D147" s="86" t="s">
        <v>29</v>
      </c>
      <c r="E147" s="87">
        <v>1.5</v>
      </c>
      <c r="F147" s="87">
        <f>F132*E147</f>
        <v>16.5</v>
      </c>
      <c r="G147" s="86"/>
      <c r="H147" s="87"/>
      <c r="I147" s="86"/>
      <c r="J147" s="87"/>
      <c r="K147" s="86"/>
      <c r="L147" s="86"/>
      <c r="M147" s="87"/>
    </row>
    <row r="148" spans="1:14" s="4" customFormat="1" x14ac:dyDescent="0.25">
      <c r="A148" s="86"/>
      <c r="B148" s="105"/>
      <c r="C148" s="6" t="s">
        <v>164</v>
      </c>
      <c r="D148" s="86"/>
      <c r="E148" s="87"/>
      <c r="F148" s="87"/>
      <c r="G148" s="86"/>
      <c r="H148" s="87"/>
      <c r="I148" s="86"/>
      <c r="J148" s="87"/>
      <c r="K148" s="86"/>
      <c r="L148" s="86"/>
      <c r="M148" s="86"/>
    </row>
    <row r="149" spans="1:14" s="4" customFormat="1" x14ac:dyDescent="0.25">
      <c r="A149" s="86"/>
      <c r="B149" s="105" t="s">
        <v>67</v>
      </c>
      <c r="C149" s="5" t="s">
        <v>165</v>
      </c>
      <c r="D149" s="86" t="s">
        <v>47</v>
      </c>
      <c r="E149" s="87">
        <v>0.02</v>
      </c>
      <c r="F149" s="87">
        <f>F132*E149</f>
        <v>0.22</v>
      </c>
      <c r="G149" s="86"/>
      <c r="H149" s="87"/>
      <c r="I149" s="86"/>
      <c r="J149" s="87"/>
      <c r="K149" s="86"/>
      <c r="L149" s="86"/>
      <c r="M149" s="87"/>
    </row>
    <row r="150" spans="1:14" s="4" customFormat="1" x14ac:dyDescent="0.25">
      <c r="A150" s="86"/>
      <c r="B150" s="105"/>
      <c r="C150" s="6" t="s">
        <v>166</v>
      </c>
      <c r="D150" s="86"/>
      <c r="E150" s="87"/>
      <c r="F150" s="87"/>
      <c r="G150" s="86"/>
      <c r="H150" s="87"/>
      <c r="I150" s="86"/>
      <c r="J150" s="87"/>
      <c r="K150" s="86"/>
      <c r="L150" s="86"/>
      <c r="M150" s="86"/>
    </row>
    <row r="151" spans="1:14" s="4" customFormat="1" x14ac:dyDescent="0.25">
      <c r="A151" s="86"/>
      <c r="B151" s="105" t="s">
        <v>167</v>
      </c>
      <c r="C151" s="5" t="s">
        <v>168</v>
      </c>
      <c r="D151" s="86" t="s">
        <v>47</v>
      </c>
      <c r="E151" s="88">
        <v>1.4999999999999999E-2</v>
      </c>
      <c r="F151" s="87">
        <f>F132*E151</f>
        <v>0.16499999999999998</v>
      </c>
      <c r="G151" s="86"/>
      <c r="H151" s="87"/>
      <c r="I151" s="86"/>
      <c r="J151" s="87"/>
      <c r="K151" s="86"/>
      <c r="L151" s="86"/>
      <c r="M151" s="87"/>
    </row>
    <row r="152" spans="1:14" s="4" customFormat="1" x14ac:dyDescent="0.25">
      <c r="A152" s="86"/>
      <c r="B152" s="105"/>
      <c r="C152" s="6" t="s">
        <v>169</v>
      </c>
      <c r="D152" s="86"/>
      <c r="E152" s="88"/>
      <c r="F152" s="87"/>
      <c r="G152" s="86"/>
      <c r="H152" s="87"/>
      <c r="I152" s="86"/>
      <c r="J152" s="87"/>
      <c r="K152" s="86"/>
      <c r="L152" s="86"/>
      <c r="M152" s="86"/>
    </row>
    <row r="153" spans="1:14" s="4" customFormat="1" x14ac:dyDescent="0.25">
      <c r="A153" s="86"/>
      <c r="B153" s="84" t="s">
        <v>104</v>
      </c>
      <c r="C153" s="5" t="s">
        <v>128</v>
      </c>
      <c r="D153" s="86" t="s">
        <v>29</v>
      </c>
      <c r="E153" s="87">
        <v>0.24</v>
      </c>
      <c r="F153" s="87">
        <f>F132*E153</f>
        <v>2.6399999999999997</v>
      </c>
      <c r="G153" s="86"/>
      <c r="H153" s="87"/>
      <c r="I153" s="86"/>
      <c r="J153" s="87"/>
      <c r="K153" s="86"/>
      <c r="L153" s="86"/>
      <c r="M153" s="87"/>
    </row>
    <row r="154" spans="1:14" s="4" customFormat="1" x14ac:dyDescent="0.25">
      <c r="A154" s="86"/>
      <c r="B154" s="85"/>
      <c r="C154" s="6" t="s">
        <v>129</v>
      </c>
      <c r="D154" s="86"/>
      <c r="E154" s="87"/>
      <c r="F154" s="87"/>
      <c r="G154" s="86"/>
      <c r="H154" s="87"/>
      <c r="I154" s="86"/>
      <c r="J154" s="87"/>
      <c r="K154" s="86"/>
      <c r="L154" s="86"/>
      <c r="M154" s="86"/>
    </row>
    <row r="155" spans="1:14" s="4" customFormat="1" x14ac:dyDescent="0.25">
      <c r="A155" s="86"/>
      <c r="B155" s="105" t="s">
        <v>48</v>
      </c>
      <c r="C155" s="5" t="s">
        <v>45</v>
      </c>
      <c r="D155" s="86" t="s">
        <v>47</v>
      </c>
      <c r="E155" s="87">
        <v>0.12</v>
      </c>
      <c r="F155" s="87">
        <f>F132*E155</f>
        <v>1.3199999999999998</v>
      </c>
      <c r="G155" s="86"/>
      <c r="H155" s="87"/>
      <c r="I155" s="86"/>
      <c r="J155" s="87"/>
      <c r="K155" s="86"/>
      <c r="L155" s="86"/>
      <c r="M155" s="87"/>
    </row>
    <row r="156" spans="1:14" s="4" customFormat="1" x14ac:dyDescent="0.25">
      <c r="A156" s="86"/>
      <c r="B156" s="105"/>
      <c r="C156" s="6" t="s">
        <v>46</v>
      </c>
      <c r="D156" s="86"/>
      <c r="E156" s="87"/>
      <c r="F156" s="87"/>
      <c r="G156" s="86"/>
      <c r="H156" s="87"/>
      <c r="I156" s="86"/>
      <c r="J156" s="87"/>
      <c r="K156" s="86"/>
      <c r="L156" s="86"/>
      <c r="M156" s="86"/>
    </row>
    <row r="157" spans="1:14" s="66" customFormat="1" x14ac:dyDescent="0.25">
      <c r="A157" s="86"/>
      <c r="B157" s="105"/>
      <c r="C157" s="31" t="s">
        <v>21</v>
      </c>
      <c r="D157" s="86" t="s">
        <v>22</v>
      </c>
      <c r="E157" s="86">
        <v>0.1</v>
      </c>
      <c r="F157" s="87">
        <f>F132*E157</f>
        <v>1.1000000000000001</v>
      </c>
      <c r="G157" s="86"/>
      <c r="H157" s="87"/>
      <c r="I157" s="86"/>
      <c r="J157" s="87"/>
      <c r="K157" s="86"/>
      <c r="L157" s="86"/>
      <c r="M157" s="87"/>
    </row>
    <row r="158" spans="1:14" s="4" customFormat="1" x14ac:dyDescent="0.25">
      <c r="A158" s="86"/>
      <c r="B158" s="105"/>
      <c r="C158" s="6" t="s">
        <v>23</v>
      </c>
      <c r="D158" s="86"/>
      <c r="E158" s="86"/>
      <c r="F158" s="87"/>
      <c r="G158" s="86"/>
      <c r="H158" s="87"/>
      <c r="I158" s="86"/>
      <c r="J158" s="87"/>
      <c r="K158" s="86"/>
      <c r="L158" s="86"/>
      <c r="M158" s="86"/>
      <c r="N158" s="22"/>
    </row>
    <row r="159" spans="1:14" s="73" customFormat="1" ht="60" x14ac:dyDescent="0.25">
      <c r="A159" s="86">
        <v>10</v>
      </c>
      <c r="B159" s="101" t="s">
        <v>50</v>
      </c>
      <c r="C159" s="32" t="s">
        <v>196</v>
      </c>
      <c r="D159" s="71" t="s">
        <v>30</v>
      </c>
      <c r="E159" s="86"/>
      <c r="F159" s="57">
        <f>F57+F82+F107</f>
        <v>66</v>
      </c>
      <c r="G159" s="86"/>
      <c r="H159" s="86"/>
      <c r="I159" s="86"/>
      <c r="J159" s="86"/>
      <c r="K159" s="86"/>
      <c r="L159" s="86"/>
      <c r="M159" s="86"/>
    </row>
    <row r="160" spans="1:14" s="73" customFormat="1" x14ac:dyDescent="0.25">
      <c r="A160" s="86"/>
      <c r="B160" s="106"/>
      <c r="C160" s="33"/>
      <c r="D160" s="25" t="s">
        <v>44</v>
      </c>
      <c r="E160" s="86"/>
      <c r="F160" s="55">
        <f>F159*3.06*1.5</f>
        <v>302.94</v>
      </c>
      <c r="G160" s="86"/>
      <c r="H160" s="86"/>
      <c r="I160" s="86"/>
      <c r="J160" s="86"/>
      <c r="K160" s="86"/>
      <c r="L160" s="86"/>
      <c r="M160" s="86"/>
    </row>
    <row r="161" spans="1:13" s="4" customFormat="1" ht="60" x14ac:dyDescent="0.25">
      <c r="A161" s="86"/>
      <c r="B161" s="102"/>
      <c r="C161" s="34" t="s">
        <v>197</v>
      </c>
      <c r="D161" s="72"/>
      <c r="E161" s="86"/>
      <c r="F161" s="58"/>
      <c r="G161" s="86"/>
      <c r="H161" s="86"/>
      <c r="I161" s="86"/>
      <c r="J161" s="86"/>
      <c r="K161" s="86"/>
      <c r="L161" s="86"/>
      <c r="M161" s="86"/>
    </row>
    <row r="162" spans="1:13" s="4" customFormat="1" x14ac:dyDescent="0.25">
      <c r="A162" s="86"/>
      <c r="B162" s="84"/>
      <c r="C162" s="31" t="s">
        <v>14</v>
      </c>
      <c r="D162" s="86" t="s">
        <v>15</v>
      </c>
      <c r="E162" s="86">
        <v>0.38800000000000001</v>
      </c>
      <c r="F162" s="87">
        <f>F160*E162</f>
        <v>117.54072000000001</v>
      </c>
      <c r="G162" s="86"/>
      <c r="H162" s="86"/>
      <c r="I162" s="86"/>
      <c r="J162" s="98"/>
      <c r="K162" s="86"/>
      <c r="L162" s="86"/>
      <c r="M162" s="87"/>
    </row>
    <row r="163" spans="1:13" s="4" customFormat="1" x14ac:dyDescent="0.25">
      <c r="A163" s="86"/>
      <c r="B163" s="85"/>
      <c r="C163" s="6" t="s">
        <v>16</v>
      </c>
      <c r="D163" s="86"/>
      <c r="E163" s="86"/>
      <c r="F163" s="87"/>
      <c r="G163" s="86"/>
      <c r="H163" s="86"/>
      <c r="I163" s="86"/>
      <c r="J163" s="98"/>
      <c r="K163" s="86"/>
      <c r="L163" s="86"/>
      <c r="M163" s="86"/>
    </row>
    <row r="164" spans="1:13" s="73" customFormat="1" x14ac:dyDescent="0.25">
      <c r="A164" s="86"/>
      <c r="B164" s="84"/>
      <c r="C164" s="5" t="s">
        <v>24</v>
      </c>
      <c r="D164" s="86" t="s">
        <v>22</v>
      </c>
      <c r="E164" s="86">
        <v>2.9999999999999997E-4</v>
      </c>
      <c r="F164" s="144">
        <f>F160*E164</f>
        <v>9.0881999999999991E-2</v>
      </c>
      <c r="G164" s="86"/>
      <c r="H164" s="86"/>
      <c r="I164" s="86"/>
      <c r="J164" s="87"/>
      <c r="K164" s="86"/>
      <c r="L164" s="88"/>
      <c r="M164" s="88"/>
    </row>
    <row r="165" spans="1:13" s="4" customFormat="1" x14ac:dyDescent="0.25">
      <c r="A165" s="86"/>
      <c r="B165" s="85"/>
      <c r="C165" s="6" t="s">
        <v>25</v>
      </c>
      <c r="D165" s="86"/>
      <c r="E165" s="86"/>
      <c r="F165" s="144"/>
      <c r="G165" s="86"/>
      <c r="H165" s="86"/>
      <c r="I165" s="86"/>
      <c r="J165" s="87"/>
      <c r="K165" s="86"/>
      <c r="L165" s="88"/>
      <c r="M165" s="88"/>
    </row>
    <row r="166" spans="1:13" s="73" customFormat="1" x14ac:dyDescent="0.25">
      <c r="A166" s="94"/>
      <c r="B166" s="84"/>
      <c r="C166" s="45" t="s">
        <v>17</v>
      </c>
      <c r="D166" s="94"/>
      <c r="E166" s="94"/>
      <c r="F166" s="96"/>
      <c r="G166" s="94"/>
      <c r="H166" s="94"/>
      <c r="I166" s="94"/>
      <c r="J166" s="96"/>
      <c r="K166" s="94"/>
      <c r="L166" s="94"/>
      <c r="M166" s="96"/>
    </row>
    <row r="167" spans="1:13" s="4" customFormat="1" x14ac:dyDescent="0.25">
      <c r="A167" s="95"/>
      <c r="B167" s="85"/>
      <c r="C167" s="46" t="s">
        <v>18</v>
      </c>
      <c r="D167" s="95"/>
      <c r="E167" s="95"/>
      <c r="F167" s="97"/>
      <c r="G167" s="95"/>
      <c r="H167" s="95"/>
      <c r="I167" s="95"/>
      <c r="J167" s="97"/>
      <c r="K167" s="95"/>
      <c r="L167" s="95"/>
      <c r="M167" s="97"/>
    </row>
    <row r="168" spans="1:13" s="4" customFormat="1" x14ac:dyDescent="0.25">
      <c r="A168" s="86"/>
      <c r="B168" s="84" t="s">
        <v>51</v>
      </c>
      <c r="C168" s="5" t="s">
        <v>52</v>
      </c>
      <c r="D168" s="86" t="s">
        <v>47</v>
      </c>
      <c r="E168" s="87">
        <v>0.3</v>
      </c>
      <c r="F168" s="87">
        <f>F160*E168</f>
        <v>90.881999999999991</v>
      </c>
      <c r="G168" s="86"/>
      <c r="H168" s="87"/>
      <c r="I168" s="86"/>
      <c r="J168" s="87"/>
      <c r="K168" s="86"/>
      <c r="L168" s="86"/>
      <c r="M168" s="87"/>
    </row>
    <row r="169" spans="1:13" s="4" customFormat="1" ht="30" x14ac:dyDescent="0.25">
      <c r="A169" s="86"/>
      <c r="B169" s="85"/>
      <c r="C169" s="6" t="s">
        <v>53</v>
      </c>
      <c r="D169" s="86"/>
      <c r="E169" s="87"/>
      <c r="F169" s="87"/>
      <c r="G169" s="86"/>
      <c r="H169" s="87"/>
      <c r="I169" s="86"/>
      <c r="J169" s="87"/>
      <c r="K169" s="86"/>
      <c r="L169" s="86"/>
      <c r="M169" s="86"/>
    </row>
    <row r="170" spans="1:13" s="4" customFormat="1" x14ac:dyDescent="0.25">
      <c r="A170" s="86"/>
      <c r="B170" s="84" t="s">
        <v>54</v>
      </c>
      <c r="C170" s="5" t="s">
        <v>56</v>
      </c>
      <c r="D170" s="86" t="s">
        <v>47</v>
      </c>
      <c r="E170" s="87">
        <v>0.5</v>
      </c>
      <c r="F170" s="87">
        <f>F160*E170</f>
        <v>151.47</v>
      </c>
      <c r="G170" s="86"/>
      <c r="H170" s="87"/>
      <c r="I170" s="86"/>
      <c r="J170" s="87"/>
      <c r="K170" s="86"/>
      <c r="L170" s="86"/>
      <c r="M170" s="87"/>
    </row>
    <row r="171" spans="1:13" s="4" customFormat="1" x14ac:dyDescent="0.25">
      <c r="A171" s="86"/>
      <c r="B171" s="85"/>
      <c r="C171" s="6" t="s">
        <v>55</v>
      </c>
      <c r="D171" s="86"/>
      <c r="E171" s="87"/>
      <c r="F171" s="87"/>
      <c r="G171" s="86"/>
      <c r="H171" s="87"/>
      <c r="I171" s="86"/>
      <c r="J171" s="87"/>
      <c r="K171" s="86"/>
      <c r="L171" s="86"/>
      <c r="M171" s="86"/>
    </row>
    <row r="172" spans="1:13" s="73" customFormat="1" x14ac:dyDescent="0.25">
      <c r="A172" s="86"/>
      <c r="B172" s="84"/>
      <c r="C172" s="31" t="s">
        <v>21</v>
      </c>
      <c r="D172" s="86" t="s">
        <v>22</v>
      </c>
      <c r="E172" s="86">
        <v>1.9E-3</v>
      </c>
      <c r="F172" s="87">
        <f>F160*E172</f>
        <v>0.57558600000000004</v>
      </c>
      <c r="G172" s="86"/>
      <c r="H172" s="87"/>
      <c r="I172" s="86"/>
      <c r="J172" s="87"/>
      <c r="K172" s="86"/>
      <c r="L172" s="86"/>
      <c r="M172" s="87"/>
    </row>
    <row r="173" spans="1:13" s="4" customFormat="1" x14ac:dyDescent="0.25">
      <c r="A173" s="86"/>
      <c r="B173" s="85"/>
      <c r="C173" s="6" t="s">
        <v>23</v>
      </c>
      <c r="D173" s="86"/>
      <c r="E173" s="86"/>
      <c r="F173" s="87"/>
      <c r="G173" s="86"/>
      <c r="H173" s="87"/>
      <c r="I173" s="86"/>
      <c r="J173" s="87"/>
      <c r="K173" s="86"/>
      <c r="L173" s="86"/>
      <c r="M173" s="86"/>
    </row>
    <row r="174" spans="1:13" s="66" customFormat="1" ht="60" x14ac:dyDescent="0.25">
      <c r="A174" s="86">
        <v>11</v>
      </c>
      <c r="B174" s="120" t="s">
        <v>50</v>
      </c>
      <c r="C174" s="32" t="s">
        <v>172</v>
      </c>
      <c r="D174" s="64" t="s">
        <v>30</v>
      </c>
      <c r="E174" s="86"/>
      <c r="F174" s="57">
        <f>F132</f>
        <v>11</v>
      </c>
      <c r="G174" s="86"/>
      <c r="H174" s="86"/>
      <c r="I174" s="86"/>
      <c r="J174" s="86"/>
      <c r="K174" s="86"/>
      <c r="L174" s="86"/>
      <c r="M174" s="86"/>
    </row>
    <row r="175" spans="1:13" s="66" customFormat="1" x14ac:dyDescent="0.25">
      <c r="A175" s="86"/>
      <c r="B175" s="120"/>
      <c r="C175" s="33"/>
      <c r="D175" s="25" t="s">
        <v>44</v>
      </c>
      <c r="E175" s="86"/>
      <c r="F175" s="55">
        <f>F174*0.6*1.5</f>
        <v>9.8999999999999986</v>
      </c>
      <c r="G175" s="86"/>
      <c r="H175" s="86"/>
      <c r="I175" s="86"/>
      <c r="J175" s="86"/>
      <c r="K175" s="86"/>
      <c r="L175" s="86"/>
      <c r="M175" s="86"/>
    </row>
    <row r="176" spans="1:13" s="4" customFormat="1" ht="45" x14ac:dyDescent="0.25">
      <c r="A176" s="86"/>
      <c r="B176" s="120"/>
      <c r="C176" s="34" t="s">
        <v>173</v>
      </c>
      <c r="D176" s="65"/>
      <c r="E176" s="86"/>
      <c r="F176" s="58"/>
      <c r="G176" s="86"/>
      <c r="H176" s="86"/>
      <c r="I176" s="86"/>
      <c r="J176" s="86"/>
      <c r="K176" s="86"/>
      <c r="L176" s="86"/>
      <c r="M176" s="86"/>
    </row>
    <row r="177" spans="1:13" s="4" customFormat="1" x14ac:dyDescent="0.25">
      <c r="A177" s="86"/>
      <c r="B177" s="105"/>
      <c r="C177" s="31" t="s">
        <v>14</v>
      </c>
      <c r="D177" s="86" t="s">
        <v>15</v>
      </c>
      <c r="E177" s="86">
        <v>0.38800000000000001</v>
      </c>
      <c r="F177" s="87">
        <f>F175*E177</f>
        <v>3.8411999999999997</v>
      </c>
      <c r="G177" s="86"/>
      <c r="H177" s="86"/>
      <c r="I177" s="86"/>
      <c r="J177" s="98"/>
      <c r="K177" s="86"/>
      <c r="L177" s="86"/>
      <c r="M177" s="87"/>
    </row>
    <row r="178" spans="1:13" s="4" customFormat="1" x14ac:dyDescent="0.25">
      <c r="A178" s="86"/>
      <c r="B178" s="105"/>
      <c r="C178" s="6" t="s">
        <v>16</v>
      </c>
      <c r="D178" s="86"/>
      <c r="E178" s="86"/>
      <c r="F178" s="87"/>
      <c r="G178" s="86"/>
      <c r="H178" s="86"/>
      <c r="I178" s="86"/>
      <c r="J178" s="98"/>
      <c r="K178" s="86"/>
      <c r="L178" s="86"/>
      <c r="M178" s="86"/>
    </row>
    <row r="179" spans="1:13" s="66" customFormat="1" x14ac:dyDescent="0.25">
      <c r="A179" s="86"/>
      <c r="B179" s="105"/>
      <c r="C179" s="5" t="s">
        <v>24</v>
      </c>
      <c r="D179" s="86" t="s">
        <v>22</v>
      </c>
      <c r="E179" s="86">
        <v>2.9999999999999997E-4</v>
      </c>
      <c r="F179" s="144">
        <f>F175*E179</f>
        <v>2.9699999999999991E-3</v>
      </c>
      <c r="G179" s="86"/>
      <c r="H179" s="86"/>
      <c r="I179" s="86"/>
      <c r="J179" s="87"/>
      <c r="K179" s="86"/>
      <c r="L179" s="88"/>
      <c r="M179" s="88"/>
    </row>
    <row r="180" spans="1:13" s="4" customFormat="1" x14ac:dyDescent="0.25">
      <c r="A180" s="86"/>
      <c r="B180" s="105"/>
      <c r="C180" s="6" t="s">
        <v>25</v>
      </c>
      <c r="D180" s="86"/>
      <c r="E180" s="86"/>
      <c r="F180" s="144"/>
      <c r="G180" s="86"/>
      <c r="H180" s="86"/>
      <c r="I180" s="86"/>
      <c r="J180" s="87"/>
      <c r="K180" s="86"/>
      <c r="L180" s="88"/>
      <c r="M180" s="88"/>
    </row>
    <row r="181" spans="1:13" s="66" customFormat="1" x14ac:dyDescent="0.25">
      <c r="A181" s="94"/>
      <c r="B181" s="84"/>
      <c r="C181" s="45" t="s">
        <v>17</v>
      </c>
      <c r="D181" s="94"/>
      <c r="E181" s="94"/>
      <c r="F181" s="96"/>
      <c r="G181" s="94"/>
      <c r="H181" s="94"/>
      <c r="I181" s="94"/>
      <c r="J181" s="96"/>
      <c r="K181" s="94"/>
      <c r="L181" s="94"/>
      <c r="M181" s="96"/>
    </row>
    <row r="182" spans="1:13" s="4" customFormat="1" x14ac:dyDescent="0.25">
      <c r="A182" s="95"/>
      <c r="B182" s="85"/>
      <c r="C182" s="46" t="s">
        <v>18</v>
      </c>
      <c r="D182" s="95"/>
      <c r="E182" s="95"/>
      <c r="F182" s="97"/>
      <c r="G182" s="95"/>
      <c r="H182" s="95"/>
      <c r="I182" s="95"/>
      <c r="J182" s="97"/>
      <c r="K182" s="95"/>
      <c r="L182" s="95"/>
      <c r="M182" s="97"/>
    </row>
    <row r="183" spans="1:13" s="4" customFormat="1" x14ac:dyDescent="0.25">
      <c r="A183" s="86"/>
      <c r="B183" s="105" t="s">
        <v>51</v>
      </c>
      <c r="C183" s="5" t="s">
        <v>52</v>
      </c>
      <c r="D183" s="86" t="s">
        <v>47</v>
      </c>
      <c r="E183" s="87">
        <v>0.3</v>
      </c>
      <c r="F183" s="87">
        <f>F175*E183</f>
        <v>2.9699999999999993</v>
      </c>
      <c r="G183" s="86"/>
      <c r="H183" s="87"/>
      <c r="I183" s="86"/>
      <c r="J183" s="87"/>
      <c r="K183" s="86"/>
      <c r="L183" s="86"/>
      <c r="M183" s="87"/>
    </row>
    <row r="184" spans="1:13" s="4" customFormat="1" ht="30" x14ac:dyDescent="0.25">
      <c r="A184" s="86"/>
      <c r="B184" s="105"/>
      <c r="C184" s="6" t="s">
        <v>53</v>
      </c>
      <c r="D184" s="86"/>
      <c r="E184" s="87"/>
      <c r="F184" s="87"/>
      <c r="G184" s="86"/>
      <c r="H184" s="87"/>
      <c r="I184" s="86"/>
      <c r="J184" s="87"/>
      <c r="K184" s="86"/>
      <c r="L184" s="86"/>
      <c r="M184" s="86"/>
    </row>
    <row r="185" spans="1:13" s="4" customFormat="1" x14ac:dyDescent="0.25">
      <c r="A185" s="86"/>
      <c r="B185" s="105" t="s">
        <v>54</v>
      </c>
      <c r="C185" s="5" t="s">
        <v>56</v>
      </c>
      <c r="D185" s="86" t="s">
        <v>47</v>
      </c>
      <c r="E185" s="87">
        <v>0.5</v>
      </c>
      <c r="F185" s="87">
        <f>F175*E185</f>
        <v>4.9499999999999993</v>
      </c>
      <c r="G185" s="86"/>
      <c r="H185" s="87"/>
      <c r="I185" s="86"/>
      <c r="J185" s="87"/>
      <c r="K185" s="86"/>
      <c r="L185" s="86"/>
      <c r="M185" s="87"/>
    </row>
    <row r="186" spans="1:13" s="4" customFormat="1" x14ac:dyDescent="0.25">
      <c r="A186" s="86"/>
      <c r="B186" s="105"/>
      <c r="C186" s="6" t="s">
        <v>55</v>
      </c>
      <c r="D186" s="86"/>
      <c r="E186" s="87"/>
      <c r="F186" s="87"/>
      <c r="G186" s="86"/>
      <c r="H186" s="87"/>
      <c r="I186" s="86"/>
      <c r="J186" s="87"/>
      <c r="K186" s="86"/>
      <c r="L186" s="86"/>
      <c r="M186" s="86"/>
    </row>
    <row r="187" spans="1:13" s="66" customFormat="1" x14ac:dyDescent="0.25">
      <c r="A187" s="86"/>
      <c r="B187" s="105"/>
      <c r="C187" s="31" t="s">
        <v>21</v>
      </c>
      <c r="D187" s="86" t="s">
        <v>22</v>
      </c>
      <c r="E187" s="86">
        <v>1.9E-3</v>
      </c>
      <c r="F187" s="87">
        <f>F175*E187</f>
        <v>1.8809999999999997E-2</v>
      </c>
      <c r="G187" s="86"/>
      <c r="H187" s="87"/>
      <c r="I187" s="86"/>
      <c r="J187" s="87"/>
      <c r="K187" s="86"/>
      <c r="L187" s="86"/>
      <c r="M187" s="87"/>
    </row>
    <row r="188" spans="1:13" s="4" customFormat="1" x14ac:dyDescent="0.25">
      <c r="A188" s="86"/>
      <c r="B188" s="105"/>
      <c r="C188" s="6" t="s">
        <v>23</v>
      </c>
      <c r="D188" s="86"/>
      <c r="E188" s="86"/>
      <c r="F188" s="87"/>
      <c r="G188" s="86"/>
      <c r="H188" s="87"/>
      <c r="I188" s="86"/>
      <c r="J188" s="87"/>
      <c r="K188" s="86"/>
      <c r="L188" s="86"/>
      <c r="M188" s="86"/>
    </row>
    <row r="189" spans="1:13" s="66" customFormat="1" ht="30" x14ac:dyDescent="0.25">
      <c r="A189" s="86">
        <v>12</v>
      </c>
      <c r="B189" s="120" t="s">
        <v>174</v>
      </c>
      <c r="C189" s="32" t="s">
        <v>175</v>
      </c>
      <c r="D189" s="110" t="s">
        <v>30</v>
      </c>
      <c r="E189" s="94"/>
      <c r="F189" s="99">
        <f>F174</f>
        <v>11</v>
      </c>
      <c r="G189" s="86"/>
      <c r="H189" s="86"/>
      <c r="I189" s="86"/>
      <c r="J189" s="86"/>
      <c r="K189" s="86"/>
      <c r="L189" s="86"/>
      <c r="M189" s="86"/>
    </row>
    <row r="190" spans="1:13" s="66" customFormat="1" ht="45" x14ac:dyDescent="0.25">
      <c r="A190" s="86"/>
      <c r="B190" s="120"/>
      <c r="C190" s="34" t="s">
        <v>176</v>
      </c>
      <c r="D190" s="111"/>
      <c r="E190" s="95"/>
      <c r="F190" s="100"/>
      <c r="G190" s="86"/>
      <c r="H190" s="86"/>
      <c r="I190" s="86"/>
      <c r="J190" s="86"/>
      <c r="K190" s="86"/>
      <c r="L190" s="86"/>
      <c r="M190" s="86"/>
    </row>
    <row r="191" spans="1:13" s="4" customFormat="1" x14ac:dyDescent="0.25">
      <c r="A191" s="86"/>
      <c r="B191" s="105"/>
      <c r="C191" s="31" t="s">
        <v>14</v>
      </c>
      <c r="D191" s="86" t="s">
        <v>15</v>
      </c>
      <c r="E191" s="86">
        <v>2.3199999999999998</v>
      </c>
      <c r="F191" s="87">
        <f>F189*E191</f>
        <v>25.52</v>
      </c>
      <c r="G191" s="86"/>
      <c r="H191" s="86"/>
      <c r="I191" s="86"/>
      <c r="J191" s="98"/>
      <c r="K191" s="86"/>
      <c r="L191" s="86"/>
      <c r="M191" s="87"/>
    </row>
    <row r="192" spans="1:13" s="4" customFormat="1" x14ac:dyDescent="0.25">
      <c r="A192" s="86"/>
      <c r="B192" s="105"/>
      <c r="C192" s="6" t="s">
        <v>16</v>
      </c>
      <c r="D192" s="86"/>
      <c r="E192" s="86"/>
      <c r="F192" s="87"/>
      <c r="G192" s="86"/>
      <c r="H192" s="86"/>
      <c r="I192" s="86"/>
      <c r="J192" s="98"/>
      <c r="K192" s="86"/>
      <c r="L192" s="86"/>
      <c r="M192" s="86"/>
    </row>
    <row r="193" spans="1:13" s="4" customFormat="1" x14ac:dyDescent="0.25">
      <c r="A193" s="86"/>
      <c r="B193" s="105" t="s">
        <v>90</v>
      </c>
      <c r="C193" s="5" t="s">
        <v>38</v>
      </c>
      <c r="D193" s="86" t="s">
        <v>28</v>
      </c>
      <c r="E193" s="86">
        <v>0.97</v>
      </c>
      <c r="F193" s="87">
        <f>F189*E193</f>
        <v>10.67</v>
      </c>
      <c r="G193" s="86"/>
      <c r="H193" s="86"/>
      <c r="I193" s="86"/>
      <c r="J193" s="98"/>
      <c r="K193" s="86"/>
      <c r="L193" s="88"/>
      <c r="M193" s="87"/>
    </row>
    <row r="194" spans="1:13" s="4" customFormat="1" x14ac:dyDescent="0.25">
      <c r="A194" s="86"/>
      <c r="B194" s="105"/>
      <c r="C194" s="6" t="s">
        <v>39</v>
      </c>
      <c r="D194" s="86"/>
      <c r="E194" s="86"/>
      <c r="F194" s="87"/>
      <c r="G194" s="86"/>
      <c r="H194" s="86"/>
      <c r="I194" s="86"/>
      <c r="J194" s="98"/>
      <c r="K194" s="86"/>
      <c r="L194" s="88"/>
      <c r="M194" s="86"/>
    </row>
    <row r="195" spans="1:13" s="4" customFormat="1" x14ac:dyDescent="0.25">
      <c r="A195" s="86"/>
      <c r="B195" s="143" t="s">
        <v>177</v>
      </c>
      <c r="C195" s="5" t="s">
        <v>40</v>
      </c>
      <c r="D195" s="86" t="s">
        <v>28</v>
      </c>
      <c r="E195" s="86">
        <v>1.0999999999999999E-2</v>
      </c>
      <c r="F195" s="87">
        <f>F189*E195</f>
        <v>0.121</v>
      </c>
      <c r="G195" s="86"/>
      <c r="H195" s="86"/>
      <c r="I195" s="86"/>
      <c r="J195" s="98"/>
      <c r="K195" s="86"/>
      <c r="L195" s="87"/>
      <c r="M195" s="87"/>
    </row>
    <row r="196" spans="1:13" s="4" customFormat="1" ht="30" x14ac:dyDescent="0.25">
      <c r="A196" s="86"/>
      <c r="B196" s="143"/>
      <c r="C196" s="6" t="s">
        <v>33</v>
      </c>
      <c r="D196" s="86"/>
      <c r="E196" s="86"/>
      <c r="F196" s="87"/>
      <c r="G196" s="86"/>
      <c r="H196" s="86"/>
      <c r="I196" s="86"/>
      <c r="J196" s="98"/>
      <c r="K196" s="86"/>
      <c r="L196" s="87"/>
      <c r="M196" s="86"/>
    </row>
    <row r="197" spans="1:13" s="59" customFormat="1" ht="30" x14ac:dyDescent="0.25">
      <c r="A197" s="83">
        <v>13</v>
      </c>
      <c r="B197" s="101" t="s">
        <v>59</v>
      </c>
      <c r="C197" s="32" t="s">
        <v>58</v>
      </c>
      <c r="D197" s="86" t="s">
        <v>49</v>
      </c>
      <c r="E197" s="86"/>
      <c r="F197" s="103">
        <f>(F45*0.25)+(F51*0.56)</f>
        <v>17.43</v>
      </c>
      <c r="G197" s="86"/>
      <c r="H197" s="86"/>
      <c r="I197" s="86"/>
      <c r="J197" s="86"/>
      <c r="K197" s="86"/>
      <c r="L197" s="86"/>
      <c r="M197" s="86"/>
    </row>
    <row r="198" spans="1:13" s="59" customFormat="1" x14ac:dyDescent="0.25">
      <c r="A198" s="83"/>
      <c r="B198" s="102"/>
      <c r="C198" s="34" t="s">
        <v>57</v>
      </c>
      <c r="D198" s="86"/>
      <c r="E198" s="86"/>
      <c r="F198" s="104"/>
      <c r="G198" s="86"/>
      <c r="H198" s="86"/>
      <c r="I198" s="86"/>
      <c r="J198" s="86"/>
      <c r="K198" s="86"/>
      <c r="L198" s="86"/>
      <c r="M198" s="86"/>
    </row>
    <row r="199" spans="1:13" s="4" customFormat="1" x14ac:dyDescent="0.25">
      <c r="A199" s="83"/>
      <c r="B199" s="84"/>
      <c r="C199" s="31" t="s">
        <v>14</v>
      </c>
      <c r="D199" s="86" t="s">
        <v>15</v>
      </c>
      <c r="E199" s="86">
        <v>1.39</v>
      </c>
      <c r="F199" s="87">
        <f>E199*F197</f>
        <v>24.227699999999999</v>
      </c>
      <c r="G199" s="86"/>
      <c r="H199" s="86"/>
      <c r="I199" s="98"/>
      <c r="J199" s="98"/>
      <c r="K199" s="86"/>
      <c r="L199" s="86"/>
      <c r="M199" s="87"/>
    </row>
    <row r="200" spans="1:13" s="4" customFormat="1" x14ac:dyDescent="0.25">
      <c r="A200" s="83"/>
      <c r="B200" s="85"/>
      <c r="C200" s="6" t="s">
        <v>16</v>
      </c>
      <c r="D200" s="86"/>
      <c r="E200" s="86"/>
      <c r="F200" s="87"/>
      <c r="G200" s="86"/>
      <c r="H200" s="86"/>
      <c r="I200" s="98"/>
      <c r="J200" s="98"/>
      <c r="K200" s="86"/>
      <c r="L200" s="86"/>
      <c r="M200" s="86"/>
    </row>
    <row r="201" spans="1:13" s="4" customFormat="1" x14ac:dyDescent="0.25">
      <c r="A201" s="83"/>
      <c r="B201" s="84" t="s">
        <v>89</v>
      </c>
      <c r="C201" s="5" t="s">
        <v>61</v>
      </c>
      <c r="D201" s="86" t="s">
        <v>28</v>
      </c>
      <c r="E201" s="86">
        <v>0.68</v>
      </c>
      <c r="F201" s="87">
        <f>E201*F197</f>
        <v>11.852400000000001</v>
      </c>
      <c r="G201" s="86"/>
      <c r="H201" s="86"/>
      <c r="I201" s="86"/>
      <c r="J201" s="98"/>
      <c r="K201" s="86"/>
      <c r="L201" s="98"/>
      <c r="M201" s="87"/>
    </row>
    <row r="202" spans="1:13" s="4" customFormat="1" x14ac:dyDescent="0.25">
      <c r="A202" s="83"/>
      <c r="B202" s="85"/>
      <c r="C202" s="6" t="s">
        <v>60</v>
      </c>
      <c r="D202" s="86"/>
      <c r="E202" s="86"/>
      <c r="F202" s="87"/>
      <c r="G202" s="86"/>
      <c r="H202" s="86"/>
      <c r="I202" s="86"/>
      <c r="J202" s="98"/>
      <c r="K202" s="86"/>
      <c r="L202" s="98"/>
      <c r="M202" s="86"/>
    </row>
    <row r="203" spans="1:13" s="59" customFormat="1" x14ac:dyDescent="0.25">
      <c r="A203" s="92"/>
      <c r="B203" s="84"/>
      <c r="C203" s="45" t="s">
        <v>17</v>
      </c>
      <c r="D203" s="94"/>
      <c r="E203" s="94"/>
      <c r="F203" s="96"/>
      <c r="G203" s="94"/>
      <c r="H203" s="94"/>
      <c r="I203" s="94"/>
      <c r="J203" s="96"/>
      <c r="K203" s="94"/>
      <c r="L203" s="94"/>
      <c r="M203" s="96"/>
    </row>
    <row r="204" spans="1:13" s="4" customFormat="1" x14ac:dyDescent="0.25">
      <c r="A204" s="93"/>
      <c r="B204" s="85"/>
      <c r="C204" s="46" t="s">
        <v>18</v>
      </c>
      <c r="D204" s="95"/>
      <c r="E204" s="95"/>
      <c r="F204" s="97"/>
      <c r="G204" s="95"/>
      <c r="H204" s="95"/>
      <c r="I204" s="95"/>
      <c r="J204" s="97"/>
      <c r="K204" s="95"/>
      <c r="L204" s="95"/>
      <c r="M204" s="97"/>
    </row>
    <row r="205" spans="1:13" s="4" customFormat="1" x14ac:dyDescent="0.25">
      <c r="A205" s="83"/>
      <c r="B205" s="84" t="s">
        <v>105</v>
      </c>
      <c r="C205" s="5" t="s">
        <v>63</v>
      </c>
      <c r="D205" s="86" t="s">
        <v>49</v>
      </c>
      <c r="E205" s="87">
        <v>1.02</v>
      </c>
      <c r="F205" s="87">
        <f>E205*F197</f>
        <v>17.778600000000001</v>
      </c>
      <c r="G205" s="86"/>
      <c r="H205" s="87"/>
      <c r="I205" s="86"/>
      <c r="J205" s="87"/>
      <c r="K205" s="86"/>
      <c r="L205" s="86"/>
      <c r="M205" s="87"/>
    </row>
    <row r="206" spans="1:13" s="4" customFormat="1" x14ac:dyDescent="0.25">
      <c r="A206" s="83"/>
      <c r="B206" s="85"/>
      <c r="C206" s="6" t="s">
        <v>62</v>
      </c>
      <c r="D206" s="86"/>
      <c r="E206" s="87"/>
      <c r="F206" s="87"/>
      <c r="G206" s="86"/>
      <c r="H206" s="87"/>
      <c r="I206" s="86"/>
      <c r="J206" s="87"/>
      <c r="K206" s="86"/>
      <c r="L206" s="86"/>
      <c r="M206" s="86"/>
    </row>
    <row r="207" spans="1:13" s="4" customFormat="1" ht="30" x14ac:dyDescent="0.25">
      <c r="A207" s="83"/>
      <c r="B207" s="84"/>
      <c r="C207" s="5" t="s">
        <v>65</v>
      </c>
      <c r="D207" s="94" t="s">
        <v>37</v>
      </c>
      <c r="E207" s="96">
        <v>1.04</v>
      </c>
      <c r="F207" s="87">
        <f>F197*E207</f>
        <v>18.127200000000002</v>
      </c>
      <c r="G207" s="86"/>
      <c r="H207" s="87"/>
      <c r="I207" s="86"/>
      <c r="J207" s="87"/>
      <c r="K207" s="86"/>
      <c r="L207" s="87"/>
      <c r="M207" s="87"/>
    </row>
    <row r="208" spans="1:13" s="4" customFormat="1" ht="30" x14ac:dyDescent="0.25">
      <c r="A208" s="83"/>
      <c r="B208" s="85"/>
      <c r="C208" s="6" t="s">
        <v>64</v>
      </c>
      <c r="D208" s="95"/>
      <c r="E208" s="97"/>
      <c r="F208" s="87"/>
      <c r="G208" s="86"/>
      <c r="H208" s="87"/>
      <c r="I208" s="86"/>
      <c r="J208" s="87"/>
      <c r="K208" s="86"/>
      <c r="L208" s="87"/>
      <c r="M208" s="86"/>
    </row>
    <row r="209" spans="1:15" s="59" customFormat="1" x14ac:dyDescent="0.25">
      <c r="A209" s="83">
        <v>14</v>
      </c>
      <c r="B209" s="101" t="s">
        <v>66</v>
      </c>
      <c r="C209" s="32" t="s">
        <v>134</v>
      </c>
      <c r="D209" s="110" t="s">
        <v>30</v>
      </c>
      <c r="E209" s="94"/>
      <c r="F209" s="99">
        <f>F57+F82+F107</f>
        <v>66</v>
      </c>
      <c r="G209" s="86"/>
      <c r="H209" s="86"/>
      <c r="I209" s="86"/>
      <c r="J209" s="86"/>
      <c r="K209" s="86"/>
      <c r="L209" s="86"/>
      <c r="M209" s="86"/>
    </row>
    <row r="210" spans="1:15" s="59" customFormat="1" x14ac:dyDescent="0.25">
      <c r="A210" s="83"/>
      <c r="B210" s="102"/>
      <c r="C210" s="35" t="s">
        <v>135</v>
      </c>
      <c r="D210" s="111"/>
      <c r="E210" s="95"/>
      <c r="F210" s="100"/>
      <c r="G210" s="86"/>
      <c r="H210" s="86"/>
      <c r="I210" s="86"/>
      <c r="J210" s="86"/>
      <c r="K210" s="86"/>
      <c r="L210" s="86"/>
      <c r="M210" s="86"/>
    </row>
    <row r="211" spans="1:15" s="4" customFormat="1" x14ac:dyDescent="0.25">
      <c r="A211" s="83"/>
      <c r="B211" s="84"/>
      <c r="C211" s="31" t="s">
        <v>14</v>
      </c>
      <c r="D211" s="86" t="s">
        <v>15</v>
      </c>
      <c r="E211" s="86">
        <v>1.24</v>
      </c>
      <c r="F211" s="87">
        <f>E211*F209</f>
        <v>81.84</v>
      </c>
      <c r="G211" s="86"/>
      <c r="H211" s="86"/>
      <c r="I211" s="98"/>
      <c r="J211" s="98"/>
      <c r="K211" s="86"/>
      <c r="L211" s="86"/>
      <c r="M211" s="87"/>
    </row>
    <row r="212" spans="1:15" s="4" customFormat="1" x14ac:dyDescent="0.25">
      <c r="A212" s="83"/>
      <c r="B212" s="85"/>
      <c r="C212" s="6" t="s">
        <v>16</v>
      </c>
      <c r="D212" s="86"/>
      <c r="E212" s="86"/>
      <c r="F212" s="87"/>
      <c r="G212" s="86"/>
      <c r="H212" s="86"/>
      <c r="I212" s="98"/>
      <c r="J212" s="98"/>
      <c r="K212" s="86"/>
      <c r="L212" s="86"/>
      <c r="M212" s="86"/>
    </row>
    <row r="213" spans="1:15" s="4" customFormat="1" x14ac:dyDescent="0.25">
      <c r="A213" s="83"/>
      <c r="B213" s="84" t="s">
        <v>88</v>
      </c>
      <c r="C213" s="5" t="s">
        <v>41</v>
      </c>
      <c r="D213" s="86" t="s">
        <v>28</v>
      </c>
      <c r="E213" s="86">
        <v>1.25</v>
      </c>
      <c r="F213" s="87">
        <f>E213*F209</f>
        <v>82.5</v>
      </c>
      <c r="G213" s="86"/>
      <c r="H213" s="86"/>
      <c r="I213" s="86"/>
      <c r="J213" s="98"/>
      <c r="K213" s="86"/>
      <c r="L213" s="98"/>
      <c r="M213" s="87"/>
    </row>
    <row r="214" spans="1:15" s="4" customFormat="1" x14ac:dyDescent="0.25">
      <c r="A214" s="83"/>
      <c r="B214" s="85"/>
      <c r="C214" s="6" t="s">
        <v>42</v>
      </c>
      <c r="D214" s="86"/>
      <c r="E214" s="86"/>
      <c r="F214" s="87"/>
      <c r="G214" s="86"/>
      <c r="H214" s="86"/>
      <c r="I214" s="86"/>
      <c r="J214" s="98"/>
      <c r="K214" s="86"/>
      <c r="L214" s="98"/>
      <c r="M214" s="86"/>
    </row>
    <row r="215" spans="1:15" ht="19.899999999999999" customHeight="1" x14ac:dyDescent="0.25">
      <c r="A215" s="50"/>
      <c r="B215" s="24"/>
      <c r="C215" s="8" t="s">
        <v>5</v>
      </c>
      <c r="D215" s="18"/>
      <c r="E215" s="18"/>
      <c r="F215" s="18"/>
      <c r="G215" s="18"/>
      <c r="H215" s="10"/>
      <c r="I215" s="18"/>
      <c r="J215" s="10"/>
      <c r="K215" s="18"/>
      <c r="L215" s="10"/>
      <c r="M215" s="10"/>
      <c r="N215" s="7"/>
      <c r="O215" s="7"/>
    </row>
    <row r="216" spans="1:15" ht="19.899999999999999" customHeight="1" x14ac:dyDescent="0.25">
      <c r="A216" s="50"/>
      <c r="B216" s="24"/>
      <c r="C216" s="11" t="s">
        <v>19</v>
      </c>
      <c r="D216" s="12" t="s">
        <v>203</v>
      </c>
      <c r="E216" s="18"/>
      <c r="F216" s="18"/>
      <c r="G216" s="18"/>
      <c r="H216" s="18"/>
      <c r="I216" s="18"/>
      <c r="J216" s="18"/>
      <c r="K216" s="18"/>
      <c r="L216" s="18"/>
      <c r="M216" s="20"/>
    </row>
    <row r="217" spans="1:15" ht="19.899999999999999" customHeight="1" x14ac:dyDescent="0.25">
      <c r="A217" s="50"/>
      <c r="B217" s="24"/>
      <c r="C217" s="8" t="s">
        <v>5</v>
      </c>
      <c r="D217" s="18"/>
      <c r="E217" s="18"/>
      <c r="F217" s="18"/>
      <c r="G217" s="18"/>
      <c r="H217" s="18"/>
      <c r="I217" s="18"/>
      <c r="J217" s="18"/>
      <c r="K217" s="18"/>
      <c r="L217" s="18"/>
      <c r="M217" s="10"/>
    </row>
    <row r="218" spans="1:15" ht="19.899999999999999" customHeight="1" x14ac:dyDescent="0.25">
      <c r="A218" s="50"/>
      <c r="B218" s="24"/>
      <c r="C218" s="11" t="s">
        <v>20</v>
      </c>
      <c r="D218" s="12" t="s">
        <v>203</v>
      </c>
      <c r="E218" s="18"/>
      <c r="F218" s="18"/>
      <c r="G218" s="18"/>
      <c r="H218" s="18"/>
      <c r="I218" s="18"/>
      <c r="J218" s="18"/>
      <c r="K218" s="18"/>
      <c r="L218" s="18"/>
      <c r="M218" s="20"/>
    </row>
    <row r="219" spans="1:15" ht="19.899999999999999" customHeight="1" x14ac:dyDescent="0.25">
      <c r="A219" s="50"/>
      <c r="B219" s="24"/>
      <c r="C219" s="9" t="s">
        <v>68</v>
      </c>
      <c r="D219" s="18"/>
      <c r="E219" s="18"/>
      <c r="F219" s="18"/>
      <c r="G219" s="18"/>
      <c r="H219" s="18"/>
      <c r="I219" s="18"/>
      <c r="J219" s="18"/>
      <c r="K219" s="18"/>
      <c r="L219" s="18"/>
      <c r="M219" s="23"/>
    </row>
    <row r="220" spans="1:15" ht="19.899999999999999" customHeight="1" x14ac:dyDescent="0.25">
      <c r="A220" s="124" t="s">
        <v>106</v>
      </c>
      <c r="B220" s="125"/>
      <c r="C220" s="125"/>
      <c r="D220" s="126"/>
      <c r="E220" s="112" t="s">
        <v>26</v>
      </c>
      <c r="F220" s="113"/>
      <c r="G220" s="113"/>
      <c r="H220" s="113"/>
      <c r="I220" s="113"/>
      <c r="J220" s="113"/>
      <c r="K220" s="113"/>
      <c r="L220" s="113"/>
      <c r="M220" s="114"/>
    </row>
    <row r="221" spans="1:15" ht="19.899999999999999" customHeight="1" x14ac:dyDescent="0.25">
      <c r="A221" s="107" t="s">
        <v>136</v>
      </c>
      <c r="B221" s="108"/>
      <c r="C221" s="108"/>
      <c r="D221" s="109"/>
      <c r="E221" s="121"/>
      <c r="F221" s="122"/>
      <c r="G221" s="122"/>
      <c r="H221" s="122"/>
      <c r="I221" s="122"/>
      <c r="J221" s="122"/>
      <c r="K221" s="122"/>
      <c r="L221" s="122"/>
      <c r="M221" s="123"/>
    </row>
    <row r="222" spans="1:15" s="59" customFormat="1" ht="30" x14ac:dyDescent="0.25">
      <c r="A222" s="83">
        <v>15</v>
      </c>
      <c r="B222" s="120" t="s">
        <v>70</v>
      </c>
      <c r="C222" s="32" t="s">
        <v>147</v>
      </c>
      <c r="D222" s="51" t="s">
        <v>29</v>
      </c>
      <c r="E222" s="94"/>
      <c r="F222" s="53">
        <v>2010</v>
      </c>
      <c r="G222" s="86"/>
      <c r="H222" s="86"/>
      <c r="I222" s="86"/>
      <c r="J222" s="86"/>
      <c r="K222" s="86"/>
      <c r="L222" s="86"/>
      <c r="M222" s="86"/>
    </row>
    <row r="223" spans="1:15" s="59" customFormat="1" x14ac:dyDescent="0.25">
      <c r="A223" s="83"/>
      <c r="B223" s="120"/>
      <c r="C223" s="33"/>
      <c r="D223" s="25" t="s">
        <v>69</v>
      </c>
      <c r="E223" s="115"/>
      <c r="F223" s="61">
        <f>F57+F82+F107+F132</f>
        <v>77</v>
      </c>
      <c r="G223" s="86"/>
      <c r="H223" s="86"/>
      <c r="I223" s="86"/>
      <c r="J223" s="86"/>
      <c r="K223" s="86"/>
      <c r="L223" s="86"/>
      <c r="M223" s="86"/>
    </row>
    <row r="224" spans="1:15" s="59" customFormat="1" ht="30" x14ac:dyDescent="0.25">
      <c r="A224" s="83"/>
      <c r="B224" s="120"/>
      <c r="C224" s="34" t="s">
        <v>137</v>
      </c>
      <c r="D224" s="52"/>
      <c r="E224" s="95"/>
      <c r="F224" s="56"/>
      <c r="G224" s="86"/>
      <c r="H224" s="86"/>
      <c r="I224" s="86"/>
      <c r="J224" s="86"/>
      <c r="K224" s="86"/>
      <c r="L224" s="86"/>
      <c r="M224" s="86"/>
    </row>
    <row r="225" spans="1:13" s="4" customFormat="1" x14ac:dyDescent="0.25">
      <c r="A225" s="83"/>
      <c r="B225" s="105"/>
      <c r="C225" s="31" t="s">
        <v>14</v>
      </c>
      <c r="D225" s="86" t="s">
        <v>15</v>
      </c>
      <c r="E225" s="86">
        <v>0.20899999999999999</v>
      </c>
      <c r="F225" s="87">
        <f>F222*E225</f>
        <v>420.09</v>
      </c>
      <c r="G225" s="86"/>
      <c r="H225" s="86"/>
      <c r="I225" s="98"/>
      <c r="J225" s="98"/>
      <c r="K225" s="86"/>
      <c r="L225" s="86"/>
      <c r="M225" s="87"/>
    </row>
    <row r="226" spans="1:13" s="4" customFormat="1" x14ac:dyDescent="0.25">
      <c r="A226" s="83"/>
      <c r="B226" s="105"/>
      <c r="C226" s="6" t="s">
        <v>16</v>
      </c>
      <c r="D226" s="86"/>
      <c r="E226" s="86"/>
      <c r="F226" s="87"/>
      <c r="G226" s="86"/>
      <c r="H226" s="86"/>
      <c r="I226" s="98"/>
      <c r="J226" s="98"/>
      <c r="K226" s="86"/>
      <c r="L226" s="86"/>
      <c r="M226" s="86"/>
    </row>
    <row r="227" spans="1:13" s="4" customFormat="1" x14ac:dyDescent="0.25">
      <c r="A227" s="83"/>
      <c r="B227" s="105" t="s">
        <v>90</v>
      </c>
      <c r="C227" s="5" t="s">
        <v>38</v>
      </c>
      <c r="D227" s="86" t="s">
        <v>28</v>
      </c>
      <c r="E227" s="86">
        <v>0.05</v>
      </c>
      <c r="F227" s="87">
        <f>F222*E227</f>
        <v>100.5</v>
      </c>
      <c r="G227" s="86"/>
      <c r="H227" s="86"/>
      <c r="I227" s="86"/>
      <c r="J227" s="98"/>
      <c r="K227" s="86"/>
      <c r="L227" s="88"/>
      <c r="M227" s="87"/>
    </row>
    <row r="228" spans="1:13" s="4" customFormat="1" x14ac:dyDescent="0.25">
      <c r="A228" s="83"/>
      <c r="B228" s="105"/>
      <c r="C228" s="6" t="s">
        <v>39</v>
      </c>
      <c r="D228" s="86"/>
      <c r="E228" s="86"/>
      <c r="F228" s="87"/>
      <c r="G228" s="86"/>
      <c r="H228" s="86"/>
      <c r="I228" s="86"/>
      <c r="J228" s="98"/>
      <c r="K228" s="86"/>
      <c r="L228" s="88"/>
      <c r="M228" s="86"/>
    </row>
    <row r="229" spans="1:13" s="59" customFormat="1" x14ac:dyDescent="0.25">
      <c r="A229" s="92"/>
      <c r="B229" s="84"/>
      <c r="C229" s="45" t="s">
        <v>17</v>
      </c>
      <c r="D229" s="94"/>
      <c r="E229" s="94"/>
      <c r="F229" s="96"/>
      <c r="G229" s="94"/>
      <c r="H229" s="94"/>
      <c r="I229" s="94"/>
      <c r="J229" s="96"/>
      <c r="K229" s="94"/>
      <c r="L229" s="94"/>
      <c r="M229" s="96"/>
    </row>
    <row r="230" spans="1:13" s="4" customFormat="1" x14ac:dyDescent="0.25">
      <c r="A230" s="93"/>
      <c r="B230" s="85"/>
      <c r="C230" s="46" t="s">
        <v>18</v>
      </c>
      <c r="D230" s="95"/>
      <c r="E230" s="95"/>
      <c r="F230" s="97"/>
      <c r="G230" s="95"/>
      <c r="H230" s="95"/>
      <c r="I230" s="95"/>
      <c r="J230" s="97"/>
      <c r="K230" s="95"/>
      <c r="L230" s="95"/>
      <c r="M230" s="97"/>
    </row>
    <row r="231" spans="1:13" s="4" customFormat="1" ht="30" x14ac:dyDescent="0.25">
      <c r="A231" s="83"/>
      <c r="B231" s="105"/>
      <c r="C231" s="5" t="s">
        <v>71</v>
      </c>
      <c r="D231" s="86" t="s">
        <v>30</v>
      </c>
      <c r="E231" s="119" t="s">
        <v>178</v>
      </c>
      <c r="F231" s="91">
        <v>164</v>
      </c>
      <c r="G231" s="86"/>
      <c r="H231" s="87"/>
      <c r="I231" s="86"/>
      <c r="J231" s="87"/>
      <c r="K231" s="86"/>
      <c r="L231" s="86"/>
      <c r="M231" s="87"/>
    </row>
    <row r="232" spans="1:13" s="4" customFormat="1" ht="30" x14ac:dyDescent="0.25">
      <c r="A232" s="83"/>
      <c r="B232" s="105"/>
      <c r="C232" s="6" t="s">
        <v>72</v>
      </c>
      <c r="D232" s="86"/>
      <c r="E232" s="119"/>
      <c r="F232" s="91"/>
      <c r="G232" s="86"/>
      <c r="H232" s="87"/>
      <c r="I232" s="86"/>
      <c r="J232" s="87"/>
      <c r="K232" s="86"/>
      <c r="L232" s="86"/>
      <c r="M232" s="86"/>
    </row>
    <row r="233" spans="1:13" s="4" customFormat="1" x14ac:dyDescent="0.25">
      <c r="A233" s="83"/>
      <c r="B233" s="118" t="s">
        <v>199</v>
      </c>
      <c r="C233" s="81" t="s">
        <v>200</v>
      </c>
      <c r="D233" s="83" t="s">
        <v>29</v>
      </c>
      <c r="E233" s="116">
        <v>1.05</v>
      </c>
      <c r="F233" s="117">
        <f>F222*E233</f>
        <v>2110.5</v>
      </c>
      <c r="G233" s="83"/>
      <c r="H233" s="116"/>
      <c r="I233" s="83"/>
      <c r="J233" s="116"/>
      <c r="K233" s="83"/>
      <c r="L233" s="83"/>
      <c r="M233" s="116"/>
    </row>
    <row r="234" spans="1:13" s="4" customFormat="1" x14ac:dyDescent="0.25">
      <c r="A234" s="83"/>
      <c r="B234" s="118"/>
      <c r="C234" s="82" t="s">
        <v>201</v>
      </c>
      <c r="D234" s="83"/>
      <c r="E234" s="116"/>
      <c r="F234" s="117"/>
      <c r="G234" s="83"/>
      <c r="H234" s="116"/>
      <c r="I234" s="83"/>
      <c r="J234" s="116"/>
      <c r="K234" s="83"/>
      <c r="L234" s="83"/>
      <c r="M234" s="83"/>
    </row>
    <row r="235" spans="1:13" s="4" customFormat="1" ht="30" x14ac:dyDescent="0.25">
      <c r="A235" s="83"/>
      <c r="B235" s="105"/>
      <c r="C235" s="5" t="s">
        <v>140</v>
      </c>
      <c r="D235" s="86" t="s">
        <v>30</v>
      </c>
      <c r="E235" s="91">
        <v>3</v>
      </c>
      <c r="F235" s="91">
        <f>E235*F223</f>
        <v>231</v>
      </c>
      <c r="G235" s="86"/>
      <c r="H235" s="87"/>
      <c r="I235" s="86"/>
      <c r="J235" s="87"/>
      <c r="K235" s="86"/>
      <c r="L235" s="86"/>
      <c r="M235" s="87"/>
    </row>
    <row r="236" spans="1:13" s="4" customFormat="1" ht="15" customHeight="1" x14ac:dyDescent="0.25">
      <c r="A236" s="83"/>
      <c r="B236" s="105"/>
      <c r="C236" s="6" t="s">
        <v>141</v>
      </c>
      <c r="D236" s="86"/>
      <c r="E236" s="91"/>
      <c r="F236" s="91"/>
      <c r="G236" s="86"/>
      <c r="H236" s="87"/>
      <c r="I236" s="86"/>
      <c r="J236" s="87"/>
      <c r="K236" s="86"/>
      <c r="L236" s="86"/>
      <c r="M236" s="86"/>
    </row>
    <row r="237" spans="1:13" s="4" customFormat="1" ht="30" x14ac:dyDescent="0.25">
      <c r="A237" s="83"/>
      <c r="B237" s="105" t="s">
        <v>144</v>
      </c>
      <c r="C237" s="5" t="s">
        <v>142</v>
      </c>
      <c r="D237" s="86" t="s">
        <v>29</v>
      </c>
      <c r="E237" s="91">
        <v>2</v>
      </c>
      <c r="F237" s="91">
        <f>E237*F223</f>
        <v>154</v>
      </c>
      <c r="G237" s="86"/>
      <c r="H237" s="87"/>
      <c r="I237" s="86"/>
      <c r="J237" s="87"/>
      <c r="K237" s="86"/>
      <c r="L237" s="86"/>
      <c r="M237" s="87"/>
    </row>
    <row r="238" spans="1:13" s="4" customFormat="1" x14ac:dyDescent="0.25">
      <c r="A238" s="83"/>
      <c r="B238" s="105"/>
      <c r="C238" s="6" t="s">
        <v>143</v>
      </c>
      <c r="D238" s="86"/>
      <c r="E238" s="91"/>
      <c r="F238" s="91"/>
      <c r="G238" s="86"/>
      <c r="H238" s="87"/>
      <c r="I238" s="86"/>
      <c r="J238" s="87"/>
      <c r="K238" s="86"/>
      <c r="L238" s="86"/>
      <c r="M238" s="86"/>
    </row>
    <row r="239" spans="1:13" s="4" customFormat="1" ht="30" x14ac:dyDescent="0.25">
      <c r="A239" s="83"/>
      <c r="B239" s="105"/>
      <c r="C239" s="5" t="s">
        <v>138</v>
      </c>
      <c r="D239" s="86" t="s">
        <v>30</v>
      </c>
      <c r="E239" s="91">
        <v>1</v>
      </c>
      <c r="F239" s="91">
        <f>F223*E239</f>
        <v>77</v>
      </c>
      <c r="G239" s="86"/>
      <c r="H239" s="91"/>
      <c r="I239" s="86"/>
      <c r="J239" s="87"/>
      <c r="K239" s="86"/>
      <c r="L239" s="86"/>
      <c r="M239" s="87"/>
    </row>
    <row r="240" spans="1:13" s="4" customFormat="1" ht="30" x14ac:dyDescent="0.25">
      <c r="A240" s="83"/>
      <c r="B240" s="105"/>
      <c r="C240" s="6" t="s">
        <v>139</v>
      </c>
      <c r="D240" s="86"/>
      <c r="E240" s="91"/>
      <c r="F240" s="91"/>
      <c r="G240" s="86"/>
      <c r="H240" s="91"/>
      <c r="I240" s="86"/>
      <c r="J240" s="87"/>
      <c r="K240" s="86"/>
      <c r="L240" s="86"/>
      <c r="M240" s="86"/>
    </row>
    <row r="241" spans="1:13" ht="19.899999999999999" customHeight="1" x14ac:dyDescent="0.25">
      <c r="A241" s="107" t="s">
        <v>109</v>
      </c>
      <c r="B241" s="108"/>
      <c r="C241" s="108"/>
      <c r="D241" s="109"/>
      <c r="E241" s="112" t="s">
        <v>26</v>
      </c>
      <c r="F241" s="113"/>
      <c r="G241" s="113"/>
      <c r="H241" s="113"/>
      <c r="I241" s="113"/>
      <c r="J241" s="113"/>
      <c r="K241" s="113"/>
      <c r="L241" s="113"/>
      <c r="M241" s="114"/>
    </row>
    <row r="242" spans="1:13" ht="60" x14ac:dyDescent="0.25">
      <c r="A242" s="83">
        <v>16</v>
      </c>
      <c r="B242" s="101" t="s">
        <v>73</v>
      </c>
      <c r="C242" s="32" t="s">
        <v>113</v>
      </c>
      <c r="D242" s="110" t="s">
        <v>69</v>
      </c>
      <c r="E242" s="94"/>
      <c r="F242" s="129">
        <v>2</v>
      </c>
      <c r="G242" s="86"/>
      <c r="H242" s="86"/>
      <c r="I242" s="86"/>
      <c r="J242" s="86"/>
      <c r="K242" s="86"/>
      <c r="L242" s="86"/>
      <c r="M242" s="86"/>
    </row>
    <row r="243" spans="1:13" ht="45" x14ac:dyDescent="0.25">
      <c r="A243" s="83"/>
      <c r="B243" s="102"/>
      <c r="C243" s="34" t="s">
        <v>114</v>
      </c>
      <c r="D243" s="111"/>
      <c r="E243" s="95"/>
      <c r="F243" s="130"/>
      <c r="G243" s="86"/>
      <c r="H243" s="86"/>
      <c r="I243" s="86"/>
      <c r="J243" s="86"/>
      <c r="K243" s="86"/>
      <c r="L243" s="86"/>
      <c r="M243" s="86"/>
    </row>
    <row r="244" spans="1:13" s="4" customFormat="1" x14ac:dyDescent="0.25">
      <c r="A244" s="83"/>
      <c r="B244" s="84"/>
      <c r="C244" s="31" t="s">
        <v>14</v>
      </c>
      <c r="D244" s="86" t="s">
        <v>15</v>
      </c>
      <c r="E244" s="86">
        <v>7.24</v>
      </c>
      <c r="F244" s="87">
        <f>F242*E244</f>
        <v>14.48</v>
      </c>
      <c r="G244" s="86"/>
      <c r="H244" s="86"/>
      <c r="I244" s="98"/>
      <c r="J244" s="98"/>
      <c r="K244" s="86"/>
      <c r="L244" s="86"/>
      <c r="M244" s="87"/>
    </row>
    <row r="245" spans="1:13" s="4" customFormat="1" x14ac:dyDescent="0.25">
      <c r="A245" s="83"/>
      <c r="B245" s="85"/>
      <c r="C245" s="6" t="s">
        <v>16</v>
      </c>
      <c r="D245" s="86"/>
      <c r="E245" s="86"/>
      <c r="F245" s="87"/>
      <c r="G245" s="86"/>
      <c r="H245" s="86"/>
      <c r="I245" s="98"/>
      <c r="J245" s="98"/>
      <c r="K245" s="86"/>
      <c r="L245" s="86"/>
      <c r="M245" s="86"/>
    </row>
    <row r="246" spans="1:13" x14ac:dyDescent="0.25">
      <c r="A246" s="92"/>
      <c r="B246" s="84"/>
      <c r="C246" s="45" t="s">
        <v>17</v>
      </c>
      <c r="D246" s="94"/>
      <c r="E246" s="94"/>
      <c r="F246" s="96"/>
      <c r="G246" s="94"/>
      <c r="H246" s="94"/>
      <c r="I246" s="94"/>
      <c r="J246" s="96"/>
      <c r="K246" s="94"/>
      <c r="L246" s="94"/>
      <c r="M246" s="96"/>
    </row>
    <row r="247" spans="1:13" s="4" customFormat="1" x14ac:dyDescent="0.25">
      <c r="A247" s="93"/>
      <c r="B247" s="85"/>
      <c r="C247" s="46" t="s">
        <v>18</v>
      </c>
      <c r="D247" s="95"/>
      <c r="E247" s="95"/>
      <c r="F247" s="97"/>
      <c r="G247" s="95"/>
      <c r="H247" s="95"/>
      <c r="I247" s="95"/>
      <c r="J247" s="97"/>
      <c r="K247" s="95"/>
      <c r="L247" s="95"/>
      <c r="M247" s="97"/>
    </row>
    <row r="248" spans="1:13" s="4" customFormat="1" x14ac:dyDescent="0.25">
      <c r="A248" s="83"/>
      <c r="B248" s="84" t="s">
        <v>117</v>
      </c>
      <c r="C248" s="5" t="s">
        <v>115</v>
      </c>
      <c r="D248" s="86" t="s">
        <v>30</v>
      </c>
      <c r="E248" s="91">
        <v>1</v>
      </c>
      <c r="F248" s="91">
        <f>F242*E248</f>
        <v>2</v>
      </c>
      <c r="G248" s="86"/>
      <c r="H248" s="87"/>
      <c r="I248" s="86"/>
      <c r="J248" s="87"/>
      <c r="K248" s="86"/>
      <c r="L248" s="86"/>
      <c r="M248" s="87"/>
    </row>
    <row r="249" spans="1:13" s="4" customFormat="1" ht="30" x14ac:dyDescent="0.25">
      <c r="A249" s="83"/>
      <c r="B249" s="85"/>
      <c r="C249" s="6" t="s">
        <v>116</v>
      </c>
      <c r="D249" s="86"/>
      <c r="E249" s="91"/>
      <c r="F249" s="91"/>
      <c r="G249" s="86"/>
      <c r="H249" s="87"/>
      <c r="I249" s="86"/>
      <c r="J249" s="87"/>
      <c r="K249" s="86"/>
      <c r="L249" s="86"/>
      <c r="M249" s="86"/>
    </row>
    <row r="250" spans="1:13" s="4" customFormat="1" x14ac:dyDescent="0.25">
      <c r="A250" s="83"/>
      <c r="B250" s="84" t="s">
        <v>34</v>
      </c>
      <c r="C250" s="5" t="s">
        <v>112</v>
      </c>
      <c r="D250" s="86" t="s">
        <v>30</v>
      </c>
      <c r="E250" s="91">
        <v>6</v>
      </c>
      <c r="F250" s="91">
        <f>F242*E250</f>
        <v>12</v>
      </c>
      <c r="G250" s="86"/>
      <c r="H250" s="91"/>
      <c r="I250" s="86"/>
      <c r="J250" s="87"/>
      <c r="K250" s="86"/>
      <c r="L250" s="86"/>
      <c r="M250" s="87"/>
    </row>
    <row r="251" spans="1:13" s="4" customFormat="1" x14ac:dyDescent="0.25">
      <c r="A251" s="83"/>
      <c r="B251" s="85"/>
      <c r="C251" s="6" t="s">
        <v>111</v>
      </c>
      <c r="D251" s="86"/>
      <c r="E251" s="91"/>
      <c r="F251" s="91"/>
      <c r="G251" s="86"/>
      <c r="H251" s="91"/>
      <c r="I251" s="86"/>
      <c r="J251" s="87"/>
      <c r="K251" s="86"/>
      <c r="L251" s="86"/>
      <c r="M251" s="86"/>
    </row>
    <row r="252" spans="1:13" s="4" customFormat="1" x14ac:dyDescent="0.25">
      <c r="A252" s="83"/>
      <c r="B252" s="84" t="s">
        <v>34</v>
      </c>
      <c r="C252" s="5" t="s">
        <v>119</v>
      </c>
      <c r="D252" s="86" t="s">
        <v>30</v>
      </c>
      <c r="E252" s="91">
        <v>1</v>
      </c>
      <c r="F252" s="91">
        <f>F242*E252</f>
        <v>2</v>
      </c>
      <c r="G252" s="86"/>
      <c r="H252" s="91"/>
      <c r="I252" s="86"/>
      <c r="J252" s="87"/>
      <c r="K252" s="86"/>
      <c r="L252" s="86"/>
      <c r="M252" s="87"/>
    </row>
    <row r="253" spans="1:13" s="4" customFormat="1" x14ac:dyDescent="0.25">
      <c r="A253" s="83"/>
      <c r="B253" s="85"/>
      <c r="C253" s="6" t="s">
        <v>118</v>
      </c>
      <c r="D253" s="86"/>
      <c r="E253" s="91"/>
      <c r="F253" s="91"/>
      <c r="G253" s="86"/>
      <c r="H253" s="91"/>
      <c r="I253" s="86"/>
      <c r="J253" s="87"/>
      <c r="K253" s="86"/>
      <c r="L253" s="86"/>
      <c r="M253" s="86"/>
    </row>
    <row r="254" spans="1:13" s="4" customFormat="1" x14ac:dyDescent="0.25">
      <c r="A254" s="83"/>
      <c r="B254" s="84" t="s">
        <v>34</v>
      </c>
      <c r="C254" s="5" t="s">
        <v>146</v>
      </c>
      <c r="D254" s="86" t="s">
        <v>30</v>
      </c>
      <c r="E254" s="91">
        <v>1</v>
      </c>
      <c r="F254" s="91">
        <f>F242*E254</f>
        <v>2</v>
      </c>
      <c r="G254" s="86"/>
      <c r="H254" s="91"/>
      <c r="I254" s="86"/>
      <c r="J254" s="87"/>
      <c r="K254" s="86"/>
      <c r="L254" s="86"/>
      <c r="M254" s="87"/>
    </row>
    <row r="255" spans="1:13" s="4" customFormat="1" x14ac:dyDescent="0.25">
      <c r="A255" s="83"/>
      <c r="B255" s="85"/>
      <c r="C255" s="6" t="s">
        <v>145</v>
      </c>
      <c r="D255" s="86"/>
      <c r="E255" s="91"/>
      <c r="F255" s="91"/>
      <c r="G255" s="86"/>
      <c r="H255" s="91"/>
      <c r="I255" s="86"/>
      <c r="J255" s="87"/>
      <c r="K255" s="86"/>
      <c r="L255" s="86"/>
      <c r="M255" s="86"/>
    </row>
    <row r="256" spans="1:13" ht="19.899999999999999" customHeight="1" x14ac:dyDescent="0.25">
      <c r="A256" s="107" t="s">
        <v>110</v>
      </c>
      <c r="B256" s="108"/>
      <c r="C256" s="108"/>
      <c r="D256" s="109"/>
      <c r="E256" s="28"/>
      <c r="F256" s="29"/>
      <c r="G256" s="29"/>
      <c r="H256" s="29"/>
      <c r="I256" s="29"/>
      <c r="J256" s="29"/>
      <c r="K256" s="29"/>
      <c r="L256" s="29"/>
      <c r="M256" s="30"/>
    </row>
    <row r="257" spans="1:13" ht="30" x14ac:dyDescent="0.25">
      <c r="A257" s="83">
        <v>17</v>
      </c>
      <c r="B257" s="101" t="s">
        <v>74</v>
      </c>
      <c r="C257" s="32" t="s">
        <v>180</v>
      </c>
      <c r="D257" s="86" t="s">
        <v>69</v>
      </c>
      <c r="E257" s="86"/>
      <c r="F257" s="99">
        <f>F57+F82+F107</f>
        <v>66</v>
      </c>
      <c r="G257" s="86"/>
      <c r="H257" s="86"/>
      <c r="I257" s="86"/>
      <c r="J257" s="86"/>
      <c r="K257" s="86"/>
      <c r="L257" s="86"/>
      <c r="M257" s="86"/>
    </row>
    <row r="258" spans="1:13" ht="30" x14ac:dyDescent="0.25">
      <c r="A258" s="83"/>
      <c r="B258" s="102"/>
      <c r="C258" s="34" t="s">
        <v>179</v>
      </c>
      <c r="D258" s="86"/>
      <c r="E258" s="86"/>
      <c r="F258" s="100"/>
      <c r="G258" s="86"/>
      <c r="H258" s="86"/>
      <c r="I258" s="86"/>
      <c r="J258" s="86"/>
      <c r="K258" s="86"/>
      <c r="L258" s="86"/>
      <c r="M258" s="86"/>
    </row>
    <row r="259" spans="1:13" s="4" customFormat="1" x14ac:dyDescent="0.25">
      <c r="A259" s="83"/>
      <c r="B259" s="84"/>
      <c r="C259" s="31" t="s">
        <v>14</v>
      </c>
      <c r="D259" s="86" t="s">
        <v>15</v>
      </c>
      <c r="E259" s="86">
        <v>1.76</v>
      </c>
      <c r="F259" s="87">
        <f>E259*F257</f>
        <v>116.16</v>
      </c>
      <c r="G259" s="86"/>
      <c r="H259" s="86"/>
      <c r="I259" s="98"/>
      <c r="J259" s="98"/>
      <c r="K259" s="86"/>
      <c r="L259" s="86"/>
      <c r="M259" s="87"/>
    </row>
    <row r="260" spans="1:13" s="4" customFormat="1" x14ac:dyDescent="0.25">
      <c r="A260" s="83"/>
      <c r="B260" s="85"/>
      <c r="C260" s="6" t="s">
        <v>16</v>
      </c>
      <c r="D260" s="86"/>
      <c r="E260" s="86"/>
      <c r="F260" s="87"/>
      <c r="G260" s="86"/>
      <c r="H260" s="86"/>
      <c r="I260" s="98"/>
      <c r="J260" s="98"/>
      <c r="K260" s="86"/>
      <c r="L260" s="86"/>
      <c r="M260" s="86"/>
    </row>
    <row r="261" spans="1:13" s="4" customFormat="1" x14ac:dyDescent="0.25">
      <c r="A261" s="83"/>
      <c r="B261" s="84" t="s">
        <v>91</v>
      </c>
      <c r="C261" s="5" t="s">
        <v>76</v>
      </c>
      <c r="D261" s="86" t="s">
        <v>28</v>
      </c>
      <c r="E261" s="86">
        <v>0.09</v>
      </c>
      <c r="F261" s="87">
        <f>E261*F257</f>
        <v>5.9399999999999995</v>
      </c>
      <c r="G261" s="86"/>
      <c r="H261" s="86"/>
      <c r="I261" s="86"/>
      <c r="J261" s="98"/>
      <c r="K261" s="86"/>
      <c r="L261" s="88"/>
      <c r="M261" s="87"/>
    </row>
    <row r="262" spans="1:13" s="4" customFormat="1" ht="45" x14ac:dyDescent="0.25">
      <c r="A262" s="83"/>
      <c r="B262" s="85"/>
      <c r="C262" s="6" t="s">
        <v>75</v>
      </c>
      <c r="D262" s="86"/>
      <c r="E262" s="86"/>
      <c r="F262" s="87"/>
      <c r="G262" s="86"/>
      <c r="H262" s="86"/>
      <c r="I262" s="86"/>
      <c r="J262" s="98"/>
      <c r="K262" s="86"/>
      <c r="L262" s="88"/>
      <c r="M262" s="86"/>
    </row>
    <row r="263" spans="1:13" s="4" customFormat="1" x14ac:dyDescent="0.25">
      <c r="A263" s="83"/>
      <c r="B263" s="84" t="s">
        <v>92</v>
      </c>
      <c r="C263" s="5" t="s">
        <v>78</v>
      </c>
      <c r="D263" s="86" t="s">
        <v>28</v>
      </c>
      <c r="E263" s="86">
        <v>0.36</v>
      </c>
      <c r="F263" s="87">
        <f>E263*F257</f>
        <v>23.759999999999998</v>
      </c>
      <c r="G263" s="86"/>
      <c r="H263" s="86"/>
      <c r="I263" s="86"/>
      <c r="J263" s="98"/>
      <c r="K263" s="86"/>
      <c r="L263" s="88"/>
      <c r="M263" s="87"/>
    </row>
    <row r="264" spans="1:13" s="4" customFormat="1" ht="30" x14ac:dyDescent="0.25">
      <c r="A264" s="83"/>
      <c r="B264" s="85"/>
      <c r="C264" s="6" t="s">
        <v>77</v>
      </c>
      <c r="D264" s="86"/>
      <c r="E264" s="86"/>
      <c r="F264" s="87"/>
      <c r="G264" s="86"/>
      <c r="H264" s="86"/>
      <c r="I264" s="86"/>
      <c r="J264" s="98"/>
      <c r="K264" s="86"/>
      <c r="L264" s="88"/>
      <c r="M264" s="86"/>
    </row>
    <row r="265" spans="1:13" s="4" customFormat="1" ht="30" x14ac:dyDescent="0.25">
      <c r="A265" s="83"/>
      <c r="B265" s="84" t="s">
        <v>93</v>
      </c>
      <c r="C265" s="5" t="s">
        <v>80</v>
      </c>
      <c r="D265" s="86" t="s">
        <v>28</v>
      </c>
      <c r="E265" s="86">
        <v>0.25</v>
      </c>
      <c r="F265" s="87">
        <f>E265*F257</f>
        <v>16.5</v>
      </c>
      <c r="G265" s="86"/>
      <c r="H265" s="86"/>
      <c r="I265" s="86"/>
      <c r="J265" s="98"/>
      <c r="K265" s="86"/>
      <c r="L265" s="88"/>
      <c r="M265" s="87"/>
    </row>
    <row r="266" spans="1:13" s="4" customFormat="1" ht="30" x14ac:dyDescent="0.25">
      <c r="A266" s="83"/>
      <c r="B266" s="85"/>
      <c r="C266" s="6" t="s">
        <v>79</v>
      </c>
      <c r="D266" s="86"/>
      <c r="E266" s="86"/>
      <c r="F266" s="87"/>
      <c r="G266" s="86"/>
      <c r="H266" s="86"/>
      <c r="I266" s="86"/>
      <c r="J266" s="98"/>
      <c r="K266" s="86"/>
      <c r="L266" s="88"/>
      <c r="M266" s="86"/>
    </row>
    <row r="267" spans="1:13" x14ac:dyDescent="0.25">
      <c r="A267" s="83"/>
      <c r="B267" s="84"/>
      <c r="C267" s="5" t="s">
        <v>24</v>
      </c>
      <c r="D267" s="86" t="s">
        <v>22</v>
      </c>
      <c r="E267" s="86">
        <v>0.16</v>
      </c>
      <c r="F267" s="87">
        <f>E267*F257</f>
        <v>10.56</v>
      </c>
      <c r="G267" s="86"/>
      <c r="H267" s="86"/>
      <c r="I267" s="86"/>
      <c r="J267" s="87"/>
      <c r="K267" s="86"/>
      <c r="L267" s="88"/>
      <c r="M267" s="88"/>
    </row>
    <row r="268" spans="1:13" s="4" customFormat="1" x14ac:dyDescent="0.25">
      <c r="A268" s="83"/>
      <c r="B268" s="85"/>
      <c r="C268" s="6" t="s">
        <v>25</v>
      </c>
      <c r="D268" s="86"/>
      <c r="E268" s="86"/>
      <c r="F268" s="87"/>
      <c r="G268" s="86"/>
      <c r="H268" s="86"/>
      <c r="I268" s="86"/>
      <c r="J268" s="87"/>
      <c r="K268" s="86"/>
      <c r="L268" s="88"/>
      <c r="M268" s="88"/>
    </row>
    <row r="269" spans="1:13" x14ac:dyDescent="0.25">
      <c r="A269" s="92"/>
      <c r="B269" s="84"/>
      <c r="C269" s="45" t="s">
        <v>17</v>
      </c>
      <c r="D269" s="94"/>
      <c r="E269" s="94"/>
      <c r="F269" s="96"/>
      <c r="G269" s="94"/>
      <c r="H269" s="94"/>
      <c r="I269" s="94"/>
      <c r="J269" s="96"/>
      <c r="K269" s="94"/>
      <c r="L269" s="94"/>
      <c r="M269" s="96"/>
    </row>
    <row r="270" spans="1:13" s="4" customFormat="1" x14ac:dyDescent="0.25">
      <c r="A270" s="93"/>
      <c r="B270" s="85"/>
      <c r="C270" s="46" t="s">
        <v>18</v>
      </c>
      <c r="D270" s="95"/>
      <c r="E270" s="95"/>
      <c r="F270" s="97"/>
      <c r="G270" s="95"/>
      <c r="H270" s="95"/>
      <c r="I270" s="95"/>
      <c r="J270" s="97"/>
      <c r="K270" s="95"/>
      <c r="L270" s="95"/>
      <c r="M270" s="97"/>
    </row>
    <row r="271" spans="1:13" s="4" customFormat="1" ht="30" x14ac:dyDescent="0.25">
      <c r="A271" s="83"/>
      <c r="B271" s="140" t="s">
        <v>120</v>
      </c>
      <c r="C271" s="5" t="s">
        <v>95</v>
      </c>
      <c r="D271" s="86" t="s">
        <v>29</v>
      </c>
      <c r="E271" s="91">
        <v>2</v>
      </c>
      <c r="F271" s="133">
        <f>E271*F257</f>
        <v>132</v>
      </c>
      <c r="G271" s="133"/>
      <c r="H271" s="133"/>
      <c r="I271" s="86"/>
      <c r="J271" s="87"/>
      <c r="K271" s="86"/>
      <c r="L271" s="86"/>
      <c r="M271" s="87"/>
    </row>
    <row r="272" spans="1:13" s="4" customFormat="1" ht="45" x14ac:dyDescent="0.25">
      <c r="A272" s="83"/>
      <c r="B272" s="141"/>
      <c r="C272" s="6" t="s">
        <v>96</v>
      </c>
      <c r="D272" s="86"/>
      <c r="E272" s="91"/>
      <c r="F272" s="133"/>
      <c r="G272" s="133"/>
      <c r="H272" s="133"/>
      <c r="I272" s="86"/>
      <c r="J272" s="87"/>
      <c r="K272" s="86"/>
      <c r="L272" s="86"/>
      <c r="M272" s="86"/>
    </row>
    <row r="273" spans="1:15" s="4" customFormat="1" ht="30" x14ac:dyDescent="0.25">
      <c r="A273" s="83"/>
      <c r="B273" s="84" t="s">
        <v>82</v>
      </c>
      <c r="C273" s="5" t="s">
        <v>81</v>
      </c>
      <c r="D273" s="86" t="s">
        <v>29</v>
      </c>
      <c r="E273" s="87">
        <v>1.4</v>
      </c>
      <c r="F273" s="87">
        <f>F257*E273</f>
        <v>92.399999999999991</v>
      </c>
      <c r="G273" s="86"/>
      <c r="H273" s="87"/>
      <c r="I273" s="86"/>
      <c r="J273" s="87"/>
      <c r="K273" s="86"/>
      <c r="L273" s="86"/>
      <c r="M273" s="87"/>
    </row>
    <row r="274" spans="1:15" s="4" customFormat="1" ht="30" x14ac:dyDescent="0.25">
      <c r="A274" s="83"/>
      <c r="B274" s="85"/>
      <c r="C274" s="6" t="s">
        <v>83</v>
      </c>
      <c r="D274" s="86"/>
      <c r="E274" s="87"/>
      <c r="F274" s="87"/>
      <c r="G274" s="86"/>
      <c r="H274" s="87"/>
      <c r="I274" s="86"/>
      <c r="J274" s="87"/>
      <c r="K274" s="86"/>
      <c r="L274" s="86"/>
      <c r="M274" s="86"/>
    </row>
    <row r="275" spans="1:15" s="4" customFormat="1" x14ac:dyDescent="0.25">
      <c r="A275" s="83"/>
      <c r="B275" s="84" t="s">
        <v>67</v>
      </c>
      <c r="C275" s="5" t="s">
        <v>84</v>
      </c>
      <c r="D275" s="86" t="s">
        <v>47</v>
      </c>
      <c r="E275" s="87">
        <v>0.02</v>
      </c>
      <c r="F275" s="87">
        <f>F257*E275</f>
        <v>1.32</v>
      </c>
      <c r="G275" s="86"/>
      <c r="H275" s="87"/>
      <c r="I275" s="86"/>
      <c r="J275" s="87"/>
      <c r="K275" s="86"/>
      <c r="L275" s="86"/>
      <c r="M275" s="87"/>
    </row>
    <row r="276" spans="1:15" s="4" customFormat="1" x14ac:dyDescent="0.25">
      <c r="A276" s="83"/>
      <c r="B276" s="85"/>
      <c r="C276" s="6" t="s">
        <v>85</v>
      </c>
      <c r="D276" s="86"/>
      <c r="E276" s="87"/>
      <c r="F276" s="87"/>
      <c r="G276" s="86"/>
      <c r="H276" s="87"/>
      <c r="I276" s="86"/>
      <c r="J276" s="87"/>
      <c r="K276" s="86"/>
      <c r="L276" s="86"/>
      <c r="M276" s="86"/>
    </row>
    <row r="277" spans="1:15" x14ac:dyDescent="0.25">
      <c r="A277" s="83"/>
      <c r="B277" s="84"/>
      <c r="C277" s="31" t="s">
        <v>21</v>
      </c>
      <c r="D277" s="86" t="s">
        <v>22</v>
      </c>
      <c r="E277" s="86">
        <v>0.04</v>
      </c>
      <c r="F277" s="87">
        <f>F257*E277</f>
        <v>2.64</v>
      </c>
      <c r="G277" s="86"/>
      <c r="H277" s="87"/>
      <c r="I277" s="86"/>
      <c r="J277" s="87"/>
      <c r="K277" s="86"/>
      <c r="L277" s="86"/>
      <c r="M277" s="87"/>
    </row>
    <row r="278" spans="1:15" s="4" customFormat="1" x14ac:dyDescent="0.25">
      <c r="A278" s="83"/>
      <c r="B278" s="85"/>
      <c r="C278" s="6" t="s">
        <v>23</v>
      </c>
      <c r="D278" s="86"/>
      <c r="E278" s="86"/>
      <c r="F278" s="87"/>
      <c r="G278" s="86"/>
      <c r="H278" s="87"/>
      <c r="I278" s="86"/>
      <c r="J278" s="87"/>
      <c r="K278" s="86"/>
      <c r="L278" s="86"/>
      <c r="M278" s="86"/>
    </row>
    <row r="279" spans="1:15" ht="19.899999999999999" customHeight="1" x14ac:dyDescent="0.25">
      <c r="A279" s="50"/>
      <c r="B279" s="24"/>
      <c r="C279" s="8" t="s">
        <v>5</v>
      </c>
      <c r="D279" s="18"/>
      <c r="E279" s="18"/>
      <c r="F279" s="18"/>
      <c r="G279" s="18"/>
      <c r="H279" s="10"/>
      <c r="I279" s="18"/>
      <c r="J279" s="10"/>
      <c r="K279" s="18"/>
      <c r="L279" s="10"/>
      <c r="M279" s="10"/>
      <c r="O279" s="7"/>
    </row>
    <row r="280" spans="1:15" s="4" customFormat="1" ht="19.899999999999999" customHeight="1" x14ac:dyDescent="0.25">
      <c r="A280" s="50"/>
      <c r="B280" s="24"/>
      <c r="C280" s="21" t="s">
        <v>32</v>
      </c>
      <c r="D280" s="12" t="s">
        <v>203</v>
      </c>
      <c r="E280" s="18"/>
      <c r="F280" s="20"/>
      <c r="G280" s="18"/>
      <c r="H280" s="20"/>
      <c r="I280" s="18"/>
      <c r="J280" s="20"/>
      <c r="K280" s="18"/>
      <c r="L280" s="18"/>
      <c r="M280" s="20"/>
    </row>
    <row r="281" spans="1:15" ht="19.899999999999999" customHeight="1" x14ac:dyDescent="0.25">
      <c r="A281" s="50"/>
      <c r="B281" s="24"/>
      <c r="C281" s="8" t="s">
        <v>5</v>
      </c>
      <c r="D281" s="18"/>
      <c r="E281" s="18"/>
      <c r="F281" s="18"/>
      <c r="G281" s="18"/>
      <c r="H281" s="18"/>
      <c r="I281" s="18"/>
      <c r="J281" s="18"/>
      <c r="K281" s="18"/>
      <c r="L281" s="18"/>
      <c r="M281" s="10"/>
    </row>
    <row r="282" spans="1:15" ht="19.899999999999999" customHeight="1" x14ac:dyDescent="0.25">
      <c r="A282" s="50"/>
      <c r="B282" s="24"/>
      <c r="C282" s="11" t="s">
        <v>20</v>
      </c>
      <c r="D282" s="12" t="s">
        <v>203</v>
      </c>
      <c r="E282" s="18"/>
      <c r="F282" s="18"/>
      <c r="G282" s="18"/>
      <c r="H282" s="18"/>
      <c r="I282" s="18"/>
      <c r="J282" s="18"/>
      <c r="K282" s="18"/>
      <c r="L282" s="18"/>
      <c r="M282" s="20"/>
    </row>
    <row r="283" spans="1:15" ht="19.899999999999999" customHeight="1" x14ac:dyDescent="0.25">
      <c r="A283" s="50"/>
      <c r="B283" s="24"/>
      <c r="C283" s="9" t="s">
        <v>107</v>
      </c>
      <c r="D283" s="18"/>
      <c r="E283" s="18"/>
      <c r="F283" s="18"/>
      <c r="G283" s="18"/>
      <c r="H283" s="18"/>
      <c r="I283" s="18"/>
      <c r="J283" s="18"/>
      <c r="K283" s="18"/>
      <c r="L283" s="18"/>
      <c r="M283" s="23"/>
    </row>
    <row r="284" spans="1:15" ht="19.899999999999999" customHeight="1" x14ac:dyDescent="0.25">
      <c r="A284" s="50"/>
      <c r="B284" s="24"/>
      <c r="C284" s="9" t="s">
        <v>108</v>
      </c>
      <c r="D284" s="18"/>
      <c r="E284" s="18"/>
      <c r="F284" s="18"/>
      <c r="G284" s="18"/>
      <c r="H284" s="18"/>
      <c r="I284" s="18"/>
      <c r="J284" s="18"/>
      <c r="K284" s="18"/>
      <c r="L284" s="18"/>
      <c r="M284" s="23"/>
    </row>
    <row r="285" spans="1:15" ht="19.899999999999999" customHeight="1" x14ac:dyDescent="0.25">
      <c r="A285" s="50"/>
      <c r="B285" s="24"/>
      <c r="C285" s="11" t="s">
        <v>31</v>
      </c>
      <c r="D285" s="12" t="s">
        <v>203</v>
      </c>
      <c r="E285" s="18"/>
      <c r="F285" s="18"/>
      <c r="G285" s="18"/>
      <c r="H285" s="47"/>
      <c r="I285" s="18"/>
      <c r="J285" s="18"/>
      <c r="K285" s="18"/>
      <c r="L285" s="18"/>
      <c r="M285" s="20"/>
    </row>
    <row r="286" spans="1:15" ht="19.899999999999999" customHeight="1" x14ac:dyDescent="0.25">
      <c r="A286" s="50"/>
      <c r="B286" s="24"/>
      <c r="C286" s="8" t="s">
        <v>5</v>
      </c>
      <c r="D286" s="18"/>
      <c r="E286" s="18"/>
      <c r="F286" s="18"/>
      <c r="G286" s="18"/>
      <c r="H286" s="18"/>
      <c r="I286" s="18"/>
      <c r="J286" s="18"/>
      <c r="K286" s="18"/>
      <c r="L286" s="18"/>
      <c r="M286" s="10"/>
    </row>
    <row r="287" spans="1:15" s="79" customFormat="1" ht="19.899999999999999" customHeight="1" x14ac:dyDescent="0.25">
      <c r="A287" s="74"/>
      <c r="B287" s="76"/>
      <c r="C287" s="11" t="s">
        <v>198</v>
      </c>
      <c r="D287" s="12">
        <v>0.03</v>
      </c>
      <c r="E287" s="74"/>
      <c r="F287" s="74"/>
      <c r="G287" s="74"/>
      <c r="H287" s="75"/>
      <c r="I287" s="74"/>
      <c r="J287" s="74"/>
      <c r="K287" s="74"/>
      <c r="L287" s="74"/>
      <c r="M287" s="75"/>
    </row>
    <row r="288" spans="1:15" s="79" customFormat="1" ht="19.899999999999999" customHeight="1" x14ac:dyDescent="0.25">
      <c r="A288" s="74"/>
      <c r="B288" s="76"/>
      <c r="C288" s="8" t="s">
        <v>5</v>
      </c>
      <c r="D288" s="74"/>
      <c r="E288" s="74"/>
      <c r="F288" s="74"/>
      <c r="G288" s="74"/>
      <c r="H288" s="74"/>
      <c r="I288" s="74"/>
      <c r="J288" s="74"/>
      <c r="K288" s="74"/>
      <c r="L288" s="74"/>
      <c r="M288" s="10"/>
    </row>
    <row r="289" spans="1:13" s="39" customFormat="1" ht="19.899999999999999" customHeight="1" x14ac:dyDescent="0.25">
      <c r="A289" s="50"/>
      <c r="B289" s="44"/>
      <c r="C289" s="11" t="s">
        <v>94</v>
      </c>
      <c r="D289" s="12">
        <v>0.18</v>
      </c>
      <c r="E289" s="37"/>
      <c r="F289" s="37"/>
      <c r="G289" s="37"/>
      <c r="H289" s="38"/>
      <c r="I289" s="37"/>
      <c r="J289" s="37"/>
      <c r="K289" s="37"/>
      <c r="L289" s="37"/>
      <c r="M289" s="38"/>
    </row>
    <row r="290" spans="1:13" ht="19.899999999999999" customHeight="1" x14ac:dyDescent="0.25">
      <c r="A290" s="50"/>
      <c r="B290" s="24"/>
      <c r="C290" s="9" t="s">
        <v>5</v>
      </c>
      <c r="D290" s="18"/>
      <c r="E290" s="18"/>
      <c r="F290" s="18"/>
      <c r="G290" s="18"/>
      <c r="H290" s="18"/>
      <c r="I290" s="18"/>
      <c r="J290" s="18"/>
      <c r="K290" s="18"/>
      <c r="L290" s="18"/>
      <c r="M290" s="13"/>
    </row>
    <row r="291" spans="1:13" s="14" customFormat="1" x14ac:dyDescent="0.25">
      <c r="A291" s="49"/>
      <c r="B291" s="27"/>
    </row>
    <row r="292" spans="1:13" s="14" customFormat="1" x14ac:dyDescent="0.25">
      <c r="A292" s="49"/>
      <c r="B292" s="27"/>
      <c r="I292" s="15"/>
    </row>
    <row r="293" spans="1:13" s="14" customFormat="1" x14ac:dyDescent="0.25">
      <c r="A293" s="49"/>
      <c r="B293" s="27"/>
      <c r="M293" s="62"/>
    </row>
    <row r="294" spans="1:13" s="14" customFormat="1" x14ac:dyDescent="0.25">
      <c r="A294" s="49"/>
      <c r="B294" s="27"/>
      <c r="I294" s="16"/>
      <c r="M294" s="62"/>
    </row>
    <row r="295" spans="1:13" s="14" customFormat="1" x14ac:dyDescent="0.25">
      <c r="A295" s="134"/>
      <c r="B295" s="134"/>
      <c r="C295" s="134"/>
      <c r="D295" s="134"/>
      <c r="E295" s="134"/>
      <c r="F295" s="134"/>
      <c r="G295" s="134"/>
      <c r="H295" s="134"/>
      <c r="I295" s="134"/>
      <c r="J295" s="134"/>
      <c r="K295" s="134"/>
      <c r="L295" s="134"/>
      <c r="M295" s="134"/>
    </row>
    <row r="303" spans="1:13" x14ac:dyDescent="0.25">
      <c r="C303" s="146" t="s">
        <v>205</v>
      </c>
      <c r="D303" s="146"/>
      <c r="E303" s="146"/>
      <c r="F303" s="146"/>
      <c r="G303" s="146"/>
      <c r="H303" s="146"/>
      <c r="I303" s="146"/>
      <c r="J303" s="146"/>
      <c r="K303" s="146"/>
      <c r="L303" s="146"/>
    </row>
    <row r="304" spans="1:13" x14ac:dyDescent="0.25">
      <c r="C304" s="146"/>
      <c r="D304" s="146"/>
      <c r="E304" s="146"/>
      <c r="F304" s="146"/>
      <c r="G304" s="146"/>
      <c r="H304" s="146"/>
      <c r="I304" s="146"/>
      <c r="J304" s="146"/>
      <c r="K304" s="146"/>
      <c r="L304" s="146"/>
    </row>
    <row r="305" spans="3:12" x14ac:dyDescent="0.25">
      <c r="C305" s="146"/>
      <c r="D305" s="146"/>
      <c r="E305" s="146"/>
      <c r="F305" s="146"/>
      <c r="G305" s="146"/>
      <c r="H305" s="146"/>
      <c r="I305" s="146"/>
      <c r="J305" s="146"/>
      <c r="K305" s="146"/>
      <c r="L305" s="146"/>
    </row>
    <row r="306" spans="3:12" x14ac:dyDescent="0.25">
      <c r="C306" s="146"/>
      <c r="D306" s="146"/>
      <c r="E306" s="146"/>
      <c r="F306" s="146"/>
      <c r="G306" s="146"/>
      <c r="H306" s="146"/>
      <c r="I306" s="146"/>
      <c r="J306" s="146"/>
      <c r="K306" s="146"/>
      <c r="L306" s="146"/>
    </row>
    <row r="307" spans="3:12" x14ac:dyDescent="0.25">
      <c r="C307" s="146"/>
      <c r="D307" s="146"/>
      <c r="E307" s="146"/>
      <c r="F307" s="146"/>
      <c r="G307" s="146"/>
      <c r="H307" s="146"/>
      <c r="I307" s="146"/>
      <c r="J307" s="146"/>
      <c r="K307" s="146"/>
      <c r="L307" s="146"/>
    </row>
    <row r="308" spans="3:12" x14ac:dyDescent="0.25">
      <c r="C308" s="146"/>
      <c r="D308" s="146"/>
      <c r="E308" s="146"/>
      <c r="F308" s="146"/>
      <c r="G308" s="146"/>
      <c r="H308" s="146"/>
      <c r="I308" s="146"/>
      <c r="J308" s="146"/>
      <c r="K308" s="146"/>
      <c r="L308" s="146"/>
    </row>
    <row r="309" spans="3:12" x14ac:dyDescent="0.25">
      <c r="C309" s="146"/>
      <c r="D309" s="146"/>
      <c r="E309" s="146"/>
      <c r="F309" s="146"/>
      <c r="G309" s="146"/>
      <c r="H309" s="146"/>
      <c r="I309" s="146"/>
      <c r="J309" s="146"/>
      <c r="K309" s="146"/>
      <c r="L309" s="146"/>
    </row>
    <row r="310" spans="3:12" x14ac:dyDescent="0.25">
      <c r="C310" s="146"/>
      <c r="D310" s="146"/>
      <c r="E310" s="146"/>
      <c r="F310" s="146"/>
      <c r="G310" s="146"/>
      <c r="H310" s="146"/>
      <c r="I310" s="146"/>
      <c r="J310" s="146"/>
      <c r="K310" s="146"/>
      <c r="L310" s="146"/>
    </row>
  </sheetData>
  <mergeCells count="1476">
    <mergeCell ref="C303:L310"/>
    <mergeCell ref="A130:A131"/>
    <mergeCell ref="B130:B131"/>
    <mergeCell ref="D130:D131"/>
    <mergeCell ref="E130:E131"/>
    <mergeCell ref="F130:F131"/>
    <mergeCell ref="G130:G131"/>
    <mergeCell ref="H130:H131"/>
    <mergeCell ref="I130:I131"/>
    <mergeCell ref="J130:J131"/>
    <mergeCell ref="K130:K131"/>
    <mergeCell ref="L130:L131"/>
    <mergeCell ref="M130:M131"/>
    <mergeCell ref="A126:A127"/>
    <mergeCell ref="B126:B127"/>
    <mergeCell ref="D126:D127"/>
    <mergeCell ref="E126:E127"/>
    <mergeCell ref="F126:F127"/>
    <mergeCell ref="G126:G127"/>
    <mergeCell ref="H126:H127"/>
    <mergeCell ref="I126:I127"/>
    <mergeCell ref="J126:J127"/>
    <mergeCell ref="K126:K127"/>
    <mergeCell ref="L126:L127"/>
    <mergeCell ref="M126:M127"/>
    <mergeCell ref="A128:A129"/>
    <mergeCell ref="B128:B129"/>
    <mergeCell ref="D128:D129"/>
    <mergeCell ref="E128:E129"/>
    <mergeCell ref="F128:F129"/>
    <mergeCell ref="G128:G129"/>
    <mergeCell ref="H128:H129"/>
    <mergeCell ref="I128:I129"/>
    <mergeCell ref="J128:J129"/>
    <mergeCell ref="K128:K129"/>
    <mergeCell ref="L128:L129"/>
    <mergeCell ref="M128:M129"/>
    <mergeCell ref="A122:A123"/>
    <mergeCell ref="B122:B123"/>
    <mergeCell ref="D122:D123"/>
    <mergeCell ref="E122:E123"/>
    <mergeCell ref="F122:F123"/>
    <mergeCell ref="G122:G123"/>
    <mergeCell ref="H122:H123"/>
    <mergeCell ref="I122:I123"/>
    <mergeCell ref="J122:J123"/>
    <mergeCell ref="K122:K123"/>
    <mergeCell ref="L122:L123"/>
    <mergeCell ref="M122:M123"/>
    <mergeCell ref="A124:A125"/>
    <mergeCell ref="B124:B125"/>
    <mergeCell ref="D124:D125"/>
    <mergeCell ref="E124:E125"/>
    <mergeCell ref="F124:F125"/>
    <mergeCell ref="G124:G125"/>
    <mergeCell ref="H124:H125"/>
    <mergeCell ref="I124:I125"/>
    <mergeCell ref="J124:J125"/>
    <mergeCell ref="K124:K125"/>
    <mergeCell ref="L124:L125"/>
    <mergeCell ref="M124:M125"/>
    <mergeCell ref="A118:A119"/>
    <mergeCell ref="B118:B119"/>
    <mergeCell ref="D118:D119"/>
    <mergeCell ref="E118:E119"/>
    <mergeCell ref="F118:F119"/>
    <mergeCell ref="G118:G119"/>
    <mergeCell ref="H118:H119"/>
    <mergeCell ref="I118:I119"/>
    <mergeCell ref="J118:J119"/>
    <mergeCell ref="K118:K119"/>
    <mergeCell ref="L118:L119"/>
    <mergeCell ref="M118:M119"/>
    <mergeCell ref="A120:A121"/>
    <mergeCell ref="B120:B121"/>
    <mergeCell ref="D120:D121"/>
    <mergeCell ref="E120:E121"/>
    <mergeCell ref="F120:F121"/>
    <mergeCell ref="G120:G121"/>
    <mergeCell ref="H120:H121"/>
    <mergeCell ref="I120:I121"/>
    <mergeCell ref="J120:J121"/>
    <mergeCell ref="K120:K121"/>
    <mergeCell ref="L120:L121"/>
    <mergeCell ref="M120:M121"/>
    <mergeCell ref="A114:A115"/>
    <mergeCell ref="B114:B115"/>
    <mergeCell ref="D114:D115"/>
    <mergeCell ref="E114:E115"/>
    <mergeCell ref="F114:F115"/>
    <mergeCell ref="G114:G115"/>
    <mergeCell ref="H114:H115"/>
    <mergeCell ref="I114:I115"/>
    <mergeCell ref="J114:J115"/>
    <mergeCell ref="K114:K115"/>
    <mergeCell ref="L114:L115"/>
    <mergeCell ref="M114:M115"/>
    <mergeCell ref="A116:A117"/>
    <mergeCell ref="B116:B117"/>
    <mergeCell ref="D116:D117"/>
    <mergeCell ref="E116:E117"/>
    <mergeCell ref="F116:F117"/>
    <mergeCell ref="G116:G117"/>
    <mergeCell ref="H116:H117"/>
    <mergeCell ref="I116:I117"/>
    <mergeCell ref="J116:J117"/>
    <mergeCell ref="K116:K117"/>
    <mergeCell ref="L116:L117"/>
    <mergeCell ref="M116:M117"/>
    <mergeCell ref="E110:E111"/>
    <mergeCell ref="F110:F111"/>
    <mergeCell ref="G110:G111"/>
    <mergeCell ref="H110:H111"/>
    <mergeCell ref="I110:I111"/>
    <mergeCell ref="J110:J111"/>
    <mergeCell ref="K110:K111"/>
    <mergeCell ref="L110:L111"/>
    <mergeCell ref="M110:M111"/>
    <mergeCell ref="A112:A113"/>
    <mergeCell ref="B112:B113"/>
    <mergeCell ref="D112:D113"/>
    <mergeCell ref="E112:E113"/>
    <mergeCell ref="F112:F113"/>
    <mergeCell ref="G112:G113"/>
    <mergeCell ref="H112:H113"/>
    <mergeCell ref="I112:I113"/>
    <mergeCell ref="J112:J113"/>
    <mergeCell ref="K112:K113"/>
    <mergeCell ref="L112:L113"/>
    <mergeCell ref="M112:M113"/>
    <mergeCell ref="G49:G50"/>
    <mergeCell ref="K47:K48"/>
    <mergeCell ref="A53:A54"/>
    <mergeCell ref="B53:B54"/>
    <mergeCell ref="D53:D54"/>
    <mergeCell ref="E53:E54"/>
    <mergeCell ref="F53:F54"/>
    <mergeCell ref="G53:G54"/>
    <mergeCell ref="H53:H54"/>
    <mergeCell ref="I53:I54"/>
    <mergeCell ref="J53:J54"/>
    <mergeCell ref="K53:K54"/>
    <mergeCell ref="L53:L54"/>
    <mergeCell ref="M53:M54"/>
    <mergeCell ref="A55:A56"/>
    <mergeCell ref="B55:B56"/>
    <mergeCell ref="D55:D56"/>
    <mergeCell ref="E55:E56"/>
    <mergeCell ref="F55:F56"/>
    <mergeCell ref="G55:G56"/>
    <mergeCell ref="H55:H56"/>
    <mergeCell ref="I55:I56"/>
    <mergeCell ref="J55:J56"/>
    <mergeCell ref="K55:K56"/>
    <mergeCell ref="L55:L56"/>
    <mergeCell ref="M55:M56"/>
    <mergeCell ref="K27:K28"/>
    <mergeCell ref="L27:L28"/>
    <mergeCell ref="M27:M28"/>
    <mergeCell ref="A29:A30"/>
    <mergeCell ref="B29:B30"/>
    <mergeCell ref="D29:D30"/>
    <mergeCell ref="E29:E30"/>
    <mergeCell ref="F29:F30"/>
    <mergeCell ref="G29:G30"/>
    <mergeCell ref="H29:H30"/>
    <mergeCell ref="I29:I30"/>
    <mergeCell ref="J29:J30"/>
    <mergeCell ref="K29:K30"/>
    <mergeCell ref="L29:L30"/>
    <mergeCell ref="M29:M30"/>
    <mergeCell ref="A51:A52"/>
    <mergeCell ref="B51:B52"/>
    <mergeCell ref="D51:D52"/>
    <mergeCell ref="E51:E52"/>
    <mergeCell ref="F51:F52"/>
    <mergeCell ref="G51:G52"/>
    <mergeCell ref="H51:H52"/>
    <mergeCell ref="I51:I52"/>
    <mergeCell ref="J51:J52"/>
    <mergeCell ref="K51:K52"/>
    <mergeCell ref="L51:L52"/>
    <mergeCell ref="M51:M52"/>
    <mergeCell ref="K35:K36"/>
    <mergeCell ref="L35:L36"/>
    <mergeCell ref="M35:M36"/>
    <mergeCell ref="A37:A38"/>
    <mergeCell ref="B37:B38"/>
    <mergeCell ref="L21:L22"/>
    <mergeCell ref="M21:M22"/>
    <mergeCell ref="A23:A24"/>
    <mergeCell ref="B23:B24"/>
    <mergeCell ref="D23:D24"/>
    <mergeCell ref="E23:E24"/>
    <mergeCell ref="F23:F24"/>
    <mergeCell ref="G23:G24"/>
    <mergeCell ref="H23:H24"/>
    <mergeCell ref="I23:I24"/>
    <mergeCell ref="J23:J24"/>
    <mergeCell ref="K23:K24"/>
    <mergeCell ref="L23:L24"/>
    <mergeCell ref="M23:M24"/>
    <mergeCell ref="A25:A26"/>
    <mergeCell ref="B25:B26"/>
    <mergeCell ref="D25:D26"/>
    <mergeCell ref="E25:E26"/>
    <mergeCell ref="F25:F26"/>
    <mergeCell ref="G25:G26"/>
    <mergeCell ref="H25:H26"/>
    <mergeCell ref="I25:I26"/>
    <mergeCell ref="J25:J26"/>
    <mergeCell ref="K25:K26"/>
    <mergeCell ref="L25:L26"/>
    <mergeCell ref="M25:M26"/>
    <mergeCell ref="K21:K22"/>
    <mergeCell ref="A172:A173"/>
    <mergeCell ref="B172:B173"/>
    <mergeCell ref="D172:D173"/>
    <mergeCell ref="E172:E173"/>
    <mergeCell ref="F172:F173"/>
    <mergeCell ref="G172:G173"/>
    <mergeCell ref="H172:H173"/>
    <mergeCell ref="I172:I173"/>
    <mergeCell ref="J172:J173"/>
    <mergeCell ref="K172:K173"/>
    <mergeCell ref="L172:L173"/>
    <mergeCell ref="M172:M173"/>
    <mergeCell ref="A168:A169"/>
    <mergeCell ref="B168:B169"/>
    <mergeCell ref="D168:D169"/>
    <mergeCell ref="E168:E169"/>
    <mergeCell ref="F168:F169"/>
    <mergeCell ref="G168:G169"/>
    <mergeCell ref="H168:H169"/>
    <mergeCell ref="I168:I169"/>
    <mergeCell ref="J168:J169"/>
    <mergeCell ref="K168:K169"/>
    <mergeCell ref="L168:L169"/>
    <mergeCell ref="M168:M169"/>
    <mergeCell ref="A170:A171"/>
    <mergeCell ref="B170:B171"/>
    <mergeCell ref="D170:D171"/>
    <mergeCell ref="E170:E171"/>
    <mergeCell ref="F170:F171"/>
    <mergeCell ref="G170:G171"/>
    <mergeCell ref="H170:H171"/>
    <mergeCell ref="I170:I171"/>
    <mergeCell ref="J170:J171"/>
    <mergeCell ref="K170:K171"/>
    <mergeCell ref="L170:L171"/>
    <mergeCell ref="M170:M171"/>
    <mergeCell ref="A164:A165"/>
    <mergeCell ref="B164:B165"/>
    <mergeCell ref="D164:D165"/>
    <mergeCell ref="E164:E165"/>
    <mergeCell ref="F164:F165"/>
    <mergeCell ref="G164:G165"/>
    <mergeCell ref="H164:H165"/>
    <mergeCell ref="I164:I165"/>
    <mergeCell ref="J164:J165"/>
    <mergeCell ref="K164:K165"/>
    <mergeCell ref="L164:L165"/>
    <mergeCell ref="M164:M165"/>
    <mergeCell ref="A166:A167"/>
    <mergeCell ref="B166:B167"/>
    <mergeCell ref="D166:D167"/>
    <mergeCell ref="E166:E167"/>
    <mergeCell ref="F166:F167"/>
    <mergeCell ref="G166:G167"/>
    <mergeCell ref="H166:H167"/>
    <mergeCell ref="I166:I167"/>
    <mergeCell ref="J166:J167"/>
    <mergeCell ref="K166:K167"/>
    <mergeCell ref="L166:L167"/>
    <mergeCell ref="M166:M167"/>
    <mergeCell ref="A159:A161"/>
    <mergeCell ref="B159:B161"/>
    <mergeCell ref="E159:E161"/>
    <mergeCell ref="G159:G161"/>
    <mergeCell ref="H159:H161"/>
    <mergeCell ref="I159:I161"/>
    <mergeCell ref="J159:J161"/>
    <mergeCell ref="K159:K161"/>
    <mergeCell ref="L159:L161"/>
    <mergeCell ref="M159:M161"/>
    <mergeCell ref="A162:A163"/>
    <mergeCell ref="B162:B163"/>
    <mergeCell ref="D162:D163"/>
    <mergeCell ref="E162:E163"/>
    <mergeCell ref="F162:F163"/>
    <mergeCell ref="G162:G163"/>
    <mergeCell ref="H162:H163"/>
    <mergeCell ref="I162:I163"/>
    <mergeCell ref="J162:J163"/>
    <mergeCell ref="K162:K163"/>
    <mergeCell ref="L162:L163"/>
    <mergeCell ref="M162:M163"/>
    <mergeCell ref="J12:J14"/>
    <mergeCell ref="I12:I14"/>
    <mergeCell ref="H12:H14"/>
    <mergeCell ref="M15:M16"/>
    <mergeCell ref="G12:G14"/>
    <mergeCell ref="E12:E14"/>
    <mergeCell ref="B12:B14"/>
    <mergeCell ref="A12:A14"/>
    <mergeCell ref="K193:K194"/>
    <mergeCell ref="L193:L194"/>
    <mergeCell ref="M193:M194"/>
    <mergeCell ref="A195:A196"/>
    <mergeCell ref="B195:B196"/>
    <mergeCell ref="D195:D196"/>
    <mergeCell ref="E195:E196"/>
    <mergeCell ref="F195:F196"/>
    <mergeCell ref="G195:G196"/>
    <mergeCell ref="H195:H196"/>
    <mergeCell ref="I195:I196"/>
    <mergeCell ref="J195:J196"/>
    <mergeCell ref="K195:K196"/>
    <mergeCell ref="L195:L196"/>
    <mergeCell ref="M195:M196"/>
    <mergeCell ref="A193:A194"/>
    <mergeCell ref="B193:B194"/>
    <mergeCell ref="D193:D194"/>
    <mergeCell ref="E193:E194"/>
    <mergeCell ref="F193:F194"/>
    <mergeCell ref="G193:G194"/>
    <mergeCell ref="H193:H194"/>
    <mergeCell ref="I193:I194"/>
    <mergeCell ref="J193:J194"/>
    <mergeCell ref="K189:K190"/>
    <mergeCell ref="L189:L190"/>
    <mergeCell ref="M189:M190"/>
    <mergeCell ref="A191:A192"/>
    <mergeCell ref="B191:B192"/>
    <mergeCell ref="D191:D192"/>
    <mergeCell ref="E191:E192"/>
    <mergeCell ref="F191:F192"/>
    <mergeCell ref="G191:G192"/>
    <mergeCell ref="H191:H192"/>
    <mergeCell ref="I191:I192"/>
    <mergeCell ref="J191:J192"/>
    <mergeCell ref="K191:K192"/>
    <mergeCell ref="L191:L192"/>
    <mergeCell ref="M191:M192"/>
    <mergeCell ref="A189:A190"/>
    <mergeCell ref="B189:B190"/>
    <mergeCell ref="D189:D190"/>
    <mergeCell ref="E189:E190"/>
    <mergeCell ref="F189:F190"/>
    <mergeCell ref="G189:G190"/>
    <mergeCell ref="H189:H190"/>
    <mergeCell ref="I189:I190"/>
    <mergeCell ref="J189:J190"/>
    <mergeCell ref="K185:K186"/>
    <mergeCell ref="L185:L186"/>
    <mergeCell ref="M185:M186"/>
    <mergeCell ref="A187:A188"/>
    <mergeCell ref="B187:B188"/>
    <mergeCell ref="D187:D188"/>
    <mergeCell ref="E187:E188"/>
    <mergeCell ref="F187:F188"/>
    <mergeCell ref="G187:G188"/>
    <mergeCell ref="H187:H188"/>
    <mergeCell ref="I187:I188"/>
    <mergeCell ref="J187:J188"/>
    <mergeCell ref="K187:K188"/>
    <mergeCell ref="L187:L188"/>
    <mergeCell ref="M187:M188"/>
    <mergeCell ref="A185:A186"/>
    <mergeCell ref="B185:B186"/>
    <mergeCell ref="D185:D186"/>
    <mergeCell ref="E185:E186"/>
    <mergeCell ref="F185:F186"/>
    <mergeCell ref="G185:G186"/>
    <mergeCell ref="H185:H186"/>
    <mergeCell ref="I185:I186"/>
    <mergeCell ref="J185:J186"/>
    <mergeCell ref="A183:A184"/>
    <mergeCell ref="B183:B184"/>
    <mergeCell ref="D183:D184"/>
    <mergeCell ref="E183:E184"/>
    <mergeCell ref="F183:F184"/>
    <mergeCell ref="G183:G184"/>
    <mergeCell ref="H183:H184"/>
    <mergeCell ref="I183:I184"/>
    <mergeCell ref="J183:J184"/>
    <mergeCell ref="K183:K184"/>
    <mergeCell ref="L183:L184"/>
    <mergeCell ref="M183:M184"/>
    <mergeCell ref="A181:A182"/>
    <mergeCell ref="B181:B182"/>
    <mergeCell ref="D181:D182"/>
    <mergeCell ref="E181:E182"/>
    <mergeCell ref="F181:F182"/>
    <mergeCell ref="G181:G182"/>
    <mergeCell ref="H181:H182"/>
    <mergeCell ref="I181:I182"/>
    <mergeCell ref="J181:J182"/>
    <mergeCell ref="H179:H180"/>
    <mergeCell ref="I179:I180"/>
    <mergeCell ref="J179:J180"/>
    <mergeCell ref="K179:K180"/>
    <mergeCell ref="L179:L180"/>
    <mergeCell ref="M179:M180"/>
    <mergeCell ref="A177:A178"/>
    <mergeCell ref="B177:B178"/>
    <mergeCell ref="D177:D178"/>
    <mergeCell ref="E177:E178"/>
    <mergeCell ref="F177:F178"/>
    <mergeCell ref="G177:G178"/>
    <mergeCell ref="H177:H178"/>
    <mergeCell ref="I177:I178"/>
    <mergeCell ref="J177:J178"/>
    <mergeCell ref="K181:K182"/>
    <mergeCell ref="L181:L182"/>
    <mergeCell ref="M181:M182"/>
    <mergeCell ref="D179:D180"/>
    <mergeCell ref="E179:E180"/>
    <mergeCell ref="F179:F180"/>
    <mergeCell ref="G179:G180"/>
    <mergeCell ref="A174:A176"/>
    <mergeCell ref="B174:B176"/>
    <mergeCell ref="E174:E176"/>
    <mergeCell ref="G174:G176"/>
    <mergeCell ref="H174:H176"/>
    <mergeCell ref="I174:I176"/>
    <mergeCell ref="J174:J176"/>
    <mergeCell ref="K174:K176"/>
    <mergeCell ref="L174:L176"/>
    <mergeCell ref="M174:M176"/>
    <mergeCell ref="K155:K156"/>
    <mergeCell ref="L155:L156"/>
    <mergeCell ref="M155:M156"/>
    <mergeCell ref="A157:A158"/>
    <mergeCell ref="B157:B158"/>
    <mergeCell ref="D157:D158"/>
    <mergeCell ref="E157:E158"/>
    <mergeCell ref="F157:F158"/>
    <mergeCell ref="G157:G158"/>
    <mergeCell ref="H157:H158"/>
    <mergeCell ref="I157:I158"/>
    <mergeCell ref="J157:J158"/>
    <mergeCell ref="K157:K158"/>
    <mergeCell ref="L157:L158"/>
    <mergeCell ref="M157:M158"/>
    <mergeCell ref="A155:A156"/>
    <mergeCell ref="B155:B156"/>
    <mergeCell ref="D155:D156"/>
    <mergeCell ref="E155:E156"/>
    <mergeCell ref="F155:F156"/>
    <mergeCell ref="G155:G156"/>
    <mergeCell ref="H155:H156"/>
    <mergeCell ref="F153:F154"/>
    <mergeCell ref="G153:G154"/>
    <mergeCell ref="H153:H154"/>
    <mergeCell ref="I153:I154"/>
    <mergeCell ref="J153:J154"/>
    <mergeCell ref="K153:K154"/>
    <mergeCell ref="L153:L154"/>
    <mergeCell ref="M153:M154"/>
    <mergeCell ref="A151:A152"/>
    <mergeCell ref="B151:B152"/>
    <mergeCell ref="D151:D152"/>
    <mergeCell ref="E151:E152"/>
    <mergeCell ref="F151:F152"/>
    <mergeCell ref="G151:G152"/>
    <mergeCell ref="H151:H152"/>
    <mergeCell ref="I151:I152"/>
    <mergeCell ref="J151:J152"/>
    <mergeCell ref="K151:K152"/>
    <mergeCell ref="L151:L152"/>
    <mergeCell ref="M147:M148"/>
    <mergeCell ref="A149:A150"/>
    <mergeCell ref="B149:B150"/>
    <mergeCell ref="D149:D150"/>
    <mergeCell ref="E149:E150"/>
    <mergeCell ref="F149:F150"/>
    <mergeCell ref="G149:G150"/>
    <mergeCell ref="H149:H150"/>
    <mergeCell ref="I149:I150"/>
    <mergeCell ref="J149:J150"/>
    <mergeCell ref="K149:K150"/>
    <mergeCell ref="L149:L150"/>
    <mergeCell ref="M149:M150"/>
    <mergeCell ref="A147:A148"/>
    <mergeCell ref="B147:B148"/>
    <mergeCell ref="D147:D148"/>
    <mergeCell ref="E147:E148"/>
    <mergeCell ref="F147:F148"/>
    <mergeCell ref="G147:G148"/>
    <mergeCell ref="H147:H148"/>
    <mergeCell ref="I147:I148"/>
    <mergeCell ref="J147:J148"/>
    <mergeCell ref="K147:K148"/>
    <mergeCell ref="L147:L148"/>
    <mergeCell ref="M143:M144"/>
    <mergeCell ref="A145:A146"/>
    <mergeCell ref="B145:B146"/>
    <mergeCell ref="D145:D146"/>
    <mergeCell ref="E145:E146"/>
    <mergeCell ref="F145:F146"/>
    <mergeCell ref="G145:G146"/>
    <mergeCell ref="H145:H146"/>
    <mergeCell ref="I145:I146"/>
    <mergeCell ref="J145:J146"/>
    <mergeCell ref="K145:K146"/>
    <mergeCell ref="L145:L146"/>
    <mergeCell ref="M145:M146"/>
    <mergeCell ref="A143:A144"/>
    <mergeCell ref="B143:B144"/>
    <mergeCell ref="D143:D144"/>
    <mergeCell ref="E143:E144"/>
    <mergeCell ref="F143:F144"/>
    <mergeCell ref="G143:G144"/>
    <mergeCell ref="H143:H144"/>
    <mergeCell ref="I143:I144"/>
    <mergeCell ref="J143:J144"/>
    <mergeCell ref="L143:L144"/>
    <mergeCell ref="B107:B109"/>
    <mergeCell ref="E107:E109"/>
    <mergeCell ref="G107:G109"/>
    <mergeCell ref="H107:H109"/>
    <mergeCell ref="E141:E142"/>
    <mergeCell ref="F141:F142"/>
    <mergeCell ref="G141:G142"/>
    <mergeCell ref="H141:H142"/>
    <mergeCell ref="I141:I142"/>
    <mergeCell ref="J141:J142"/>
    <mergeCell ref="K141:K142"/>
    <mergeCell ref="L141:L142"/>
    <mergeCell ref="M141:M142"/>
    <mergeCell ref="A139:A140"/>
    <mergeCell ref="B139:B140"/>
    <mergeCell ref="D139:D140"/>
    <mergeCell ref="E139:E140"/>
    <mergeCell ref="F139:F140"/>
    <mergeCell ref="G139:G140"/>
    <mergeCell ref="H139:H140"/>
    <mergeCell ref="I139:I140"/>
    <mergeCell ref="J139:J140"/>
    <mergeCell ref="B141:B142"/>
    <mergeCell ref="D141:D142"/>
    <mergeCell ref="I107:I109"/>
    <mergeCell ref="J107:J109"/>
    <mergeCell ref="K107:K109"/>
    <mergeCell ref="L107:L109"/>
    <mergeCell ref="M107:M109"/>
    <mergeCell ref="A110:A111"/>
    <mergeCell ref="B110:B111"/>
    <mergeCell ref="D110:D111"/>
    <mergeCell ref="M135:M136"/>
    <mergeCell ref="A137:A138"/>
    <mergeCell ref="B137:B138"/>
    <mergeCell ref="D137:D138"/>
    <mergeCell ref="E137:E138"/>
    <mergeCell ref="F137:F138"/>
    <mergeCell ref="G137:G138"/>
    <mergeCell ref="H137:H138"/>
    <mergeCell ref="I137:I138"/>
    <mergeCell ref="J137:J138"/>
    <mergeCell ref="K137:K138"/>
    <mergeCell ref="L137:L138"/>
    <mergeCell ref="M137:M138"/>
    <mergeCell ref="A135:A136"/>
    <mergeCell ref="B135:B136"/>
    <mergeCell ref="D135:D136"/>
    <mergeCell ref="E135:E136"/>
    <mergeCell ref="F135:F136"/>
    <mergeCell ref="G135:G136"/>
    <mergeCell ref="H135:H136"/>
    <mergeCell ref="I135:I136"/>
    <mergeCell ref="J135:J136"/>
    <mergeCell ref="A132:A134"/>
    <mergeCell ref="B132:B134"/>
    <mergeCell ref="E132:E134"/>
    <mergeCell ref="G132:G134"/>
    <mergeCell ref="H132:H134"/>
    <mergeCell ref="I132:I134"/>
    <mergeCell ref="J132:J134"/>
    <mergeCell ref="K132:K134"/>
    <mergeCell ref="L132:L134"/>
    <mergeCell ref="M132:M134"/>
    <mergeCell ref="J60:J61"/>
    <mergeCell ref="K60:K61"/>
    <mergeCell ref="L60:L61"/>
    <mergeCell ref="M60:M61"/>
    <mergeCell ref="A62:A63"/>
    <mergeCell ref="B62:B63"/>
    <mergeCell ref="H60:H61"/>
    <mergeCell ref="I60:I61"/>
    <mergeCell ref="A64:A65"/>
    <mergeCell ref="B64:B65"/>
    <mergeCell ref="B68:B69"/>
    <mergeCell ref="D68:D69"/>
    <mergeCell ref="E68:E69"/>
    <mergeCell ref="F68:F69"/>
    <mergeCell ref="G68:G69"/>
    <mergeCell ref="H68:H69"/>
    <mergeCell ref="J76:J77"/>
    <mergeCell ref="K76:K77"/>
    <mergeCell ref="L76:L77"/>
    <mergeCell ref="M76:M77"/>
    <mergeCell ref="A70:A71"/>
    <mergeCell ref="A107:A109"/>
    <mergeCell ref="A3:M3"/>
    <mergeCell ref="A45:A46"/>
    <mergeCell ref="E45:E46"/>
    <mergeCell ref="G45:G46"/>
    <mergeCell ref="H45:H46"/>
    <mergeCell ref="I45:I46"/>
    <mergeCell ref="J45:J46"/>
    <mergeCell ref="K45:K46"/>
    <mergeCell ref="L45:L46"/>
    <mergeCell ref="M45:M46"/>
    <mergeCell ref="A15:A16"/>
    <mergeCell ref="B15:B16"/>
    <mergeCell ref="D15:D16"/>
    <mergeCell ref="E15:E16"/>
    <mergeCell ref="F15:F16"/>
    <mergeCell ref="G15:G16"/>
    <mergeCell ref="H15:H16"/>
    <mergeCell ref="I15:I16"/>
    <mergeCell ref="J15:J16"/>
    <mergeCell ref="K12:K14"/>
    <mergeCell ref="L12:L14"/>
    <mergeCell ref="M12:M14"/>
    <mergeCell ref="K15:K16"/>
    <mergeCell ref="L15:L16"/>
    <mergeCell ref="B19:B20"/>
    <mergeCell ref="G37:G38"/>
    <mergeCell ref="H37:H38"/>
    <mergeCell ref="I37:I38"/>
    <mergeCell ref="J37:J38"/>
    <mergeCell ref="K37:K38"/>
    <mergeCell ref="L37:L38"/>
    <mergeCell ref="G17:G18"/>
    <mergeCell ref="K277:K278"/>
    <mergeCell ref="L277:L278"/>
    <mergeCell ref="M277:M278"/>
    <mergeCell ref="G269:G270"/>
    <mergeCell ref="H269:H270"/>
    <mergeCell ref="I269:I270"/>
    <mergeCell ref="J269:J270"/>
    <mergeCell ref="A275:A276"/>
    <mergeCell ref="L275:L276"/>
    <mergeCell ref="K273:K274"/>
    <mergeCell ref="L273:L274"/>
    <mergeCell ref="M273:M274"/>
    <mergeCell ref="K269:K270"/>
    <mergeCell ref="L269:L270"/>
    <mergeCell ref="M269:M270"/>
    <mergeCell ref="A271:A272"/>
    <mergeCell ref="D271:D272"/>
    <mergeCell ref="E271:E272"/>
    <mergeCell ref="A273:A274"/>
    <mergeCell ref="D273:D274"/>
    <mergeCell ref="E273:E274"/>
    <mergeCell ref="F273:F274"/>
    <mergeCell ref="G273:G274"/>
    <mergeCell ref="H273:H274"/>
    <mergeCell ref="I273:I274"/>
    <mergeCell ref="J273:J274"/>
    <mergeCell ref="B277:B278"/>
    <mergeCell ref="B273:B274"/>
    <mergeCell ref="B275:B276"/>
    <mergeCell ref="B269:B270"/>
    <mergeCell ref="B271:B272"/>
    <mergeCell ref="K275:K276"/>
    <mergeCell ref="A295:M295"/>
    <mergeCell ref="H6:K6"/>
    <mergeCell ref="A1:M1"/>
    <mergeCell ref="G8:H8"/>
    <mergeCell ref="I8:J8"/>
    <mergeCell ref="K8:L8"/>
    <mergeCell ref="M8:M9"/>
    <mergeCell ref="A8:A9"/>
    <mergeCell ref="B8:B9"/>
    <mergeCell ref="C8:C9"/>
    <mergeCell ref="D8:D9"/>
    <mergeCell ref="E8:E9"/>
    <mergeCell ref="F8:F9"/>
    <mergeCell ref="A2:M2"/>
    <mergeCell ref="A4:M4"/>
    <mergeCell ref="A11:D11"/>
    <mergeCell ref="E11:M11"/>
    <mergeCell ref="B49:B50"/>
    <mergeCell ref="J49:J50"/>
    <mergeCell ref="M275:M276"/>
    <mergeCell ref="A269:A270"/>
    <mergeCell ref="D269:D270"/>
    <mergeCell ref="E269:E270"/>
    <mergeCell ref="F269:F270"/>
    <mergeCell ref="A277:A278"/>
    <mergeCell ref="D277:D278"/>
    <mergeCell ref="E277:E278"/>
    <mergeCell ref="F277:F278"/>
    <mergeCell ref="G277:G278"/>
    <mergeCell ref="H277:H278"/>
    <mergeCell ref="I277:I278"/>
    <mergeCell ref="J277:J278"/>
    <mergeCell ref="E250:E251"/>
    <mergeCell ref="K252:K253"/>
    <mergeCell ref="L252:L253"/>
    <mergeCell ref="I248:I249"/>
    <mergeCell ref="J248:J249"/>
    <mergeCell ref="E242:E243"/>
    <mergeCell ref="F242:F243"/>
    <mergeCell ref="G242:G243"/>
    <mergeCell ref="H242:H243"/>
    <mergeCell ref="I242:I243"/>
    <mergeCell ref="J242:J243"/>
    <mergeCell ref="I250:I251"/>
    <mergeCell ref="J250:J251"/>
    <mergeCell ref="A252:A253"/>
    <mergeCell ref="B252:B253"/>
    <mergeCell ref="D252:D253"/>
    <mergeCell ref="G244:G245"/>
    <mergeCell ref="H244:H245"/>
    <mergeCell ref="I244:I245"/>
    <mergeCell ref="G246:G247"/>
    <mergeCell ref="H246:H247"/>
    <mergeCell ref="I246:I247"/>
    <mergeCell ref="J246:J247"/>
    <mergeCell ref="B246:B247"/>
    <mergeCell ref="A246:A247"/>
    <mergeCell ref="D246:D247"/>
    <mergeCell ref="E246:E247"/>
    <mergeCell ref="F246:F247"/>
    <mergeCell ref="K244:K245"/>
    <mergeCell ref="L244:L245"/>
    <mergeCell ref="A265:A266"/>
    <mergeCell ref="D265:D266"/>
    <mergeCell ref="L271:L272"/>
    <mergeCell ref="K237:K238"/>
    <mergeCell ref="L237:L238"/>
    <mergeCell ref="J244:J245"/>
    <mergeCell ref="F252:F253"/>
    <mergeCell ref="G252:G253"/>
    <mergeCell ref="G257:G258"/>
    <mergeCell ref="G254:G255"/>
    <mergeCell ref="H254:H255"/>
    <mergeCell ref="K135:K136"/>
    <mergeCell ref="L135:L136"/>
    <mergeCell ref="K139:K140"/>
    <mergeCell ref="L139:L140"/>
    <mergeCell ref="K143:K144"/>
    <mergeCell ref="M265:M266"/>
    <mergeCell ref="A267:A268"/>
    <mergeCell ref="D267:D268"/>
    <mergeCell ref="E267:E268"/>
    <mergeCell ref="F267:F268"/>
    <mergeCell ref="M252:M253"/>
    <mergeCell ref="B227:B228"/>
    <mergeCell ref="D227:D228"/>
    <mergeCell ref="E227:E228"/>
    <mergeCell ref="F227:F228"/>
    <mergeCell ref="G227:G228"/>
    <mergeCell ref="H227:H228"/>
    <mergeCell ref="M271:M272"/>
    <mergeCell ref="M267:M268"/>
    <mergeCell ref="M139:M140"/>
    <mergeCell ref="A141:A142"/>
    <mergeCell ref="L267:L268"/>
    <mergeCell ref="G265:G266"/>
    <mergeCell ref="H265:H266"/>
    <mergeCell ref="I265:I266"/>
    <mergeCell ref="J265:J266"/>
    <mergeCell ref="K265:K266"/>
    <mergeCell ref="L265:L266"/>
    <mergeCell ref="A248:A249"/>
    <mergeCell ref="B248:B249"/>
    <mergeCell ref="D248:D249"/>
    <mergeCell ref="L261:L262"/>
    <mergeCell ref="M261:M262"/>
    <mergeCell ref="A263:A264"/>
    <mergeCell ref="D263:D264"/>
    <mergeCell ref="K263:K264"/>
    <mergeCell ref="K250:K251"/>
    <mergeCell ref="L250:L251"/>
    <mergeCell ref="M250:M251"/>
    <mergeCell ref="F250:F251"/>
    <mergeCell ref="G250:G251"/>
    <mergeCell ref="H250:H251"/>
    <mergeCell ref="E265:E266"/>
    <mergeCell ref="H252:H253"/>
    <mergeCell ref="I252:I253"/>
    <mergeCell ref="J252:J253"/>
    <mergeCell ref="E252:E253"/>
    <mergeCell ref="F265:F266"/>
    <mergeCell ref="F261:F262"/>
    <mergeCell ref="F263:F264"/>
    <mergeCell ref="B265:B266"/>
    <mergeCell ref="B267:B268"/>
    <mergeCell ref="B263:B264"/>
    <mergeCell ref="M248:M249"/>
    <mergeCell ref="A250:A251"/>
    <mergeCell ref="B250:B251"/>
    <mergeCell ref="K233:K234"/>
    <mergeCell ref="L233:L234"/>
    <mergeCell ref="K235:K236"/>
    <mergeCell ref="L235:L236"/>
    <mergeCell ref="E235:E236"/>
    <mergeCell ref="F235:F236"/>
    <mergeCell ref="G235:G236"/>
    <mergeCell ref="H235:H236"/>
    <mergeCell ref="K227:K228"/>
    <mergeCell ref="L227:L228"/>
    <mergeCell ref="M151:M152"/>
    <mergeCell ref="A153:A154"/>
    <mergeCell ref="B153:B154"/>
    <mergeCell ref="D153:D154"/>
    <mergeCell ref="E153:E154"/>
    <mergeCell ref="M246:M247"/>
    <mergeCell ref="K248:K249"/>
    <mergeCell ref="L248:L249"/>
    <mergeCell ref="E248:E249"/>
    <mergeCell ref="F248:F249"/>
    <mergeCell ref="G248:G249"/>
    <mergeCell ref="H248:H249"/>
    <mergeCell ref="K246:K247"/>
    <mergeCell ref="L246:L247"/>
    <mergeCell ref="D239:D240"/>
    <mergeCell ref="D250:D251"/>
    <mergeCell ref="A207:A208"/>
    <mergeCell ref="B207:B208"/>
    <mergeCell ref="D211:D212"/>
    <mergeCell ref="J259:J260"/>
    <mergeCell ref="K259:K260"/>
    <mergeCell ref="H261:H262"/>
    <mergeCell ref="I261:I262"/>
    <mergeCell ref="J261:J262"/>
    <mergeCell ref="K261:K262"/>
    <mergeCell ref="J267:J268"/>
    <mergeCell ref="K267:K268"/>
    <mergeCell ref="F271:F272"/>
    <mergeCell ref="G271:G272"/>
    <mergeCell ref="I271:I272"/>
    <mergeCell ref="J271:J272"/>
    <mergeCell ref="K271:K272"/>
    <mergeCell ref="B261:B262"/>
    <mergeCell ref="F275:F276"/>
    <mergeCell ref="G275:G276"/>
    <mergeCell ref="H275:H276"/>
    <mergeCell ref="I275:I276"/>
    <mergeCell ref="J275:J276"/>
    <mergeCell ref="G261:G262"/>
    <mergeCell ref="E263:E264"/>
    <mergeCell ref="G263:G264"/>
    <mergeCell ref="H263:H264"/>
    <mergeCell ref="I263:I264"/>
    <mergeCell ref="J263:J264"/>
    <mergeCell ref="D275:D276"/>
    <mergeCell ref="E275:E276"/>
    <mergeCell ref="H271:H272"/>
    <mergeCell ref="G267:G268"/>
    <mergeCell ref="H267:H268"/>
    <mergeCell ref="I267:I268"/>
    <mergeCell ref="M259:M260"/>
    <mergeCell ref="A254:A255"/>
    <mergeCell ref="B254:B255"/>
    <mergeCell ref="D254:D255"/>
    <mergeCell ref="E254:E255"/>
    <mergeCell ref="F254:F255"/>
    <mergeCell ref="L254:L255"/>
    <mergeCell ref="M254:M255"/>
    <mergeCell ref="I254:I255"/>
    <mergeCell ref="J254:J255"/>
    <mergeCell ref="K257:K258"/>
    <mergeCell ref="L257:L258"/>
    <mergeCell ref="M257:M258"/>
    <mergeCell ref="H257:H258"/>
    <mergeCell ref="I257:I258"/>
    <mergeCell ref="J257:J258"/>
    <mergeCell ref="A256:D256"/>
    <mergeCell ref="A257:A258"/>
    <mergeCell ref="B257:B258"/>
    <mergeCell ref="D257:D258"/>
    <mergeCell ref="E257:E258"/>
    <mergeCell ref="F257:F258"/>
    <mergeCell ref="L259:L260"/>
    <mergeCell ref="K254:K255"/>
    <mergeCell ref="A259:A260"/>
    <mergeCell ref="B259:B260"/>
    <mergeCell ref="D259:D260"/>
    <mergeCell ref="E259:E260"/>
    <mergeCell ref="F259:F260"/>
    <mergeCell ref="G259:G260"/>
    <mergeCell ref="H259:H260"/>
    <mergeCell ref="I259:I260"/>
    <mergeCell ref="L263:L264"/>
    <mergeCell ref="M263:M264"/>
    <mergeCell ref="A261:A262"/>
    <mergeCell ref="D261:D262"/>
    <mergeCell ref="E261:E262"/>
    <mergeCell ref="H17:H18"/>
    <mergeCell ref="I17:I18"/>
    <mergeCell ref="J17:J18"/>
    <mergeCell ref="K17:K18"/>
    <mergeCell ref="L17:L18"/>
    <mergeCell ref="M17:M18"/>
    <mergeCell ref="A19:A20"/>
    <mergeCell ref="E19:E20"/>
    <mergeCell ref="F19:F20"/>
    <mergeCell ref="G19:G20"/>
    <mergeCell ref="H19:H20"/>
    <mergeCell ref="I19:I20"/>
    <mergeCell ref="J19:J20"/>
    <mergeCell ref="K19:K20"/>
    <mergeCell ref="L19:L20"/>
    <mergeCell ref="M19:M20"/>
    <mergeCell ref="A31:A32"/>
    <mergeCell ref="B31:B32"/>
    <mergeCell ref="D31:D32"/>
    <mergeCell ref="E31:E32"/>
    <mergeCell ref="F31:F32"/>
    <mergeCell ref="G31:G32"/>
    <mergeCell ref="H31:H32"/>
    <mergeCell ref="I31:I32"/>
    <mergeCell ref="J31:J32"/>
    <mergeCell ref="K31:K32"/>
    <mergeCell ref="D19:D20"/>
    <mergeCell ref="L31:L32"/>
    <mergeCell ref="G66:G67"/>
    <mergeCell ref="H66:H67"/>
    <mergeCell ref="I66:I67"/>
    <mergeCell ref="J66:J67"/>
    <mergeCell ref="K66:K67"/>
    <mergeCell ref="L66:L67"/>
    <mergeCell ref="D64:D65"/>
    <mergeCell ref="E64:E65"/>
    <mergeCell ref="F64:F65"/>
    <mergeCell ref="G64:G65"/>
    <mergeCell ref="H64:H65"/>
    <mergeCell ref="I64:I65"/>
    <mergeCell ref="J64:J65"/>
    <mergeCell ref="J68:J69"/>
    <mergeCell ref="K68:K69"/>
    <mergeCell ref="H49:H50"/>
    <mergeCell ref="I49:I50"/>
    <mergeCell ref="J62:J63"/>
    <mergeCell ref="K62:K63"/>
    <mergeCell ref="L62:L63"/>
    <mergeCell ref="K49:K50"/>
    <mergeCell ref="J47:J48"/>
    <mergeCell ref="D45:D46"/>
    <mergeCell ref="F45:F46"/>
    <mergeCell ref="D35:D36"/>
    <mergeCell ref="E35:E36"/>
    <mergeCell ref="F35:F36"/>
    <mergeCell ref="G35:G36"/>
    <mergeCell ref="H35:H36"/>
    <mergeCell ref="I35:I36"/>
    <mergeCell ref="J35:J36"/>
    <mergeCell ref="A60:A61"/>
    <mergeCell ref="D49:D50"/>
    <mergeCell ref="A17:A18"/>
    <mergeCell ref="B17:B18"/>
    <mergeCell ref="D17:D18"/>
    <mergeCell ref="E17:E18"/>
    <mergeCell ref="F17:F18"/>
    <mergeCell ref="A49:A50"/>
    <mergeCell ref="A21:A22"/>
    <mergeCell ref="B21:B22"/>
    <mergeCell ref="D21:D22"/>
    <mergeCell ref="E21:E22"/>
    <mergeCell ref="F21:F22"/>
    <mergeCell ref="G21:G22"/>
    <mergeCell ref="H21:H22"/>
    <mergeCell ref="I21:I22"/>
    <mergeCell ref="J21:J22"/>
    <mergeCell ref="A27:A28"/>
    <mergeCell ref="B27:B28"/>
    <mergeCell ref="D27:D28"/>
    <mergeCell ref="E27:E28"/>
    <mergeCell ref="F27:F28"/>
    <mergeCell ref="G27:G28"/>
    <mergeCell ref="H27:H28"/>
    <mergeCell ref="I27:I28"/>
    <mergeCell ref="J27:J28"/>
    <mergeCell ref="D37:D38"/>
    <mergeCell ref="E37:E38"/>
    <mergeCell ref="F37:F38"/>
    <mergeCell ref="A35:A36"/>
    <mergeCell ref="B35:B36"/>
    <mergeCell ref="F49:F50"/>
    <mergeCell ref="A199:A200"/>
    <mergeCell ref="B199:B200"/>
    <mergeCell ref="D199:D200"/>
    <mergeCell ref="E199:E200"/>
    <mergeCell ref="F199:F200"/>
    <mergeCell ref="G199:G200"/>
    <mergeCell ref="H199:H200"/>
    <mergeCell ref="I199:I200"/>
    <mergeCell ref="M37:M38"/>
    <mergeCell ref="L47:L48"/>
    <mergeCell ref="M47:M48"/>
    <mergeCell ref="B45:B46"/>
    <mergeCell ref="A44:D44"/>
    <mergeCell ref="E44:M44"/>
    <mergeCell ref="A47:A48"/>
    <mergeCell ref="B47:B48"/>
    <mergeCell ref="D47:D48"/>
    <mergeCell ref="E47:E48"/>
    <mergeCell ref="F47:F48"/>
    <mergeCell ref="G47:G48"/>
    <mergeCell ref="H47:H48"/>
    <mergeCell ref="I47:I48"/>
    <mergeCell ref="I155:I156"/>
    <mergeCell ref="J155:J156"/>
    <mergeCell ref="M68:M69"/>
    <mergeCell ref="D62:D63"/>
    <mergeCell ref="E62:E63"/>
    <mergeCell ref="F62:F63"/>
    <mergeCell ref="G62:G63"/>
    <mergeCell ref="H62:H63"/>
    <mergeCell ref="I62:I63"/>
    <mergeCell ref="M49:M50"/>
    <mergeCell ref="E211:E212"/>
    <mergeCell ref="M31:M32"/>
    <mergeCell ref="A33:A34"/>
    <mergeCell ref="B33:B34"/>
    <mergeCell ref="D33:D34"/>
    <mergeCell ref="E33:E34"/>
    <mergeCell ref="F33:F34"/>
    <mergeCell ref="G33:G34"/>
    <mergeCell ref="H33:H34"/>
    <mergeCell ref="I33:I34"/>
    <mergeCell ref="J33:J34"/>
    <mergeCell ref="K33:K34"/>
    <mergeCell ref="L33:L34"/>
    <mergeCell ref="M33:M34"/>
    <mergeCell ref="B60:B61"/>
    <mergeCell ref="D60:D61"/>
    <mergeCell ref="E60:E61"/>
    <mergeCell ref="F60:F61"/>
    <mergeCell ref="G60:G61"/>
    <mergeCell ref="L49:L50"/>
    <mergeCell ref="E49:E50"/>
    <mergeCell ref="A57:A59"/>
    <mergeCell ref="B57:B59"/>
    <mergeCell ref="E57:E59"/>
    <mergeCell ref="G57:G59"/>
    <mergeCell ref="H57:H59"/>
    <mergeCell ref="I57:I59"/>
    <mergeCell ref="J57:J59"/>
    <mergeCell ref="K57:K59"/>
    <mergeCell ref="L57:L59"/>
    <mergeCell ref="M57:M59"/>
    <mergeCell ref="L68:L69"/>
    <mergeCell ref="L231:L232"/>
    <mergeCell ref="M231:M232"/>
    <mergeCell ref="D207:D208"/>
    <mergeCell ref="I227:I228"/>
    <mergeCell ref="A221:D221"/>
    <mergeCell ref="A222:A224"/>
    <mergeCell ref="B222:B224"/>
    <mergeCell ref="K222:K224"/>
    <mergeCell ref="E207:E208"/>
    <mergeCell ref="F207:F208"/>
    <mergeCell ref="G207:G208"/>
    <mergeCell ref="H207:H208"/>
    <mergeCell ref="I207:I208"/>
    <mergeCell ref="E221:M221"/>
    <mergeCell ref="A220:D220"/>
    <mergeCell ref="E220:M220"/>
    <mergeCell ref="G211:G212"/>
    <mergeCell ref="H211:H212"/>
    <mergeCell ref="I211:I212"/>
    <mergeCell ref="A211:A212"/>
    <mergeCell ref="A213:A214"/>
    <mergeCell ref="J211:J212"/>
    <mergeCell ref="K207:K208"/>
    <mergeCell ref="A209:A210"/>
    <mergeCell ref="B209:B210"/>
    <mergeCell ref="D209:D210"/>
    <mergeCell ref="E209:E210"/>
    <mergeCell ref="B213:B214"/>
    <mergeCell ref="D213:D214"/>
    <mergeCell ref="E213:E214"/>
    <mergeCell ref="F213:F214"/>
    <mergeCell ref="B211:B212"/>
    <mergeCell ref="M244:M245"/>
    <mergeCell ref="K242:K243"/>
    <mergeCell ref="L242:L243"/>
    <mergeCell ref="M235:M236"/>
    <mergeCell ref="M227:M228"/>
    <mergeCell ref="A229:A230"/>
    <mergeCell ref="B229:B230"/>
    <mergeCell ref="D229:D230"/>
    <mergeCell ref="E229:E230"/>
    <mergeCell ref="F229:F230"/>
    <mergeCell ref="G229:G230"/>
    <mergeCell ref="H229:H230"/>
    <mergeCell ref="I229:I230"/>
    <mergeCell ref="J229:J230"/>
    <mergeCell ref="K229:K230"/>
    <mergeCell ref="L229:L230"/>
    <mergeCell ref="M229:M230"/>
    <mergeCell ref="A231:A232"/>
    <mergeCell ref="B231:B232"/>
    <mergeCell ref="D231:D232"/>
    <mergeCell ref="E231:E232"/>
    <mergeCell ref="F231:F232"/>
    <mergeCell ref="G231:G232"/>
    <mergeCell ref="H231:H232"/>
    <mergeCell ref="I231:I232"/>
    <mergeCell ref="J231:J232"/>
    <mergeCell ref="M237:M238"/>
    <mergeCell ref="E244:E245"/>
    <mergeCell ref="M233:M234"/>
    <mergeCell ref="K231:K232"/>
    <mergeCell ref="F244:F245"/>
    <mergeCell ref="A239:A240"/>
    <mergeCell ref="B239:B240"/>
    <mergeCell ref="A225:A226"/>
    <mergeCell ref="B225:B226"/>
    <mergeCell ref="D225:D226"/>
    <mergeCell ref="E225:E226"/>
    <mergeCell ref="F225:F226"/>
    <mergeCell ref="G225:G226"/>
    <mergeCell ref="H225:H226"/>
    <mergeCell ref="I225:I226"/>
    <mergeCell ref="J225:J226"/>
    <mergeCell ref="G233:G234"/>
    <mergeCell ref="H233:H234"/>
    <mergeCell ref="I233:I234"/>
    <mergeCell ref="J233:J234"/>
    <mergeCell ref="E239:E240"/>
    <mergeCell ref="F239:F240"/>
    <mergeCell ref="A244:A245"/>
    <mergeCell ref="B244:B245"/>
    <mergeCell ref="B235:B236"/>
    <mergeCell ref="D235:D236"/>
    <mergeCell ref="B233:B234"/>
    <mergeCell ref="D233:D234"/>
    <mergeCell ref="I239:I240"/>
    <mergeCell ref="J239:J240"/>
    <mergeCell ref="G239:G240"/>
    <mergeCell ref="H239:H240"/>
    <mergeCell ref="M242:M243"/>
    <mergeCell ref="A241:D241"/>
    <mergeCell ref="A242:A243"/>
    <mergeCell ref="B242:B243"/>
    <mergeCell ref="D242:D243"/>
    <mergeCell ref="D244:D245"/>
    <mergeCell ref="K239:K240"/>
    <mergeCell ref="L239:L240"/>
    <mergeCell ref="E241:M241"/>
    <mergeCell ref="M239:M240"/>
    <mergeCell ref="E222:E224"/>
    <mergeCell ref="G222:G224"/>
    <mergeCell ref="B237:B238"/>
    <mergeCell ref="D237:D238"/>
    <mergeCell ref="E237:E238"/>
    <mergeCell ref="F237:F238"/>
    <mergeCell ref="H222:H224"/>
    <mergeCell ref="I222:I224"/>
    <mergeCell ref="J222:J224"/>
    <mergeCell ref="A233:A234"/>
    <mergeCell ref="J227:J228"/>
    <mergeCell ref="J237:J238"/>
    <mergeCell ref="I235:I236"/>
    <mergeCell ref="E233:E234"/>
    <mergeCell ref="F233:F234"/>
    <mergeCell ref="A227:A228"/>
    <mergeCell ref="A237:A238"/>
    <mergeCell ref="J235:J236"/>
    <mergeCell ref="G237:G238"/>
    <mergeCell ref="H237:H238"/>
    <mergeCell ref="I237:I238"/>
    <mergeCell ref="A235:A236"/>
    <mergeCell ref="M62:M63"/>
    <mergeCell ref="K64:K65"/>
    <mergeCell ref="L64:L65"/>
    <mergeCell ref="M64:M65"/>
    <mergeCell ref="A66:A67"/>
    <mergeCell ref="B66:B67"/>
    <mergeCell ref="D66:D67"/>
    <mergeCell ref="E66:E67"/>
    <mergeCell ref="F66:F67"/>
    <mergeCell ref="M66:M67"/>
    <mergeCell ref="I68:I69"/>
    <mergeCell ref="B70:B71"/>
    <mergeCell ref="D70:D71"/>
    <mergeCell ref="E70:E71"/>
    <mergeCell ref="F70:F71"/>
    <mergeCell ref="G70:G71"/>
    <mergeCell ref="H70:H71"/>
    <mergeCell ref="I70:I71"/>
    <mergeCell ref="J70:J71"/>
    <mergeCell ref="K70:K71"/>
    <mergeCell ref="L70:L71"/>
    <mergeCell ref="M70:M71"/>
    <mergeCell ref="A68:A69"/>
    <mergeCell ref="A72:A73"/>
    <mergeCell ref="B72:B73"/>
    <mergeCell ref="D72:D73"/>
    <mergeCell ref="E72:E73"/>
    <mergeCell ref="F72:F73"/>
    <mergeCell ref="G72:G73"/>
    <mergeCell ref="H72:H73"/>
    <mergeCell ref="I72:I73"/>
    <mergeCell ref="J72:J73"/>
    <mergeCell ref="K72:K73"/>
    <mergeCell ref="L72:L73"/>
    <mergeCell ref="M72:M73"/>
    <mergeCell ref="J80:J81"/>
    <mergeCell ref="K80:K81"/>
    <mergeCell ref="L80:L81"/>
    <mergeCell ref="M80:M81"/>
    <mergeCell ref="A74:A75"/>
    <mergeCell ref="B74:B75"/>
    <mergeCell ref="D74:D75"/>
    <mergeCell ref="E74:E75"/>
    <mergeCell ref="F74:F75"/>
    <mergeCell ref="G74:G75"/>
    <mergeCell ref="H74:H75"/>
    <mergeCell ref="I74:I75"/>
    <mergeCell ref="J74:J75"/>
    <mergeCell ref="K74:K75"/>
    <mergeCell ref="L74:L75"/>
    <mergeCell ref="M74:M75"/>
    <mergeCell ref="A76:A77"/>
    <mergeCell ref="B76:B77"/>
    <mergeCell ref="D76:D77"/>
    <mergeCell ref="E76:E77"/>
    <mergeCell ref="F76:F77"/>
    <mergeCell ref="G76:G77"/>
    <mergeCell ref="H76:H77"/>
    <mergeCell ref="I76:I77"/>
    <mergeCell ref="A78:A79"/>
    <mergeCell ref="B78:B79"/>
    <mergeCell ref="D78:D79"/>
    <mergeCell ref="E78:E79"/>
    <mergeCell ref="F78:F79"/>
    <mergeCell ref="G78:G79"/>
    <mergeCell ref="H78:H79"/>
    <mergeCell ref="I78:I79"/>
    <mergeCell ref="B203:B204"/>
    <mergeCell ref="D203:D204"/>
    <mergeCell ref="E203:E204"/>
    <mergeCell ref="J78:J79"/>
    <mergeCell ref="K78:K79"/>
    <mergeCell ref="I82:I84"/>
    <mergeCell ref="J82:J84"/>
    <mergeCell ref="K82:K84"/>
    <mergeCell ref="A89:A90"/>
    <mergeCell ref="B89:B90"/>
    <mergeCell ref="D89:D90"/>
    <mergeCell ref="E89:E90"/>
    <mergeCell ref="F89:F90"/>
    <mergeCell ref="G89:G90"/>
    <mergeCell ref="H89:H90"/>
    <mergeCell ref="I89:I90"/>
    <mergeCell ref="J89:J90"/>
    <mergeCell ref="K89:K90"/>
    <mergeCell ref="A95:A96"/>
    <mergeCell ref="B95:B96"/>
    <mergeCell ref="L78:L79"/>
    <mergeCell ref="M78:M79"/>
    <mergeCell ref="A80:A81"/>
    <mergeCell ref="B80:B81"/>
    <mergeCell ref="D80:D81"/>
    <mergeCell ref="E80:E81"/>
    <mergeCell ref="F80:F81"/>
    <mergeCell ref="G80:G81"/>
    <mergeCell ref="H80:H81"/>
    <mergeCell ref="I80:I81"/>
    <mergeCell ref="A197:A198"/>
    <mergeCell ref="B197:B198"/>
    <mergeCell ref="D197:D198"/>
    <mergeCell ref="E197:E198"/>
    <mergeCell ref="F197:F198"/>
    <mergeCell ref="G197:G198"/>
    <mergeCell ref="H197:H198"/>
    <mergeCell ref="I197:I198"/>
    <mergeCell ref="J197:J198"/>
    <mergeCell ref="K197:K198"/>
    <mergeCell ref="L197:L198"/>
    <mergeCell ref="M197:M198"/>
    <mergeCell ref="K177:K178"/>
    <mergeCell ref="L177:L178"/>
    <mergeCell ref="M177:M178"/>
    <mergeCell ref="A179:A180"/>
    <mergeCell ref="B179:B180"/>
    <mergeCell ref="A82:A84"/>
    <mergeCell ref="B82:B84"/>
    <mergeCell ref="E82:E84"/>
    <mergeCell ref="G82:G84"/>
    <mergeCell ref="H82:H84"/>
    <mergeCell ref="K209:K210"/>
    <mergeCell ref="L209:L210"/>
    <mergeCell ref="M209:M210"/>
    <mergeCell ref="J199:J200"/>
    <mergeCell ref="K199:K200"/>
    <mergeCell ref="L199:L200"/>
    <mergeCell ref="M199:M200"/>
    <mergeCell ref="A201:A202"/>
    <mergeCell ref="B201:B202"/>
    <mergeCell ref="D201:D202"/>
    <mergeCell ref="E201:E202"/>
    <mergeCell ref="F201:F202"/>
    <mergeCell ref="G201:G202"/>
    <mergeCell ref="H201:H202"/>
    <mergeCell ref="I201:I202"/>
    <mergeCell ref="J201:J202"/>
    <mergeCell ref="K201:K202"/>
    <mergeCell ref="L201:L202"/>
    <mergeCell ref="M201:M202"/>
    <mergeCell ref="A205:A206"/>
    <mergeCell ref="B205:B206"/>
    <mergeCell ref="D205:D206"/>
    <mergeCell ref="E205:E206"/>
    <mergeCell ref="F205:F206"/>
    <mergeCell ref="G205:G206"/>
    <mergeCell ref="H205:H206"/>
    <mergeCell ref="I205:I206"/>
    <mergeCell ref="J205:J206"/>
    <mergeCell ref="K205:K206"/>
    <mergeCell ref="L205:L206"/>
    <mergeCell ref="M205:M206"/>
    <mergeCell ref="A203:A204"/>
    <mergeCell ref="F211:F212"/>
    <mergeCell ref="L222:L224"/>
    <mergeCell ref="M222:M224"/>
    <mergeCell ref="K225:K226"/>
    <mergeCell ref="L225:L226"/>
    <mergeCell ref="M225:M226"/>
    <mergeCell ref="K211:K212"/>
    <mergeCell ref="K213:K214"/>
    <mergeCell ref="L213:L214"/>
    <mergeCell ref="M213:M214"/>
    <mergeCell ref="G213:G214"/>
    <mergeCell ref="H213:H214"/>
    <mergeCell ref="L211:L212"/>
    <mergeCell ref="M211:M212"/>
    <mergeCell ref="I213:I214"/>
    <mergeCell ref="J213:J214"/>
    <mergeCell ref="F203:F204"/>
    <mergeCell ref="G203:G204"/>
    <mergeCell ref="H203:H204"/>
    <mergeCell ref="I203:I204"/>
    <mergeCell ref="J203:J204"/>
    <mergeCell ref="K203:K204"/>
    <mergeCell ref="L203:L204"/>
    <mergeCell ref="M203:M204"/>
    <mergeCell ref="F209:F210"/>
    <mergeCell ref="G209:G210"/>
    <mergeCell ref="H209:H210"/>
    <mergeCell ref="I209:I210"/>
    <mergeCell ref="J209:J210"/>
    <mergeCell ref="L207:L208"/>
    <mergeCell ref="M207:M208"/>
    <mergeCell ref="J207:J208"/>
    <mergeCell ref="L82:L84"/>
    <mergeCell ref="M82:M84"/>
    <mergeCell ref="A85:A86"/>
    <mergeCell ref="B85:B86"/>
    <mergeCell ref="D85:D86"/>
    <mergeCell ref="E85:E86"/>
    <mergeCell ref="F85:F86"/>
    <mergeCell ref="G85:G86"/>
    <mergeCell ref="H85:H86"/>
    <mergeCell ref="I85:I86"/>
    <mergeCell ref="J85:J86"/>
    <mergeCell ref="K85:K86"/>
    <mergeCell ref="L85:L86"/>
    <mergeCell ref="M85:M86"/>
    <mergeCell ref="A87:A88"/>
    <mergeCell ref="B87:B88"/>
    <mergeCell ref="D87:D88"/>
    <mergeCell ref="E87:E88"/>
    <mergeCell ref="F87:F88"/>
    <mergeCell ref="G87:G88"/>
    <mergeCell ref="H87:H88"/>
    <mergeCell ref="I87:I88"/>
    <mergeCell ref="J87:J88"/>
    <mergeCell ref="K87:K88"/>
    <mergeCell ref="L87:L88"/>
    <mergeCell ref="M87:M88"/>
    <mergeCell ref="L89:L90"/>
    <mergeCell ref="M89:M90"/>
    <mergeCell ref="A91:A92"/>
    <mergeCell ref="B91:B92"/>
    <mergeCell ref="D91:D92"/>
    <mergeCell ref="E91:E92"/>
    <mergeCell ref="F91:F92"/>
    <mergeCell ref="G91:G92"/>
    <mergeCell ref="H91:H92"/>
    <mergeCell ref="I91:I92"/>
    <mergeCell ref="J91:J92"/>
    <mergeCell ref="K91:K92"/>
    <mergeCell ref="L91:L92"/>
    <mergeCell ref="M91:M92"/>
    <mergeCell ref="A93:A94"/>
    <mergeCell ref="B93:B94"/>
    <mergeCell ref="D93:D94"/>
    <mergeCell ref="E93:E94"/>
    <mergeCell ref="F93:F94"/>
    <mergeCell ref="G93:G94"/>
    <mergeCell ref="H93:H94"/>
    <mergeCell ref="I93:I94"/>
    <mergeCell ref="J93:J94"/>
    <mergeCell ref="K93:K94"/>
    <mergeCell ref="L93:L94"/>
    <mergeCell ref="M93:M94"/>
    <mergeCell ref="D95:D96"/>
    <mergeCell ref="E95:E96"/>
    <mergeCell ref="F95:F96"/>
    <mergeCell ref="G95:G96"/>
    <mergeCell ref="H95:H96"/>
    <mergeCell ref="I95:I96"/>
    <mergeCell ref="J95:J96"/>
    <mergeCell ref="K95:K96"/>
    <mergeCell ref="L95:L96"/>
    <mergeCell ref="M95:M96"/>
    <mergeCell ref="A97:A98"/>
    <mergeCell ref="B97:B98"/>
    <mergeCell ref="D97:D98"/>
    <mergeCell ref="E97:E98"/>
    <mergeCell ref="F97:F98"/>
    <mergeCell ref="G97:G98"/>
    <mergeCell ref="H97:H98"/>
    <mergeCell ref="I97:I98"/>
    <mergeCell ref="J97:J98"/>
    <mergeCell ref="K97:K98"/>
    <mergeCell ref="L97:L98"/>
    <mergeCell ref="M97:M98"/>
    <mergeCell ref="A99:A100"/>
    <mergeCell ref="B99:B100"/>
    <mergeCell ref="D99:D100"/>
    <mergeCell ref="E99:E100"/>
    <mergeCell ref="F99:F100"/>
    <mergeCell ref="G99:G100"/>
    <mergeCell ref="H99:H100"/>
    <mergeCell ref="I99:I100"/>
    <mergeCell ref="J99:J100"/>
    <mergeCell ref="K99:K100"/>
    <mergeCell ref="L99:L100"/>
    <mergeCell ref="M99:M100"/>
    <mergeCell ref="A101:A102"/>
    <mergeCell ref="B101:B102"/>
    <mergeCell ref="D101:D102"/>
    <mergeCell ref="E101:E102"/>
    <mergeCell ref="F101:F102"/>
    <mergeCell ref="G101:G102"/>
    <mergeCell ref="H101:H102"/>
    <mergeCell ref="I101:I102"/>
    <mergeCell ref="J101:J102"/>
    <mergeCell ref="K101:K102"/>
    <mergeCell ref="L101:L102"/>
    <mergeCell ref="M101:M102"/>
    <mergeCell ref="A103:A104"/>
    <mergeCell ref="B103:B104"/>
    <mergeCell ref="D103:D104"/>
    <mergeCell ref="E103:E104"/>
    <mergeCell ref="F103:F104"/>
    <mergeCell ref="G103:G104"/>
    <mergeCell ref="H103:H104"/>
    <mergeCell ref="I103:I104"/>
    <mergeCell ref="J103:J104"/>
    <mergeCell ref="K103:K104"/>
    <mergeCell ref="L103:L104"/>
    <mergeCell ref="M103:M104"/>
    <mergeCell ref="A105:A106"/>
    <mergeCell ref="B105:B106"/>
    <mergeCell ref="D105:D106"/>
    <mergeCell ref="E105:E106"/>
    <mergeCell ref="F105:F106"/>
    <mergeCell ref="G105:G106"/>
    <mergeCell ref="H105:H106"/>
    <mergeCell ref="I105:I106"/>
    <mergeCell ref="J105:J106"/>
    <mergeCell ref="K105:K106"/>
    <mergeCell ref="L105:L106"/>
    <mergeCell ref="M105:M106"/>
  </mergeCells>
  <pageMargins left="0.43307086614173229" right="0.23622047244094491" top="0.35433070866141736" bottom="0.35433070866141736" header="0.31496062992125984" footer="0.31496062992125984"/>
  <pageSetup paperSize="9" scale="90" orientation="landscape" verticalDpi="0" r:id="rId1"/>
  <rowBreaks count="6" manualBreakCount="6">
    <brk id="28" max="16383" man="1"/>
    <brk id="90" max="16383" man="1"/>
    <brk id="158" max="16383" man="1"/>
    <brk id="188" max="16383" man="1"/>
    <brk id="219" max="16383" man="1"/>
    <brk id="245" max="16383" man="1"/>
  </rowBreaks>
  <ignoredErrors>
    <ignoredError sqref="B273 B275 B271 B68:B76 B78:B79 B77 B237 B143 B145 B147 B149 B151 B153 B155 B185 B93 B95 B99 B101 B103 B170 B118:B129"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2020-08-06T06:39:11Z</dcterms:modified>
</cp:coreProperties>
</file>