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10" windowWidth="11700" windowHeight="5130" tabRatio="598" firstSheet="1" activeTab="1"/>
  </bookViews>
  <sheets>
    <sheet name="gare kan." sheetId="1" state="hidden" r:id="rId1"/>
    <sheet name="სამშ1-1" sheetId="2" r:id="rId2"/>
  </sheets>
  <definedNames>
    <definedName name="_xlnm.Print_Area" localSheetId="1">'სამშ1-1'!$A$1:$D$182</definedName>
  </definedNames>
  <calcPr fullCalcOnLoad="1"/>
</workbook>
</file>

<file path=xl/sharedStrings.xml><?xml version="1.0" encoding="utf-8"?>
<sst xmlns="http://schemas.openxmlformats.org/spreadsheetml/2006/main" count="680" uniqueCount="272">
  <si>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</si>
  <si>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</si>
  <si>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</si>
  <si>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</si>
  <si>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</si>
  <si>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</si>
  <si>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</si>
  <si>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</si>
  <si>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</si>
  <si>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</si>
  <si>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</si>
  <si>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</si>
  <si>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</si>
  <si>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</si>
  <si>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</si>
  <si>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</si>
  <si>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</si>
  <si>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</si>
  <si>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</si>
  <si>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</si>
  <si>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</si>
  <si>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</si>
  <si>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kub.m.</t>
  </si>
  <si>
    <t>12</t>
  </si>
  <si>
    <t>13</t>
  </si>
  <si>
    <t>14</t>
  </si>
  <si>
    <t xml:space="preserve">lokalur-resursuli jami </t>
  </si>
  <si>
    <t xml:space="preserve">SromiTi danaxarji </t>
  </si>
  <si>
    <t>100 kv.m.</t>
  </si>
  <si>
    <t>tona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</si>
  <si>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</si>
  <si>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</si>
  <si>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</si>
  <si>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</si>
  <si>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</si>
  <si>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</si>
  <si>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</si>
  <si>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</si>
  <si>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 xml:space="preserve">kedlebSi eleqtro sadenebisaTvis naxvretebis mowyoba </t>
  </si>
  <si>
    <t>kac/sT</t>
  </si>
  <si>
    <t>kg</t>
  </si>
  <si>
    <t>sxva masalebi</t>
  </si>
  <si>
    <r>
      <t>m</t>
    </r>
    <r>
      <rPr>
        <vertAlign val="superscript"/>
        <sz val="10"/>
        <rFont val="AcadNusx"/>
        <family val="0"/>
      </rPr>
      <t>2</t>
    </r>
  </si>
  <si>
    <t>sxva masala</t>
  </si>
  <si>
    <r>
      <t>m</t>
    </r>
    <r>
      <rPr>
        <vertAlign val="superscript"/>
        <sz val="10"/>
        <rFont val="AcadNusx"/>
        <family val="0"/>
      </rPr>
      <t>3</t>
    </r>
  </si>
  <si>
    <t>g/m</t>
  </si>
  <si>
    <t xml:space="preserve">saRebavi wyalemulsiis </t>
  </si>
  <si>
    <t xml:space="preserve">sxva masalebi </t>
  </si>
  <si>
    <t>k-1,15</t>
  </si>
  <si>
    <t>man/sT</t>
  </si>
  <si>
    <t>g\m</t>
  </si>
  <si>
    <t>kompl</t>
  </si>
  <si>
    <t>SromiTi danaxarji 0,66X1,15</t>
  </si>
  <si>
    <t>manqanebi 0,4X1,15</t>
  </si>
  <si>
    <t>SromiTi danaxarji</t>
  </si>
  <si>
    <t xml:space="preserve">manqanebi </t>
  </si>
  <si>
    <t>11</t>
  </si>
  <si>
    <t>15</t>
  </si>
  <si>
    <t>manqanebi 0,02X1,15</t>
  </si>
  <si>
    <t>yalibis fari</t>
  </si>
  <si>
    <t>daxerxili xe</t>
  </si>
  <si>
    <t>sxva maslebi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</si>
  <si>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</si>
  <si>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</si>
  <si>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</si>
  <si>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</si>
  <si>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</si>
  <si>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</si>
  <si>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</si>
  <si>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</si>
  <si>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</si>
  <si>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eleqtrodi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</si>
  <si>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</si>
  <si>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</si>
  <si>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</si>
  <si>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</si>
  <si>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</si>
  <si>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</si>
  <si>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</si>
  <si>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</si>
  <si>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</si>
  <si>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</si>
  <si>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</si>
  <si>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</si>
  <si>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</si>
  <si>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</si>
  <si>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</si>
  <si>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</si>
  <si>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</si>
  <si>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</si>
  <si>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</si>
  <si>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</si>
  <si>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</si>
  <si>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</si>
  <si>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</si>
  <si>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</si>
  <si>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</si>
  <si>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</si>
  <si>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</si>
  <si>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ruberoidi</t>
  </si>
  <si>
    <t>ankeri (pakovki)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</si>
  <si>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</si>
  <si>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</si>
  <si>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</si>
  <si>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</si>
  <si>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</si>
  <si>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</si>
  <si>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</si>
  <si>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</si>
  <si>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</si>
  <si>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</si>
  <si>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</si>
  <si>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</si>
  <si>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</si>
  <si>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</si>
  <si>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</si>
  <si>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</si>
  <si>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</si>
  <si>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</si>
  <si>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</si>
  <si>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</si>
  <si>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</si>
  <si>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</si>
  <si>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</si>
  <si>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 xml:space="preserve">SromiTi danaxarji  </t>
  </si>
  <si>
    <t>mili minaboWkovani d-32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</si>
  <si>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</si>
  <si>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</si>
  <si>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</si>
  <si>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</si>
  <si>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</si>
  <si>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</si>
  <si>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</si>
  <si>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</si>
  <si>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</si>
  <si>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</si>
  <si>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</si>
  <si>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</si>
  <si>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</si>
  <si>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</si>
  <si>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</si>
  <si>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</si>
  <si>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</si>
  <si>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</si>
  <si>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</si>
  <si>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</si>
  <si>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</si>
  <si>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</si>
  <si>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</si>
  <si>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</si>
  <si>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>manqanebi 2,7</t>
  </si>
  <si>
    <t>cementis xsnari 1:3</t>
  </si>
  <si>
    <t xml:space="preserve">manqanebi  </t>
  </si>
  <si>
    <t>kac.sT</t>
  </si>
  <si>
    <t>xis sanivnive sistemis mowyoba</t>
  </si>
  <si>
    <t>mavTuli katanka</t>
  </si>
  <si>
    <t>samSeniblo lursmani</t>
  </si>
  <si>
    <t xml:space="preserve">xis konstruqciebis cecxldacva </t>
  </si>
  <si>
    <t>amonimis xsnari</t>
  </si>
  <si>
    <t>amoniis sulfati</t>
  </si>
  <si>
    <t>navTi</t>
  </si>
  <si>
    <t xml:space="preserve">xis elementebis antiseptireba </t>
  </si>
  <si>
    <t>xis elementebis antiseptireba</t>
  </si>
  <si>
    <t xml:space="preserve">xis konstruqciebis elementebis dafarva  biTumiT da ruberoidiT romelic SexebaSia betonTan  </t>
  </si>
  <si>
    <t>kb.m</t>
  </si>
  <si>
    <t xml:space="preserve">Sromis danaxarjebi </t>
  </si>
  <si>
    <t>sxva manqana</t>
  </si>
  <si>
    <t>kb.m M</t>
  </si>
  <si>
    <t>kv.m</t>
  </si>
  <si>
    <t xml:space="preserve">xis ficari 3x.40mm </t>
  </si>
  <si>
    <t>l</t>
  </si>
  <si>
    <t xml:space="preserve">daxerxili xe 3x.40mm </t>
  </si>
  <si>
    <t>kac. sT</t>
  </si>
  <si>
    <t>100 kv.m</t>
  </si>
  <si>
    <t>k. sT</t>
  </si>
  <si>
    <t>cementis xsnari m100</t>
  </si>
  <si>
    <t>lursmani</t>
  </si>
  <si>
    <t>grZ.m</t>
  </si>
  <si>
    <t>daxerxili xis masala sxvadasxva zomis gamomSrali</t>
  </si>
  <si>
    <t>k/sT</t>
  </si>
  <si>
    <t xml:space="preserve">შიგა el. samontaJo samuSaoebze </t>
  </si>
  <si>
    <t xml:space="preserve">Semyvan-gamanawilebeli fari </t>
  </si>
  <si>
    <t>komp</t>
  </si>
  <si>
    <t>spilenZisZarRviani (ormagi izolaciiT) el. sadenebis gayvana daxuruli el. gayvanilobisaTvis</t>
  </si>
  <si>
    <t>100grZ.m</t>
  </si>
  <si>
    <t>m</t>
  </si>
  <si>
    <t>cementis duRabi 1:3</t>
  </si>
  <si>
    <t xml:space="preserve">fiTxi zeTovani-webovani </t>
  </si>
  <si>
    <t xml:space="preserve">daxerxili xe -ficari 3x.40mm </t>
  </si>
  <si>
    <t xml:space="preserve">betoni blokebi standartuli 39X19X19sm  pemza </t>
  </si>
  <si>
    <t xml:space="preserve">sWvali metalokramitis </t>
  </si>
  <si>
    <t>bitumis emulsia</t>
  </si>
  <si>
    <t xml:space="preserve">fiTxi zeTovani-webovani fasadis </t>
  </si>
  <si>
    <t xml:space="preserve">CamrTveli erTpolusa samontaJo kolofiT </t>
  </si>
  <si>
    <t xml:space="preserve">ავტომატური amომrTvelebis dayeneba </t>
  </si>
  <si>
    <t>მ</t>
  </si>
  <si>
    <t xml:space="preserve">germetuli, daxuruli tipis ჭერის sanaTis da kedlis bris dayeneba </t>
  </si>
  <si>
    <t>ლარი</t>
  </si>
  <si>
    <t>სხვა მასალები</t>
  </si>
  <si>
    <t>Stefseluri rozeti damiwebis kontaqtiT da samontaJo kolofiT- დაცული klipsebiT</t>
  </si>
  <si>
    <t>Cafluli tipis Stefseluri rozetebis dayeneba  დამიწების კონტაქტით  დაცული ,klipsebiT</t>
  </si>
  <si>
    <t xml:space="preserve">monoliTuri betonis baliSis  mowyoba В-7,5 betonisagan sisqiT 5 sm wertilovani saZirkvlebis qveS </t>
  </si>
  <si>
    <t>metaloplastmasis fanjris bloki gareba gadmokidebis meqanizmebiT</t>
  </si>
  <si>
    <t xml:space="preserve">Bgare kedlebis damuSaveba da maRalxarisxovani SeRebva ferdoebis CaTvliT </t>
  </si>
  <si>
    <t>21</t>
  </si>
  <si>
    <t xml:space="preserve"> molartyva xis 30 mm  sisqis  ficrebiT </t>
  </si>
  <si>
    <t>კაც/სთ</t>
  </si>
  <si>
    <t>plastmasis gamanawilebeli kolofi</t>
  </si>
  <si>
    <t xml:space="preserve">kedlebSi eleqtro sadenebisaTvis arxebis mowyoba </t>
  </si>
  <si>
    <t>betoni В-7,5</t>
  </si>
  <si>
    <t>betoni В-20</t>
  </si>
  <si>
    <r>
      <t>betoni  B</t>
    </r>
    <r>
      <rPr>
        <sz val="10"/>
        <rFont val="Calibri"/>
        <family val="2"/>
      </rPr>
      <t>B</t>
    </r>
    <r>
      <rPr>
        <sz val="10"/>
        <rFont val="AcadNusx"/>
        <family val="0"/>
      </rPr>
      <t>-20</t>
    </r>
  </si>
  <si>
    <t xml:space="preserve">r/betonis svetebis mowyoba  betoni  В-20 </t>
  </si>
  <si>
    <t xml:space="preserve">iatakebze da gare kibeze cementis moWimvis mowyoba sisqiT 50mm </t>
  </si>
  <si>
    <t xml:space="preserve">ficari I x. sisqiT 30 mm gamomSrali </t>
  </si>
  <si>
    <t xml:space="preserve"> metalokramitis kexi </t>
  </si>
  <si>
    <t xml:space="preserve">moTuTieb. Ffol. Ffurcl. Fferadi </t>
  </si>
  <si>
    <t>მ2</t>
  </si>
  <si>
    <t>შრომითი დანახარჯები</t>
  </si>
  <si>
    <t>სხვადასხვა მანქანები</t>
  </si>
  <si>
    <t>ლარიı</t>
  </si>
  <si>
    <t xml:space="preserve">Siga kedlebis  damuSaveba da  SeRebva karis da fanjris ferdoebis CaTvliT wyalmedegi saRebaviT  </t>
  </si>
  <si>
    <t>saRebavi fasadis  SeTanxmebiT</t>
  </si>
  <si>
    <r>
      <t xml:space="preserve">spilenZis ZarRviani sadeni კვეთით </t>
    </r>
    <r>
      <rPr>
        <sz val="10"/>
        <rFont val="Arial"/>
        <family val="2"/>
      </rPr>
      <t xml:space="preserve"> NJM3 × 2,5კვ.მ </t>
    </r>
  </si>
  <si>
    <r>
      <t xml:space="preserve">spilenZis ZarRviani sadeni კვეთით </t>
    </r>
    <r>
      <rPr>
        <sz val="10"/>
        <rFont val="Arial"/>
        <family val="2"/>
      </rPr>
      <t xml:space="preserve"> NJM3 ×1,5კვ.მ </t>
    </r>
  </si>
  <si>
    <t xml:space="preserve">kedlis bra sensoruli </t>
  </si>
  <si>
    <t>100 m3</t>
  </si>
  <si>
    <r>
      <t>armatura  А500</t>
    </r>
    <r>
      <rPr>
        <sz val="10"/>
        <rFont val="Arial"/>
        <family val="2"/>
      </rPr>
      <t>c</t>
    </r>
  </si>
  <si>
    <r>
      <t>100m</t>
    </r>
    <r>
      <rPr>
        <vertAlign val="superscript"/>
        <sz val="10"/>
        <rFont val="AcadNusx"/>
        <family val="0"/>
      </rPr>
      <t>3</t>
    </r>
  </si>
  <si>
    <r>
      <t xml:space="preserve">armatura </t>
    </r>
    <r>
      <rPr>
        <sz val="10"/>
        <rFont val="Arial"/>
        <family val="2"/>
      </rPr>
      <t>B</t>
    </r>
    <r>
      <rPr>
        <sz val="10"/>
        <rFont val="AcadNusx"/>
        <family val="0"/>
      </rPr>
      <t>500</t>
    </r>
    <r>
      <rPr>
        <sz val="10"/>
        <rFont val="Arial"/>
        <family val="2"/>
      </rPr>
      <t>c</t>
    </r>
  </si>
  <si>
    <r>
      <t>100 m</t>
    </r>
    <r>
      <rPr>
        <vertAlign val="superscript"/>
        <sz val="10"/>
        <rFont val="AcadNusx"/>
        <family val="0"/>
      </rPr>
      <t>2</t>
    </r>
  </si>
  <si>
    <r>
      <t>100 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>.</t>
    </r>
  </si>
  <si>
    <t xml:space="preserve">gruntis damuSaveba xeliT wertilovani  saZirkvlis     qveS SemdgomSi  </t>
  </si>
  <si>
    <t xml:space="preserve"> RorRis (10 sm) safuZvelis mowyoba   wertilovani saZirkvlebis da gare kibis  qveS fenebad datkepvniT </t>
  </si>
  <si>
    <t>RorRi m 400 fr.40-70mm  -10 sm</t>
  </si>
  <si>
    <t>r/betonis wertilovani  saZirkvlis mowyoba betoni В-20</t>
  </si>
  <si>
    <r>
      <t xml:space="preserve"> m</t>
    </r>
    <r>
      <rPr>
        <vertAlign val="superscript"/>
        <sz val="10"/>
        <rFont val="AcadNusx"/>
        <family val="0"/>
      </rPr>
      <t>3</t>
    </r>
  </si>
  <si>
    <r>
      <t>0,00 niSnulze filis  mowyoba  betoni B</t>
    </r>
    <r>
      <rPr>
        <sz val="10"/>
        <rFont val="Calibri"/>
        <family val="2"/>
      </rPr>
      <t>B</t>
    </r>
    <r>
      <rPr>
        <sz val="10"/>
        <rFont val="AcadNusx"/>
        <family val="0"/>
      </rPr>
      <t xml:space="preserve">-20 </t>
    </r>
  </si>
  <si>
    <r>
      <t>r/betonis sartyelis mowyoba       frontonebze betoni B</t>
    </r>
    <r>
      <rPr>
        <sz val="10"/>
        <rFont val="Calibri"/>
        <family val="2"/>
      </rPr>
      <t>B</t>
    </r>
    <r>
      <rPr>
        <sz val="10"/>
        <rFont val="AcadNusx"/>
        <family val="0"/>
      </rPr>
      <t xml:space="preserve">-20 </t>
    </r>
  </si>
  <si>
    <t xml:space="preserve">liTonis  karis blokebis mowyoba karis mowyobilobebTan erTad </t>
  </si>
  <si>
    <t>litonis karis bloki erTfrTiani</t>
  </si>
  <si>
    <t xml:space="preserve">შეკიდული ჭერების მოწყობა პლასტიკატით </t>
  </si>
  <si>
    <t xml:space="preserve">პლასტიკატი </t>
  </si>
  <si>
    <t>kedlebis da parapetebis  wyoba wvrili sakedle blokebiT 39X19X19sm pemza</t>
  </si>
  <si>
    <t>armatura 6 mm</t>
  </si>
  <si>
    <t xml:space="preserve"> მილი 32 მმ cecxlgamZle</t>
  </si>
  <si>
    <r>
      <t xml:space="preserve">spilenZis ZarRviani sadeni კვეთით </t>
    </r>
    <r>
      <rPr>
        <sz val="10"/>
        <rFont val="Arial"/>
        <family val="2"/>
      </rPr>
      <t xml:space="preserve"> NJM3 × 4კვ.მ </t>
    </r>
  </si>
  <si>
    <t>ავტომატური ამომრთველი  sampolusa rubilniki</t>
  </si>
  <si>
    <t xml:space="preserve">Cafluli tipis erTpolusa  CamrTvelebis dayeneba </t>
  </si>
  <si>
    <t>Semyvan-gamanawilebeli faris         dayeneba da momzadeba CarTvisaTvis</t>
  </si>
  <si>
    <t>ავტომატური ამომრთველი erTpolusa 1p16a</t>
  </si>
  <si>
    <t>Zravis 9 kvt; 800 br  montaJi</t>
  </si>
  <si>
    <t>Rvedi</t>
  </si>
  <si>
    <t xml:space="preserve">liTonkonstruqcia </t>
  </si>
  <si>
    <t xml:space="preserve">Zravis 9 kvt; 800 br  montaJi </t>
  </si>
  <si>
    <t xml:space="preserve">saxuravis burulis mowyoba metaloprofilis feradi 0.5mm sisqis  furclebiT </t>
  </si>
  <si>
    <t xml:space="preserve">metaloprofilis feradi 0.5mm sisqis  furclebiT </t>
  </si>
  <si>
    <t>metaloplastmasis framugebis (TeTri feris, sisqiT 5,2sm,  gadmokidebis meqanizmiT  mowyoba</t>
  </si>
  <si>
    <t>BbaTqaSis mowyoba gare kedlebze  karisa da fanjris ferdoebis CaTvliT mosworeba erTi piri</t>
  </si>
  <si>
    <t>BbaTqaSis mowyoba Siga kedlebze karisa da fanjris ferdoebis CaTvliT  mosworeba erTi piri</t>
  </si>
  <si>
    <t>24</t>
  </si>
  <si>
    <t>25</t>
  </si>
  <si>
    <t>26</t>
  </si>
  <si>
    <t>27</t>
  </si>
  <si>
    <t>28</t>
  </si>
  <si>
    <r>
      <t xml:space="preserve">LED </t>
    </r>
    <r>
      <rPr>
        <sz val="10"/>
        <rFont val="AcadNusx"/>
        <family val="0"/>
      </rPr>
      <t xml:space="preserve">ti pis daxuruli sanaTi
</t>
    </r>
  </si>
  <si>
    <t>№</t>
  </si>
  <si>
    <t>შესასრულებელი სამუშაოების დასახელება</t>
  </si>
  <si>
    <t>განზომილების ერთეული</t>
  </si>
  <si>
    <t>რაოდენობა</t>
  </si>
  <si>
    <t>ღორჯომის ელექტრო წისქვილის მშენებლობაზე</t>
  </si>
  <si>
    <t>მოცულობები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</si>
</sst>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0.000%"/>
    <numFmt numFmtId="187" formatCode="#,##0.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%"/>
    <numFmt numFmtId="194" formatCode="#,##0.000"/>
    <numFmt numFmtId="195" formatCode="#,##0.00_ ;\-#,##0.00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71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b/>
      <sz val="12"/>
      <name val="AcadMtavr"/>
      <family val="0"/>
    </font>
    <font>
      <b/>
      <sz val="10"/>
      <name val="AKAD NUSX"/>
      <family val="0"/>
    </font>
    <font>
      <sz val="10"/>
      <name val="AcadNusx"/>
      <family val="0"/>
    </font>
    <font>
      <vertAlign val="superscript"/>
      <sz val="10"/>
      <name val="AcadNusx"/>
      <family val="0"/>
    </font>
    <font>
      <b/>
      <sz val="10"/>
      <name val="AcadNusx"/>
      <family val="0"/>
    </font>
    <font>
      <b/>
      <sz val="10"/>
      <name val="Batang"/>
      <family val="1"/>
    </font>
    <font>
      <sz val="10"/>
      <name val="Calibri"/>
      <family val="2"/>
    </font>
    <font>
      <b/>
      <sz val="11"/>
      <name val="Calibri"/>
      <family val="2"/>
    </font>
    <font>
      <b/>
      <sz val="11"/>
      <name val="AcadNusx"/>
      <family val="0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9"/>
      <name val="AcadNusx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Sylfaen"/>
      <family val="1"/>
    </font>
    <font>
      <sz val="9"/>
      <name val="Sylfaen"/>
      <family val="1"/>
    </font>
    <font>
      <u val="single"/>
      <sz val="10"/>
      <name val="AcadNusx"/>
      <family val="0"/>
    </font>
    <font>
      <b/>
      <sz val="12"/>
      <name val="AKAD NUSX"/>
      <family val="0"/>
    </font>
    <font>
      <sz val="11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KAD NUSX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KAD NUSX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KAD NUSX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KAD NUSX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cadNusx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5" fillId="0" borderId="0">
      <alignment/>
      <protection/>
    </xf>
    <xf numFmtId="0" fontId="51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28" borderId="6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 textRotation="90" wrapText="1"/>
    </xf>
    <xf numFmtId="0" fontId="1" fillId="0" borderId="9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80" fontId="1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  <xf numFmtId="1" fontId="3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1" fontId="13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2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left" vertical="center" wrapText="1"/>
    </xf>
    <xf numFmtId="0" fontId="17" fillId="0" borderId="0" xfId="0" applyFont="1" applyAlignment="1">
      <alignment/>
    </xf>
    <xf numFmtId="180" fontId="3" fillId="0" borderId="9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/>
    </xf>
    <xf numFmtId="180" fontId="13" fillId="0" borderId="0" xfId="0" applyNumberFormat="1" applyFont="1" applyAlignment="1">
      <alignment/>
    </xf>
    <xf numFmtId="2" fontId="1" fillId="0" borderId="9" xfId="0" applyNumberFormat="1" applyFont="1" applyFill="1" applyBorder="1" applyAlignment="1">
      <alignment horizontal="center" vertical="center" wrapText="1"/>
    </xf>
    <xf numFmtId="1" fontId="16" fillId="33" borderId="9" xfId="0" applyNumberFormat="1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4" fillId="33" borderId="9" xfId="0" applyFont="1" applyFill="1" applyBorder="1" applyAlignment="1">
      <alignment horizontal="center" vertical="top" wrapText="1"/>
    </xf>
    <xf numFmtId="0" fontId="14" fillId="33" borderId="9" xfId="0" applyFont="1" applyFill="1" applyBorder="1" applyAlignment="1">
      <alignment horizontal="left" vertical="center"/>
    </xf>
    <xf numFmtId="0" fontId="14" fillId="33" borderId="9" xfId="0" applyFont="1" applyFill="1" applyBorder="1" applyAlignment="1">
      <alignment horizontal="left"/>
    </xf>
    <xf numFmtId="0" fontId="13" fillId="0" borderId="9" xfId="0" applyFont="1" applyBorder="1" applyAlignment="1">
      <alignment/>
    </xf>
    <xf numFmtId="180" fontId="14" fillId="33" borderId="9" xfId="0" applyNumberFormat="1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vertical="center" wrapText="1"/>
    </xf>
    <xf numFmtId="2" fontId="14" fillId="33" borderId="9" xfId="0" applyNumberFormat="1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center" vertical="center" wrapText="1"/>
    </xf>
    <xf numFmtId="180" fontId="16" fillId="33" borderId="9" xfId="0" applyNumberFormat="1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left" vertical="center" wrapText="1"/>
    </xf>
    <xf numFmtId="49" fontId="14" fillId="33" borderId="9" xfId="0" applyNumberFormat="1" applyFont="1" applyFill="1" applyBorder="1" applyAlignment="1">
      <alignment horizontal="left" vertical="center" wrapText="1"/>
    </xf>
    <xf numFmtId="49" fontId="23" fillId="33" borderId="9" xfId="0" applyNumberFormat="1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center"/>
    </xf>
    <xf numFmtId="0" fontId="26" fillId="0" borderId="9" xfId="0" applyFont="1" applyBorder="1" applyAlignment="1">
      <alignment horizontal="center" vertical="center" wrapText="1"/>
    </xf>
    <xf numFmtId="4" fontId="26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left" vertical="center" wrapText="1"/>
    </xf>
    <xf numFmtId="49" fontId="16" fillId="33" borderId="9" xfId="0" applyNumberFormat="1" applyFont="1" applyFill="1" applyBorder="1" applyAlignment="1">
      <alignment horizontal="center" vertical="center" wrapText="1"/>
    </xf>
    <xf numFmtId="49" fontId="14" fillId="33" borderId="9" xfId="0" applyNumberFormat="1" applyFont="1" applyFill="1" applyBorder="1" applyAlignment="1">
      <alignment horizontal="center" vertical="center" wrapText="1"/>
    </xf>
    <xf numFmtId="0" fontId="28" fillId="33" borderId="9" xfId="0" applyFont="1" applyFill="1" applyBorder="1" applyAlignment="1">
      <alignment horizontal="center" vertical="center" wrapText="1"/>
    </xf>
    <xf numFmtId="0" fontId="27" fillId="34" borderId="9" xfId="57" applyFont="1" applyFill="1" applyBorder="1" applyAlignment="1">
      <alignment horizontal="center" vertical="center" wrapText="1"/>
      <protection/>
    </xf>
    <xf numFmtId="0" fontId="14" fillId="35" borderId="9" xfId="0" applyFont="1" applyFill="1" applyBorder="1" applyAlignment="1">
      <alignment horizontal="center" vertical="center" wrapText="1"/>
    </xf>
    <xf numFmtId="182" fontId="14" fillId="35" borderId="9" xfId="0" applyNumberFormat="1" applyFont="1" applyFill="1" applyBorder="1" applyAlignment="1">
      <alignment horizontal="center" vertical="center" wrapText="1"/>
    </xf>
    <xf numFmtId="2" fontId="14" fillId="35" borderId="9" xfId="0" applyNumberFormat="1" applyFont="1" applyFill="1" applyBorder="1" applyAlignment="1">
      <alignment horizontal="center" vertical="center" wrapText="1"/>
    </xf>
    <xf numFmtId="180" fontId="14" fillId="35" borderId="9" xfId="0" applyNumberFormat="1" applyFont="1" applyFill="1" applyBorder="1" applyAlignment="1">
      <alignment horizontal="center" vertical="center" wrapText="1"/>
    </xf>
    <xf numFmtId="1" fontId="14" fillId="35" borderId="9" xfId="0" applyNumberFormat="1" applyFont="1" applyFill="1" applyBorder="1" applyAlignment="1">
      <alignment horizontal="center" vertical="center" wrapText="1"/>
    </xf>
    <xf numFmtId="180" fontId="70" fillId="35" borderId="9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181" fontId="14" fillId="35" borderId="9" xfId="0" applyNumberFormat="1" applyFont="1" applyFill="1" applyBorder="1" applyAlignment="1">
      <alignment horizontal="center" vertical="center" wrapText="1"/>
    </xf>
    <xf numFmtId="2" fontId="70" fillId="35" borderId="9" xfId="0" applyNumberFormat="1" applyFont="1" applyFill="1" applyBorder="1" applyAlignment="1">
      <alignment horizontal="center" vertical="center" wrapText="1"/>
    </xf>
    <xf numFmtId="181" fontId="14" fillId="35" borderId="9" xfId="0" applyNumberFormat="1" applyFont="1" applyFill="1" applyBorder="1" applyAlignment="1">
      <alignment horizontal="center" vertical="center"/>
    </xf>
    <xf numFmtId="2" fontId="14" fillId="35" borderId="9" xfId="0" applyNumberFormat="1" applyFont="1" applyFill="1" applyBorder="1" applyAlignment="1">
      <alignment horizontal="center"/>
    </xf>
    <xf numFmtId="2" fontId="14" fillId="35" borderId="9" xfId="0" applyNumberFormat="1" applyFont="1" applyFill="1" applyBorder="1" applyAlignment="1">
      <alignment horizontal="center" vertical="top" wrapText="1"/>
    </xf>
    <xf numFmtId="182" fontId="14" fillId="35" borderId="9" xfId="0" applyNumberFormat="1" applyFont="1" applyFill="1" applyBorder="1" applyAlignment="1">
      <alignment horizontal="center" vertical="center"/>
    </xf>
    <xf numFmtId="0" fontId="27" fillId="36" borderId="9" xfId="0" applyFont="1" applyFill="1" applyBorder="1" applyAlignment="1">
      <alignment horizontal="center" vertical="center" wrapText="1"/>
    </xf>
    <xf numFmtId="2" fontId="27" fillId="0" borderId="9" xfId="0" applyNumberFormat="1" applyFont="1" applyBorder="1" applyAlignment="1">
      <alignment horizontal="center" vertical="center" wrapText="1"/>
    </xf>
    <xf numFmtId="49" fontId="14" fillId="35" borderId="9" xfId="0" applyNumberFormat="1" applyFont="1" applyFill="1" applyBorder="1" applyAlignment="1">
      <alignment horizontal="center" vertical="center" wrapText="1"/>
    </xf>
    <xf numFmtId="49" fontId="14" fillId="35" borderId="9" xfId="0" applyNumberFormat="1" applyFont="1" applyFill="1" applyBorder="1" applyAlignment="1">
      <alignment horizontal="left" vertical="center" wrapText="1"/>
    </xf>
    <xf numFmtId="0" fontId="14" fillId="35" borderId="9" xfId="0" applyFont="1" applyFill="1" applyBorder="1" applyAlignment="1">
      <alignment horizontal="left" vertical="center" wrapText="1"/>
    </xf>
    <xf numFmtId="0" fontId="25" fillId="35" borderId="9" xfId="0" applyFont="1" applyFill="1" applyBorder="1" applyAlignment="1">
      <alignment horizontal="left" vertical="center" wrapText="1"/>
    </xf>
    <xf numFmtId="49" fontId="70" fillId="35" borderId="9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5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textRotation="90" wrapText="1"/>
    </xf>
    <xf numFmtId="49" fontId="2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20" fillId="0" borderId="9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4 3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97" t="s">
        <v>72</v>
      </c>
      <c r="B1" s="97"/>
      <c r="C1" s="97"/>
      <c r="D1" s="97"/>
      <c r="E1" s="97"/>
      <c r="F1" s="97"/>
      <c r="G1" s="97"/>
      <c r="H1" s="97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98" t="s">
        <v>130</v>
      </c>
      <c r="B3" s="98"/>
      <c r="C3" s="98"/>
      <c r="D3" s="98"/>
      <c r="E3" s="98"/>
      <c r="F3" s="98"/>
      <c r="G3" s="98"/>
      <c r="H3" s="98"/>
    </row>
    <row r="4" spans="1:8" ht="17.25" customHeight="1">
      <c r="A4" s="99" t="s">
        <v>120</v>
      </c>
      <c r="B4" s="99"/>
      <c r="C4" s="99"/>
      <c r="D4" s="99"/>
      <c r="E4" s="99"/>
      <c r="F4" s="99"/>
      <c r="G4" s="99"/>
      <c r="H4" s="99"/>
    </row>
    <row r="5" spans="1:8" ht="16.5" hidden="1">
      <c r="A5" s="28"/>
      <c r="B5" s="28"/>
      <c r="C5" s="28"/>
      <c r="D5" s="28"/>
      <c r="E5" s="28"/>
      <c r="F5" s="28"/>
      <c r="G5" s="28"/>
      <c r="H5" s="28"/>
    </row>
    <row r="6" spans="1:8" ht="15" hidden="1">
      <c r="A6" s="100"/>
      <c r="B6" s="100"/>
      <c r="C6" s="100"/>
      <c r="D6" s="100"/>
      <c r="E6" s="100"/>
      <c r="F6" s="100"/>
      <c r="G6" s="100"/>
      <c r="H6" s="100"/>
    </row>
    <row r="7" spans="1:8" ht="16.5">
      <c r="A7" s="101" t="s">
        <v>90</v>
      </c>
      <c r="B7" s="101"/>
      <c r="C7" s="101"/>
      <c r="D7" s="101"/>
      <c r="E7" s="35" t="e">
        <f>H132</f>
        <v>#REF!</v>
      </c>
      <c r="F7" s="28" t="s">
        <v>0</v>
      </c>
      <c r="G7" s="26"/>
      <c r="H7" s="26"/>
    </row>
    <row r="8" spans="1:8" ht="16.5">
      <c r="A8" s="101" t="s">
        <v>91</v>
      </c>
      <c r="B8" s="101"/>
      <c r="C8" s="101"/>
      <c r="D8" s="101"/>
      <c r="E8" s="35" t="e">
        <f>H125</f>
        <v>#REF!</v>
      </c>
      <c r="F8" s="28" t="s">
        <v>0</v>
      </c>
      <c r="G8" s="26"/>
      <c r="H8" s="26"/>
    </row>
    <row r="9" spans="1:8" ht="16.5">
      <c r="A9" s="89" t="s">
        <v>92</v>
      </c>
      <c r="B9" s="89"/>
      <c r="C9" s="89"/>
      <c r="D9" s="89"/>
      <c r="E9" s="35" t="e">
        <f>E8/4.6</f>
        <v>#REF!</v>
      </c>
      <c r="F9" s="31" t="s">
        <v>39</v>
      </c>
      <c r="G9" s="30"/>
      <c r="H9" s="30"/>
    </row>
    <row r="10" spans="1:8" ht="15">
      <c r="A10" s="90" t="s">
        <v>131</v>
      </c>
      <c r="B10" s="90"/>
      <c r="C10" s="90"/>
      <c r="D10" s="90"/>
      <c r="E10" s="90"/>
      <c r="F10" s="90"/>
      <c r="G10" s="90"/>
      <c r="H10" s="90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91" t="s">
        <v>1</v>
      </c>
      <c r="B12" s="92" t="s">
        <v>19</v>
      </c>
      <c r="C12" s="93" t="s">
        <v>20</v>
      </c>
      <c r="D12" s="94" t="s">
        <v>8</v>
      </c>
      <c r="E12" s="95" t="s">
        <v>16</v>
      </c>
      <c r="F12" s="95"/>
      <c r="G12" s="96" t="s">
        <v>2</v>
      </c>
      <c r="H12" s="96"/>
    </row>
    <row r="13" spans="1:8" ht="49.5">
      <c r="A13" s="91"/>
      <c r="B13" s="92"/>
      <c r="C13" s="93"/>
      <c r="D13" s="94"/>
      <c r="E13" s="7" t="s">
        <v>8</v>
      </c>
      <c r="F13" s="7" t="s">
        <v>18</v>
      </c>
      <c r="G13" s="7" t="s">
        <v>17</v>
      </c>
      <c r="H13" s="19" t="s">
        <v>9</v>
      </c>
    </row>
    <row r="14" spans="1:8" ht="13.5">
      <c r="A14" s="3" t="s">
        <v>10</v>
      </c>
      <c r="B14" s="3" t="s">
        <v>11</v>
      </c>
      <c r="C14" s="3" t="s">
        <v>12</v>
      </c>
      <c r="D14" s="3" t="s">
        <v>13</v>
      </c>
      <c r="E14" s="3" t="s">
        <v>14</v>
      </c>
      <c r="F14" s="17" t="s">
        <v>15</v>
      </c>
      <c r="G14" s="3" t="s">
        <v>3</v>
      </c>
      <c r="H14" s="20">
        <v>8</v>
      </c>
    </row>
    <row r="15" spans="1:8" s="14" customFormat="1" ht="49.5" customHeight="1">
      <c r="A15" s="3" t="s">
        <v>10</v>
      </c>
      <c r="B15" s="3" t="s">
        <v>107</v>
      </c>
      <c r="C15" s="5" t="s">
        <v>132</v>
      </c>
      <c r="D15" s="3" t="s">
        <v>62</v>
      </c>
      <c r="E15" s="12"/>
      <c r="F15" s="17">
        <v>30</v>
      </c>
      <c r="G15" s="12"/>
      <c r="H15" s="34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48</v>
      </c>
      <c r="C16" s="16" t="s">
        <v>106</v>
      </c>
      <c r="D16" s="4" t="s">
        <v>63</v>
      </c>
      <c r="E16" s="8">
        <v>0.12</v>
      </c>
      <c r="F16" s="10">
        <f>E16*F15</f>
        <v>3.5999999999999996</v>
      </c>
      <c r="G16" s="8">
        <v>4.6</v>
      </c>
      <c r="H16" s="22">
        <f aca="true" t="shared" si="1" ref="H16:H21">F16*G16</f>
        <v>16.56</v>
      </c>
    </row>
    <row r="17" spans="1:8" ht="15">
      <c r="A17" s="10">
        <f t="shared" si="0"/>
        <v>1.2000000000000002</v>
      </c>
      <c r="B17" s="4"/>
      <c r="C17" s="16" t="s">
        <v>108</v>
      </c>
      <c r="D17" s="4" t="s">
        <v>0</v>
      </c>
      <c r="E17" s="8">
        <v>0.06</v>
      </c>
      <c r="F17" s="10">
        <f>E17*F15</f>
        <v>1.7999999999999998</v>
      </c>
      <c r="G17" s="8">
        <v>3.2</v>
      </c>
      <c r="H17" s="22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125</v>
      </c>
      <c r="D18" s="4" t="s">
        <v>62</v>
      </c>
      <c r="E18" s="9">
        <v>1.01</v>
      </c>
      <c r="F18" s="10">
        <f>E18*F15</f>
        <v>30.3</v>
      </c>
      <c r="G18" s="8">
        <v>4.1</v>
      </c>
      <c r="H18" s="22">
        <f t="shared" si="1"/>
        <v>124.22999999999999</v>
      </c>
    </row>
    <row r="19" spans="1:8" ht="15">
      <c r="A19" s="10">
        <f t="shared" si="0"/>
        <v>1.4000000000000004</v>
      </c>
      <c r="B19" s="4"/>
      <c r="C19" s="16" t="s">
        <v>101</v>
      </c>
      <c r="D19" s="4" t="s">
        <v>64</v>
      </c>
      <c r="E19" s="10"/>
      <c r="F19" s="10">
        <v>13</v>
      </c>
      <c r="G19" s="8">
        <v>0.8</v>
      </c>
      <c r="H19" s="22">
        <f t="shared" si="1"/>
        <v>10.4</v>
      </c>
    </row>
    <row r="20" spans="1:8" ht="15">
      <c r="A20" s="10">
        <f t="shared" si="0"/>
        <v>1.5000000000000004</v>
      </c>
      <c r="B20" s="4"/>
      <c r="C20" s="16" t="s">
        <v>102</v>
      </c>
      <c r="D20" s="4" t="s">
        <v>64</v>
      </c>
      <c r="E20" s="10"/>
      <c r="F20" s="10">
        <v>3</v>
      </c>
      <c r="G20" s="8">
        <v>10.2</v>
      </c>
      <c r="H20" s="22">
        <f t="shared" si="1"/>
        <v>30.599999999999998</v>
      </c>
    </row>
    <row r="21" spans="1:8" ht="15">
      <c r="A21" s="10">
        <f t="shared" si="0"/>
        <v>1.6000000000000005</v>
      </c>
      <c r="B21" s="4"/>
      <c r="C21" s="16" t="s">
        <v>41</v>
      </c>
      <c r="D21" s="4" t="s">
        <v>0</v>
      </c>
      <c r="E21" s="8">
        <v>0.0163</v>
      </c>
      <c r="F21" s="10">
        <f>E21*F18</f>
        <v>0.49388999999999994</v>
      </c>
      <c r="G21" s="8">
        <v>3.2</v>
      </c>
      <c r="H21" s="22">
        <f t="shared" si="1"/>
        <v>1.5804479999999999</v>
      </c>
    </row>
    <row r="22" spans="1:8" s="14" customFormat="1" ht="46.5" customHeight="1">
      <c r="A22" s="3" t="s">
        <v>11</v>
      </c>
      <c r="B22" s="3" t="s">
        <v>107</v>
      </c>
      <c r="C22" s="5" t="s">
        <v>121</v>
      </c>
      <c r="D22" s="3" t="s">
        <v>62</v>
      </c>
      <c r="E22" s="12"/>
      <c r="F22" s="17">
        <v>24</v>
      </c>
      <c r="G22" s="12"/>
      <c r="H22" s="34">
        <f>H23+H24++H25+H26++H27++H28</f>
        <v>120.92035840000001</v>
      </c>
    </row>
    <row r="23" spans="1:8" ht="15">
      <c r="A23" s="10">
        <f aca="true" t="shared" si="2" ref="A23:A28">A22+0.1</f>
        <v>2.1</v>
      </c>
      <c r="B23" s="4" t="s">
        <v>48</v>
      </c>
      <c r="C23" s="16" t="s">
        <v>106</v>
      </c>
      <c r="D23" s="4" t="s">
        <v>63</v>
      </c>
      <c r="E23" s="8">
        <v>0.12</v>
      </c>
      <c r="F23" s="10">
        <f>E23*F22</f>
        <v>2.88</v>
      </c>
      <c r="G23" s="8">
        <v>4.6</v>
      </c>
      <c r="H23" s="22">
        <f aca="true" t="shared" si="3" ref="H23:H28">F23*G23</f>
        <v>13.248</v>
      </c>
    </row>
    <row r="24" spans="1:8" ht="15">
      <c r="A24" s="10">
        <f t="shared" si="2"/>
        <v>2.2</v>
      </c>
      <c r="B24" s="4"/>
      <c r="C24" s="16" t="s">
        <v>108</v>
      </c>
      <c r="D24" s="4" t="s">
        <v>0</v>
      </c>
      <c r="E24" s="8">
        <v>0.06</v>
      </c>
      <c r="F24" s="10">
        <f>E24*F22</f>
        <v>1.44</v>
      </c>
      <c r="G24" s="8">
        <v>3.2</v>
      </c>
      <c r="H24" s="22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73</v>
      </c>
      <c r="D25" s="4" t="s">
        <v>62</v>
      </c>
      <c r="E25" s="9">
        <v>1.01</v>
      </c>
      <c r="F25" s="10">
        <f>E25*F22</f>
        <v>24.240000000000002</v>
      </c>
      <c r="G25" s="8">
        <v>2.5</v>
      </c>
      <c r="H25" s="22">
        <f t="shared" si="3"/>
        <v>60.60000000000001</v>
      </c>
    </row>
    <row r="26" spans="1:8" ht="15">
      <c r="A26" s="10">
        <f t="shared" si="2"/>
        <v>2.4000000000000004</v>
      </c>
      <c r="B26" s="4"/>
      <c r="C26" s="16" t="s">
        <v>74</v>
      </c>
      <c r="D26" s="4" t="s">
        <v>64</v>
      </c>
      <c r="E26" s="10"/>
      <c r="F26" s="10">
        <v>12</v>
      </c>
      <c r="G26" s="8">
        <v>0.6</v>
      </c>
      <c r="H26" s="22">
        <f t="shared" si="3"/>
        <v>7.199999999999999</v>
      </c>
    </row>
    <row r="27" spans="1:8" ht="15">
      <c r="A27" s="10">
        <f t="shared" si="2"/>
        <v>2.5000000000000004</v>
      </c>
      <c r="B27" s="4"/>
      <c r="C27" s="16" t="s">
        <v>75</v>
      </c>
      <c r="D27" s="4" t="s">
        <v>64</v>
      </c>
      <c r="E27" s="10"/>
      <c r="F27" s="10">
        <v>4</v>
      </c>
      <c r="G27" s="8">
        <v>8.5</v>
      </c>
      <c r="H27" s="22">
        <f t="shared" si="3"/>
        <v>34</v>
      </c>
    </row>
    <row r="28" spans="1:8" ht="15">
      <c r="A28" s="10">
        <f t="shared" si="2"/>
        <v>2.6000000000000005</v>
      </c>
      <c r="B28" s="4"/>
      <c r="C28" s="16" t="s">
        <v>41</v>
      </c>
      <c r="D28" s="4" t="s">
        <v>0</v>
      </c>
      <c r="E28" s="8">
        <v>0.0163</v>
      </c>
      <c r="F28" s="10">
        <f>E28*F25</f>
        <v>0.395112</v>
      </c>
      <c r="G28" s="8">
        <v>3.2</v>
      </c>
      <c r="H28" s="22">
        <f t="shared" si="3"/>
        <v>1.2643584</v>
      </c>
    </row>
    <row r="29" spans="1:8" s="14" customFormat="1" ht="45" customHeight="1">
      <c r="A29" s="3" t="s">
        <v>12</v>
      </c>
      <c r="B29" s="3" t="s">
        <v>107</v>
      </c>
      <c r="C29" s="5" t="s">
        <v>96</v>
      </c>
      <c r="D29" s="3" t="s">
        <v>62</v>
      </c>
      <c r="E29" s="12"/>
      <c r="F29" s="17">
        <v>32</v>
      </c>
      <c r="G29" s="12"/>
      <c r="H29" s="34">
        <f>H30+H31++H32++H33++H34++H35</f>
        <v>106.03781120000001</v>
      </c>
    </row>
    <row r="30" spans="1:8" ht="15">
      <c r="A30" s="10">
        <f aca="true" t="shared" si="4" ref="A30:A35">A29+0.1</f>
        <v>3.1</v>
      </c>
      <c r="B30" s="4" t="s">
        <v>48</v>
      </c>
      <c r="C30" s="16" t="s">
        <v>106</v>
      </c>
      <c r="D30" s="4" t="s">
        <v>63</v>
      </c>
      <c r="E30" s="8">
        <v>0.12</v>
      </c>
      <c r="F30" s="10">
        <f>E30*F29</f>
        <v>3.84</v>
      </c>
      <c r="G30" s="8">
        <v>4.6</v>
      </c>
      <c r="H30" s="22">
        <f aca="true" t="shared" si="5" ref="H30:H35">F30*G30</f>
        <v>17.663999999999998</v>
      </c>
    </row>
    <row r="31" spans="1:8" ht="15">
      <c r="A31" s="10">
        <f t="shared" si="4"/>
        <v>3.2</v>
      </c>
      <c r="B31" s="4"/>
      <c r="C31" s="16" t="s">
        <v>108</v>
      </c>
      <c r="D31" s="4" t="s">
        <v>0</v>
      </c>
      <c r="E31" s="8">
        <v>0.06</v>
      </c>
      <c r="F31" s="10">
        <f>E31*F29</f>
        <v>1.92</v>
      </c>
      <c r="G31" s="8">
        <v>3.2</v>
      </c>
      <c r="H31" s="22">
        <f t="shared" si="5"/>
        <v>6.144</v>
      </c>
    </row>
    <row r="32" spans="1:8" ht="15">
      <c r="A32" s="10">
        <f t="shared" si="4"/>
        <v>3.3000000000000003</v>
      </c>
      <c r="B32" s="4"/>
      <c r="C32" s="16" t="s">
        <v>76</v>
      </c>
      <c r="D32" s="4" t="s">
        <v>62</v>
      </c>
      <c r="E32" s="9">
        <v>1.01</v>
      </c>
      <c r="F32" s="10">
        <f>E32*F29</f>
        <v>32.32</v>
      </c>
      <c r="G32" s="8">
        <v>1.7</v>
      </c>
      <c r="H32" s="22">
        <f t="shared" si="5"/>
        <v>54.943999999999996</v>
      </c>
    </row>
    <row r="33" spans="1:8" ht="15">
      <c r="A33" s="10">
        <f t="shared" si="4"/>
        <v>3.4000000000000004</v>
      </c>
      <c r="B33" s="4"/>
      <c r="C33" s="16" t="s">
        <v>77</v>
      </c>
      <c r="D33" s="4" t="s">
        <v>64</v>
      </c>
      <c r="E33" s="10"/>
      <c r="F33" s="10">
        <v>13</v>
      </c>
      <c r="G33" s="8">
        <v>0.4</v>
      </c>
      <c r="H33" s="22">
        <f t="shared" si="5"/>
        <v>5.2</v>
      </c>
    </row>
    <row r="34" spans="1:8" ht="15">
      <c r="A34" s="10">
        <f t="shared" si="4"/>
        <v>3.5000000000000004</v>
      </c>
      <c r="B34" s="4"/>
      <c r="C34" s="16" t="s">
        <v>78</v>
      </c>
      <c r="D34" s="4" t="s">
        <v>64</v>
      </c>
      <c r="E34" s="10"/>
      <c r="F34" s="10">
        <v>3</v>
      </c>
      <c r="G34" s="8">
        <v>6.8</v>
      </c>
      <c r="H34" s="22">
        <f t="shared" si="5"/>
        <v>20.4</v>
      </c>
    </row>
    <row r="35" spans="1:8" ht="15">
      <c r="A35" s="10">
        <f t="shared" si="4"/>
        <v>3.6000000000000005</v>
      </c>
      <c r="B35" s="4"/>
      <c r="C35" s="16" t="s">
        <v>41</v>
      </c>
      <c r="D35" s="4" t="s">
        <v>0</v>
      </c>
      <c r="E35" s="8">
        <v>0.0163</v>
      </c>
      <c r="F35" s="10">
        <f>E35*F32</f>
        <v>0.526816</v>
      </c>
      <c r="G35" s="8">
        <v>3.2</v>
      </c>
      <c r="H35" s="22">
        <f t="shared" si="5"/>
        <v>1.6858111999999998</v>
      </c>
    </row>
    <row r="36" spans="1:8" s="14" customFormat="1" ht="45" customHeight="1">
      <c r="A36" s="3" t="s">
        <v>13</v>
      </c>
      <c r="B36" s="3" t="s">
        <v>133</v>
      </c>
      <c r="C36" s="5" t="s">
        <v>135</v>
      </c>
      <c r="D36" s="3" t="s">
        <v>21</v>
      </c>
      <c r="E36" s="12"/>
      <c r="F36" s="17">
        <v>1</v>
      </c>
      <c r="G36" s="12"/>
      <c r="H36" s="34">
        <f>H37++H38++H39++H40</f>
        <v>20.748</v>
      </c>
    </row>
    <row r="37" spans="1:8" ht="15">
      <c r="A37" s="10">
        <f>A36+0.1</f>
        <v>4.1</v>
      </c>
      <c r="B37" s="4"/>
      <c r="C37" s="16" t="s">
        <v>104</v>
      </c>
      <c r="D37" s="4" t="s">
        <v>63</v>
      </c>
      <c r="E37" s="8">
        <v>1.54</v>
      </c>
      <c r="F37" s="10">
        <f>E37*F36</f>
        <v>1.54</v>
      </c>
      <c r="G37" s="8">
        <v>4.6</v>
      </c>
      <c r="H37" s="22">
        <f>F37*G37</f>
        <v>7.084</v>
      </c>
    </row>
    <row r="38" spans="1:8" ht="15">
      <c r="A38" s="10">
        <f>A37+0.1</f>
        <v>4.199999999999999</v>
      </c>
      <c r="B38" s="4"/>
      <c r="C38" s="16" t="s">
        <v>55</v>
      </c>
      <c r="D38" s="4" t="s">
        <v>49</v>
      </c>
      <c r="E38" s="8">
        <v>0.03</v>
      </c>
      <c r="F38" s="9">
        <f>E38*F36</f>
        <v>0.03</v>
      </c>
      <c r="G38" s="8">
        <v>3.2</v>
      </c>
      <c r="H38" s="37">
        <f>F38*G38</f>
        <v>0.096</v>
      </c>
    </row>
    <row r="39" spans="1:8" ht="15">
      <c r="A39" s="10">
        <f>A38+0.1</f>
        <v>4.299999999999999</v>
      </c>
      <c r="B39" s="4"/>
      <c r="C39" s="16" t="s">
        <v>134</v>
      </c>
      <c r="D39" s="4" t="s">
        <v>62</v>
      </c>
      <c r="E39" s="9">
        <v>1</v>
      </c>
      <c r="F39" s="10">
        <f>E39*F36</f>
        <v>1</v>
      </c>
      <c r="G39" s="8">
        <v>12</v>
      </c>
      <c r="H39" s="22">
        <f>F39*G39</f>
        <v>12</v>
      </c>
    </row>
    <row r="40" spans="1:8" ht="15">
      <c r="A40" s="10">
        <f>A39+0.1</f>
        <v>4.399999999999999</v>
      </c>
      <c r="B40" s="4"/>
      <c r="C40" s="16" t="s">
        <v>41</v>
      </c>
      <c r="D40" s="4" t="s">
        <v>0</v>
      </c>
      <c r="E40" s="8">
        <v>0.49</v>
      </c>
      <c r="F40" s="10">
        <f>E40*F39</f>
        <v>0.49</v>
      </c>
      <c r="G40" s="8">
        <v>3.2</v>
      </c>
      <c r="H40" s="22">
        <f>F40*G40</f>
        <v>1.568</v>
      </c>
    </row>
    <row r="41" spans="1:8" s="14" customFormat="1" ht="45" customHeight="1">
      <c r="A41" s="3" t="s">
        <v>14</v>
      </c>
      <c r="B41" s="3" t="s">
        <v>133</v>
      </c>
      <c r="C41" s="5" t="s">
        <v>136</v>
      </c>
      <c r="D41" s="3" t="s">
        <v>21</v>
      </c>
      <c r="E41" s="12"/>
      <c r="F41" s="17">
        <v>1</v>
      </c>
      <c r="G41" s="12"/>
      <c r="H41" s="34">
        <f>H42+H43+H44++H45</f>
        <v>38.748</v>
      </c>
    </row>
    <row r="42" spans="1:8" ht="15">
      <c r="A42" s="10">
        <f>A41+0.1</f>
        <v>5.1</v>
      </c>
      <c r="B42" s="4"/>
      <c r="C42" s="16" t="s">
        <v>104</v>
      </c>
      <c r="D42" s="4" t="s">
        <v>63</v>
      </c>
      <c r="E42" s="8">
        <v>1.54</v>
      </c>
      <c r="F42" s="10">
        <f>E42*F41</f>
        <v>1.54</v>
      </c>
      <c r="G42" s="8">
        <v>4.6</v>
      </c>
      <c r="H42" s="22">
        <f>F42*G42</f>
        <v>7.084</v>
      </c>
    </row>
    <row r="43" spans="1:8" ht="15">
      <c r="A43" s="10">
        <f>A42+0.1</f>
        <v>5.199999999999999</v>
      </c>
      <c r="B43" s="4"/>
      <c r="C43" s="16" t="s">
        <v>55</v>
      </c>
      <c r="D43" s="4" t="s">
        <v>49</v>
      </c>
      <c r="E43" s="8">
        <v>0.03</v>
      </c>
      <c r="F43" s="9">
        <f>E43*F41</f>
        <v>0.03</v>
      </c>
      <c r="G43" s="8">
        <v>3.2</v>
      </c>
      <c r="H43" s="37">
        <f>F43*G43</f>
        <v>0.096</v>
      </c>
    </row>
    <row r="44" spans="1:8" ht="15">
      <c r="A44" s="10">
        <f>A43+0.1</f>
        <v>5.299999999999999</v>
      </c>
      <c r="B44" s="4"/>
      <c r="C44" s="16" t="s">
        <v>136</v>
      </c>
      <c r="D44" s="4" t="s">
        <v>62</v>
      </c>
      <c r="E44" s="9">
        <v>1</v>
      </c>
      <c r="F44" s="10">
        <f>E44*F41</f>
        <v>1</v>
      </c>
      <c r="G44" s="8">
        <v>30</v>
      </c>
      <c r="H44" s="22">
        <f>F44*G44</f>
        <v>30</v>
      </c>
    </row>
    <row r="45" spans="1:8" ht="15">
      <c r="A45" s="10">
        <f>A44+0.1</f>
        <v>5.399999999999999</v>
      </c>
      <c r="B45" s="4"/>
      <c r="C45" s="16" t="s">
        <v>41</v>
      </c>
      <c r="D45" s="4" t="s">
        <v>0</v>
      </c>
      <c r="E45" s="8">
        <v>0.49</v>
      </c>
      <c r="F45" s="10">
        <f>E45*F44</f>
        <v>0.49</v>
      </c>
      <c r="G45" s="8">
        <v>3.2</v>
      </c>
      <c r="H45" s="22">
        <f>F45*G45</f>
        <v>1.568</v>
      </c>
    </row>
    <row r="46" spans="1:8" s="14" customFormat="1" ht="42" customHeight="1">
      <c r="A46" s="3" t="s">
        <v>15</v>
      </c>
      <c r="B46" s="3" t="s">
        <v>133</v>
      </c>
      <c r="C46" s="5" t="s">
        <v>111</v>
      </c>
      <c r="D46" s="3" t="s">
        <v>21</v>
      </c>
      <c r="E46" s="12"/>
      <c r="F46" s="17">
        <v>1</v>
      </c>
      <c r="G46" s="12"/>
      <c r="H46" s="34">
        <f>H47+H48++H49++H50</f>
        <v>20.748</v>
      </c>
    </row>
    <row r="47" spans="1:8" ht="15">
      <c r="A47" s="10">
        <f>A46+0.1</f>
        <v>6.1</v>
      </c>
      <c r="B47" s="4"/>
      <c r="C47" s="16" t="s">
        <v>104</v>
      </c>
      <c r="D47" s="4" t="s">
        <v>63</v>
      </c>
      <c r="E47" s="8">
        <v>1.54</v>
      </c>
      <c r="F47" s="10">
        <f>E47*F46</f>
        <v>1.54</v>
      </c>
      <c r="G47" s="8">
        <v>4.6</v>
      </c>
      <c r="H47" s="22">
        <f>F47*G47</f>
        <v>7.084</v>
      </c>
    </row>
    <row r="48" spans="1:8" ht="15">
      <c r="A48" s="10">
        <f>A47+0.1</f>
        <v>6.199999999999999</v>
      </c>
      <c r="B48" s="4"/>
      <c r="C48" s="16" t="s">
        <v>55</v>
      </c>
      <c r="D48" s="4" t="s">
        <v>49</v>
      </c>
      <c r="E48" s="8">
        <v>0.03</v>
      </c>
      <c r="F48" s="9">
        <f>E48*F46</f>
        <v>0.03</v>
      </c>
      <c r="G48" s="8">
        <v>3.2</v>
      </c>
      <c r="H48" s="37">
        <f>F48*G48</f>
        <v>0.096</v>
      </c>
    </row>
    <row r="49" spans="1:8" ht="15">
      <c r="A49" s="10">
        <f>A48+0.1</f>
        <v>6.299999999999999</v>
      </c>
      <c r="B49" s="4"/>
      <c r="C49" s="16" t="s">
        <v>111</v>
      </c>
      <c r="D49" s="4" t="s">
        <v>62</v>
      </c>
      <c r="E49" s="9">
        <v>1</v>
      </c>
      <c r="F49" s="10">
        <f>E49*F46</f>
        <v>1</v>
      </c>
      <c r="G49" s="8">
        <v>12</v>
      </c>
      <c r="H49" s="22">
        <f>F49*G49</f>
        <v>12</v>
      </c>
    </row>
    <row r="50" spans="1:8" ht="15">
      <c r="A50" s="10">
        <f>A49+0.1</f>
        <v>6.399999999999999</v>
      </c>
      <c r="B50" s="4"/>
      <c r="C50" s="16" t="s">
        <v>41</v>
      </c>
      <c r="D50" s="4" t="s">
        <v>0</v>
      </c>
      <c r="E50" s="8">
        <v>0.49</v>
      </c>
      <c r="F50" s="10">
        <f>E50*F49</f>
        <v>0.49</v>
      </c>
      <c r="G50" s="8">
        <v>3.2</v>
      </c>
      <c r="H50" s="22">
        <f>F50*G50</f>
        <v>1.568</v>
      </c>
    </row>
    <row r="51" spans="1:9" s="14" customFormat="1" ht="40.5">
      <c r="A51" s="3" t="s">
        <v>3</v>
      </c>
      <c r="B51" s="3" t="s">
        <v>79</v>
      </c>
      <c r="C51" s="5" t="s">
        <v>80</v>
      </c>
      <c r="D51" s="3" t="s">
        <v>62</v>
      </c>
      <c r="E51" s="12"/>
      <c r="F51" s="17">
        <v>86</v>
      </c>
      <c r="G51" s="12"/>
      <c r="H51" s="34">
        <f>H52+H53</f>
        <v>35.514559999999996</v>
      </c>
      <c r="I51" s="33"/>
    </row>
    <row r="52" spans="1:8" ht="18" customHeight="1">
      <c r="A52" s="10">
        <f>A51+0.1</f>
        <v>7.1</v>
      </c>
      <c r="B52" s="4"/>
      <c r="C52" s="16" t="s">
        <v>103</v>
      </c>
      <c r="D52" s="4" t="s">
        <v>63</v>
      </c>
      <c r="E52" s="8">
        <v>0.06</v>
      </c>
      <c r="F52" s="10">
        <f>E52*F51</f>
        <v>5.16</v>
      </c>
      <c r="G52" s="8">
        <v>4.6</v>
      </c>
      <c r="H52" s="22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41</v>
      </c>
      <c r="D53" s="4" t="s">
        <v>0</v>
      </c>
      <c r="E53" s="8">
        <v>0.0428</v>
      </c>
      <c r="F53" s="10">
        <f>E53*F51</f>
        <v>3.6807999999999996</v>
      </c>
      <c r="G53" s="8">
        <v>3.2</v>
      </c>
      <c r="H53" s="22">
        <f>F53*G53</f>
        <v>11.778559999999999</v>
      </c>
    </row>
    <row r="54" spans="1:8" s="14" customFormat="1" ht="51.75" customHeight="1">
      <c r="A54" s="3" t="s">
        <v>4</v>
      </c>
      <c r="B54" s="3" t="s">
        <v>109</v>
      </c>
      <c r="C54" s="5" t="s">
        <v>139</v>
      </c>
      <c r="D54" s="3" t="s">
        <v>85</v>
      </c>
      <c r="E54" s="12"/>
      <c r="F54" s="17">
        <v>1</v>
      </c>
      <c r="G54" s="12"/>
      <c r="H54" s="34">
        <f>H55+H56++H57++H58++H59</f>
        <v>566.3100000000001</v>
      </c>
    </row>
    <row r="55" spans="1:8" ht="13.5">
      <c r="A55" s="10">
        <f>A54+0.1</f>
        <v>8.1</v>
      </c>
      <c r="B55" s="4"/>
      <c r="C55" s="32" t="s">
        <v>110</v>
      </c>
      <c r="D55" s="4" t="s">
        <v>63</v>
      </c>
      <c r="E55" s="8">
        <v>19.09</v>
      </c>
      <c r="F55" s="10">
        <f>E55*F54</f>
        <v>19.09</v>
      </c>
      <c r="G55" s="8">
        <v>4.6</v>
      </c>
      <c r="H55" s="22">
        <f>F55*G55</f>
        <v>87.814</v>
      </c>
    </row>
    <row r="56" spans="1:8" ht="15" customHeight="1">
      <c r="A56" s="10">
        <f>A55+0.1</f>
        <v>8.2</v>
      </c>
      <c r="B56" s="4"/>
      <c r="C56" s="32" t="s">
        <v>98</v>
      </c>
      <c r="D56" s="4" t="s">
        <v>0</v>
      </c>
      <c r="E56" s="8">
        <v>0.45</v>
      </c>
      <c r="F56" s="10">
        <f>E56*F54</f>
        <v>0.45</v>
      </c>
      <c r="G56" s="8">
        <v>3.2</v>
      </c>
      <c r="H56" s="22">
        <f>F56*G56</f>
        <v>1.4400000000000002</v>
      </c>
    </row>
    <row r="57" spans="1:8" ht="13.5">
      <c r="A57" s="10">
        <f>A56+0.1</f>
        <v>8.299999999999999</v>
      </c>
      <c r="B57" s="4"/>
      <c r="C57" s="23" t="s">
        <v>137</v>
      </c>
      <c r="D57" s="4" t="s">
        <v>51</v>
      </c>
      <c r="E57" s="10">
        <v>1</v>
      </c>
      <c r="F57" s="10">
        <f>E57*F54</f>
        <v>1</v>
      </c>
      <c r="G57" s="8">
        <v>430</v>
      </c>
      <c r="H57" s="22">
        <f>F57*G57</f>
        <v>430</v>
      </c>
    </row>
    <row r="58" spans="1:8" ht="13.5">
      <c r="A58" s="10">
        <f>A57+0.1</f>
        <v>8.399999999999999</v>
      </c>
      <c r="B58" s="4"/>
      <c r="C58" s="23" t="s">
        <v>138</v>
      </c>
      <c r="D58" s="4" t="s">
        <v>21</v>
      </c>
      <c r="E58" s="10"/>
      <c r="F58" s="10">
        <v>1</v>
      </c>
      <c r="G58" s="8">
        <v>42</v>
      </c>
      <c r="H58" s="22">
        <f>F58*G58</f>
        <v>42</v>
      </c>
    </row>
    <row r="59" spans="1:8" ht="15.75" customHeight="1">
      <c r="A59" s="10">
        <f>A58+0.1</f>
        <v>8.499999999999998</v>
      </c>
      <c r="B59" s="4"/>
      <c r="C59" s="32" t="s">
        <v>41</v>
      </c>
      <c r="D59" s="4" t="s">
        <v>0</v>
      </c>
      <c r="E59" s="9">
        <v>1.58</v>
      </c>
      <c r="F59" s="10">
        <f>E59*F54</f>
        <v>1.58</v>
      </c>
      <c r="G59" s="8">
        <v>3.2</v>
      </c>
      <c r="H59" s="22">
        <f>F59*G59</f>
        <v>5.056000000000001</v>
      </c>
    </row>
    <row r="60" spans="1:8" s="14" customFormat="1" ht="52.5" customHeight="1">
      <c r="A60" s="3" t="s">
        <v>5</v>
      </c>
      <c r="B60" s="3" t="s">
        <v>37</v>
      </c>
      <c r="C60" s="5" t="s">
        <v>88</v>
      </c>
      <c r="D60" s="3" t="s">
        <v>21</v>
      </c>
      <c r="E60" s="17"/>
      <c r="F60" s="17">
        <v>10</v>
      </c>
      <c r="G60" s="17"/>
      <c r="H60" s="34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52</v>
      </c>
      <c r="D61" s="4" t="s">
        <v>39</v>
      </c>
      <c r="E61" s="9">
        <v>0.76</v>
      </c>
      <c r="F61" s="10">
        <f>E61*F60</f>
        <v>7.6</v>
      </c>
      <c r="G61" s="8">
        <v>4.6</v>
      </c>
      <c r="H61" s="22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53</v>
      </c>
      <c r="D62" s="4" t="s">
        <v>0</v>
      </c>
      <c r="E62" s="9">
        <v>0.46</v>
      </c>
      <c r="F62" s="10">
        <f>E62*F60</f>
        <v>4.6000000000000005</v>
      </c>
      <c r="G62" s="10">
        <v>3.2</v>
      </c>
      <c r="H62" s="22">
        <f>F62*G62</f>
        <v>14.720000000000002</v>
      </c>
    </row>
    <row r="63" spans="1:8" ht="16.5" customHeight="1">
      <c r="A63" s="4"/>
      <c r="B63" s="4"/>
      <c r="C63" s="29" t="s">
        <v>81</v>
      </c>
      <c r="D63" s="4"/>
      <c r="E63" s="8"/>
      <c r="F63" s="10"/>
      <c r="G63" s="8"/>
      <c r="H63" s="22"/>
    </row>
    <row r="64" spans="1:8" s="14" customFormat="1" ht="45" customHeight="1">
      <c r="A64" s="3" t="s">
        <v>6</v>
      </c>
      <c r="B64" s="3" t="s">
        <v>82</v>
      </c>
      <c r="C64" s="5" t="s">
        <v>83</v>
      </c>
      <c r="D64" s="3" t="s">
        <v>62</v>
      </c>
      <c r="E64" s="12"/>
      <c r="F64" s="17">
        <v>22</v>
      </c>
      <c r="G64" s="12"/>
      <c r="H64" s="34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93</v>
      </c>
      <c r="D65" s="4" t="s">
        <v>63</v>
      </c>
      <c r="E65" s="8">
        <v>0.67</v>
      </c>
      <c r="F65" s="10">
        <f>E65*F64</f>
        <v>14.74</v>
      </c>
      <c r="G65" s="8">
        <v>4.6</v>
      </c>
      <c r="H65" s="22">
        <f>F65*G65</f>
        <v>67.804</v>
      </c>
    </row>
    <row r="66" spans="1:8" ht="15">
      <c r="A66" s="10">
        <f>A65+0.1</f>
        <v>10.2</v>
      </c>
      <c r="B66" s="4"/>
      <c r="C66" s="16" t="s">
        <v>94</v>
      </c>
      <c r="D66" s="4" t="s">
        <v>0</v>
      </c>
      <c r="E66" s="8">
        <v>0.001</v>
      </c>
      <c r="F66" s="10">
        <f>E66*F64</f>
        <v>0.022</v>
      </c>
      <c r="G66" s="8">
        <v>3.2</v>
      </c>
      <c r="H66" s="22">
        <f>F66*G66</f>
        <v>0.0704</v>
      </c>
    </row>
    <row r="67" spans="1:8" ht="15">
      <c r="A67" s="10">
        <f>A66+0.1</f>
        <v>10.299999999999999</v>
      </c>
      <c r="B67" s="4"/>
      <c r="C67" s="16" t="s">
        <v>105</v>
      </c>
      <c r="D67" s="4" t="s">
        <v>50</v>
      </c>
      <c r="E67" s="10">
        <v>1</v>
      </c>
      <c r="F67" s="10">
        <f>E67*F64</f>
        <v>22</v>
      </c>
      <c r="G67" s="8">
        <v>5.1</v>
      </c>
      <c r="H67" s="22">
        <f>F67*G67</f>
        <v>112.19999999999999</v>
      </c>
    </row>
    <row r="68" spans="1:8" ht="15">
      <c r="A68" s="10">
        <f>A67+0.1</f>
        <v>10.399999999999999</v>
      </c>
      <c r="B68" s="4"/>
      <c r="C68" s="16" t="s">
        <v>84</v>
      </c>
      <c r="D68" s="4" t="s">
        <v>64</v>
      </c>
      <c r="E68" s="8"/>
      <c r="F68" s="10">
        <v>14</v>
      </c>
      <c r="G68" s="8">
        <v>5</v>
      </c>
      <c r="H68" s="22">
        <f>F68*G68</f>
        <v>70</v>
      </c>
    </row>
    <row r="69" spans="1:8" ht="15">
      <c r="A69" s="10">
        <f>A68+0.1</f>
        <v>10.499999999999998</v>
      </c>
      <c r="B69" s="3"/>
      <c r="C69" s="16" t="s">
        <v>41</v>
      </c>
      <c r="D69" s="4" t="s">
        <v>0</v>
      </c>
      <c r="E69" s="8">
        <v>0.208</v>
      </c>
      <c r="F69" s="10">
        <f>E69*F64</f>
        <v>4.576</v>
      </c>
      <c r="G69" s="8">
        <v>3.2</v>
      </c>
      <c r="H69" s="22">
        <f>F69*G69</f>
        <v>14.6432</v>
      </c>
    </row>
    <row r="70" spans="1:8" s="14" customFormat="1" ht="45" customHeight="1">
      <c r="A70" s="3" t="s">
        <v>56</v>
      </c>
      <c r="B70" s="3" t="s">
        <v>65</v>
      </c>
      <c r="C70" s="5" t="s">
        <v>66</v>
      </c>
      <c r="D70" s="3" t="s">
        <v>62</v>
      </c>
      <c r="E70" s="12"/>
      <c r="F70" s="17">
        <v>20</v>
      </c>
      <c r="G70" s="12"/>
      <c r="H70" s="34">
        <f>H71+H72++H73+H74+H75</f>
        <v>224.448</v>
      </c>
    </row>
    <row r="71" spans="1:8" ht="15">
      <c r="A71" s="10">
        <f>A70+0.1</f>
        <v>11.1</v>
      </c>
      <c r="B71" s="4"/>
      <c r="C71" s="16" t="s">
        <v>67</v>
      </c>
      <c r="D71" s="4" t="s">
        <v>63</v>
      </c>
      <c r="E71" s="8">
        <v>0.7</v>
      </c>
      <c r="F71" s="10">
        <f>E71*F70</f>
        <v>14</v>
      </c>
      <c r="G71" s="8">
        <v>4.6</v>
      </c>
      <c r="H71" s="22">
        <f>F71*G71</f>
        <v>64.39999999999999</v>
      </c>
    </row>
    <row r="72" spans="1:8" ht="15">
      <c r="A72" s="10">
        <f>A71+0.1</f>
        <v>11.2</v>
      </c>
      <c r="B72" s="4"/>
      <c r="C72" s="16" t="s">
        <v>68</v>
      </c>
      <c r="D72" s="4" t="s">
        <v>0</v>
      </c>
      <c r="E72" s="8">
        <v>0.001</v>
      </c>
      <c r="F72" s="10">
        <f>E72*F70</f>
        <v>0.02</v>
      </c>
      <c r="G72" s="8">
        <v>3.2</v>
      </c>
      <c r="H72" s="22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69</v>
      </c>
      <c r="D73" s="4" t="s">
        <v>50</v>
      </c>
      <c r="E73" s="10">
        <v>1</v>
      </c>
      <c r="F73" s="10">
        <f>E73*F70</f>
        <v>20</v>
      </c>
      <c r="G73" s="8">
        <v>4</v>
      </c>
      <c r="H73" s="22">
        <f>F73*G73</f>
        <v>80</v>
      </c>
    </row>
    <row r="74" spans="1:8" ht="15">
      <c r="A74" s="10">
        <f>A73+0.1</f>
        <v>11.399999999999999</v>
      </c>
      <c r="B74" s="4"/>
      <c r="C74" s="16" t="s">
        <v>70</v>
      </c>
      <c r="D74" s="4" t="s">
        <v>64</v>
      </c>
      <c r="E74" s="8"/>
      <c r="F74" s="10">
        <v>20</v>
      </c>
      <c r="G74" s="8">
        <v>3.5</v>
      </c>
      <c r="H74" s="22">
        <f>F74*G74</f>
        <v>70</v>
      </c>
    </row>
    <row r="75" spans="1:8" ht="15">
      <c r="A75" s="10">
        <f>A74+0.1</f>
        <v>11.499999999999998</v>
      </c>
      <c r="B75" s="4"/>
      <c r="C75" s="16" t="s">
        <v>41</v>
      </c>
      <c r="D75" s="4" t="s">
        <v>0</v>
      </c>
      <c r="E75" s="8">
        <v>0.156</v>
      </c>
      <c r="F75" s="10">
        <f>E75*F70</f>
        <v>3.12</v>
      </c>
      <c r="G75" s="8">
        <v>3.2</v>
      </c>
      <c r="H75" s="22">
        <f>F75*G75</f>
        <v>9.984000000000002</v>
      </c>
    </row>
    <row r="76" spans="1:8" s="14" customFormat="1" ht="48" customHeight="1">
      <c r="A76" s="3" t="s">
        <v>23</v>
      </c>
      <c r="B76" s="3" t="s">
        <v>114</v>
      </c>
      <c r="C76" s="5" t="s">
        <v>140</v>
      </c>
      <c r="D76" s="3" t="s">
        <v>85</v>
      </c>
      <c r="E76" s="12"/>
      <c r="F76" s="17">
        <v>4</v>
      </c>
      <c r="G76" s="12"/>
      <c r="H76" s="34">
        <f>H77++H78++H79++H80</f>
        <v>537.2479999999999</v>
      </c>
    </row>
    <row r="77" spans="1:8" ht="15">
      <c r="A77" s="10">
        <f>A76+0.1</f>
        <v>12.1</v>
      </c>
      <c r="B77" s="4"/>
      <c r="C77" s="16" t="s">
        <v>112</v>
      </c>
      <c r="D77" s="4" t="s">
        <v>63</v>
      </c>
      <c r="E77" s="8">
        <v>4.2</v>
      </c>
      <c r="F77" s="10">
        <f>E77*F76</f>
        <v>16.8</v>
      </c>
      <c r="G77" s="8">
        <v>4.6</v>
      </c>
      <c r="H77" s="22">
        <f>F77*G77</f>
        <v>77.28</v>
      </c>
    </row>
    <row r="78" spans="1:8" ht="15">
      <c r="A78" s="10">
        <f>A77+0.1</f>
        <v>12.2</v>
      </c>
      <c r="B78" s="4"/>
      <c r="C78" s="16" t="s">
        <v>113</v>
      </c>
      <c r="D78" s="4" t="s">
        <v>0</v>
      </c>
      <c r="E78" s="8">
        <v>0.32</v>
      </c>
      <c r="F78" s="10">
        <f>E78*F76</f>
        <v>1.28</v>
      </c>
      <c r="G78" s="8">
        <v>3.2</v>
      </c>
      <c r="H78" s="22">
        <f>F78*G78</f>
        <v>4.096</v>
      </c>
    </row>
    <row r="79" spans="1:8" ht="15">
      <c r="A79" s="10">
        <f>A78+0.1</f>
        <v>12.299999999999999</v>
      </c>
      <c r="B79" s="4"/>
      <c r="C79" s="16" t="s">
        <v>141</v>
      </c>
      <c r="D79" s="4" t="s">
        <v>51</v>
      </c>
      <c r="E79" s="8">
        <v>1</v>
      </c>
      <c r="F79" s="10">
        <f>E79*F76</f>
        <v>4</v>
      </c>
      <c r="G79" s="10">
        <v>110</v>
      </c>
      <c r="H79" s="22">
        <f>F79*G79</f>
        <v>440</v>
      </c>
    </row>
    <row r="80" spans="1:8" ht="15">
      <c r="A80" s="10">
        <f>A79+0.1</f>
        <v>12.399999999999999</v>
      </c>
      <c r="B80" s="4"/>
      <c r="C80" s="16" t="s">
        <v>41</v>
      </c>
      <c r="D80" s="4" t="s">
        <v>0</v>
      </c>
      <c r="E80" s="8">
        <v>1.24</v>
      </c>
      <c r="F80" s="10">
        <f>E80*F76</f>
        <v>4.96</v>
      </c>
      <c r="G80" s="8">
        <v>3.2</v>
      </c>
      <c r="H80" s="22">
        <f>F80*G80</f>
        <v>15.872</v>
      </c>
    </row>
    <row r="81" spans="1:8" s="14" customFormat="1" ht="52.5" customHeight="1">
      <c r="A81" s="3" t="s">
        <v>24</v>
      </c>
      <c r="B81" s="3" t="s">
        <v>115</v>
      </c>
      <c r="C81" s="5" t="s">
        <v>142</v>
      </c>
      <c r="D81" s="3" t="s">
        <v>85</v>
      </c>
      <c r="E81" s="12"/>
      <c r="F81" s="17">
        <v>4</v>
      </c>
      <c r="G81" s="12"/>
      <c r="H81" s="34">
        <f>H82+H83+H84+H85++H86++H87</f>
        <v>762.24</v>
      </c>
    </row>
    <row r="82" spans="1:8" ht="15">
      <c r="A82" s="10">
        <f aca="true" t="shared" si="6" ref="A82:A87">A81+0.1</f>
        <v>13.1</v>
      </c>
      <c r="B82" s="4"/>
      <c r="C82" s="16" t="s">
        <v>116</v>
      </c>
      <c r="D82" s="4" t="s">
        <v>63</v>
      </c>
      <c r="E82" s="8">
        <v>7.88</v>
      </c>
      <c r="F82" s="10">
        <f>E82*F81</f>
        <v>31.52</v>
      </c>
      <c r="G82" s="8">
        <v>4.6</v>
      </c>
      <c r="H82" s="22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117</v>
      </c>
      <c r="D83" s="4" t="s">
        <v>0</v>
      </c>
      <c r="E83" s="8">
        <v>0.04</v>
      </c>
      <c r="F83" s="10">
        <f>E83*F81</f>
        <v>0.16</v>
      </c>
      <c r="G83" s="8">
        <v>3.2</v>
      </c>
      <c r="H83" s="22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143</v>
      </c>
      <c r="D84" s="4" t="s">
        <v>51</v>
      </c>
      <c r="E84" s="8">
        <v>1</v>
      </c>
      <c r="F84" s="10">
        <f>E84*F81</f>
        <v>4</v>
      </c>
      <c r="G84" s="8">
        <v>110</v>
      </c>
      <c r="H84" s="22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97</v>
      </c>
      <c r="D85" s="4" t="s">
        <v>21</v>
      </c>
      <c r="E85" s="8">
        <v>1</v>
      </c>
      <c r="F85" s="10">
        <f>E85*F81</f>
        <v>4</v>
      </c>
      <c r="G85" s="8">
        <v>25</v>
      </c>
      <c r="H85" s="22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86</v>
      </c>
      <c r="D86" s="4" t="s">
        <v>21</v>
      </c>
      <c r="E86" s="8">
        <v>2</v>
      </c>
      <c r="F86" s="10">
        <f>E86*F81</f>
        <v>8</v>
      </c>
      <c r="G86" s="8">
        <v>9</v>
      </c>
      <c r="H86" s="22">
        <f t="shared" si="7"/>
        <v>72</v>
      </c>
    </row>
    <row r="87" spans="1:8" ht="15">
      <c r="A87" s="10">
        <f t="shared" si="6"/>
        <v>13.599999999999998</v>
      </c>
      <c r="B87" s="4"/>
      <c r="C87" s="16" t="s">
        <v>41</v>
      </c>
      <c r="D87" s="4" t="s">
        <v>0</v>
      </c>
      <c r="E87" s="8">
        <v>0.37</v>
      </c>
      <c r="F87" s="10">
        <f>E87*F81</f>
        <v>1.48</v>
      </c>
      <c r="G87" s="8">
        <v>3.2</v>
      </c>
      <c r="H87" s="22">
        <f t="shared" si="7"/>
        <v>4.736</v>
      </c>
    </row>
    <row r="88" spans="1:8" s="14" customFormat="1" ht="45" customHeight="1">
      <c r="A88" s="3" t="s">
        <v>25</v>
      </c>
      <c r="B88" s="3" t="s">
        <v>114</v>
      </c>
      <c r="C88" s="5" t="s">
        <v>144</v>
      </c>
      <c r="D88" s="3" t="s">
        <v>85</v>
      </c>
      <c r="E88" s="12"/>
      <c r="F88" s="17">
        <v>1</v>
      </c>
      <c r="G88" s="12"/>
      <c r="H88" s="34">
        <f>H89++H90++H91++H92</f>
        <v>154.31199999999998</v>
      </c>
    </row>
    <row r="89" spans="1:8" ht="15">
      <c r="A89" s="10">
        <f>A88+0.1</f>
        <v>14.1</v>
      </c>
      <c r="B89" s="4"/>
      <c r="C89" s="16" t="s">
        <v>112</v>
      </c>
      <c r="D89" s="4" t="s">
        <v>63</v>
      </c>
      <c r="E89" s="8">
        <v>4.2</v>
      </c>
      <c r="F89" s="10">
        <f>E89*F88</f>
        <v>4.2</v>
      </c>
      <c r="G89" s="8">
        <v>4.6</v>
      </c>
      <c r="H89" s="22">
        <f>F89*G89</f>
        <v>19.32</v>
      </c>
    </row>
    <row r="90" spans="1:8" ht="15">
      <c r="A90" s="10">
        <f>A89+0.1</f>
        <v>14.2</v>
      </c>
      <c r="B90" s="4"/>
      <c r="C90" s="16" t="s">
        <v>113</v>
      </c>
      <c r="D90" s="4" t="s">
        <v>0</v>
      </c>
      <c r="E90" s="8">
        <v>0.32</v>
      </c>
      <c r="F90" s="10">
        <f>E90*F88</f>
        <v>0.32</v>
      </c>
      <c r="G90" s="8">
        <v>3.2</v>
      </c>
      <c r="H90" s="22">
        <f>F90*G90</f>
        <v>1.024</v>
      </c>
    </row>
    <row r="91" spans="1:8" ht="15">
      <c r="A91" s="10">
        <f>A90+0.1</f>
        <v>14.299999999999999</v>
      </c>
      <c r="B91" s="4"/>
      <c r="C91" s="16" t="s">
        <v>127</v>
      </c>
      <c r="D91" s="4" t="s">
        <v>51</v>
      </c>
      <c r="E91" s="8">
        <v>1</v>
      </c>
      <c r="F91" s="10">
        <f>E91*F88</f>
        <v>1</v>
      </c>
      <c r="G91" s="10">
        <v>130</v>
      </c>
      <c r="H91" s="22">
        <f>F91*G91</f>
        <v>130</v>
      </c>
    </row>
    <row r="92" spans="1:8" ht="15">
      <c r="A92" s="10">
        <f>A91+0.1</f>
        <v>14.399999999999999</v>
      </c>
      <c r="B92" s="4"/>
      <c r="C92" s="16" t="s">
        <v>41</v>
      </c>
      <c r="D92" s="4" t="s">
        <v>0</v>
      </c>
      <c r="E92" s="8">
        <v>1.24</v>
      </c>
      <c r="F92" s="10">
        <f>E92*F88</f>
        <v>1.24</v>
      </c>
      <c r="G92" s="8">
        <v>3.2</v>
      </c>
      <c r="H92" s="22">
        <f>F92*G92</f>
        <v>3.968</v>
      </c>
    </row>
    <row r="93" spans="1:8" s="14" customFormat="1" ht="45.75" customHeight="1">
      <c r="A93" s="3" t="s">
        <v>57</v>
      </c>
      <c r="B93" s="3" t="s">
        <v>115</v>
      </c>
      <c r="C93" s="5" t="s">
        <v>145</v>
      </c>
      <c r="D93" s="3" t="s">
        <v>85</v>
      </c>
      <c r="E93" s="12"/>
      <c r="F93" s="17">
        <v>2</v>
      </c>
      <c r="G93" s="12"/>
      <c r="H93" s="34">
        <f>H94+H95+H96+H97++H98++H99</f>
        <v>401.12</v>
      </c>
    </row>
    <row r="94" spans="1:8" ht="15">
      <c r="A94" s="10">
        <f aca="true" t="shared" si="8" ref="A94:A99">A93+0.1</f>
        <v>15.1</v>
      </c>
      <c r="B94" s="4"/>
      <c r="C94" s="16" t="s">
        <v>116</v>
      </c>
      <c r="D94" s="4" t="s">
        <v>63</v>
      </c>
      <c r="E94" s="8">
        <v>7.88</v>
      </c>
      <c r="F94" s="10">
        <f>E94*F93</f>
        <v>15.76</v>
      </c>
      <c r="G94" s="8">
        <v>4.6</v>
      </c>
      <c r="H94" s="22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117</v>
      </c>
      <c r="D95" s="4" t="s">
        <v>0</v>
      </c>
      <c r="E95" s="8">
        <v>0.04</v>
      </c>
      <c r="F95" s="10">
        <f>E95*F93</f>
        <v>0.08</v>
      </c>
      <c r="G95" s="8">
        <v>3.2</v>
      </c>
      <c r="H95" s="22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147</v>
      </c>
      <c r="D96" s="4" t="s">
        <v>51</v>
      </c>
      <c r="E96" s="8">
        <v>1</v>
      </c>
      <c r="F96" s="10">
        <f>E96*F93</f>
        <v>2</v>
      </c>
      <c r="G96" s="8">
        <v>120</v>
      </c>
      <c r="H96" s="22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97</v>
      </c>
      <c r="D97" s="4" t="s">
        <v>21</v>
      </c>
      <c r="E97" s="8">
        <v>1</v>
      </c>
      <c r="F97" s="10">
        <f>E97*F93</f>
        <v>2</v>
      </c>
      <c r="G97" s="8">
        <v>25</v>
      </c>
      <c r="H97" s="22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86</v>
      </c>
      <c r="D98" s="4" t="s">
        <v>21</v>
      </c>
      <c r="E98" s="8">
        <v>2</v>
      </c>
      <c r="F98" s="10">
        <f>E98*F93</f>
        <v>4</v>
      </c>
      <c r="G98" s="8">
        <v>9</v>
      </c>
      <c r="H98" s="22">
        <f t="shared" si="9"/>
        <v>36</v>
      </c>
    </row>
    <row r="99" spans="1:8" ht="15">
      <c r="A99" s="10">
        <f t="shared" si="8"/>
        <v>15.599999999999998</v>
      </c>
      <c r="B99" s="4"/>
      <c r="C99" s="16" t="s">
        <v>41</v>
      </c>
      <c r="D99" s="4" t="s">
        <v>0</v>
      </c>
      <c r="E99" s="8">
        <v>0.37</v>
      </c>
      <c r="F99" s="10">
        <f>E99*F93</f>
        <v>0.74</v>
      </c>
      <c r="G99" s="8">
        <v>3.2</v>
      </c>
      <c r="H99" s="22">
        <f t="shared" si="9"/>
        <v>2.368</v>
      </c>
    </row>
    <row r="100" spans="1:8" s="14" customFormat="1" ht="47.25" customHeight="1">
      <c r="A100" s="3" t="s">
        <v>30</v>
      </c>
      <c r="B100" s="3" t="s">
        <v>115</v>
      </c>
      <c r="C100" s="5" t="s">
        <v>146</v>
      </c>
      <c r="D100" s="3" t="s">
        <v>85</v>
      </c>
      <c r="E100" s="12"/>
      <c r="F100" s="17">
        <v>1</v>
      </c>
      <c r="G100" s="12"/>
      <c r="H100" s="34">
        <f>H101+H102++H103++H104++H105</f>
        <v>152.56</v>
      </c>
    </row>
    <row r="101" spans="1:8" ht="15">
      <c r="A101" s="10">
        <f>A100+0.1</f>
        <v>16.1</v>
      </c>
      <c r="B101" s="4"/>
      <c r="C101" s="16" t="s">
        <v>116</v>
      </c>
      <c r="D101" s="4" t="s">
        <v>63</v>
      </c>
      <c r="E101" s="8">
        <v>7.88</v>
      </c>
      <c r="F101" s="10">
        <f>E101*F100</f>
        <v>7.88</v>
      </c>
      <c r="G101" s="8">
        <v>4.6</v>
      </c>
      <c r="H101" s="22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117</v>
      </c>
      <c r="D102" s="4" t="s">
        <v>0</v>
      </c>
      <c r="E102" s="8">
        <v>0.04</v>
      </c>
      <c r="F102" s="10">
        <f>E102*F100</f>
        <v>0.04</v>
      </c>
      <c r="G102" s="8">
        <v>3.2</v>
      </c>
      <c r="H102" s="22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146</v>
      </c>
      <c r="D103" s="4" t="s">
        <v>51</v>
      </c>
      <c r="E103" s="8">
        <v>1</v>
      </c>
      <c r="F103" s="10">
        <f>E103*F100</f>
        <v>1</v>
      </c>
      <c r="G103" s="8">
        <v>90</v>
      </c>
      <c r="H103" s="22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97</v>
      </c>
      <c r="D104" s="4" t="s">
        <v>21</v>
      </c>
      <c r="E104" s="8">
        <v>1</v>
      </c>
      <c r="F104" s="10">
        <f>E104*F100</f>
        <v>1</v>
      </c>
      <c r="G104" s="8">
        <v>25</v>
      </c>
      <c r="H104" s="22">
        <f>F104*G104</f>
        <v>25</v>
      </c>
    </row>
    <row r="105" spans="1:8" ht="15">
      <c r="A105" s="10">
        <f>A104+0.1</f>
        <v>16.500000000000007</v>
      </c>
      <c r="B105" s="4"/>
      <c r="C105" s="16" t="s">
        <v>41</v>
      </c>
      <c r="D105" s="4" t="s">
        <v>0</v>
      </c>
      <c r="E105" s="8">
        <v>0.37</v>
      </c>
      <c r="F105" s="10">
        <f>E105*F100</f>
        <v>0.37</v>
      </c>
      <c r="G105" s="8">
        <v>3.2</v>
      </c>
      <c r="H105" s="22">
        <f>F105*G105</f>
        <v>1.184</v>
      </c>
    </row>
    <row r="106" spans="1:8" s="14" customFormat="1" ht="48" customHeight="1">
      <c r="A106" s="3" t="s">
        <v>31</v>
      </c>
      <c r="B106" s="3" t="s">
        <v>87</v>
      </c>
      <c r="C106" s="5" t="s">
        <v>118</v>
      </c>
      <c r="D106" s="3" t="s">
        <v>64</v>
      </c>
      <c r="E106" s="12"/>
      <c r="F106" s="17">
        <v>7</v>
      </c>
      <c r="G106" s="12"/>
      <c r="H106" s="34">
        <f>H107+H108+H109+H110</f>
        <v>125.013</v>
      </c>
    </row>
    <row r="107" spans="1:8" ht="15">
      <c r="A107" s="10">
        <f>A106+0.1</f>
        <v>17.1</v>
      </c>
      <c r="B107" s="4"/>
      <c r="C107" s="16" t="s">
        <v>95</v>
      </c>
      <c r="D107" s="4" t="s">
        <v>63</v>
      </c>
      <c r="E107" s="8">
        <v>0.529</v>
      </c>
      <c r="F107" s="10">
        <f>E107*F106</f>
        <v>3.7030000000000003</v>
      </c>
      <c r="G107" s="8">
        <v>4.6</v>
      </c>
      <c r="H107" s="22">
        <f>F107*G107</f>
        <v>17.0338</v>
      </c>
    </row>
    <row r="108" spans="1:8" ht="15">
      <c r="A108" s="10">
        <f>A107+0.1</f>
        <v>17.200000000000003</v>
      </c>
      <c r="B108" s="4"/>
      <c r="C108" s="16" t="s">
        <v>58</v>
      </c>
      <c r="D108" s="4" t="s">
        <v>0</v>
      </c>
      <c r="E108" s="8">
        <v>0.023</v>
      </c>
      <c r="F108" s="10">
        <f>E108*F106</f>
        <v>0.161</v>
      </c>
      <c r="G108" s="8">
        <v>3.2</v>
      </c>
      <c r="H108" s="22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119</v>
      </c>
      <c r="D109" s="4" t="s">
        <v>64</v>
      </c>
      <c r="E109" s="8">
        <v>1</v>
      </c>
      <c r="F109" s="10">
        <f>E109*F106</f>
        <v>7</v>
      </c>
      <c r="G109" s="10">
        <v>15</v>
      </c>
      <c r="H109" s="22">
        <f>F109*G109</f>
        <v>105</v>
      </c>
    </row>
    <row r="110" spans="1:8" ht="15">
      <c r="A110" s="10">
        <f>A109+0.1</f>
        <v>17.400000000000006</v>
      </c>
      <c r="B110" s="4"/>
      <c r="C110" s="16" t="s">
        <v>41</v>
      </c>
      <c r="D110" s="4" t="s">
        <v>0</v>
      </c>
      <c r="E110" s="8">
        <v>0.11</v>
      </c>
      <c r="F110" s="10">
        <f>E110*F106</f>
        <v>0.77</v>
      </c>
      <c r="G110" s="8">
        <v>3.2</v>
      </c>
      <c r="H110" s="22">
        <f>F110*G110</f>
        <v>2.4640000000000004</v>
      </c>
    </row>
    <row r="111" spans="1:8" s="14" customFormat="1" ht="45" customHeight="1">
      <c r="A111" s="3" t="s">
        <v>32</v>
      </c>
      <c r="B111" s="3" t="s">
        <v>87</v>
      </c>
      <c r="C111" s="5" t="s">
        <v>148</v>
      </c>
      <c r="D111" s="3" t="s">
        <v>64</v>
      </c>
      <c r="E111" s="12"/>
      <c r="F111" s="17">
        <v>2</v>
      </c>
      <c r="G111" s="12"/>
      <c r="H111" s="34">
        <f>H112+H113+H114+H115</f>
        <v>154.65120000000002</v>
      </c>
    </row>
    <row r="112" spans="1:8" ht="15">
      <c r="A112" s="10">
        <f>A111+0.1</f>
        <v>18.1</v>
      </c>
      <c r="B112" s="4"/>
      <c r="C112" s="16" t="s">
        <v>149</v>
      </c>
      <c r="D112" s="4" t="s">
        <v>63</v>
      </c>
      <c r="E112" s="8">
        <v>1.5</v>
      </c>
      <c r="F112" s="10">
        <f>E112*F111</f>
        <v>3</v>
      </c>
      <c r="G112" s="8">
        <v>4.6</v>
      </c>
      <c r="H112" s="22">
        <f>F112*G112</f>
        <v>13.799999999999999</v>
      </c>
    </row>
    <row r="113" spans="1:8" ht="15">
      <c r="A113" s="10">
        <f>A112+0.1</f>
        <v>18.200000000000003</v>
      </c>
      <c r="B113" s="4"/>
      <c r="C113" s="16" t="s">
        <v>58</v>
      </c>
      <c r="D113" s="4" t="s">
        <v>0</v>
      </c>
      <c r="E113" s="8">
        <v>0.023</v>
      </c>
      <c r="F113" s="10">
        <f>E113*F111</f>
        <v>0.046</v>
      </c>
      <c r="G113" s="8">
        <v>3.2</v>
      </c>
      <c r="H113" s="22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148</v>
      </c>
      <c r="D114" s="4" t="s">
        <v>64</v>
      </c>
      <c r="E114" s="8">
        <v>1</v>
      </c>
      <c r="F114" s="10">
        <f>E114*F111</f>
        <v>2</v>
      </c>
      <c r="G114" s="10">
        <v>70</v>
      </c>
      <c r="H114" s="22">
        <f>F114*G114</f>
        <v>140</v>
      </c>
    </row>
    <row r="115" spans="1:8" ht="15">
      <c r="A115" s="10">
        <f>A114+0.1</f>
        <v>18.400000000000006</v>
      </c>
      <c r="B115" s="4"/>
      <c r="C115" s="16" t="s">
        <v>41</v>
      </c>
      <c r="D115" s="4" t="s">
        <v>0</v>
      </c>
      <c r="E115" s="8">
        <v>0.11</v>
      </c>
      <c r="F115" s="10">
        <f>E115*F111</f>
        <v>0.22</v>
      </c>
      <c r="G115" s="8">
        <v>3.2</v>
      </c>
      <c r="H115" s="22">
        <f>F115*G115</f>
        <v>0.7040000000000001</v>
      </c>
    </row>
    <row r="116" spans="1:8" s="14" customFormat="1" ht="45" customHeight="1">
      <c r="A116" s="3" t="s">
        <v>33</v>
      </c>
      <c r="B116" s="3" t="s">
        <v>87</v>
      </c>
      <c r="C116" s="5" t="s">
        <v>129</v>
      </c>
      <c r="D116" s="3" t="s">
        <v>64</v>
      </c>
      <c r="E116" s="12"/>
      <c r="F116" s="17">
        <v>3</v>
      </c>
      <c r="G116" s="12"/>
      <c r="H116" s="34">
        <f>H117+H118+H119+H120</f>
        <v>908.577</v>
      </c>
    </row>
    <row r="117" spans="1:8" ht="15">
      <c r="A117" s="10">
        <f>A116+0.1</f>
        <v>19.1</v>
      </c>
      <c r="B117" s="4"/>
      <c r="C117" s="16" t="s">
        <v>95</v>
      </c>
      <c r="D117" s="4" t="s">
        <v>63</v>
      </c>
      <c r="E117" s="8">
        <v>0.529</v>
      </c>
      <c r="F117" s="10">
        <f>E117*F116</f>
        <v>1.5870000000000002</v>
      </c>
      <c r="G117" s="8">
        <v>4.6</v>
      </c>
      <c r="H117" s="22">
        <f>F117*G117</f>
        <v>7.3002</v>
      </c>
    </row>
    <row r="118" spans="1:8" ht="15">
      <c r="A118" s="10">
        <f>A117+0.1</f>
        <v>19.200000000000003</v>
      </c>
      <c r="B118" s="4"/>
      <c r="C118" s="16" t="s">
        <v>58</v>
      </c>
      <c r="D118" s="4" t="s">
        <v>0</v>
      </c>
      <c r="E118" s="8">
        <v>0.023</v>
      </c>
      <c r="F118" s="10">
        <f>E118*F116</f>
        <v>0.069</v>
      </c>
      <c r="G118" s="8">
        <v>3.2</v>
      </c>
      <c r="H118" s="22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128</v>
      </c>
      <c r="D119" s="4" t="s">
        <v>64</v>
      </c>
      <c r="E119" s="8">
        <v>1</v>
      </c>
      <c r="F119" s="10">
        <f>E119*F116</f>
        <v>3</v>
      </c>
      <c r="G119" s="10">
        <v>300</v>
      </c>
      <c r="H119" s="22">
        <f>F119*G119</f>
        <v>900</v>
      </c>
    </row>
    <row r="120" spans="1:8" ht="15">
      <c r="A120" s="10">
        <f>A119+0.1</f>
        <v>19.400000000000006</v>
      </c>
      <c r="B120" s="4"/>
      <c r="C120" s="16" t="s">
        <v>41</v>
      </c>
      <c r="D120" s="4" t="s">
        <v>0</v>
      </c>
      <c r="E120" s="8">
        <v>0.11</v>
      </c>
      <c r="F120" s="10">
        <f>E120*F116</f>
        <v>0.33</v>
      </c>
      <c r="G120" s="8">
        <v>3.2</v>
      </c>
      <c r="H120" s="22">
        <f>F120*G120</f>
        <v>1.056</v>
      </c>
    </row>
    <row r="121" spans="1:8" s="14" customFormat="1" ht="52.5" customHeight="1">
      <c r="A121" s="3" t="s">
        <v>34</v>
      </c>
      <c r="B121" s="3" t="s">
        <v>37</v>
      </c>
      <c r="C121" s="5" t="s">
        <v>88</v>
      </c>
      <c r="D121" s="3" t="s">
        <v>21</v>
      </c>
      <c r="E121" s="17"/>
      <c r="F121" s="17">
        <v>8</v>
      </c>
      <c r="G121" s="17"/>
      <c r="H121" s="34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52</v>
      </c>
      <c r="D122" s="4" t="s">
        <v>39</v>
      </c>
      <c r="E122" s="9">
        <v>0.76</v>
      </c>
      <c r="F122" s="10">
        <f>E122*F121</f>
        <v>6.08</v>
      </c>
      <c r="G122" s="8">
        <v>4.6</v>
      </c>
      <c r="H122" s="22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53</v>
      </c>
      <c r="D123" s="4" t="s">
        <v>0</v>
      </c>
      <c r="E123" s="9">
        <v>0.46</v>
      </c>
      <c r="F123" s="10">
        <f>E123*F121</f>
        <v>3.68</v>
      </c>
      <c r="G123" s="10">
        <v>3.2</v>
      </c>
      <c r="H123" s="22">
        <f>F123*G123</f>
        <v>11.776000000000002</v>
      </c>
    </row>
    <row r="124" spans="1:10" ht="13.5">
      <c r="A124" s="3"/>
      <c r="B124" s="4"/>
      <c r="C124" s="3" t="s">
        <v>26</v>
      </c>
      <c r="D124" s="3" t="s">
        <v>0</v>
      </c>
      <c r="E124" s="12"/>
      <c r="F124" s="12"/>
      <c r="G124" s="15"/>
      <c r="H124" s="34" t="e">
        <f>H121++#REF!++#REF!+H116++H111+H106++H81++H76+#REF!+H70++H64++#REF!++H51++H29++H22++H15</f>
        <v>#REF!</v>
      </c>
      <c r="I124" s="25"/>
      <c r="J124" s="14"/>
    </row>
    <row r="125" spans="1:10" ht="16.5" customHeight="1">
      <c r="A125" s="3"/>
      <c r="B125" s="4"/>
      <c r="C125" s="3" t="s">
        <v>27</v>
      </c>
      <c r="D125" s="3" t="s">
        <v>0</v>
      </c>
      <c r="E125" s="12"/>
      <c r="F125" s="12"/>
      <c r="G125" s="12"/>
      <c r="H125" s="34" t="e">
        <f>H122+#REF!+#REF!+H117+H112+H107+H82+H77+#REF!+H71+H65+#REF!+#REF!+H52+H30+H23+H16</f>
        <v>#REF!</v>
      </c>
      <c r="I125" s="36"/>
      <c r="J125" s="14"/>
    </row>
    <row r="126" spans="1:10" ht="27.75" customHeight="1">
      <c r="A126" s="3"/>
      <c r="B126" s="4"/>
      <c r="C126" s="3" t="s">
        <v>35</v>
      </c>
      <c r="D126" s="3" t="s">
        <v>0</v>
      </c>
      <c r="E126" s="12"/>
      <c r="F126" s="12"/>
      <c r="G126" s="12"/>
      <c r="H126" s="34" t="e">
        <f>H124-H125</f>
        <v>#REF!</v>
      </c>
      <c r="I126" s="14"/>
      <c r="J126" s="14"/>
    </row>
    <row r="127" spans="1:10" ht="15">
      <c r="A127" s="3"/>
      <c r="B127" s="4"/>
      <c r="C127" s="5" t="s">
        <v>126</v>
      </c>
      <c r="D127" s="5"/>
      <c r="E127" s="11"/>
      <c r="F127" s="11"/>
      <c r="G127" s="11"/>
      <c r="H127" s="22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7</v>
      </c>
      <c r="D128" s="3" t="s">
        <v>0</v>
      </c>
      <c r="E128" s="12"/>
      <c r="F128" s="12"/>
      <c r="G128" s="12"/>
      <c r="H128" s="34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122</v>
      </c>
      <c r="D129" s="3" t="s">
        <v>0</v>
      </c>
      <c r="E129" s="12"/>
      <c r="F129" s="12"/>
      <c r="G129" s="12"/>
      <c r="H129" s="34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7</v>
      </c>
      <c r="D130" s="3" t="s">
        <v>0</v>
      </c>
      <c r="E130" s="12"/>
      <c r="F130" s="12"/>
      <c r="G130" s="12"/>
      <c r="H130" s="34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123</v>
      </c>
      <c r="D131" s="3" t="s">
        <v>0</v>
      </c>
      <c r="E131" s="12"/>
      <c r="F131" s="12"/>
      <c r="G131" s="12"/>
      <c r="H131" s="34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36</v>
      </c>
      <c r="D132" s="3" t="s">
        <v>0</v>
      </c>
      <c r="E132" s="8"/>
      <c r="F132" s="8"/>
      <c r="G132" s="21"/>
      <c r="H132" s="34" t="e">
        <f>H130+H131</f>
        <v>#REF!</v>
      </c>
    </row>
    <row r="135" spans="1:7" ht="15">
      <c r="A135" s="27"/>
      <c r="B135" s="27"/>
      <c r="C135" s="27"/>
      <c r="D135" s="27"/>
      <c r="E135" s="27"/>
      <c r="F135" s="27"/>
      <c r="G135" s="27"/>
    </row>
    <row r="136" spans="1:9" ht="15" customHeight="1">
      <c r="A136" s="87" t="s">
        <v>89</v>
      </c>
      <c r="B136" s="87"/>
      <c r="C136" s="87"/>
      <c r="D136" s="87"/>
      <c r="E136" s="87"/>
      <c r="F136" s="87"/>
      <c r="G136" s="87"/>
      <c r="H136" s="87"/>
      <c r="I136" s="24"/>
    </row>
    <row r="139" spans="3:10" ht="15" customHeight="1">
      <c r="C139" s="88"/>
      <c r="D139" s="88"/>
      <c r="E139" s="88"/>
      <c r="F139" s="88"/>
      <c r="G139" s="88"/>
      <c r="H139" s="88"/>
      <c r="I139" s="88"/>
      <c r="J139" s="88"/>
    </row>
  </sheetData>
  <sheetProtection/>
  <mergeCells count="16">
    <mergeCell ref="A1:H1"/>
    <mergeCell ref="A3:H3"/>
    <mergeCell ref="A4:H4"/>
    <mergeCell ref="A6:H6"/>
    <mergeCell ref="A7:D7"/>
    <mergeCell ref="A8:D8"/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2"/>
  <sheetViews>
    <sheetView tabSelected="1" view="pageBreakPreview" zoomScaleSheetLayoutView="100" zoomScalePageLayoutView="0" workbookViewId="0" topLeftCell="A154">
      <selection activeCell="E179" sqref="E179"/>
    </sheetView>
  </sheetViews>
  <sheetFormatPr defaultColWidth="9.00390625" defaultRowHeight="12.75"/>
  <cols>
    <col min="1" max="1" width="3.75390625" style="0" customWidth="1"/>
    <col min="2" max="2" width="55.25390625" style="0" customWidth="1"/>
    <col min="3" max="3" width="15.00390625" style="0" customWidth="1"/>
    <col min="4" max="4" width="14.875" style="0" customWidth="1"/>
  </cols>
  <sheetData>
    <row r="1" spans="1:4" ht="24" customHeight="1">
      <c r="A1" s="105" t="s">
        <v>271</v>
      </c>
      <c r="B1" s="105"/>
      <c r="C1" s="105"/>
      <c r="D1" s="105"/>
    </row>
    <row r="2" spans="1:4" s="14" customFormat="1" ht="30" customHeight="1">
      <c r="A2" s="102" t="s">
        <v>270</v>
      </c>
      <c r="B2" s="102"/>
      <c r="C2" s="102"/>
      <c r="D2" s="102"/>
    </row>
    <row r="3" spans="1:4" s="14" customFormat="1" ht="16.5" customHeight="1" hidden="1">
      <c r="A3" s="103"/>
      <c r="B3" s="103"/>
      <c r="C3" s="103"/>
      <c r="D3" s="103"/>
    </row>
    <row r="4" spans="1:4" s="14" customFormat="1" ht="58.5" customHeight="1">
      <c r="A4" s="82" t="s">
        <v>266</v>
      </c>
      <c r="B4" s="83" t="s">
        <v>267</v>
      </c>
      <c r="C4" s="83" t="s">
        <v>268</v>
      </c>
      <c r="D4" s="84" t="s">
        <v>269</v>
      </c>
    </row>
    <row r="5" spans="1:4" s="14" customFormat="1" ht="16.5" customHeight="1">
      <c r="A5" s="85">
        <v>1</v>
      </c>
      <c r="B5" s="86">
        <v>2</v>
      </c>
      <c r="C5" s="86">
        <v>3</v>
      </c>
      <c r="D5" s="86">
        <v>4</v>
      </c>
    </row>
    <row r="6" spans="1:4" s="14" customFormat="1" ht="42.75" customHeight="1">
      <c r="A6" s="68">
        <v>1</v>
      </c>
      <c r="B6" s="53" t="s">
        <v>232</v>
      </c>
      <c r="C6" s="60" t="s">
        <v>226</v>
      </c>
      <c r="D6" s="62">
        <v>0.01</v>
      </c>
    </row>
    <row r="7" spans="1:4" s="14" customFormat="1" ht="17.25" customHeight="1">
      <c r="A7" s="44"/>
      <c r="B7" s="53" t="s">
        <v>27</v>
      </c>
      <c r="C7" s="51" t="s">
        <v>39</v>
      </c>
      <c r="D7" s="65">
        <v>6.5</v>
      </c>
    </row>
    <row r="8" spans="1:4" s="40" customFormat="1" ht="73.5" customHeight="1">
      <c r="A8" s="50">
        <v>2</v>
      </c>
      <c r="B8" s="48" t="s">
        <v>233</v>
      </c>
      <c r="C8" s="48" t="s">
        <v>167</v>
      </c>
      <c r="D8" s="62">
        <v>0.264</v>
      </c>
    </row>
    <row r="9" spans="1:4" s="40" customFormat="1" ht="12.75" customHeight="1">
      <c r="A9" s="50"/>
      <c r="B9" s="51" t="s">
        <v>165</v>
      </c>
      <c r="C9" s="48" t="s">
        <v>172</v>
      </c>
      <c r="D9" s="64">
        <v>0.93</v>
      </c>
    </row>
    <row r="10" spans="1:4" s="40" customFormat="1" ht="13.5" customHeight="1">
      <c r="A10" s="50"/>
      <c r="B10" s="51" t="s">
        <v>166</v>
      </c>
      <c r="C10" s="48" t="s">
        <v>0</v>
      </c>
      <c r="D10" s="64">
        <v>0.28</v>
      </c>
    </row>
    <row r="11" spans="1:4" s="40" customFormat="1" ht="15" customHeight="1">
      <c r="A11" s="50"/>
      <c r="B11" s="51" t="s">
        <v>234</v>
      </c>
      <c r="C11" s="48" t="s">
        <v>167</v>
      </c>
      <c r="D11" s="64">
        <v>0.29</v>
      </c>
    </row>
    <row r="12" spans="1:4" s="40" customFormat="1" ht="15" customHeight="1">
      <c r="A12" s="50"/>
      <c r="B12" s="51" t="s">
        <v>43</v>
      </c>
      <c r="C12" s="48" t="s">
        <v>0</v>
      </c>
      <c r="D12" s="64">
        <v>0.01</v>
      </c>
    </row>
    <row r="13" spans="1:4" s="14" customFormat="1" ht="48" customHeight="1">
      <c r="A13" s="50">
        <v>3</v>
      </c>
      <c r="B13" s="48" t="s">
        <v>201</v>
      </c>
      <c r="C13" s="48" t="s">
        <v>167</v>
      </c>
      <c r="D13" s="62">
        <v>0.132</v>
      </c>
    </row>
    <row r="14" spans="1:4" s="14" customFormat="1" ht="15" customHeight="1">
      <c r="A14" s="50"/>
      <c r="B14" s="51" t="s">
        <v>165</v>
      </c>
      <c r="C14" s="48" t="s">
        <v>153</v>
      </c>
      <c r="D14" s="64">
        <v>0.38</v>
      </c>
    </row>
    <row r="15" spans="1:4" s="14" customFormat="1" ht="15" customHeight="1">
      <c r="A15" s="50"/>
      <c r="B15" s="51" t="s">
        <v>166</v>
      </c>
      <c r="C15" s="48" t="s">
        <v>0</v>
      </c>
      <c r="D15" s="64">
        <v>0.1</v>
      </c>
    </row>
    <row r="16" spans="1:4" s="14" customFormat="1" ht="15" customHeight="1">
      <c r="A16" s="50"/>
      <c r="B16" s="51" t="s">
        <v>209</v>
      </c>
      <c r="C16" s="48" t="s">
        <v>167</v>
      </c>
      <c r="D16" s="64">
        <v>0.13</v>
      </c>
    </row>
    <row r="17" spans="1:4" s="14" customFormat="1" ht="15" customHeight="1">
      <c r="A17" s="50"/>
      <c r="B17" s="51" t="s">
        <v>59</v>
      </c>
      <c r="C17" s="48" t="s">
        <v>168</v>
      </c>
      <c r="D17" s="64">
        <v>0.11</v>
      </c>
    </row>
    <row r="18" spans="1:4" ht="16.5" customHeight="1">
      <c r="A18" s="50"/>
      <c r="B18" s="51" t="s">
        <v>169</v>
      </c>
      <c r="C18" s="48" t="s">
        <v>167</v>
      </c>
      <c r="D18" s="64">
        <v>0</v>
      </c>
    </row>
    <row r="19" spans="1:4" ht="15.75" customHeight="1">
      <c r="A19" s="50"/>
      <c r="B19" s="51" t="s">
        <v>43</v>
      </c>
      <c r="C19" s="59" t="s">
        <v>0</v>
      </c>
      <c r="D19" s="64">
        <v>0.02</v>
      </c>
    </row>
    <row r="20" spans="1:4" ht="31.5" customHeight="1">
      <c r="A20" s="58" t="s">
        <v>13</v>
      </c>
      <c r="B20" s="52" t="s">
        <v>235</v>
      </c>
      <c r="C20" s="59" t="s">
        <v>236</v>
      </c>
      <c r="D20" s="63">
        <v>0.576</v>
      </c>
    </row>
    <row r="21" spans="1:4" ht="14.25" customHeight="1">
      <c r="A21" s="49"/>
      <c r="B21" s="46" t="s">
        <v>27</v>
      </c>
      <c r="C21" s="47" t="s">
        <v>39</v>
      </c>
      <c r="D21" s="65">
        <v>3</v>
      </c>
    </row>
    <row r="22" spans="1:4" ht="15.75" customHeight="1">
      <c r="A22" s="49"/>
      <c r="B22" s="46" t="s">
        <v>55</v>
      </c>
      <c r="C22" s="47" t="s">
        <v>0</v>
      </c>
      <c r="D22" s="65">
        <v>0.7</v>
      </c>
    </row>
    <row r="23" spans="1:4" ht="19.5" customHeight="1">
      <c r="A23" s="49"/>
      <c r="B23" s="46" t="s">
        <v>210</v>
      </c>
      <c r="C23" s="47" t="s">
        <v>44</v>
      </c>
      <c r="D23" s="69">
        <v>0.588</v>
      </c>
    </row>
    <row r="24" spans="1:4" ht="18.75" customHeight="1">
      <c r="A24" s="49"/>
      <c r="B24" s="46" t="s">
        <v>59</v>
      </c>
      <c r="C24" s="47" t="s">
        <v>42</v>
      </c>
      <c r="D24" s="65">
        <v>0.7</v>
      </c>
    </row>
    <row r="25" spans="1:4" ht="19.5" customHeight="1">
      <c r="A25" s="49"/>
      <c r="B25" s="46" t="s">
        <v>171</v>
      </c>
      <c r="C25" s="47" t="s">
        <v>44</v>
      </c>
      <c r="D25" s="69">
        <v>0.008</v>
      </c>
    </row>
    <row r="26" spans="1:4" ht="18" customHeight="1">
      <c r="A26" s="49"/>
      <c r="B26" s="46" t="s">
        <v>47</v>
      </c>
      <c r="C26" s="47" t="s">
        <v>0</v>
      </c>
      <c r="D26" s="65">
        <v>0.2</v>
      </c>
    </row>
    <row r="27" spans="1:4" ht="21" customHeight="1">
      <c r="A27" s="38">
        <v>5</v>
      </c>
      <c r="B27" s="51" t="s">
        <v>227</v>
      </c>
      <c r="C27" s="47" t="s">
        <v>40</v>
      </c>
      <c r="D27" s="63">
        <v>12.82</v>
      </c>
    </row>
    <row r="28" spans="1:4" ht="24" customHeight="1">
      <c r="A28" s="58" t="s">
        <v>15</v>
      </c>
      <c r="B28" s="59" t="s">
        <v>212</v>
      </c>
      <c r="C28" s="59" t="s">
        <v>236</v>
      </c>
      <c r="D28" s="63">
        <v>0.82</v>
      </c>
    </row>
    <row r="29" spans="1:4" ht="17.25" customHeight="1">
      <c r="A29" s="49"/>
      <c r="B29" s="46" t="s">
        <v>27</v>
      </c>
      <c r="C29" s="47" t="s">
        <v>39</v>
      </c>
      <c r="D29" s="65">
        <v>10.9</v>
      </c>
    </row>
    <row r="30" spans="1:4" ht="16.5" customHeight="1">
      <c r="A30" s="49"/>
      <c r="B30" s="46" t="s">
        <v>152</v>
      </c>
      <c r="C30" s="59" t="s">
        <v>0</v>
      </c>
      <c r="D30" s="65">
        <v>2.8</v>
      </c>
    </row>
    <row r="31" spans="1:4" ht="19.5" customHeight="1">
      <c r="A31" s="49"/>
      <c r="B31" s="46" t="s">
        <v>210</v>
      </c>
      <c r="C31" s="47" t="s">
        <v>44</v>
      </c>
      <c r="D31" s="69">
        <v>0.829</v>
      </c>
    </row>
    <row r="32" spans="1:4" ht="15.75" customHeight="1">
      <c r="A32" s="49"/>
      <c r="B32" s="46" t="s">
        <v>59</v>
      </c>
      <c r="C32" s="47" t="s">
        <v>42</v>
      </c>
      <c r="D32" s="65">
        <v>2</v>
      </c>
    </row>
    <row r="33" spans="1:4" ht="17.25" customHeight="1">
      <c r="A33" s="49"/>
      <c r="B33" s="46" t="s">
        <v>171</v>
      </c>
      <c r="C33" s="47" t="s">
        <v>44</v>
      </c>
      <c r="D33" s="65">
        <v>0.1</v>
      </c>
    </row>
    <row r="34" spans="1:4" ht="17.25" customHeight="1">
      <c r="A34" s="49"/>
      <c r="B34" s="46" t="s">
        <v>71</v>
      </c>
      <c r="C34" s="47" t="s">
        <v>29</v>
      </c>
      <c r="D34" s="69">
        <v>0.001</v>
      </c>
    </row>
    <row r="35" spans="1:4" ht="21.75" customHeight="1">
      <c r="A35" s="49"/>
      <c r="B35" s="46" t="s">
        <v>47</v>
      </c>
      <c r="C35" s="47" t="s">
        <v>0</v>
      </c>
      <c r="D35" s="65">
        <v>0.5</v>
      </c>
    </row>
    <row r="36" spans="1:4" ht="15.75" customHeight="1">
      <c r="A36" s="38">
        <v>7</v>
      </c>
      <c r="B36" s="51" t="s">
        <v>229</v>
      </c>
      <c r="C36" s="47" t="s">
        <v>40</v>
      </c>
      <c r="D36" s="63">
        <v>43.66</v>
      </c>
    </row>
    <row r="37" spans="1:4" ht="18.75" customHeight="1">
      <c r="A37" s="38">
        <v>8</v>
      </c>
      <c r="B37" s="51" t="s">
        <v>227</v>
      </c>
      <c r="C37" s="47" t="s">
        <v>40</v>
      </c>
      <c r="D37" s="63">
        <v>81.17</v>
      </c>
    </row>
    <row r="38" spans="1:4" ht="42" customHeight="1">
      <c r="A38" s="58" t="s">
        <v>5</v>
      </c>
      <c r="B38" s="59" t="s">
        <v>237</v>
      </c>
      <c r="C38" s="59" t="s">
        <v>228</v>
      </c>
      <c r="D38" s="69">
        <v>0.025</v>
      </c>
    </row>
    <row r="39" spans="1:4" ht="18.75" customHeight="1">
      <c r="A39" s="49"/>
      <c r="B39" s="52" t="s">
        <v>27</v>
      </c>
      <c r="C39" s="59" t="s">
        <v>39</v>
      </c>
      <c r="D39" s="64">
        <v>39.5</v>
      </c>
    </row>
    <row r="40" spans="1:4" ht="20.25" customHeight="1">
      <c r="A40" s="49"/>
      <c r="B40" s="52" t="s">
        <v>55</v>
      </c>
      <c r="C40" s="59" t="s">
        <v>0</v>
      </c>
      <c r="D40" s="64">
        <v>2.15</v>
      </c>
    </row>
    <row r="41" spans="1:4" ht="16.5" customHeight="1">
      <c r="A41" s="49"/>
      <c r="B41" s="52" t="s">
        <v>211</v>
      </c>
      <c r="C41" s="59" t="s">
        <v>44</v>
      </c>
      <c r="D41" s="64">
        <v>2.54</v>
      </c>
    </row>
    <row r="42" spans="1:4" ht="18.75" customHeight="1">
      <c r="A42" s="49"/>
      <c r="B42" s="52" t="s">
        <v>59</v>
      </c>
      <c r="C42" s="59" t="s">
        <v>42</v>
      </c>
      <c r="D42" s="64">
        <v>3.43</v>
      </c>
    </row>
    <row r="43" spans="1:4" ht="18" customHeight="1">
      <c r="A43" s="49"/>
      <c r="B43" s="52" t="s">
        <v>188</v>
      </c>
      <c r="C43" s="59" t="s">
        <v>44</v>
      </c>
      <c r="D43" s="63">
        <v>0.095</v>
      </c>
    </row>
    <row r="44" spans="1:4" ht="18.75" customHeight="1">
      <c r="A44" s="49"/>
      <c r="B44" s="52" t="s">
        <v>71</v>
      </c>
      <c r="C44" s="59" t="s">
        <v>29</v>
      </c>
      <c r="D44" s="63">
        <v>0.0063</v>
      </c>
    </row>
    <row r="45" spans="1:4" ht="18.75" customHeight="1">
      <c r="A45" s="49"/>
      <c r="B45" s="52" t="s">
        <v>61</v>
      </c>
      <c r="C45" s="59" t="s">
        <v>0</v>
      </c>
      <c r="D45" s="69">
        <v>1.275</v>
      </c>
    </row>
    <row r="46" spans="1:4" ht="15" customHeight="1">
      <c r="A46" s="44">
        <v>10</v>
      </c>
      <c r="B46" s="51" t="s">
        <v>227</v>
      </c>
      <c r="C46" s="47" t="s">
        <v>29</v>
      </c>
      <c r="D46" s="63">
        <v>0.155</v>
      </c>
    </row>
    <row r="47" spans="1:4" ht="30.75" customHeight="1">
      <c r="A47" s="58" t="s">
        <v>56</v>
      </c>
      <c r="B47" s="59" t="s">
        <v>238</v>
      </c>
      <c r="C47" s="59" t="s">
        <v>228</v>
      </c>
      <c r="D47" s="63">
        <v>0.0049</v>
      </c>
    </row>
    <row r="48" spans="1:4" ht="12.75" customHeight="1">
      <c r="A48" s="49"/>
      <c r="B48" s="52" t="s">
        <v>27</v>
      </c>
      <c r="C48" s="59" t="s">
        <v>39</v>
      </c>
      <c r="D48" s="64">
        <v>4.17</v>
      </c>
    </row>
    <row r="49" spans="1:4" ht="17.25" customHeight="1">
      <c r="A49" s="49"/>
      <c r="B49" s="52" t="s">
        <v>55</v>
      </c>
      <c r="C49" s="59" t="s">
        <v>49</v>
      </c>
      <c r="D49" s="64">
        <v>0.52</v>
      </c>
    </row>
    <row r="50" spans="1:4" ht="13.5" customHeight="1">
      <c r="A50" s="49"/>
      <c r="B50" s="52" t="s">
        <v>211</v>
      </c>
      <c r="C50" s="59" t="s">
        <v>44</v>
      </c>
      <c r="D50" s="64">
        <v>0.5</v>
      </c>
    </row>
    <row r="51" spans="1:4" ht="18" customHeight="1">
      <c r="A51" s="49"/>
      <c r="B51" s="52" t="s">
        <v>59</v>
      </c>
      <c r="C51" s="59" t="s">
        <v>42</v>
      </c>
      <c r="D51" s="64">
        <v>0.68</v>
      </c>
    </row>
    <row r="52" spans="1:4" ht="14.25" customHeight="1">
      <c r="A52" s="49"/>
      <c r="B52" s="52" t="s">
        <v>60</v>
      </c>
      <c r="C52" s="59" t="s">
        <v>44</v>
      </c>
      <c r="D52" s="63">
        <v>0.0071</v>
      </c>
    </row>
    <row r="53" spans="1:4" ht="15" customHeight="1">
      <c r="A53" s="49"/>
      <c r="B53" s="52" t="s">
        <v>71</v>
      </c>
      <c r="C53" s="59" t="s">
        <v>29</v>
      </c>
      <c r="D53" s="63">
        <v>0.0012</v>
      </c>
    </row>
    <row r="54" spans="1:4" ht="15" customHeight="1">
      <c r="A54" s="49"/>
      <c r="B54" s="52" t="s">
        <v>61</v>
      </c>
      <c r="C54" s="59" t="s">
        <v>0</v>
      </c>
      <c r="D54" s="69">
        <v>0.361</v>
      </c>
    </row>
    <row r="55" spans="1:4" ht="15" customHeight="1">
      <c r="A55" s="38">
        <v>12</v>
      </c>
      <c r="B55" s="51" t="s">
        <v>229</v>
      </c>
      <c r="C55" s="47" t="s">
        <v>29</v>
      </c>
      <c r="D55" s="63">
        <v>17.94</v>
      </c>
    </row>
    <row r="56" spans="1:4" ht="15" customHeight="1">
      <c r="A56" s="38">
        <v>13</v>
      </c>
      <c r="B56" s="51" t="s">
        <v>227</v>
      </c>
      <c r="C56" s="47" t="s">
        <v>29</v>
      </c>
      <c r="D56" s="63">
        <v>46.28</v>
      </c>
    </row>
    <row r="57" spans="1:4" ht="36.75" customHeight="1">
      <c r="A57" s="50">
        <v>14</v>
      </c>
      <c r="B57" s="48" t="s">
        <v>213</v>
      </c>
      <c r="C57" s="48" t="s">
        <v>168</v>
      </c>
      <c r="D57" s="70">
        <v>11.7</v>
      </c>
    </row>
    <row r="58" spans="1:4" ht="16.5" customHeight="1">
      <c r="A58" s="50"/>
      <c r="B58" s="46" t="s">
        <v>165</v>
      </c>
      <c r="C58" s="48" t="s">
        <v>168</v>
      </c>
      <c r="D58" s="64">
        <v>3.52</v>
      </c>
    </row>
    <row r="59" spans="1:4" ht="16.5" customHeight="1">
      <c r="A59" s="50"/>
      <c r="B59" s="46" t="s">
        <v>166</v>
      </c>
      <c r="C59" s="48" t="s">
        <v>170</v>
      </c>
      <c r="D59" s="64">
        <v>0.18</v>
      </c>
    </row>
    <row r="60" spans="1:4" ht="16.5" customHeight="1">
      <c r="A60" s="50"/>
      <c r="B60" s="46" t="s">
        <v>175</v>
      </c>
      <c r="C60" s="48" t="s">
        <v>164</v>
      </c>
      <c r="D60" s="64">
        <v>0.59</v>
      </c>
    </row>
    <row r="61" spans="1:4" ht="16.5" customHeight="1">
      <c r="A61" s="50"/>
      <c r="B61" s="46" t="s">
        <v>43</v>
      </c>
      <c r="C61" s="59" t="s">
        <v>0</v>
      </c>
      <c r="D61" s="64">
        <v>0.74</v>
      </c>
    </row>
    <row r="62" spans="1:4" ht="33.75" customHeight="1">
      <c r="A62" s="58" t="s">
        <v>57</v>
      </c>
      <c r="B62" s="59" t="s">
        <v>243</v>
      </c>
      <c r="C62" s="59" t="s">
        <v>44</v>
      </c>
      <c r="D62" s="64">
        <v>6.71</v>
      </c>
    </row>
    <row r="63" spans="1:4" ht="16.5" customHeight="1">
      <c r="A63" s="49"/>
      <c r="B63" s="52" t="s">
        <v>27</v>
      </c>
      <c r="C63" s="59" t="s">
        <v>39</v>
      </c>
      <c r="D63" s="65">
        <v>53.1</v>
      </c>
    </row>
    <row r="64" spans="1:4" ht="16.5" customHeight="1">
      <c r="A64" s="49"/>
      <c r="B64" s="52" t="s">
        <v>55</v>
      </c>
      <c r="C64" s="47" t="s">
        <v>0</v>
      </c>
      <c r="D64" s="65">
        <v>4.6</v>
      </c>
    </row>
    <row r="65" spans="1:4" ht="16.5" customHeight="1">
      <c r="A65" s="49"/>
      <c r="B65" s="52" t="s">
        <v>151</v>
      </c>
      <c r="C65" s="47" t="s">
        <v>44</v>
      </c>
      <c r="D65" s="69">
        <v>0.738</v>
      </c>
    </row>
    <row r="66" spans="1:4" ht="26.25" customHeight="1">
      <c r="A66" s="49"/>
      <c r="B66" s="52" t="s">
        <v>189</v>
      </c>
      <c r="C66" s="59" t="s">
        <v>21</v>
      </c>
      <c r="D66" s="65">
        <v>419.4</v>
      </c>
    </row>
    <row r="67" spans="1:4" ht="26.25" customHeight="1">
      <c r="A67" s="49"/>
      <c r="B67" s="52" t="s">
        <v>244</v>
      </c>
      <c r="C67" s="59" t="s">
        <v>40</v>
      </c>
      <c r="D67" s="65">
        <v>20</v>
      </c>
    </row>
    <row r="68" spans="1:4" ht="16.5" customHeight="1">
      <c r="A68" s="49"/>
      <c r="B68" s="52" t="s">
        <v>41</v>
      </c>
      <c r="C68" s="59" t="s">
        <v>0</v>
      </c>
      <c r="D68" s="65">
        <v>0.8</v>
      </c>
    </row>
    <row r="69" spans="1:4" ht="33" customHeight="1">
      <c r="A69" s="58" t="s">
        <v>30</v>
      </c>
      <c r="B69" s="59" t="s">
        <v>154</v>
      </c>
      <c r="C69" s="59" t="s">
        <v>44</v>
      </c>
      <c r="D69" s="64">
        <v>0.4</v>
      </c>
    </row>
    <row r="70" spans="1:4" ht="16.5" customHeight="1">
      <c r="A70" s="49"/>
      <c r="B70" s="52" t="s">
        <v>27</v>
      </c>
      <c r="C70" s="59" t="s">
        <v>39</v>
      </c>
      <c r="D70" s="65">
        <v>9.5</v>
      </c>
    </row>
    <row r="71" spans="1:4" ht="16.5" customHeight="1">
      <c r="A71" s="49"/>
      <c r="B71" s="52" t="s">
        <v>55</v>
      </c>
      <c r="C71" s="59" t="s">
        <v>0</v>
      </c>
      <c r="D71" s="65">
        <v>0.8</v>
      </c>
    </row>
    <row r="72" spans="1:4" ht="29.25" customHeight="1">
      <c r="A72" s="49"/>
      <c r="B72" s="52" t="s">
        <v>178</v>
      </c>
      <c r="C72" s="59" t="s">
        <v>22</v>
      </c>
      <c r="D72" s="65">
        <v>0.4</v>
      </c>
    </row>
    <row r="73" spans="1:4" ht="16.5" customHeight="1">
      <c r="A73" s="49"/>
      <c r="B73" s="52" t="s">
        <v>155</v>
      </c>
      <c r="C73" s="59" t="s">
        <v>40</v>
      </c>
      <c r="D73" s="65">
        <v>1.8</v>
      </c>
    </row>
    <row r="74" spans="1:4" ht="16.5" customHeight="1">
      <c r="A74" s="49"/>
      <c r="B74" s="52" t="s">
        <v>156</v>
      </c>
      <c r="C74" s="59" t="s">
        <v>40</v>
      </c>
      <c r="D74" s="65">
        <v>2.9</v>
      </c>
    </row>
    <row r="75" spans="1:4" ht="16.5" customHeight="1">
      <c r="A75" s="49"/>
      <c r="B75" s="52" t="s">
        <v>41</v>
      </c>
      <c r="C75" s="59" t="s">
        <v>0</v>
      </c>
      <c r="D75" s="65">
        <v>1.4</v>
      </c>
    </row>
    <row r="76" spans="1:4" ht="34.5" customHeight="1">
      <c r="A76" s="50">
        <v>17</v>
      </c>
      <c r="B76" s="48" t="s">
        <v>205</v>
      </c>
      <c r="C76" s="48" t="s">
        <v>168</v>
      </c>
      <c r="D76" s="62">
        <v>10.6</v>
      </c>
    </row>
    <row r="77" spans="1:4" ht="16.5" customHeight="1">
      <c r="A77" s="50"/>
      <c r="B77" s="51" t="s">
        <v>165</v>
      </c>
      <c r="C77" s="48" t="s">
        <v>153</v>
      </c>
      <c r="D77" s="64">
        <v>2.41</v>
      </c>
    </row>
    <row r="78" spans="1:4" ht="16.5" customHeight="1">
      <c r="A78" s="50"/>
      <c r="B78" s="51" t="s">
        <v>166</v>
      </c>
      <c r="C78" s="48" t="s">
        <v>0</v>
      </c>
      <c r="D78" s="64">
        <v>9.15</v>
      </c>
    </row>
    <row r="79" spans="1:4" ht="19.5" customHeight="1">
      <c r="A79" s="50"/>
      <c r="B79" s="51" t="s">
        <v>214</v>
      </c>
      <c r="C79" s="48" t="s">
        <v>164</v>
      </c>
      <c r="D79" s="64">
        <v>0.32</v>
      </c>
    </row>
    <row r="80" spans="1:4" ht="16.5" customHeight="1">
      <c r="A80" s="50"/>
      <c r="B80" s="51" t="s">
        <v>176</v>
      </c>
      <c r="C80" s="48" t="s">
        <v>40</v>
      </c>
      <c r="D80" s="64">
        <v>0.74</v>
      </c>
    </row>
    <row r="81" spans="1:4" ht="16.5" customHeight="1">
      <c r="A81" s="50"/>
      <c r="B81" s="51" t="s">
        <v>43</v>
      </c>
      <c r="C81" s="48" t="s">
        <v>0</v>
      </c>
      <c r="D81" s="64">
        <v>0.47</v>
      </c>
    </row>
    <row r="82" spans="1:4" ht="60" customHeight="1">
      <c r="A82" s="58" t="s">
        <v>32</v>
      </c>
      <c r="B82" s="59" t="s">
        <v>255</v>
      </c>
      <c r="C82" s="59" t="s">
        <v>230</v>
      </c>
      <c r="D82" s="69">
        <v>0.106</v>
      </c>
    </row>
    <row r="83" spans="1:4" ht="16.5" customHeight="1">
      <c r="A83" s="45"/>
      <c r="B83" s="52" t="s">
        <v>54</v>
      </c>
      <c r="C83" s="59" t="s">
        <v>39</v>
      </c>
      <c r="D83" s="65">
        <v>4.7</v>
      </c>
    </row>
    <row r="84" spans="1:4" ht="16.5" customHeight="1">
      <c r="A84" s="45"/>
      <c r="B84" s="52" t="s">
        <v>98</v>
      </c>
      <c r="C84" s="59" t="s">
        <v>0</v>
      </c>
      <c r="D84" s="65">
        <v>0.4</v>
      </c>
    </row>
    <row r="85" spans="1:4" ht="30" customHeight="1">
      <c r="A85" s="45"/>
      <c r="B85" s="52" t="s">
        <v>256</v>
      </c>
      <c r="C85" s="59" t="s">
        <v>42</v>
      </c>
      <c r="D85" s="65">
        <v>13.3</v>
      </c>
    </row>
    <row r="86" spans="1:4" ht="17.25" customHeight="1">
      <c r="A86" s="45"/>
      <c r="B86" s="52" t="s">
        <v>216</v>
      </c>
      <c r="C86" s="59" t="s">
        <v>29</v>
      </c>
      <c r="D86" s="69">
        <v>0.003</v>
      </c>
    </row>
    <row r="87" spans="1:4" ht="18" customHeight="1">
      <c r="A87" s="45"/>
      <c r="B87" s="52" t="s">
        <v>215</v>
      </c>
      <c r="C87" s="59" t="s">
        <v>45</v>
      </c>
      <c r="D87" s="65">
        <v>26</v>
      </c>
    </row>
    <row r="88" spans="1:4" ht="16.5" customHeight="1">
      <c r="A88" s="45"/>
      <c r="B88" s="52" t="s">
        <v>100</v>
      </c>
      <c r="C88" s="59" t="s">
        <v>40</v>
      </c>
      <c r="D88" s="65">
        <v>1.6</v>
      </c>
    </row>
    <row r="89" spans="1:4" ht="16.5" customHeight="1">
      <c r="A89" s="45"/>
      <c r="B89" s="52" t="s">
        <v>190</v>
      </c>
      <c r="C89" s="59" t="s">
        <v>21</v>
      </c>
      <c r="D89" s="65">
        <v>63.6</v>
      </c>
    </row>
    <row r="90" spans="1:4" ht="16.5" customHeight="1">
      <c r="A90" s="45"/>
      <c r="B90" s="52" t="s">
        <v>41</v>
      </c>
      <c r="C90" s="59" t="s">
        <v>0</v>
      </c>
      <c r="D90" s="65">
        <v>0.9</v>
      </c>
    </row>
    <row r="91" spans="1:4" ht="24" customHeight="1">
      <c r="A91" s="59" t="s">
        <v>33</v>
      </c>
      <c r="B91" s="59" t="s">
        <v>157</v>
      </c>
      <c r="C91" s="59" t="s">
        <v>44</v>
      </c>
      <c r="D91" s="64">
        <v>0.72</v>
      </c>
    </row>
    <row r="92" spans="1:4" ht="16.5" customHeight="1">
      <c r="A92" s="45"/>
      <c r="B92" s="52" t="s">
        <v>27</v>
      </c>
      <c r="C92" s="59" t="s">
        <v>39</v>
      </c>
      <c r="D92" s="65">
        <v>0.6</v>
      </c>
    </row>
    <row r="93" spans="1:4" ht="16.5" customHeight="1">
      <c r="A93" s="45"/>
      <c r="B93" s="52" t="s">
        <v>55</v>
      </c>
      <c r="C93" s="59" t="s">
        <v>0</v>
      </c>
      <c r="D93" s="65">
        <v>0.1</v>
      </c>
    </row>
    <row r="94" spans="1:4" ht="16.5" customHeight="1">
      <c r="A94" s="45"/>
      <c r="B94" s="52" t="s">
        <v>158</v>
      </c>
      <c r="C94" s="59" t="s">
        <v>40</v>
      </c>
      <c r="D94" s="65">
        <v>5.2</v>
      </c>
    </row>
    <row r="95" spans="1:4" ht="16.5" customHeight="1">
      <c r="A95" s="45"/>
      <c r="B95" s="52" t="s">
        <v>159</v>
      </c>
      <c r="C95" s="59" t="s">
        <v>40</v>
      </c>
      <c r="D95" s="65">
        <v>1.3</v>
      </c>
    </row>
    <row r="96" spans="1:4" ht="16.5" customHeight="1">
      <c r="A96" s="45"/>
      <c r="B96" s="52" t="s">
        <v>160</v>
      </c>
      <c r="C96" s="59" t="s">
        <v>40</v>
      </c>
      <c r="D96" s="65">
        <v>0.8</v>
      </c>
    </row>
    <row r="97" spans="1:4" ht="16.5" customHeight="1">
      <c r="A97" s="45"/>
      <c r="B97" s="52" t="s">
        <v>41</v>
      </c>
      <c r="C97" s="59" t="s">
        <v>0</v>
      </c>
      <c r="D97" s="65">
        <v>0.1</v>
      </c>
    </row>
    <row r="98" spans="1:4" ht="25.5" customHeight="1">
      <c r="A98" s="59" t="s">
        <v>34</v>
      </c>
      <c r="B98" s="59" t="s">
        <v>161</v>
      </c>
      <c r="C98" s="59" t="s">
        <v>28</v>
      </c>
      <c r="D98" s="69">
        <v>0.106</v>
      </c>
    </row>
    <row r="99" spans="1:4" ht="16.5" customHeight="1">
      <c r="A99" s="45"/>
      <c r="B99" s="52" t="s">
        <v>54</v>
      </c>
      <c r="C99" s="59" t="s">
        <v>39</v>
      </c>
      <c r="D99" s="65">
        <v>0.4</v>
      </c>
    </row>
    <row r="100" spans="1:4" ht="16.5" customHeight="1">
      <c r="A100" s="45"/>
      <c r="B100" s="52" t="s">
        <v>55</v>
      </c>
      <c r="C100" s="59" t="s">
        <v>0</v>
      </c>
      <c r="D100" s="65">
        <v>0</v>
      </c>
    </row>
    <row r="101" spans="1:4" ht="16.5" customHeight="1">
      <c r="A101" s="45"/>
      <c r="B101" s="52" t="s">
        <v>162</v>
      </c>
      <c r="C101" s="59" t="s">
        <v>29</v>
      </c>
      <c r="D101" s="65">
        <v>0</v>
      </c>
    </row>
    <row r="102" spans="1:4" ht="44.25" customHeight="1">
      <c r="A102" s="59" t="s">
        <v>204</v>
      </c>
      <c r="B102" s="59" t="s">
        <v>163</v>
      </c>
      <c r="C102" s="59" t="s">
        <v>42</v>
      </c>
      <c r="D102" s="65">
        <v>2.6</v>
      </c>
    </row>
    <row r="103" spans="1:4" ht="16.5" customHeight="1">
      <c r="A103" s="45"/>
      <c r="B103" s="52" t="s">
        <v>54</v>
      </c>
      <c r="C103" s="59" t="s">
        <v>39</v>
      </c>
      <c r="D103" s="65">
        <v>3.6</v>
      </c>
    </row>
    <row r="104" spans="1:4" ht="16.5" customHeight="1">
      <c r="A104" s="45"/>
      <c r="B104" s="52" t="s">
        <v>55</v>
      </c>
      <c r="C104" s="59" t="s">
        <v>0</v>
      </c>
      <c r="D104" s="65">
        <v>0.5</v>
      </c>
    </row>
    <row r="105" spans="1:4" ht="16.5" customHeight="1">
      <c r="A105" s="45"/>
      <c r="B105" s="52" t="s">
        <v>99</v>
      </c>
      <c r="C105" s="59" t="s">
        <v>42</v>
      </c>
      <c r="D105" s="65">
        <v>3</v>
      </c>
    </row>
    <row r="106" spans="1:4" ht="16.5" customHeight="1">
      <c r="A106" s="45"/>
      <c r="B106" s="52" t="s">
        <v>191</v>
      </c>
      <c r="C106" s="59" t="s">
        <v>40</v>
      </c>
      <c r="D106" s="65">
        <v>18.9</v>
      </c>
    </row>
    <row r="107" spans="1:4" ht="16.5" customHeight="1">
      <c r="A107" s="45"/>
      <c r="B107" s="52" t="s">
        <v>41</v>
      </c>
      <c r="C107" s="59" t="s">
        <v>0</v>
      </c>
      <c r="D107" s="65">
        <v>0.1</v>
      </c>
    </row>
    <row r="108" spans="1:4" ht="68.25" customHeight="1">
      <c r="A108" s="48">
        <v>22</v>
      </c>
      <c r="B108" s="48" t="s">
        <v>257</v>
      </c>
      <c r="C108" s="39" t="s">
        <v>173</v>
      </c>
      <c r="D108" s="71">
        <v>0.012</v>
      </c>
    </row>
    <row r="109" spans="1:4" ht="16.5" customHeight="1">
      <c r="A109" s="48"/>
      <c r="B109" s="42" t="s">
        <v>54</v>
      </c>
      <c r="C109" s="54" t="s">
        <v>174</v>
      </c>
      <c r="D109" s="72">
        <v>2.32</v>
      </c>
    </row>
    <row r="110" spans="1:4" ht="16.5" customHeight="1">
      <c r="A110" s="48"/>
      <c r="B110" s="42" t="s">
        <v>98</v>
      </c>
      <c r="C110" s="54" t="s">
        <v>170</v>
      </c>
      <c r="D110" s="72">
        <v>0.33</v>
      </c>
    </row>
    <row r="111" spans="1:4" ht="27.75" customHeight="1">
      <c r="A111" s="48"/>
      <c r="B111" s="51" t="s">
        <v>202</v>
      </c>
      <c r="C111" s="54" t="s">
        <v>168</v>
      </c>
      <c r="D111" s="72">
        <v>1.2</v>
      </c>
    </row>
    <row r="112" spans="1:4" ht="16.5" customHeight="1">
      <c r="A112" s="48"/>
      <c r="B112" s="51" t="s">
        <v>43</v>
      </c>
      <c r="C112" s="41" t="s">
        <v>0</v>
      </c>
      <c r="D112" s="73">
        <v>0.22</v>
      </c>
    </row>
    <row r="113" spans="1:4" ht="36.75" customHeight="1">
      <c r="A113" s="48">
        <v>23</v>
      </c>
      <c r="B113" s="48" t="s">
        <v>239</v>
      </c>
      <c r="C113" s="39" t="s">
        <v>173</v>
      </c>
      <c r="D113" s="74">
        <v>0.0198</v>
      </c>
    </row>
    <row r="114" spans="1:4" ht="16.5" customHeight="1">
      <c r="A114" s="48"/>
      <c r="B114" s="43" t="s">
        <v>54</v>
      </c>
      <c r="C114" s="54" t="s">
        <v>174</v>
      </c>
      <c r="D114" s="72">
        <v>2</v>
      </c>
    </row>
    <row r="115" spans="1:4" ht="16.5" customHeight="1">
      <c r="A115" s="48"/>
      <c r="B115" s="43" t="s">
        <v>98</v>
      </c>
      <c r="C115" s="54" t="s">
        <v>170</v>
      </c>
      <c r="D115" s="72">
        <v>0.26</v>
      </c>
    </row>
    <row r="116" spans="1:4" ht="16.5" customHeight="1">
      <c r="A116" s="48"/>
      <c r="B116" s="43" t="s">
        <v>240</v>
      </c>
      <c r="C116" s="54" t="s">
        <v>168</v>
      </c>
      <c r="D116" s="72">
        <v>1.98</v>
      </c>
    </row>
    <row r="117" spans="1:4" ht="38.25" customHeight="1">
      <c r="A117" s="59" t="s">
        <v>260</v>
      </c>
      <c r="B117" s="61" t="s">
        <v>241</v>
      </c>
      <c r="C117" s="61" t="s">
        <v>217</v>
      </c>
      <c r="D117" s="75">
        <v>10.5</v>
      </c>
    </row>
    <row r="118" spans="1:4" ht="16.5" customHeight="1">
      <c r="A118" s="45"/>
      <c r="B118" s="57" t="s">
        <v>218</v>
      </c>
      <c r="C118" s="55" t="s">
        <v>206</v>
      </c>
      <c r="D118" s="76">
        <v>10.5</v>
      </c>
    </row>
    <row r="119" spans="1:4" ht="15" customHeight="1">
      <c r="A119" s="45"/>
      <c r="B119" s="57" t="s">
        <v>219</v>
      </c>
      <c r="C119" s="55" t="s">
        <v>220</v>
      </c>
      <c r="D119" s="76">
        <v>0.42</v>
      </c>
    </row>
    <row r="120" spans="1:4" ht="17.25" customHeight="1">
      <c r="A120" s="45"/>
      <c r="B120" s="57" t="s">
        <v>242</v>
      </c>
      <c r="C120" s="55" t="s">
        <v>217</v>
      </c>
      <c r="D120" s="76">
        <v>10.82</v>
      </c>
    </row>
    <row r="121" spans="1:4" ht="15" customHeight="1">
      <c r="A121" s="45"/>
      <c r="B121" s="57" t="s">
        <v>198</v>
      </c>
      <c r="C121" s="56" t="s">
        <v>197</v>
      </c>
      <c r="D121" s="76">
        <v>0.27</v>
      </c>
    </row>
    <row r="122" spans="1:4" s="14" customFormat="1" ht="42" customHeight="1">
      <c r="A122" s="59" t="s">
        <v>261</v>
      </c>
      <c r="B122" s="59" t="s">
        <v>259</v>
      </c>
      <c r="C122" s="59" t="s">
        <v>230</v>
      </c>
      <c r="D122" s="69">
        <v>0.32</v>
      </c>
    </row>
    <row r="123" spans="1:4" s="18" customFormat="1" ht="14.25" customHeight="1">
      <c r="A123" s="45"/>
      <c r="B123" s="46" t="s">
        <v>27</v>
      </c>
      <c r="C123" s="47" t="s">
        <v>39</v>
      </c>
      <c r="D123" s="65">
        <v>11.8</v>
      </c>
    </row>
    <row r="124" spans="1:4" s="18" customFormat="1" ht="15" customHeight="1">
      <c r="A124" s="45"/>
      <c r="B124" s="46" t="s">
        <v>150</v>
      </c>
      <c r="C124" s="47" t="s">
        <v>0</v>
      </c>
      <c r="D124" s="65">
        <v>0.3</v>
      </c>
    </row>
    <row r="125" spans="1:4" s="18" customFormat="1" ht="15.75">
      <c r="A125" s="45"/>
      <c r="B125" s="46" t="s">
        <v>186</v>
      </c>
      <c r="C125" s="47" t="s">
        <v>44</v>
      </c>
      <c r="D125" s="65">
        <v>0.8</v>
      </c>
    </row>
    <row r="126" spans="1:4" s="14" customFormat="1" ht="54.75" customHeight="1">
      <c r="A126" s="59" t="s">
        <v>262</v>
      </c>
      <c r="B126" s="59" t="s">
        <v>221</v>
      </c>
      <c r="C126" s="59" t="s">
        <v>230</v>
      </c>
      <c r="D126" s="64">
        <v>0.32</v>
      </c>
    </row>
    <row r="127" spans="1:4" ht="13.5" customHeight="1">
      <c r="A127" s="45"/>
      <c r="B127" s="46" t="s">
        <v>124</v>
      </c>
      <c r="C127" s="47" t="s">
        <v>39</v>
      </c>
      <c r="D127" s="65">
        <v>27.4</v>
      </c>
    </row>
    <row r="128" spans="1:4" ht="13.5" customHeight="1">
      <c r="A128" s="45"/>
      <c r="B128" s="46" t="s">
        <v>55</v>
      </c>
      <c r="C128" s="47" t="s">
        <v>0</v>
      </c>
      <c r="D128" s="63">
        <v>0.0064</v>
      </c>
    </row>
    <row r="129" spans="1:4" ht="18.75" customHeight="1">
      <c r="A129" s="45"/>
      <c r="B129" s="51" t="s">
        <v>46</v>
      </c>
      <c r="C129" s="47" t="s">
        <v>40</v>
      </c>
      <c r="D129" s="65">
        <v>20.2</v>
      </c>
    </row>
    <row r="130" spans="1:4" ht="14.25" customHeight="1">
      <c r="A130" s="45"/>
      <c r="B130" s="46" t="s">
        <v>187</v>
      </c>
      <c r="C130" s="47" t="s">
        <v>40</v>
      </c>
      <c r="D130" s="65">
        <v>25.3</v>
      </c>
    </row>
    <row r="131" spans="1:4" ht="13.5" customHeight="1">
      <c r="A131" s="45"/>
      <c r="B131" s="46" t="s">
        <v>47</v>
      </c>
      <c r="C131" s="47" t="s">
        <v>0</v>
      </c>
      <c r="D131" s="65">
        <v>0.5</v>
      </c>
    </row>
    <row r="132" spans="1:4" s="14" customFormat="1" ht="45" customHeight="1">
      <c r="A132" s="59" t="s">
        <v>263</v>
      </c>
      <c r="B132" s="59" t="s">
        <v>258</v>
      </c>
      <c r="C132" s="59" t="s">
        <v>231</v>
      </c>
      <c r="D132" s="64">
        <v>0.37</v>
      </c>
    </row>
    <row r="133" spans="1:4" s="18" customFormat="1" ht="14.25" customHeight="1">
      <c r="A133" s="45"/>
      <c r="B133" s="46" t="s">
        <v>27</v>
      </c>
      <c r="C133" s="47" t="s">
        <v>39</v>
      </c>
      <c r="D133" s="65">
        <v>13.7</v>
      </c>
    </row>
    <row r="134" spans="1:4" s="18" customFormat="1" ht="15" customHeight="1">
      <c r="A134" s="45"/>
      <c r="B134" s="46" t="s">
        <v>55</v>
      </c>
      <c r="C134" s="47" t="s">
        <v>0</v>
      </c>
      <c r="D134" s="65">
        <v>0.4</v>
      </c>
    </row>
    <row r="135" spans="1:4" s="18" customFormat="1" ht="17.25" customHeight="1">
      <c r="A135" s="45"/>
      <c r="B135" s="46" t="s">
        <v>186</v>
      </c>
      <c r="C135" s="47" t="s">
        <v>44</v>
      </c>
      <c r="D135" s="65">
        <v>0.2</v>
      </c>
    </row>
    <row r="136" spans="1:4" ht="51.75" customHeight="1">
      <c r="A136" s="59" t="s">
        <v>264</v>
      </c>
      <c r="B136" s="59" t="s">
        <v>203</v>
      </c>
      <c r="C136" s="59" t="s">
        <v>231</v>
      </c>
      <c r="D136" s="64">
        <v>0.37</v>
      </c>
    </row>
    <row r="137" spans="1:4" ht="15" customHeight="1">
      <c r="A137" s="45"/>
      <c r="B137" s="46" t="s">
        <v>27</v>
      </c>
      <c r="C137" s="47" t="s">
        <v>39</v>
      </c>
      <c r="D137" s="65">
        <v>31.5</v>
      </c>
    </row>
    <row r="138" spans="1:4" ht="15" customHeight="1">
      <c r="A138" s="45"/>
      <c r="B138" s="46" t="s">
        <v>55</v>
      </c>
      <c r="C138" s="59" t="s">
        <v>49</v>
      </c>
      <c r="D138" s="63">
        <v>0.0074</v>
      </c>
    </row>
    <row r="139" spans="1:4" ht="15" customHeight="1">
      <c r="A139" s="45"/>
      <c r="B139" s="51" t="s">
        <v>222</v>
      </c>
      <c r="C139" s="47" t="s">
        <v>40</v>
      </c>
      <c r="D139" s="65">
        <v>23.3</v>
      </c>
    </row>
    <row r="140" spans="1:4" ht="15" customHeight="1">
      <c r="A140" s="45"/>
      <c r="B140" s="46" t="s">
        <v>192</v>
      </c>
      <c r="C140" s="47" t="s">
        <v>40</v>
      </c>
      <c r="D140" s="65">
        <v>29.2</v>
      </c>
    </row>
    <row r="141" spans="1:4" ht="15" customHeight="1">
      <c r="A141" s="45"/>
      <c r="B141" s="46" t="s">
        <v>47</v>
      </c>
      <c r="C141" s="47" t="s">
        <v>0</v>
      </c>
      <c r="D141" s="65">
        <v>0.6</v>
      </c>
    </row>
    <row r="142" spans="1:4" ht="15.75" customHeight="1">
      <c r="A142" s="104" t="s">
        <v>180</v>
      </c>
      <c r="B142" s="104"/>
      <c r="C142" s="104"/>
      <c r="D142" s="104"/>
    </row>
    <row r="143" spans="1:4" ht="27">
      <c r="A143" s="62">
        <v>1</v>
      </c>
      <c r="B143" s="77" t="s">
        <v>38</v>
      </c>
      <c r="C143" s="77" t="s">
        <v>21</v>
      </c>
      <c r="D143" s="65">
        <v>1</v>
      </c>
    </row>
    <row r="144" spans="1:4" ht="13.5">
      <c r="A144" s="62"/>
      <c r="B144" s="78" t="s">
        <v>27</v>
      </c>
      <c r="C144" s="77" t="s">
        <v>39</v>
      </c>
      <c r="D144" s="65">
        <v>0.2</v>
      </c>
    </row>
    <row r="145" spans="1:4" ht="13.5">
      <c r="A145" s="62"/>
      <c r="B145" s="78" t="s">
        <v>55</v>
      </c>
      <c r="C145" s="77" t="s">
        <v>0</v>
      </c>
      <c r="D145" s="65">
        <v>0.2</v>
      </c>
    </row>
    <row r="146" spans="1:4" ht="13.5">
      <c r="A146" s="62"/>
      <c r="B146" s="77" t="s">
        <v>208</v>
      </c>
      <c r="C146" s="77" t="s">
        <v>45</v>
      </c>
      <c r="D146" s="65">
        <v>4</v>
      </c>
    </row>
    <row r="147" spans="1:4" ht="13.5">
      <c r="A147" s="62"/>
      <c r="B147" s="78" t="s">
        <v>27</v>
      </c>
      <c r="C147" s="77" t="s">
        <v>39</v>
      </c>
      <c r="D147" s="65">
        <v>0.5</v>
      </c>
    </row>
    <row r="148" spans="1:4" ht="27">
      <c r="A148" s="62">
        <v>2</v>
      </c>
      <c r="B148" s="62" t="s">
        <v>249</v>
      </c>
      <c r="C148" s="62" t="s">
        <v>64</v>
      </c>
      <c r="D148" s="66">
        <v>1</v>
      </c>
    </row>
    <row r="149" spans="1:4" ht="13.5">
      <c r="A149" s="62"/>
      <c r="B149" s="79" t="s">
        <v>165</v>
      </c>
      <c r="C149" s="62" t="s">
        <v>179</v>
      </c>
      <c r="D149" s="64">
        <v>8.8</v>
      </c>
    </row>
    <row r="150" spans="1:4" ht="13.5">
      <c r="A150" s="62"/>
      <c r="B150" s="79" t="s">
        <v>181</v>
      </c>
      <c r="C150" s="62" t="s">
        <v>182</v>
      </c>
      <c r="D150" s="64">
        <v>1</v>
      </c>
    </row>
    <row r="151" spans="1:4" ht="13.5">
      <c r="A151" s="62"/>
      <c r="B151" s="79" t="s">
        <v>43</v>
      </c>
      <c r="C151" s="62" t="s">
        <v>0</v>
      </c>
      <c r="D151" s="64">
        <v>3.84</v>
      </c>
    </row>
    <row r="152" spans="1:4" ht="27">
      <c r="A152" s="62">
        <v>3</v>
      </c>
      <c r="B152" s="62" t="s">
        <v>183</v>
      </c>
      <c r="C152" s="62" t="s">
        <v>184</v>
      </c>
      <c r="D152" s="64">
        <v>0.1</v>
      </c>
    </row>
    <row r="153" spans="1:4" ht="13.5">
      <c r="A153" s="62"/>
      <c r="B153" s="79" t="s">
        <v>165</v>
      </c>
      <c r="C153" s="62" t="s">
        <v>179</v>
      </c>
      <c r="D153" s="64">
        <v>1.39</v>
      </c>
    </row>
    <row r="154" spans="1:4" ht="13.5">
      <c r="A154" s="62"/>
      <c r="B154" s="79" t="s">
        <v>223</v>
      </c>
      <c r="C154" s="62" t="s">
        <v>177</v>
      </c>
      <c r="D154" s="64">
        <v>4</v>
      </c>
    </row>
    <row r="155" spans="1:4" ht="13.5">
      <c r="A155" s="62"/>
      <c r="B155" s="79" t="s">
        <v>246</v>
      </c>
      <c r="C155" s="62" t="s">
        <v>177</v>
      </c>
      <c r="D155" s="64">
        <v>3</v>
      </c>
    </row>
    <row r="156" spans="1:4" ht="13.5">
      <c r="A156" s="62"/>
      <c r="B156" s="79" t="s">
        <v>224</v>
      </c>
      <c r="C156" s="62" t="s">
        <v>177</v>
      </c>
      <c r="D156" s="64">
        <v>3</v>
      </c>
    </row>
    <row r="157" spans="1:4" ht="13.5">
      <c r="A157" s="62"/>
      <c r="B157" s="79" t="s">
        <v>207</v>
      </c>
      <c r="C157" s="62" t="s">
        <v>21</v>
      </c>
      <c r="D157" s="64">
        <v>1</v>
      </c>
    </row>
    <row r="158" spans="1:4" ht="13.5">
      <c r="A158" s="62"/>
      <c r="B158" s="79" t="s">
        <v>245</v>
      </c>
      <c r="C158" s="62" t="s">
        <v>195</v>
      </c>
      <c r="D158" s="64">
        <v>5</v>
      </c>
    </row>
    <row r="159" spans="1:4" ht="13.5">
      <c r="A159" s="62"/>
      <c r="B159" s="79" t="s">
        <v>43</v>
      </c>
      <c r="C159" s="62" t="s">
        <v>0</v>
      </c>
      <c r="D159" s="64">
        <v>0.1</v>
      </c>
    </row>
    <row r="160" spans="1:4" ht="13.5">
      <c r="A160" s="62">
        <v>6</v>
      </c>
      <c r="B160" s="62" t="s">
        <v>194</v>
      </c>
      <c r="C160" s="62" t="s">
        <v>21</v>
      </c>
      <c r="D160" s="64">
        <v>1</v>
      </c>
    </row>
    <row r="161" spans="1:4" ht="13.5">
      <c r="A161" s="62"/>
      <c r="B161" s="79" t="s">
        <v>165</v>
      </c>
      <c r="C161" s="62" t="s">
        <v>39</v>
      </c>
      <c r="D161" s="64">
        <v>0.19</v>
      </c>
    </row>
    <row r="162" spans="1:4" ht="13.5">
      <c r="A162" s="62"/>
      <c r="B162" s="79" t="s">
        <v>247</v>
      </c>
      <c r="C162" s="62" t="s">
        <v>182</v>
      </c>
      <c r="D162" s="64">
        <v>1</v>
      </c>
    </row>
    <row r="163" spans="1:4" ht="13.5">
      <c r="A163" s="62"/>
      <c r="B163" s="79" t="s">
        <v>250</v>
      </c>
      <c r="C163" s="62" t="s">
        <v>182</v>
      </c>
      <c r="D163" s="64">
        <v>2</v>
      </c>
    </row>
    <row r="164" spans="1:4" ht="13.5">
      <c r="A164" s="62"/>
      <c r="B164" s="79" t="s">
        <v>43</v>
      </c>
      <c r="C164" s="62" t="s">
        <v>0</v>
      </c>
      <c r="D164" s="64">
        <v>0.03</v>
      </c>
    </row>
    <row r="165" spans="1:4" ht="13.5">
      <c r="A165" s="62">
        <v>6</v>
      </c>
      <c r="B165" s="62" t="s">
        <v>248</v>
      </c>
      <c r="C165" s="62" t="s">
        <v>21</v>
      </c>
      <c r="D165" s="64">
        <v>1</v>
      </c>
    </row>
    <row r="166" spans="1:4" ht="13.5">
      <c r="A166" s="62"/>
      <c r="B166" s="79" t="s">
        <v>165</v>
      </c>
      <c r="C166" s="62" t="s">
        <v>39</v>
      </c>
      <c r="D166" s="64">
        <v>0.19</v>
      </c>
    </row>
    <row r="167" spans="1:4" ht="13.5">
      <c r="A167" s="62"/>
      <c r="B167" s="79" t="s">
        <v>193</v>
      </c>
      <c r="C167" s="62" t="s">
        <v>182</v>
      </c>
      <c r="D167" s="64">
        <v>1</v>
      </c>
    </row>
    <row r="168" spans="1:4" ht="13.5">
      <c r="A168" s="62"/>
      <c r="B168" s="79" t="s">
        <v>43</v>
      </c>
      <c r="C168" s="62" t="s">
        <v>0</v>
      </c>
      <c r="D168" s="64">
        <v>0.03</v>
      </c>
    </row>
    <row r="169" spans="1:4" ht="27">
      <c r="A169" s="62">
        <v>7</v>
      </c>
      <c r="B169" s="62" t="s">
        <v>200</v>
      </c>
      <c r="C169" s="62" t="s">
        <v>21</v>
      </c>
      <c r="D169" s="62">
        <v>1</v>
      </c>
    </row>
    <row r="170" spans="1:4" ht="13.5">
      <c r="A170" s="62"/>
      <c r="B170" s="79" t="s">
        <v>165</v>
      </c>
      <c r="C170" s="62" t="s">
        <v>39</v>
      </c>
      <c r="D170" s="64">
        <v>0.19</v>
      </c>
    </row>
    <row r="171" spans="1:4" ht="27">
      <c r="A171" s="62"/>
      <c r="B171" s="79" t="s">
        <v>199</v>
      </c>
      <c r="C171" s="62" t="s">
        <v>182</v>
      </c>
      <c r="D171" s="64">
        <v>1</v>
      </c>
    </row>
    <row r="172" spans="1:4" ht="13.5">
      <c r="A172" s="62"/>
      <c r="B172" s="79" t="s">
        <v>43</v>
      </c>
      <c r="C172" s="62" t="s">
        <v>0</v>
      </c>
      <c r="D172" s="64">
        <v>0.03</v>
      </c>
    </row>
    <row r="173" spans="1:4" ht="27">
      <c r="A173" s="62">
        <v>8</v>
      </c>
      <c r="B173" s="62" t="s">
        <v>196</v>
      </c>
      <c r="C173" s="62" t="s">
        <v>182</v>
      </c>
      <c r="D173" s="64">
        <v>2</v>
      </c>
    </row>
    <row r="174" spans="1:4" ht="13.5">
      <c r="A174" s="62"/>
      <c r="B174" s="79" t="s">
        <v>165</v>
      </c>
      <c r="C174" s="62" t="s">
        <v>179</v>
      </c>
      <c r="D174" s="64">
        <v>2.02</v>
      </c>
    </row>
    <row r="175" spans="1:4" ht="13.5">
      <c r="A175" s="62"/>
      <c r="B175" s="79" t="s">
        <v>225</v>
      </c>
      <c r="C175" s="62" t="s">
        <v>182</v>
      </c>
      <c r="D175" s="65">
        <v>1</v>
      </c>
    </row>
    <row r="176" spans="1:4" ht="27">
      <c r="A176" s="62"/>
      <c r="B176" s="80" t="s">
        <v>265</v>
      </c>
      <c r="C176" s="62" t="s">
        <v>182</v>
      </c>
      <c r="D176" s="65">
        <v>1</v>
      </c>
    </row>
    <row r="177" spans="1:4" ht="13.5">
      <c r="A177" s="62"/>
      <c r="B177" s="79" t="s">
        <v>43</v>
      </c>
      <c r="C177" s="62" t="s">
        <v>0</v>
      </c>
      <c r="D177" s="64">
        <v>2.24</v>
      </c>
    </row>
    <row r="178" spans="1:4" ht="13.5">
      <c r="A178" s="81" t="s">
        <v>5</v>
      </c>
      <c r="B178" s="81" t="s">
        <v>254</v>
      </c>
      <c r="C178" s="81" t="s">
        <v>21</v>
      </c>
      <c r="D178" s="67">
        <v>1</v>
      </c>
    </row>
    <row r="179" spans="1:4" ht="13.5">
      <c r="A179" s="65"/>
      <c r="B179" s="77" t="s">
        <v>124</v>
      </c>
      <c r="C179" s="77" t="s">
        <v>21</v>
      </c>
      <c r="D179" s="65">
        <v>1</v>
      </c>
    </row>
    <row r="180" spans="1:4" ht="13.5">
      <c r="A180" s="65"/>
      <c r="B180" s="81" t="s">
        <v>251</v>
      </c>
      <c r="C180" s="77" t="s">
        <v>21</v>
      </c>
      <c r="D180" s="65">
        <v>1</v>
      </c>
    </row>
    <row r="181" spans="1:4" ht="13.5">
      <c r="A181" s="65"/>
      <c r="B181" s="81" t="s">
        <v>252</v>
      </c>
      <c r="C181" s="77" t="s">
        <v>185</v>
      </c>
      <c r="D181" s="65">
        <v>4</v>
      </c>
    </row>
    <row r="182" spans="1:4" ht="13.5">
      <c r="A182" s="65"/>
      <c r="B182" s="77" t="s">
        <v>253</v>
      </c>
      <c r="C182" s="77" t="s">
        <v>40</v>
      </c>
      <c r="D182" s="65">
        <v>20</v>
      </c>
    </row>
  </sheetData>
  <sheetProtection/>
  <mergeCells count="4">
    <mergeCell ref="A2:D2"/>
    <mergeCell ref="A3:D3"/>
    <mergeCell ref="A142:D142"/>
    <mergeCell ref="A1:D1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eldari</cp:lastModifiedBy>
  <cp:lastPrinted>2019-07-05T13:47:53Z</cp:lastPrinted>
  <dcterms:created xsi:type="dcterms:W3CDTF">2005-10-04T05:52:32Z</dcterms:created>
  <dcterms:modified xsi:type="dcterms:W3CDTF">2020-07-27T11:28:11Z</dcterms:modified>
  <cp:category/>
  <cp:version/>
  <cp:contentType/>
  <cp:contentStatus/>
</cp:coreProperties>
</file>