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150" windowHeight="1162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69" i="1" l="1"/>
  <c r="H69" i="1" s="1"/>
  <c r="F4" i="1" l="1"/>
  <c r="H4" i="1" s="1"/>
  <c r="H3" i="1" s="1"/>
  <c r="F77" i="1"/>
  <c r="H77" i="1" s="1"/>
  <c r="F76" i="1"/>
  <c r="H76" i="1" s="1"/>
  <c r="F75" i="1"/>
  <c r="H75" i="1" s="1"/>
  <c r="F74" i="1"/>
  <c r="H74" i="1" s="1"/>
  <c r="F72" i="1"/>
  <c r="H72" i="1" s="1"/>
  <c r="F71" i="1"/>
  <c r="H71" i="1" s="1"/>
  <c r="F70" i="1"/>
  <c r="H70" i="1" s="1"/>
  <c r="F67" i="1"/>
  <c r="H67" i="1" s="1"/>
  <c r="F66" i="1"/>
  <c r="H66" i="1" s="1"/>
  <c r="F65" i="1"/>
  <c r="H65" i="1" s="1"/>
  <c r="F64" i="1"/>
  <c r="H64" i="1" s="1"/>
  <c r="F62" i="1"/>
  <c r="H62" i="1" s="1"/>
  <c r="F61" i="1"/>
  <c r="H61" i="1" s="1"/>
  <c r="F60" i="1"/>
  <c r="H60" i="1" s="1"/>
  <c r="F59" i="1"/>
  <c r="H59" i="1" s="1"/>
  <c r="F57" i="1"/>
  <c r="H57" i="1" s="1"/>
  <c r="F56" i="1"/>
  <c r="H56" i="1" s="1"/>
  <c r="F55" i="1"/>
  <c r="H55" i="1" s="1"/>
  <c r="F54" i="1"/>
  <c r="H54" i="1" s="1"/>
  <c r="F52" i="1"/>
  <c r="H52" i="1" s="1"/>
  <c r="F51" i="1"/>
  <c r="H51" i="1" s="1"/>
  <c r="F50" i="1"/>
  <c r="H50" i="1" s="1"/>
  <c r="F49" i="1"/>
  <c r="H49" i="1" s="1"/>
  <c r="H68" i="1" l="1"/>
  <c r="H73" i="1"/>
  <c r="H63" i="1"/>
  <c r="H58" i="1"/>
  <c r="H53" i="1"/>
  <c r="H48" i="1"/>
  <c r="F47" i="1"/>
  <c r="H47" i="1" s="1"/>
  <c r="F46" i="1"/>
  <c r="H46" i="1" s="1"/>
  <c r="F45" i="1"/>
  <c r="H45" i="1" s="1"/>
  <c r="F44" i="1"/>
  <c r="H44" i="1" s="1"/>
  <c r="H43" i="1" l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E18" i="1"/>
  <c r="F18" i="1" s="1"/>
  <c r="H18" i="1" s="1"/>
  <c r="E17" i="1"/>
  <c r="F17" i="1" s="1"/>
  <c r="H17" i="1" s="1"/>
  <c r="F16" i="1"/>
  <c r="H16" i="1" s="1"/>
  <c r="F15" i="1"/>
  <c r="H15" i="1" s="1"/>
  <c r="F14" i="1"/>
  <c r="H14" i="1" s="1"/>
  <c r="F29" i="1"/>
  <c r="H29" i="1" s="1"/>
  <c r="F28" i="1"/>
  <c r="H28" i="1" s="1"/>
  <c r="F27" i="1"/>
  <c r="H27" i="1" s="1"/>
  <c r="F26" i="1"/>
  <c r="H26" i="1" s="1"/>
  <c r="F25" i="1"/>
  <c r="H25" i="1" s="1"/>
  <c r="F23" i="1"/>
  <c r="H23" i="1" s="1"/>
  <c r="F22" i="1"/>
  <c r="H22" i="1" s="1"/>
  <c r="E21" i="1"/>
  <c r="F21" i="1" s="1"/>
  <c r="H21" i="1" s="1"/>
  <c r="E20" i="1"/>
  <c r="F20" i="1" s="1"/>
  <c r="H20" i="1" s="1"/>
  <c r="F12" i="1"/>
  <c r="H12" i="1" s="1"/>
  <c r="F11" i="1"/>
  <c r="H11" i="1" s="1"/>
  <c r="F10" i="1"/>
  <c r="H10" i="1" s="1"/>
  <c r="F9" i="1"/>
  <c r="H9" i="1" s="1"/>
  <c r="F7" i="1"/>
  <c r="H7" i="1" s="1"/>
  <c r="F6" i="1"/>
  <c r="H6" i="1" s="1"/>
  <c r="F39" i="1" l="1"/>
  <c r="H39" i="1" s="1"/>
  <c r="H30" i="1"/>
  <c r="H13" i="1"/>
  <c r="H5" i="1"/>
  <c r="H24" i="1"/>
  <c r="H19" i="1"/>
  <c r="H8" i="1"/>
  <c r="F41" i="1" l="1"/>
  <c r="H41" i="1" s="1"/>
  <c r="F42" i="1"/>
  <c r="H42" i="1" s="1"/>
  <c r="F40" i="1"/>
  <c r="H40" i="1" s="1"/>
  <c r="F38" i="1"/>
  <c r="H38" i="1" s="1"/>
  <c r="H37" i="1" l="1"/>
  <c r="H78" i="1" s="1"/>
  <c r="H79" i="1" l="1"/>
  <c r="H80" i="1" s="1"/>
  <c r="H81" i="1" s="1"/>
  <c r="H82" i="1" s="1"/>
  <c r="H83" i="1" l="1"/>
  <c r="H84" i="1" s="1"/>
</calcChain>
</file>

<file path=xl/sharedStrings.xml><?xml version="1.0" encoding="utf-8"?>
<sst xmlns="http://schemas.openxmlformats.org/spreadsheetml/2006/main" count="249" uniqueCount="109">
  <si>
    <t>sn da w  IV-2-82 t-8  cx.46-15-2</t>
  </si>
  <si>
    <t xml:space="preserve"> kv.m</t>
  </si>
  <si>
    <t>srf</t>
  </si>
  <si>
    <t xml:space="preserve"> SromiTi danaxarji</t>
  </si>
  <si>
    <t>kac.sT</t>
  </si>
  <si>
    <t xml:space="preserve"> manqanebi</t>
  </si>
  <si>
    <t>lari</t>
  </si>
  <si>
    <t xml:space="preserve">Senobis Siga da gare zedapirebidan amortizirebuli baTqaSis Camoyra </t>
  </si>
  <si>
    <t>sn da w   IV-2-82 t-2 cx.9-5-1</t>
  </si>
  <si>
    <t>metaloplastmasis karebis Casma</t>
  </si>
  <si>
    <t>kv.m.</t>
  </si>
  <si>
    <t>SromiTi resursebi</t>
  </si>
  <si>
    <t>kac/sT</t>
  </si>
  <si>
    <t>manqanebi</t>
  </si>
  <si>
    <t>.10.3-8</t>
  </si>
  <si>
    <t>metaloplastmasis karebi</t>
  </si>
  <si>
    <t>sxvadasxva masalebi</t>
  </si>
  <si>
    <t>sn da w  IV-2-82 t-2 cx.11-8-1(2)</t>
  </si>
  <si>
    <t xml:space="preserve"> SromiTi danaxarji 0,188+2*0,0034=0,1948</t>
  </si>
  <si>
    <t xml:space="preserve"> manqanebi 0,0095+2*0,0023=0,0141</t>
  </si>
  <si>
    <t>4.1-385</t>
  </si>
  <si>
    <t>msxvilfraqciuli duRabi m-150 0,0204+2*0,0051=0,0306</t>
  </si>
  <si>
    <t>kub.m</t>
  </si>
  <si>
    <t xml:space="preserve"> sxvadasxva masalebi</t>
  </si>
  <si>
    <t xml:space="preserve">sn da w  IV-2-82 t-2 cx.11-20-3 </t>
  </si>
  <si>
    <t xml:space="preserve"> SromiTi danaxarji </t>
  </si>
  <si>
    <t xml:space="preserve"> manqanebi </t>
  </si>
  <si>
    <t>4.3-16</t>
  </si>
  <si>
    <t xml:space="preserve">xaoiani meTlaxis fila </t>
  </si>
  <si>
    <t>kv.m</t>
  </si>
  <si>
    <t>4.1-200</t>
  </si>
  <si>
    <t>webo-cementi</t>
  </si>
  <si>
    <t>kg</t>
  </si>
  <si>
    <t>sn da w  IV-2-82 t-2 cx.15-55-5</t>
  </si>
  <si>
    <t xml:space="preserve">SromiTi resursebi </t>
  </si>
  <si>
    <t>srg</t>
  </si>
  <si>
    <t>13-190</t>
  </si>
  <si>
    <t>duRabis tumbo 1 kub.m/sT</t>
  </si>
  <si>
    <t>manq./sT</t>
  </si>
  <si>
    <t>qv/cementis xsnari 0,0158+0,002=0,0178</t>
  </si>
  <si>
    <t>kub.m.</t>
  </si>
  <si>
    <t xml:space="preserve">sn da w  IV-2-82 t-5 cx.34-61-12 misadagebiT             </t>
  </si>
  <si>
    <t>Sekiduli WerisaTvis liTonis karkasis mowyoba da plastikatis lartyebis montaJi</t>
  </si>
  <si>
    <t>sabazro</t>
  </si>
  <si>
    <t>liTonis karkasi (liTonis profilebi, sakidebi, gadasabmeli elementebi, sarWi da sxva)</t>
  </si>
  <si>
    <t>.10.4-6</t>
  </si>
  <si>
    <t>plastmasis Weris profili siganiT 28 sm</t>
  </si>
  <si>
    <t>kvm</t>
  </si>
  <si>
    <t>10.4-7</t>
  </si>
  <si>
    <t>plastmasis kuTxovana</t>
  </si>
  <si>
    <t>gr.m</t>
  </si>
  <si>
    <t>sn da w  IV-2-82 t-2  cx.15-15-3</t>
  </si>
  <si>
    <t>4.3-17</t>
  </si>
  <si>
    <t xml:space="preserve"> kafeli</t>
  </si>
  <si>
    <t>svel wertilebSi mTels simaRleze kedelze kafelis filebis akvra</t>
  </si>
  <si>
    <t>cali</t>
  </si>
  <si>
    <t>sn da w  IV-2-82 t-3 cx.16-24-2 (damat. gam. .#2)</t>
  </si>
  <si>
    <t>wyalmomaragebis qselis mowyoba d-20 mm plastmasis armirebuli miliT fasonuri nawilebis gamoyenebiT. sistemis hidravlikuri gamocda da misi garecxva qlorirebiT.</t>
  </si>
  <si>
    <t>grZ.m</t>
  </si>
  <si>
    <t>2.6-34</t>
  </si>
  <si>
    <t xml:space="preserve">plastmasis armirebuli mili d-20 mm pn25 fasonuri nawilebiT </t>
  </si>
  <si>
    <t>sn da w  IV-2-82 t-3 cx.16-12-1</t>
  </si>
  <si>
    <t xml:space="preserve">milsadenebze d-20 mm plastmasis sferuli ventilis dayeneba </t>
  </si>
  <si>
    <t>6-56</t>
  </si>
  <si>
    <t>plastmasis sferuli ventili d-20 mm</t>
  </si>
  <si>
    <t>9</t>
  </si>
  <si>
    <t>sn da w  IV-2-82 t-3 cx.17-3-3</t>
  </si>
  <si>
    <t>10</t>
  </si>
  <si>
    <t>xelsabanis Semrevis dayeneba</t>
  </si>
  <si>
    <t>xelsabanis Semrevi</t>
  </si>
  <si>
    <t>sn da w  IV-2-82 t-3 cx.16-6-2</t>
  </si>
  <si>
    <t>2.6-75</t>
  </si>
  <si>
    <t>sn da w  IV-2-82 t-3 cx.17-1-3</t>
  </si>
  <si>
    <t>xelsabanis  (sifoniTa da gamSvebiT) dayeneba</t>
  </si>
  <si>
    <t>komp.</t>
  </si>
  <si>
    <t>.6-24</t>
  </si>
  <si>
    <t xml:space="preserve">Bxelsabani (sifoni, gamSvebi) </t>
  </si>
  <si>
    <t>5</t>
  </si>
  <si>
    <t>sn da w  IV-2-82 t-3 cx.17-4-1</t>
  </si>
  <si>
    <t>.6-23</t>
  </si>
  <si>
    <t xml:space="preserve">unitazi (Camrecxi avziT) </t>
  </si>
  <si>
    <t xml:space="preserve"> sxvadasxva masala</t>
  </si>
  <si>
    <t>sistema</t>
  </si>
  <si>
    <t>santeqnikuri sistemis demontaJi</t>
  </si>
  <si>
    <t>ხარჯთაღრიცხვა</t>
  </si>
  <si>
    <t>sul lokalur-resursuli uwyisis jami:</t>
  </si>
  <si>
    <t xml:space="preserve"> zednadebi xarjebi </t>
  </si>
  <si>
    <t xml:space="preserve">j a m i </t>
  </si>
  <si>
    <t>saxarjTaRricxvo mogeba</t>
  </si>
  <si>
    <t>sul xarjTaRricxviT:</t>
  </si>
  <si>
    <t xml:space="preserve">kafelis mopirkeTebis qveS Siga da gare kedlebis gaumjobesebuli Selesva qv/cementis xsnariT </t>
  </si>
  <si>
    <r>
      <rPr>
        <b/>
        <sz val="9"/>
        <rFont val="LitNusx"/>
      </rPr>
      <t xml:space="preserve"> ჩაშა გენუა</t>
    </r>
    <r>
      <rPr>
        <b/>
        <sz val="10"/>
        <rFont val="LitNusx"/>
      </rPr>
      <t xml:space="preserve"> (Camrecxi avziT) dayeneba</t>
    </r>
  </si>
  <si>
    <t>d-100 mm. plastmasis sakanalizacio milis fasonuri nawilebi</t>
  </si>
  <si>
    <t>ცალი</t>
  </si>
  <si>
    <t xml:space="preserve">plastmasis sakanalizacio mili d-100 mm fasonuri nawilebi (sifoni) </t>
  </si>
  <si>
    <r>
      <t xml:space="preserve"> Piatakebis qveS cementis mWimis mowyoba m-150 markis qviSa-cementis xsnariT saSualo sisqiT 3.0 sm </t>
    </r>
    <r>
      <rPr>
        <b/>
        <sz val="9"/>
        <rFont val="LitNusx"/>
      </rPr>
      <t>(აივნების ჩათვლით)</t>
    </r>
  </si>
  <si>
    <r>
      <t xml:space="preserve">iatakze xaoiani meTlaxis filebis dageba webo-cementze </t>
    </r>
    <r>
      <rPr>
        <b/>
        <sz val="9"/>
        <rFont val="LitNusx"/>
      </rPr>
      <t>(აივნების ჩათვლით)</t>
    </r>
  </si>
  <si>
    <t>7</t>
  </si>
  <si>
    <t>8</t>
  </si>
  <si>
    <t>11</t>
  </si>
  <si>
    <t>12</t>
  </si>
  <si>
    <t>13</t>
  </si>
  <si>
    <t>14</t>
  </si>
  <si>
    <t>15</t>
  </si>
  <si>
    <t>დღგ</t>
  </si>
  <si>
    <t>ზვიად დავითაძის სახელობის ქობულეთის მუნიციპალიტეტის სოფელ შუაღელის საჯარო სკოლის ტერიტორიაზე არსებული სველი წერტილის რეაბილიტაცია.</t>
  </si>
  <si>
    <t>მთლიანი ღირებულება (მაქსიმალური ღირებულება 10 253 ლარი)</t>
  </si>
  <si>
    <t xml:space="preserve"> 3/8" ventilis dayeneba</t>
  </si>
  <si>
    <t xml:space="preserve"> 3/8" ventili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</si>
</sst>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13" x14ac:knownFonts="1">
    <font>
      <sz val="11"/>
      <color theme="1"/>
      <name val="Calibri"/>
      <family val="2"/>
      <scheme val="minor"/>
    </font>
    <font>
      <b/>
      <sz val="10"/>
      <name val="LitNusx"/>
    </font>
    <font>
      <b/>
      <sz val="9"/>
      <name val="LitNusx"/>
    </font>
    <font>
      <sz val="9"/>
      <name val="LitNusx"/>
    </font>
    <font>
      <sz val="10"/>
      <name val="LitNusx"/>
    </font>
    <font>
      <b/>
      <sz val="8"/>
      <name val="LitNusx"/>
    </font>
    <font>
      <sz val="10"/>
      <name val="Arial"/>
      <family val="2"/>
      <charset val="204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name val="LitNusx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</cellStyleXfs>
  <cellXfs count="91">
    <xf numFmtId="0" fontId="0" fillId="0" borderId="0" xfId="0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" fontId="1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_gare wyalsadfenigagarini 10" xfId="4"/>
    <cellStyle name="Normal_gare wyalsadfenigagarini 2_SMSH2008-IIkv ." xfId="3"/>
    <cellStyle name="Normal_SMETA 3" xfId="1"/>
    <cellStyle name="Обычный 2 2" xfId="2"/>
    <cellStyle name="Обычный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workbookViewId="0">
      <selection activeCell="C5" sqref="C5"/>
    </sheetView>
  </sheetViews>
  <sheetFormatPr defaultRowHeight="15" x14ac:dyDescent="0.25"/>
  <cols>
    <col min="1" max="1" width="4.7109375" customWidth="1"/>
    <col min="2" max="2" width="10.28515625" style="75" customWidth="1"/>
    <col min="3" max="3" width="33.28515625" customWidth="1"/>
    <col min="4" max="4" width="5.85546875" style="75" customWidth="1"/>
    <col min="5" max="5" width="6.85546875" customWidth="1"/>
    <col min="6" max="6" width="7.5703125" customWidth="1"/>
    <col min="7" max="7" width="7.28515625" customWidth="1"/>
    <col min="8" max="8" width="10.140625" customWidth="1"/>
  </cols>
  <sheetData>
    <row r="1" spans="1:8" ht="45.75" customHeight="1" x14ac:dyDescent="0.25">
      <c r="A1" s="85" t="s">
        <v>105</v>
      </c>
      <c r="B1" s="85"/>
      <c r="C1" s="85"/>
      <c r="D1" s="85"/>
      <c r="E1" s="85"/>
      <c r="F1" s="85"/>
      <c r="G1" s="85"/>
      <c r="H1" s="85"/>
    </row>
    <row r="2" spans="1:8" x14ac:dyDescent="0.25">
      <c r="A2" s="86" t="s">
        <v>84</v>
      </c>
      <c r="B2" s="86"/>
      <c r="C2" s="86"/>
      <c r="D2" s="86"/>
      <c r="E2" s="86"/>
      <c r="F2" s="86"/>
      <c r="G2" s="86"/>
      <c r="H2" s="86"/>
    </row>
    <row r="3" spans="1:8" ht="22.9" customHeight="1" x14ac:dyDescent="0.25">
      <c r="A3" s="1">
        <v>1</v>
      </c>
      <c r="B3" s="60" t="s">
        <v>43</v>
      </c>
      <c r="C3" s="2" t="s">
        <v>83</v>
      </c>
      <c r="D3" s="76" t="s">
        <v>82</v>
      </c>
      <c r="E3" s="3"/>
      <c r="F3" s="40">
        <v>1</v>
      </c>
      <c r="G3" s="3"/>
      <c r="H3" s="37">
        <f>SUM(H4:H4)</f>
        <v>0</v>
      </c>
    </row>
    <row r="4" spans="1:8" x14ac:dyDescent="0.25">
      <c r="A4" s="6"/>
      <c r="B4" s="61" t="s">
        <v>43</v>
      </c>
      <c r="C4" s="7" t="s">
        <v>25</v>
      </c>
      <c r="D4" s="70" t="s">
        <v>82</v>
      </c>
      <c r="E4" s="8">
        <v>1</v>
      </c>
      <c r="F4" s="9">
        <f>E4*F3</f>
        <v>1</v>
      </c>
      <c r="G4" s="8"/>
      <c r="H4" s="35">
        <f>G4*F4</f>
        <v>0</v>
      </c>
    </row>
    <row r="5" spans="1:8" ht="45" x14ac:dyDescent="0.25">
      <c r="A5" s="1">
        <v>2</v>
      </c>
      <c r="B5" s="60" t="s">
        <v>0</v>
      </c>
      <c r="C5" s="2" t="s">
        <v>7</v>
      </c>
      <c r="D5" s="77" t="s">
        <v>1</v>
      </c>
      <c r="E5" s="3"/>
      <c r="F5" s="4">
        <v>15</v>
      </c>
      <c r="G5" s="3"/>
      <c r="H5" s="5">
        <f>SUM(H6:H7)</f>
        <v>0</v>
      </c>
    </row>
    <row r="6" spans="1:8" x14ac:dyDescent="0.25">
      <c r="A6" s="6"/>
      <c r="B6" s="61" t="s">
        <v>2</v>
      </c>
      <c r="C6" s="7" t="s">
        <v>3</v>
      </c>
      <c r="D6" s="70" t="s">
        <v>4</v>
      </c>
      <c r="E6" s="8">
        <v>0.186</v>
      </c>
      <c r="F6" s="9">
        <f>E6*F5</f>
        <v>2.79</v>
      </c>
      <c r="G6" s="8"/>
      <c r="H6" s="10">
        <f>F6*G6</f>
        <v>0</v>
      </c>
    </row>
    <row r="7" spans="1:8" x14ac:dyDescent="0.25">
      <c r="A7" s="6"/>
      <c r="B7" s="61" t="s">
        <v>2</v>
      </c>
      <c r="C7" s="7" t="s">
        <v>5</v>
      </c>
      <c r="D7" s="70" t="s">
        <v>6</v>
      </c>
      <c r="E7" s="8">
        <v>1.6000000000000001E-3</v>
      </c>
      <c r="F7" s="9">
        <f>F5*E7</f>
        <v>2.4E-2</v>
      </c>
      <c r="G7" s="8"/>
      <c r="H7" s="11">
        <f>F7*G7</f>
        <v>0</v>
      </c>
    </row>
    <row r="8" spans="1:8" ht="33.75" x14ac:dyDescent="0.25">
      <c r="A8" s="12">
        <v>3</v>
      </c>
      <c r="B8" s="62" t="s">
        <v>8</v>
      </c>
      <c r="C8" s="12" t="s">
        <v>9</v>
      </c>
      <c r="D8" s="14" t="s">
        <v>10</v>
      </c>
      <c r="E8" s="12"/>
      <c r="F8" s="15">
        <v>10</v>
      </c>
      <c r="G8" s="16"/>
      <c r="H8" s="17">
        <f>H9+H10+H11+H12</f>
        <v>0</v>
      </c>
    </row>
    <row r="9" spans="1:8" x14ac:dyDescent="0.25">
      <c r="A9" s="18"/>
      <c r="B9" s="63" t="s">
        <v>2</v>
      </c>
      <c r="C9" s="20" t="s">
        <v>11</v>
      </c>
      <c r="D9" s="78" t="s">
        <v>12</v>
      </c>
      <c r="E9" s="21">
        <v>1.1100000000000001</v>
      </c>
      <c r="F9" s="20">
        <f>F8*E9</f>
        <v>11.100000000000001</v>
      </c>
      <c r="G9" s="19"/>
      <c r="H9" s="22">
        <f>F9*G9</f>
        <v>0</v>
      </c>
    </row>
    <row r="10" spans="1:8" x14ac:dyDescent="0.25">
      <c r="A10" s="18"/>
      <c r="B10" s="63" t="s">
        <v>2</v>
      </c>
      <c r="C10" s="20" t="s">
        <v>13</v>
      </c>
      <c r="D10" s="79" t="s">
        <v>6</v>
      </c>
      <c r="E10" s="20">
        <v>0.51600000000000001</v>
      </c>
      <c r="F10" s="20">
        <f>F8*E10</f>
        <v>5.16</v>
      </c>
      <c r="G10" s="23"/>
      <c r="H10" s="22">
        <f>F10*G10</f>
        <v>0</v>
      </c>
    </row>
    <row r="11" spans="1:8" x14ac:dyDescent="0.25">
      <c r="A11" s="18"/>
      <c r="B11" s="64" t="s">
        <v>14</v>
      </c>
      <c r="C11" s="20" t="s">
        <v>15</v>
      </c>
      <c r="D11" s="79" t="s">
        <v>10</v>
      </c>
      <c r="E11" s="20">
        <v>1</v>
      </c>
      <c r="F11" s="20">
        <f>F8*E11</f>
        <v>10</v>
      </c>
      <c r="G11" s="24"/>
      <c r="H11" s="22">
        <f>F11*G11</f>
        <v>0</v>
      </c>
    </row>
    <row r="12" spans="1:8" x14ac:dyDescent="0.25">
      <c r="A12" s="18"/>
      <c r="B12" s="63" t="s">
        <v>2</v>
      </c>
      <c r="C12" s="19" t="s">
        <v>16</v>
      </c>
      <c r="D12" s="79" t="s">
        <v>6</v>
      </c>
      <c r="E12" s="20">
        <v>5.3999999999999999E-2</v>
      </c>
      <c r="F12" s="20">
        <f>F8*E12</f>
        <v>0.54</v>
      </c>
      <c r="G12" s="23"/>
      <c r="H12" s="22">
        <f>F12*G12</f>
        <v>0</v>
      </c>
    </row>
    <row r="13" spans="1:8" ht="54" x14ac:dyDescent="0.25">
      <c r="A13" s="12">
        <v>4</v>
      </c>
      <c r="B13" s="62" t="s">
        <v>33</v>
      </c>
      <c r="C13" s="12" t="s">
        <v>90</v>
      </c>
      <c r="D13" s="14" t="s">
        <v>10</v>
      </c>
      <c r="E13" s="12"/>
      <c r="F13" s="15">
        <v>15</v>
      </c>
      <c r="G13" s="16"/>
      <c r="H13" s="17">
        <f>H14+H15+H16+H17+H18</f>
        <v>0</v>
      </c>
    </row>
    <row r="14" spans="1:8" x14ac:dyDescent="0.25">
      <c r="A14" s="31"/>
      <c r="B14" s="63" t="s">
        <v>2</v>
      </c>
      <c r="C14" s="21" t="s">
        <v>34</v>
      </c>
      <c r="D14" s="63" t="s">
        <v>12</v>
      </c>
      <c r="E14" s="19">
        <v>0.64</v>
      </c>
      <c r="F14" s="32">
        <f>F13*E14</f>
        <v>9.6</v>
      </c>
      <c r="G14" s="19"/>
      <c r="H14" s="22">
        <f>F14*G14</f>
        <v>0</v>
      </c>
    </row>
    <row r="15" spans="1:8" x14ac:dyDescent="0.25">
      <c r="A15" s="31"/>
      <c r="B15" s="63" t="s">
        <v>35</v>
      </c>
      <c r="C15" s="19" t="s">
        <v>13</v>
      </c>
      <c r="D15" s="63" t="s">
        <v>6</v>
      </c>
      <c r="E15" s="19">
        <v>2.1000000000000001E-2</v>
      </c>
      <c r="F15" s="32">
        <f>F13*E15</f>
        <v>0.315</v>
      </c>
      <c r="G15" s="33"/>
      <c r="H15" s="22">
        <f>F15*G15</f>
        <v>0</v>
      </c>
    </row>
    <row r="16" spans="1:8" x14ac:dyDescent="0.25">
      <c r="A16" s="31"/>
      <c r="B16" s="63" t="s">
        <v>36</v>
      </c>
      <c r="C16" s="19" t="s">
        <v>37</v>
      </c>
      <c r="D16" s="63" t="s">
        <v>38</v>
      </c>
      <c r="E16" s="19">
        <v>4.1000000000000002E-2</v>
      </c>
      <c r="F16" s="32">
        <f>F13*E16</f>
        <v>0.61499999999999999</v>
      </c>
      <c r="G16" s="33"/>
      <c r="H16" s="22">
        <f>F16*G16</f>
        <v>0</v>
      </c>
    </row>
    <row r="17" spans="1:8" ht="27" x14ac:dyDescent="0.25">
      <c r="A17" s="31"/>
      <c r="B17" s="61" t="s">
        <v>20</v>
      </c>
      <c r="C17" s="19" t="s">
        <v>39</v>
      </c>
      <c r="D17" s="63" t="s">
        <v>40</v>
      </c>
      <c r="E17" s="19">
        <f>0.0158+0.002</f>
        <v>1.7800000000000003E-2</v>
      </c>
      <c r="F17" s="32">
        <f>F13*E17</f>
        <v>0.26700000000000007</v>
      </c>
      <c r="G17" s="8"/>
      <c r="H17" s="22">
        <f>F17*G17</f>
        <v>0</v>
      </c>
    </row>
    <row r="18" spans="1:8" x14ac:dyDescent="0.25">
      <c r="A18" s="31"/>
      <c r="B18" s="63" t="s">
        <v>2</v>
      </c>
      <c r="C18" s="28" t="s">
        <v>23</v>
      </c>
      <c r="D18" s="63" t="s">
        <v>6</v>
      </c>
      <c r="E18" s="19">
        <f>0.003</f>
        <v>3.0000000000000001E-3</v>
      </c>
      <c r="F18" s="32">
        <f>F13*E18</f>
        <v>4.4999999999999998E-2</v>
      </c>
      <c r="G18" s="33"/>
      <c r="H18" s="22">
        <f>F18*G18</f>
        <v>0</v>
      </c>
    </row>
    <row r="19" spans="1:8" ht="66" x14ac:dyDescent="0.25">
      <c r="A19" s="13" t="s">
        <v>77</v>
      </c>
      <c r="B19" s="62" t="s">
        <v>17</v>
      </c>
      <c r="C19" s="25" t="s">
        <v>95</v>
      </c>
      <c r="D19" s="80" t="s">
        <v>1</v>
      </c>
      <c r="E19" s="25"/>
      <c r="F19" s="26">
        <v>25</v>
      </c>
      <c r="G19" s="25"/>
      <c r="H19" s="17">
        <f>SUM(H20:H23)</f>
        <v>0</v>
      </c>
    </row>
    <row r="20" spans="1:8" ht="27" x14ac:dyDescent="0.25">
      <c r="A20" s="27"/>
      <c r="B20" s="65" t="s">
        <v>2</v>
      </c>
      <c r="C20" s="28" t="s">
        <v>18</v>
      </c>
      <c r="D20" s="68" t="s">
        <v>4</v>
      </c>
      <c r="E20" s="28">
        <f>2*0.0034+0.188</f>
        <v>0.1948</v>
      </c>
      <c r="F20" s="29">
        <f>E20*F19</f>
        <v>4.87</v>
      </c>
      <c r="G20" s="28"/>
      <c r="H20" s="30">
        <f>G20*F20</f>
        <v>0</v>
      </c>
    </row>
    <row r="21" spans="1:8" x14ac:dyDescent="0.25">
      <c r="A21" s="27"/>
      <c r="B21" s="65" t="s">
        <v>2</v>
      </c>
      <c r="C21" s="28" t="s">
        <v>19</v>
      </c>
      <c r="D21" s="68" t="s">
        <v>6</v>
      </c>
      <c r="E21" s="28">
        <f>2*0.0023+0.0095</f>
        <v>1.41E-2</v>
      </c>
      <c r="F21" s="29">
        <f>E21*F19</f>
        <v>0.35249999999999998</v>
      </c>
      <c r="G21" s="28"/>
      <c r="H21" s="30">
        <f>G21*F21</f>
        <v>0</v>
      </c>
    </row>
    <row r="22" spans="1:8" ht="27" x14ac:dyDescent="0.25">
      <c r="A22" s="27"/>
      <c r="B22" s="65" t="s">
        <v>20</v>
      </c>
      <c r="C22" s="28" t="s">
        <v>21</v>
      </c>
      <c r="D22" s="68" t="s">
        <v>22</v>
      </c>
      <c r="E22" s="28">
        <v>3.0599999999999999E-2</v>
      </c>
      <c r="F22" s="29">
        <f>E22*F19</f>
        <v>0.76500000000000001</v>
      </c>
      <c r="G22" s="28"/>
      <c r="H22" s="30">
        <f>G22*F22</f>
        <v>0</v>
      </c>
    </row>
    <row r="23" spans="1:8" x14ac:dyDescent="0.25">
      <c r="A23" s="27"/>
      <c r="B23" s="65" t="s">
        <v>2</v>
      </c>
      <c r="C23" s="28" t="s">
        <v>23</v>
      </c>
      <c r="D23" s="68" t="s">
        <v>6</v>
      </c>
      <c r="E23" s="28">
        <v>6.3600000000000004E-2</v>
      </c>
      <c r="F23" s="29">
        <f>E23*F19</f>
        <v>1.59</v>
      </c>
      <c r="G23" s="28"/>
      <c r="H23" s="30">
        <f>G23*F23</f>
        <v>0</v>
      </c>
    </row>
    <row r="24" spans="1:8" ht="45" x14ac:dyDescent="0.25">
      <c r="A24" s="1">
        <v>6</v>
      </c>
      <c r="B24" s="60" t="s">
        <v>24</v>
      </c>
      <c r="C24" s="2" t="s">
        <v>96</v>
      </c>
      <c r="D24" s="81" t="s">
        <v>1</v>
      </c>
      <c r="E24" s="2"/>
      <c r="F24" s="15">
        <v>25</v>
      </c>
      <c r="G24" s="2"/>
      <c r="H24" s="17">
        <f>SUM(H25:H29)</f>
        <v>0</v>
      </c>
    </row>
    <row r="25" spans="1:8" x14ac:dyDescent="0.25">
      <c r="A25" s="6"/>
      <c r="B25" s="66" t="s">
        <v>2</v>
      </c>
      <c r="C25" s="7" t="s">
        <v>25</v>
      </c>
      <c r="D25" s="66" t="s">
        <v>4</v>
      </c>
      <c r="E25" s="7">
        <v>1.08</v>
      </c>
      <c r="F25" s="29">
        <f>E25*F24</f>
        <v>27</v>
      </c>
      <c r="G25" s="7"/>
      <c r="H25" s="30">
        <f>G25*F25</f>
        <v>0</v>
      </c>
    </row>
    <row r="26" spans="1:8" x14ac:dyDescent="0.25">
      <c r="A26" s="6"/>
      <c r="B26" s="66" t="s">
        <v>2</v>
      </c>
      <c r="C26" s="7" t="s">
        <v>26</v>
      </c>
      <c r="D26" s="66" t="s">
        <v>6</v>
      </c>
      <c r="E26" s="7">
        <v>4.5199999999999997E-2</v>
      </c>
      <c r="F26" s="29">
        <f>E26*F24</f>
        <v>1.1299999999999999</v>
      </c>
      <c r="G26" s="7"/>
      <c r="H26" s="30">
        <f>G26*F26</f>
        <v>0</v>
      </c>
    </row>
    <row r="27" spans="1:8" x14ac:dyDescent="0.25">
      <c r="A27" s="6"/>
      <c r="B27" s="67" t="s">
        <v>27</v>
      </c>
      <c r="C27" s="7" t="s">
        <v>28</v>
      </c>
      <c r="D27" s="66" t="s">
        <v>29</v>
      </c>
      <c r="E27" s="7">
        <v>1.02</v>
      </c>
      <c r="F27" s="29">
        <f>E27*F24</f>
        <v>25.5</v>
      </c>
      <c r="G27" s="28"/>
      <c r="H27" s="30">
        <f>G27*F27</f>
        <v>0</v>
      </c>
    </row>
    <row r="28" spans="1:8" x14ac:dyDescent="0.25">
      <c r="A28" s="6"/>
      <c r="B28" s="67" t="s">
        <v>30</v>
      </c>
      <c r="C28" s="7" t="s">
        <v>31</v>
      </c>
      <c r="D28" s="66" t="s">
        <v>32</v>
      </c>
      <c r="E28" s="7">
        <v>8</v>
      </c>
      <c r="F28" s="90">
        <f>E28*F24</f>
        <v>200</v>
      </c>
      <c r="G28" s="7"/>
      <c r="H28" s="30">
        <f>G28*F28</f>
        <v>0</v>
      </c>
    </row>
    <row r="29" spans="1:8" x14ac:dyDescent="0.25">
      <c r="A29" s="6"/>
      <c r="B29" s="61" t="s">
        <v>2</v>
      </c>
      <c r="C29" s="7" t="s">
        <v>23</v>
      </c>
      <c r="D29" s="66" t="s">
        <v>6</v>
      </c>
      <c r="E29" s="7">
        <v>4.6600000000000003E-2</v>
      </c>
      <c r="F29" s="29">
        <f>E29*F24</f>
        <v>1.165</v>
      </c>
      <c r="G29" s="7"/>
      <c r="H29" s="30">
        <f>G29*F29</f>
        <v>0</v>
      </c>
    </row>
    <row r="30" spans="1:8" ht="56.25" x14ac:dyDescent="0.25">
      <c r="A30" s="13" t="s">
        <v>97</v>
      </c>
      <c r="B30" s="62" t="s">
        <v>41</v>
      </c>
      <c r="C30" s="2" t="s">
        <v>42</v>
      </c>
      <c r="D30" s="73" t="s">
        <v>29</v>
      </c>
      <c r="E30" s="25"/>
      <c r="F30" s="15">
        <v>25</v>
      </c>
      <c r="G30" s="25"/>
      <c r="H30" s="17">
        <f>SUM(H31:H36)</f>
        <v>0</v>
      </c>
    </row>
    <row r="31" spans="1:8" x14ac:dyDescent="0.25">
      <c r="A31" s="27"/>
      <c r="B31" s="68" t="s">
        <v>2</v>
      </c>
      <c r="C31" s="28" t="s">
        <v>25</v>
      </c>
      <c r="D31" s="68" t="s">
        <v>4</v>
      </c>
      <c r="E31" s="19">
        <v>1.23</v>
      </c>
      <c r="F31" s="34">
        <f>E31*F30</f>
        <v>30.75</v>
      </c>
      <c r="G31" s="28"/>
      <c r="H31" s="35">
        <f t="shared" ref="H31:H36" si="0">G31*F31</f>
        <v>0</v>
      </c>
    </row>
    <row r="32" spans="1:8" x14ac:dyDescent="0.25">
      <c r="A32" s="27"/>
      <c r="B32" s="65" t="s">
        <v>2</v>
      </c>
      <c r="C32" s="28" t="s">
        <v>26</v>
      </c>
      <c r="D32" s="68" t="s">
        <v>6</v>
      </c>
      <c r="E32" s="19">
        <v>5.3E-3</v>
      </c>
      <c r="F32" s="34">
        <f>E32*F30</f>
        <v>0.13250000000000001</v>
      </c>
      <c r="G32" s="28"/>
      <c r="H32" s="30">
        <f t="shared" si="0"/>
        <v>0</v>
      </c>
    </row>
    <row r="33" spans="1:8" ht="40.5" x14ac:dyDescent="0.25">
      <c r="A33" s="27"/>
      <c r="B33" s="68" t="s">
        <v>43</v>
      </c>
      <c r="C33" s="28" t="s">
        <v>44</v>
      </c>
      <c r="D33" s="68" t="s">
        <v>29</v>
      </c>
      <c r="E33" s="28">
        <v>1</v>
      </c>
      <c r="F33" s="34">
        <f>E33*F30</f>
        <v>25</v>
      </c>
      <c r="G33" s="28"/>
      <c r="H33" s="30">
        <f t="shared" si="0"/>
        <v>0</v>
      </c>
    </row>
    <row r="34" spans="1:8" ht="27" x14ac:dyDescent="0.25">
      <c r="A34" s="27"/>
      <c r="B34" s="69" t="s">
        <v>45</v>
      </c>
      <c r="C34" s="28" t="s">
        <v>46</v>
      </c>
      <c r="D34" s="68" t="s">
        <v>47</v>
      </c>
      <c r="E34" s="36">
        <v>1.03</v>
      </c>
      <c r="F34" s="34">
        <f>E34*F30</f>
        <v>25.75</v>
      </c>
      <c r="G34" s="28"/>
      <c r="H34" s="30">
        <f t="shared" si="0"/>
        <v>0</v>
      </c>
    </row>
    <row r="35" spans="1:8" x14ac:dyDescent="0.25">
      <c r="A35" s="27"/>
      <c r="B35" s="68" t="s">
        <v>48</v>
      </c>
      <c r="C35" s="28" t="s">
        <v>49</v>
      </c>
      <c r="D35" s="68" t="s">
        <v>50</v>
      </c>
      <c r="E35" s="28">
        <v>1.07</v>
      </c>
      <c r="F35" s="34">
        <f>E35*F30</f>
        <v>26.75</v>
      </c>
      <c r="G35" s="28"/>
      <c r="H35" s="30">
        <f t="shared" si="0"/>
        <v>0</v>
      </c>
    </row>
    <row r="36" spans="1:8" x14ac:dyDescent="0.25">
      <c r="A36" s="27"/>
      <c r="B36" s="65" t="s">
        <v>2</v>
      </c>
      <c r="C36" s="28" t="s">
        <v>23</v>
      </c>
      <c r="D36" s="68" t="s">
        <v>6</v>
      </c>
      <c r="E36" s="19">
        <v>3.3500000000000002E-2</v>
      </c>
      <c r="F36" s="34">
        <f>E36*F30</f>
        <v>0.83750000000000002</v>
      </c>
      <c r="G36" s="28"/>
      <c r="H36" s="30">
        <f t="shared" si="0"/>
        <v>0</v>
      </c>
    </row>
    <row r="37" spans="1:8" ht="45" x14ac:dyDescent="0.25">
      <c r="A37" s="13" t="s">
        <v>98</v>
      </c>
      <c r="B37" s="62" t="s">
        <v>51</v>
      </c>
      <c r="C37" s="25" t="s">
        <v>54</v>
      </c>
      <c r="D37" s="73" t="s">
        <v>29</v>
      </c>
      <c r="E37" s="25"/>
      <c r="F37" s="15">
        <v>83</v>
      </c>
      <c r="G37" s="25"/>
      <c r="H37" s="17">
        <f>SUM(H38:H42)</f>
        <v>0</v>
      </c>
    </row>
    <row r="38" spans="1:8" x14ac:dyDescent="0.25">
      <c r="A38" s="27"/>
      <c r="B38" s="65" t="s">
        <v>2</v>
      </c>
      <c r="C38" s="28" t="s">
        <v>25</v>
      </c>
      <c r="D38" s="68" t="s">
        <v>4</v>
      </c>
      <c r="E38" s="28">
        <v>2.19</v>
      </c>
      <c r="F38" s="35">
        <f>F37*E38</f>
        <v>181.76999999999998</v>
      </c>
      <c r="G38" s="28"/>
      <c r="H38" s="35">
        <f>G38*F38</f>
        <v>0</v>
      </c>
    </row>
    <row r="39" spans="1:8" x14ac:dyDescent="0.25">
      <c r="A39" s="27"/>
      <c r="B39" s="65" t="s">
        <v>2</v>
      </c>
      <c r="C39" s="28" t="s">
        <v>26</v>
      </c>
      <c r="D39" s="68" t="s">
        <v>6</v>
      </c>
      <c r="E39" s="29">
        <v>0.02</v>
      </c>
      <c r="F39" s="30">
        <f>E39*F37</f>
        <v>1.6600000000000001</v>
      </c>
      <c r="G39" s="28"/>
      <c r="H39" s="30">
        <f>G39*F39</f>
        <v>0</v>
      </c>
    </row>
    <row r="40" spans="1:8" x14ac:dyDescent="0.25">
      <c r="A40" s="27"/>
      <c r="B40" s="65" t="s">
        <v>30</v>
      </c>
      <c r="C40" s="28" t="s">
        <v>31</v>
      </c>
      <c r="D40" s="68" t="s">
        <v>32</v>
      </c>
      <c r="E40" s="28">
        <v>8</v>
      </c>
      <c r="F40" s="30">
        <f>E40*F37</f>
        <v>664</v>
      </c>
      <c r="G40" s="28"/>
      <c r="H40" s="30">
        <f>G40*F40</f>
        <v>0</v>
      </c>
    </row>
    <row r="41" spans="1:8" x14ac:dyDescent="0.25">
      <c r="A41" s="27"/>
      <c r="B41" s="65" t="s">
        <v>52</v>
      </c>
      <c r="C41" s="28" t="s">
        <v>53</v>
      </c>
      <c r="D41" s="68" t="s">
        <v>47</v>
      </c>
      <c r="E41" s="28">
        <v>1.05</v>
      </c>
      <c r="F41" s="30">
        <f>E41*F37</f>
        <v>87.15</v>
      </c>
      <c r="G41" s="28"/>
      <c r="H41" s="30">
        <f>G41*F41</f>
        <v>0</v>
      </c>
    </row>
    <row r="42" spans="1:8" x14ac:dyDescent="0.25">
      <c r="A42" s="27"/>
      <c r="B42" s="65" t="s">
        <v>2</v>
      </c>
      <c r="C42" s="28" t="s">
        <v>23</v>
      </c>
      <c r="D42" s="68" t="s">
        <v>6</v>
      </c>
      <c r="E42" s="28">
        <v>6.9999999999999993E-3</v>
      </c>
      <c r="F42" s="30">
        <f>E42*F37</f>
        <v>0.58099999999999996</v>
      </c>
      <c r="G42" s="28"/>
      <c r="H42" s="30">
        <f>G42*F42</f>
        <v>0</v>
      </c>
    </row>
    <row r="43" spans="1:8" ht="81" x14ac:dyDescent="0.25">
      <c r="A43" s="43" t="s">
        <v>65</v>
      </c>
      <c r="B43" s="60" t="s">
        <v>56</v>
      </c>
      <c r="C43" s="2" t="s">
        <v>57</v>
      </c>
      <c r="D43" s="76" t="s">
        <v>58</v>
      </c>
      <c r="E43" s="2"/>
      <c r="F43" s="44">
        <v>25</v>
      </c>
      <c r="G43" s="2"/>
      <c r="H43" s="17">
        <f>SUM(H44:H47)</f>
        <v>0</v>
      </c>
    </row>
    <row r="44" spans="1:8" x14ac:dyDescent="0.25">
      <c r="A44" s="45"/>
      <c r="B44" s="61" t="s">
        <v>2</v>
      </c>
      <c r="C44" s="7" t="s">
        <v>3</v>
      </c>
      <c r="D44" s="66" t="s">
        <v>4</v>
      </c>
      <c r="E44" s="46">
        <v>1.43</v>
      </c>
      <c r="F44" s="9">
        <f>F43*E44</f>
        <v>35.75</v>
      </c>
      <c r="G44" s="7"/>
      <c r="H44" s="35">
        <f>F44*G44</f>
        <v>0</v>
      </c>
    </row>
    <row r="45" spans="1:8" x14ac:dyDescent="0.25">
      <c r="A45" s="45"/>
      <c r="B45" s="61" t="s">
        <v>2</v>
      </c>
      <c r="C45" s="7" t="s">
        <v>26</v>
      </c>
      <c r="D45" s="66" t="s">
        <v>6</v>
      </c>
      <c r="E45" s="46">
        <v>2.5700000000000001E-2</v>
      </c>
      <c r="F45" s="9">
        <f>F43*E45</f>
        <v>0.64250000000000007</v>
      </c>
      <c r="G45" s="8"/>
      <c r="H45" s="35">
        <f>F45*G45</f>
        <v>0</v>
      </c>
    </row>
    <row r="46" spans="1:8" ht="27" x14ac:dyDescent="0.25">
      <c r="A46" s="45"/>
      <c r="B46" s="61" t="s">
        <v>59</v>
      </c>
      <c r="C46" s="7" t="s">
        <v>60</v>
      </c>
      <c r="D46" s="66" t="s">
        <v>58</v>
      </c>
      <c r="E46" s="42">
        <v>1</v>
      </c>
      <c r="F46" s="38">
        <f>E46*F43</f>
        <v>25</v>
      </c>
      <c r="G46" s="8"/>
      <c r="H46" s="35">
        <f>F46*G46</f>
        <v>0</v>
      </c>
    </row>
    <row r="47" spans="1:8" x14ac:dyDescent="0.25">
      <c r="A47" s="45"/>
      <c r="B47" s="70" t="s">
        <v>2</v>
      </c>
      <c r="C47" s="7" t="s">
        <v>23</v>
      </c>
      <c r="D47" s="66" t="s">
        <v>6</v>
      </c>
      <c r="E47" s="47">
        <v>4.5699999999999998E-2</v>
      </c>
      <c r="F47" s="9">
        <f>F43*E47</f>
        <v>1.1424999999999998</v>
      </c>
      <c r="G47" s="8"/>
      <c r="H47" s="35">
        <f>F47*G47</f>
        <v>0</v>
      </c>
    </row>
    <row r="48" spans="1:8" ht="45" x14ac:dyDescent="0.25">
      <c r="A48" s="43" t="s">
        <v>67</v>
      </c>
      <c r="B48" s="62" t="s">
        <v>61</v>
      </c>
      <c r="C48" s="25" t="s">
        <v>62</v>
      </c>
      <c r="D48" s="82" t="s">
        <v>55</v>
      </c>
      <c r="E48" s="25"/>
      <c r="F48" s="39">
        <v>2</v>
      </c>
      <c r="G48" s="25"/>
      <c r="H48" s="17">
        <f>SUM(H49:H52)</f>
        <v>0</v>
      </c>
    </row>
    <row r="49" spans="1:8" x14ac:dyDescent="0.25">
      <c r="A49" s="45"/>
      <c r="B49" s="65" t="s">
        <v>2</v>
      </c>
      <c r="C49" s="28" t="s">
        <v>25</v>
      </c>
      <c r="D49" s="68" t="s">
        <v>4</v>
      </c>
      <c r="E49" s="28">
        <v>1.51</v>
      </c>
      <c r="F49" s="35">
        <f>F48*E49</f>
        <v>3.02</v>
      </c>
      <c r="G49" s="28"/>
      <c r="H49" s="35">
        <f>F49*G49</f>
        <v>0</v>
      </c>
    </row>
    <row r="50" spans="1:8" x14ac:dyDescent="0.25">
      <c r="A50" s="45"/>
      <c r="B50" s="65" t="s">
        <v>2</v>
      </c>
      <c r="C50" s="28" t="s">
        <v>26</v>
      </c>
      <c r="D50" s="68" t="s">
        <v>6</v>
      </c>
      <c r="E50" s="34">
        <v>0.13</v>
      </c>
      <c r="F50" s="35">
        <f>F48*E50</f>
        <v>0.26</v>
      </c>
      <c r="G50" s="41"/>
      <c r="H50" s="35">
        <f>F50*G50</f>
        <v>0</v>
      </c>
    </row>
    <row r="51" spans="1:8" ht="27" x14ac:dyDescent="0.25">
      <c r="A51" s="45"/>
      <c r="B51" s="65" t="s">
        <v>63</v>
      </c>
      <c r="C51" s="28" t="s">
        <v>64</v>
      </c>
      <c r="D51" s="68" t="s">
        <v>55</v>
      </c>
      <c r="E51" s="48">
        <v>1</v>
      </c>
      <c r="F51" s="35">
        <f>E51*F48</f>
        <v>2</v>
      </c>
      <c r="G51" s="41"/>
      <c r="H51" s="35">
        <f>F51*G51</f>
        <v>0</v>
      </c>
    </row>
    <row r="52" spans="1:8" x14ac:dyDescent="0.25">
      <c r="A52" s="45"/>
      <c r="B52" s="71" t="s">
        <v>2</v>
      </c>
      <c r="C52" s="28" t="s">
        <v>23</v>
      </c>
      <c r="D52" s="68" t="s">
        <v>6</v>
      </c>
      <c r="E52" s="41">
        <v>7.0000000000000007E-2</v>
      </c>
      <c r="F52" s="35">
        <f>F48*E52</f>
        <v>0.14000000000000001</v>
      </c>
      <c r="G52" s="41"/>
      <c r="H52" s="35">
        <f>F52*G52</f>
        <v>0</v>
      </c>
    </row>
    <row r="53" spans="1:8" ht="33.75" x14ac:dyDescent="0.25">
      <c r="A53" s="13" t="s">
        <v>99</v>
      </c>
      <c r="B53" s="62" t="s">
        <v>66</v>
      </c>
      <c r="C53" s="25" t="s">
        <v>107</v>
      </c>
      <c r="D53" s="82" t="s">
        <v>55</v>
      </c>
      <c r="E53" s="25"/>
      <c r="F53" s="39">
        <v>6</v>
      </c>
      <c r="G53" s="25"/>
      <c r="H53" s="17">
        <f>SUM(H54:H57)</f>
        <v>0</v>
      </c>
    </row>
    <row r="54" spans="1:8" x14ac:dyDescent="0.25">
      <c r="A54" s="45"/>
      <c r="B54" s="66" t="s">
        <v>2</v>
      </c>
      <c r="C54" s="7" t="s">
        <v>25</v>
      </c>
      <c r="D54" s="66" t="s">
        <v>4</v>
      </c>
      <c r="E54" s="46">
        <v>0.82</v>
      </c>
      <c r="F54" s="9">
        <f>F53*E54</f>
        <v>4.92</v>
      </c>
      <c r="G54" s="7"/>
      <c r="H54" s="35">
        <f>F54*G54</f>
        <v>0</v>
      </c>
    </row>
    <row r="55" spans="1:8" x14ac:dyDescent="0.25">
      <c r="A55" s="45"/>
      <c r="B55" s="66" t="s">
        <v>2</v>
      </c>
      <c r="C55" s="7" t="s">
        <v>26</v>
      </c>
      <c r="D55" s="66" t="s">
        <v>6</v>
      </c>
      <c r="E55" s="46">
        <v>0.01</v>
      </c>
      <c r="F55" s="9">
        <f>F53*E55</f>
        <v>0.06</v>
      </c>
      <c r="G55" s="8"/>
      <c r="H55" s="9">
        <f>F55*G55</f>
        <v>0</v>
      </c>
    </row>
    <row r="56" spans="1:8" x14ac:dyDescent="0.25">
      <c r="A56" s="27"/>
      <c r="B56" s="68" t="s">
        <v>43</v>
      </c>
      <c r="C56" s="28" t="s">
        <v>108</v>
      </c>
      <c r="D56" s="68" t="s">
        <v>55</v>
      </c>
      <c r="E56" s="30">
        <v>1</v>
      </c>
      <c r="F56" s="35">
        <f>E56*F53</f>
        <v>6</v>
      </c>
      <c r="G56" s="41"/>
      <c r="H56" s="35">
        <f>F56*G56</f>
        <v>0</v>
      </c>
    </row>
    <row r="57" spans="1:8" x14ac:dyDescent="0.25">
      <c r="A57" s="45"/>
      <c r="B57" s="66" t="s">
        <v>2</v>
      </c>
      <c r="C57" s="7" t="s">
        <v>23</v>
      </c>
      <c r="D57" s="66" t="s">
        <v>6</v>
      </c>
      <c r="E57" s="47">
        <v>7.0000000000000007E-2</v>
      </c>
      <c r="F57" s="9">
        <f>F53*E57</f>
        <v>0.42000000000000004</v>
      </c>
      <c r="G57" s="8"/>
      <c r="H57" s="9">
        <f>F57*G57</f>
        <v>0</v>
      </c>
    </row>
    <row r="58" spans="1:8" ht="33.75" x14ac:dyDescent="0.25">
      <c r="A58" s="13" t="s">
        <v>100</v>
      </c>
      <c r="B58" s="62" t="s">
        <v>66</v>
      </c>
      <c r="C58" s="25" t="s">
        <v>68</v>
      </c>
      <c r="D58" s="82" t="s">
        <v>55</v>
      </c>
      <c r="E58" s="25"/>
      <c r="F58" s="39">
        <v>2</v>
      </c>
      <c r="G58" s="25"/>
      <c r="H58" s="17">
        <f>SUM(H59:H62)</f>
        <v>0</v>
      </c>
    </row>
    <row r="59" spans="1:8" x14ac:dyDescent="0.25">
      <c r="A59" s="45"/>
      <c r="B59" s="66" t="s">
        <v>2</v>
      </c>
      <c r="C59" s="7" t="s">
        <v>25</v>
      </c>
      <c r="D59" s="66" t="s">
        <v>4</v>
      </c>
      <c r="E59" s="46">
        <v>0.82</v>
      </c>
      <c r="F59" s="9">
        <f>F58*E59</f>
        <v>1.64</v>
      </c>
      <c r="G59" s="7"/>
      <c r="H59" s="35">
        <f>F59*G59</f>
        <v>0</v>
      </c>
    </row>
    <row r="60" spans="1:8" x14ac:dyDescent="0.25">
      <c r="A60" s="45"/>
      <c r="B60" s="66" t="s">
        <v>2</v>
      </c>
      <c r="C60" s="7" t="s">
        <v>26</v>
      </c>
      <c r="D60" s="66" t="s">
        <v>6</v>
      </c>
      <c r="E60" s="46">
        <v>0.01</v>
      </c>
      <c r="F60" s="9">
        <f>F58*E60</f>
        <v>0.02</v>
      </c>
      <c r="G60" s="8"/>
      <c r="H60" s="9">
        <f>F60*G60</f>
        <v>0</v>
      </c>
    </row>
    <row r="61" spans="1:8" x14ac:dyDescent="0.25">
      <c r="A61" s="27"/>
      <c r="B61" s="72" t="s">
        <v>43</v>
      </c>
      <c r="C61" s="28" t="s">
        <v>69</v>
      </c>
      <c r="D61" s="68" t="s">
        <v>55</v>
      </c>
      <c r="E61" s="30">
        <v>1</v>
      </c>
      <c r="F61" s="35">
        <f>E61*F58</f>
        <v>2</v>
      </c>
      <c r="G61" s="41"/>
      <c r="H61" s="35">
        <f>F61*G61</f>
        <v>0</v>
      </c>
    </row>
    <row r="62" spans="1:8" x14ac:dyDescent="0.25">
      <c r="A62" s="45"/>
      <c r="B62" s="66" t="s">
        <v>2</v>
      </c>
      <c r="C62" s="7" t="s">
        <v>23</v>
      </c>
      <c r="D62" s="66" t="s">
        <v>6</v>
      </c>
      <c r="E62" s="47">
        <v>7.0000000000000007E-2</v>
      </c>
      <c r="F62" s="9">
        <f>F58*E62</f>
        <v>0.14000000000000001</v>
      </c>
      <c r="G62" s="8"/>
      <c r="H62" s="9">
        <f>F62*G62</f>
        <v>0</v>
      </c>
    </row>
    <row r="63" spans="1:8" ht="45" x14ac:dyDescent="0.25">
      <c r="A63" s="43" t="s">
        <v>101</v>
      </c>
      <c r="B63" s="60" t="s">
        <v>70</v>
      </c>
      <c r="C63" s="2" t="s">
        <v>92</v>
      </c>
      <c r="D63" s="76" t="s">
        <v>93</v>
      </c>
      <c r="E63" s="2"/>
      <c r="F63" s="44">
        <v>4</v>
      </c>
      <c r="G63" s="2"/>
      <c r="H63" s="17">
        <f>SUM(H64:H67)</f>
        <v>0</v>
      </c>
    </row>
    <row r="64" spans="1:8" x14ac:dyDescent="0.25">
      <c r="A64" s="45"/>
      <c r="B64" s="61" t="s">
        <v>2</v>
      </c>
      <c r="C64" s="7" t="s">
        <v>3</v>
      </c>
      <c r="D64" s="66" t="s">
        <v>4</v>
      </c>
      <c r="E64" s="46">
        <v>0.58299999999999996</v>
      </c>
      <c r="F64" s="38">
        <f>F63*E64</f>
        <v>2.3319999999999999</v>
      </c>
      <c r="G64" s="7"/>
      <c r="H64" s="35">
        <f>F64*G64</f>
        <v>0</v>
      </c>
    </row>
    <row r="65" spans="1:10" x14ac:dyDescent="0.25">
      <c r="A65" s="45"/>
      <c r="B65" s="61" t="s">
        <v>2</v>
      </c>
      <c r="C65" s="7" t="s">
        <v>26</v>
      </c>
      <c r="D65" s="66" t="s">
        <v>6</v>
      </c>
      <c r="E65" s="46">
        <v>4.5999999999999999E-3</v>
      </c>
      <c r="F65" s="38">
        <f>F63*E65</f>
        <v>1.84E-2</v>
      </c>
      <c r="G65" s="8"/>
      <c r="H65" s="35">
        <f>F65*G65</f>
        <v>0</v>
      </c>
    </row>
    <row r="66" spans="1:10" ht="27" x14ac:dyDescent="0.25">
      <c r="A66" s="45"/>
      <c r="B66" s="61" t="s">
        <v>71</v>
      </c>
      <c r="C66" s="7" t="s">
        <v>94</v>
      </c>
      <c r="D66" s="66" t="s">
        <v>93</v>
      </c>
      <c r="E66" s="42">
        <v>1</v>
      </c>
      <c r="F66" s="9">
        <f>E66*F63</f>
        <v>4</v>
      </c>
      <c r="G66" s="8"/>
      <c r="H66" s="35">
        <f>F66*G66</f>
        <v>0</v>
      </c>
    </row>
    <row r="67" spans="1:10" x14ac:dyDescent="0.25">
      <c r="A67" s="45"/>
      <c r="B67" s="70" t="s">
        <v>2</v>
      </c>
      <c r="C67" s="7" t="s">
        <v>23</v>
      </c>
      <c r="D67" s="66" t="s">
        <v>6</v>
      </c>
      <c r="E67" s="8">
        <v>0.20799999999999999</v>
      </c>
      <c r="F67" s="38">
        <f>F63*E67</f>
        <v>0.83199999999999996</v>
      </c>
      <c r="G67" s="8"/>
      <c r="H67" s="9">
        <f>F67*G67</f>
        <v>0</v>
      </c>
    </row>
    <row r="68" spans="1:10" ht="36" customHeight="1" x14ac:dyDescent="0.25">
      <c r="A68" s="43" t="s">
        <v>102</v>
      </c>
      <c r="B68" s="60" t="s">
        <v>72</v>
      </c>
      <c r="C68" s="2" t="s">
        <v>73</v>
      </c>
      <c r="D68" s="83" t="s">
        <v>74</v>
      </c>
      <c r="E68" s="2"/>
      <c r="F68" s="1">
        <v>2</v>
      </c>
      <c r="G68" s="2"/>
      <c r="H68" s="17">
        <f>SUM(H69:H72)</f>
        <v>0</v>
      </c>
    </row>
    <row r="69" spans="1:10" x14ac:dyDescent="0.25">
      <c r="A69" s="45"/>
      <c r="B69" s="61" t="s">
        <v>2</v>
      </c>
      <c r="C69" s="7" t="s">
        <v>25</v>
      </c>
      <c r="D69" s="66" t="s">
        <v>4</v>
      </c>
      <c r="E69" s="7">
        <v>1.56</v>
      </c>
      <c r="F69" s="9">
        <f>F68*E69</f>
        <v>3.12</v>
      </c>
      <c r="G69" s="7"/>
      <c r="H69" s="35">
        <f>F69*G69</f>
        <v>0</v>
      </c>
    </row>
    <row r="70" spans="1:10" x14ac:dyDescent="0.25">
      <c r="A70" s="45"/>
      <c r="B70" s="61" t="s">
        <v>2</v>
      </c>
      <c r="C70" s="7" t="s">
        <v>26</v>
      </c>
      <c r="D70" s="66" t="s">
        <v>6</v>
      </c>
      <c r="E70" s="42">
        <v>0.06</v>
      </c>
      <c r="F70" s="9">
        <f>F68*E70</f>
        <v>0.12</v>
      </c>
      <c r="G70" s="8"/>
      <c r="H70" s="9">
        <f>F70*G70</f>
        <v>0</v>
      </c>
    </row>
    <row r="71" spans="1:10" x14ac:dyDescent="0.25">
      <c r="A71" s="45"/>
      <c r="B71" s="71" t="s">
        <v>75</v>
      </c>
      <c r="C71" s="7" t="s">
        <v>76</v>
      </c>
      <c r="D71" s="70" t="s">
        <v>74</v>
      </c>
      <c r="E71" s="8">
        <v>1</v>
      </c>
      <c r="F71" s="49">
        <f>F68*E71</f>
        <v>2</v>
      </c>
      <c r="G71" s="8"/>
      <c r="H71" s="9">
        <f>F71*G71</f>
        <v>0</v>
      </c>
    </row>
    <row r="72" spans="1:10" x14ac:dyDescent="0.25">
      <c r="A72" s="45"/>
      <c r="B72" s="70" t="s">
        <v>2</v>
      </c>
      <c r="C72" s="7" t="s">
        <v>23</v>
      </c>
      <c r="D72" s="66" t="s">
        <v>6</v>
      </c>
      <c r="E72" s="8">
        <v>0.28999999999999998</v>
      </c>
      <c r="F72" s="9">
        <f>F68*E72</f>
        <v>0.57999999999999996</v>
      </c>
      <c r="G72" s="8"/>
      <c r="H72" s="9">
        <f>F72*G72</f>
        <v>0</v>
      </c>
    </row>
    <row r="73" spans="1:10" ht="33.75" x14ac:dyDescent="0.25">
      <c r="A73" s="43" t="s">
        <v>103</v>
      </c>
      <c r="B73" s="60" t="s">
        <v>78</v>
      </c>
      <c r="C73" s="25" t="s">
        <v>91</v>
      </c>
      <c r="D73" s="83" t="s">
        <v>74</v>
      </c>
      <c r="E73" s="2"/>
      <c r="F73" s="1">
        <v>4</v>
      </c>
      <c r="G73" s="2"/>
      <c r="H73" s="17">
        <f>SUM(H74:H77)</f>
        <v>0</v>
      </c>
      <c r="J73" s="57"/>
    </row>
    <row r="74" spans="1:10" x14ac:dyDescent="0.25">
      <c r="A74" s="45"/>
      <c r="B74" s="61" t="s">
        <v>2</v>
      </c>
      <c r="C74" s="7" t="s">
        <v>25</v>
      </c>
      <c r="D74" s="66" t="s">
        <v>4</v>
      </c>
      <c r="E74" s="7">
        <v>2.44</v>
      </c>
      <c r="F74" s="9">
        <f>F73*E74</f>
        <v>9.76</v>
      </c>
      <c r="G74" s="7"/>
      <c r="H74" s="35">
        <f>F74*G74</f>
        <v>0</v>
      </c>
    </row>
    <row r="75" spans="1:10" x14ac:dyDescent="0.25">
      <c r="A75" s="45"/>
      <c r="B75" s="61" t="s">
        <v>2</v>
      </c>
      <c r="C75" s="7" t="s">
        <v>26</v>
      </c>
      <c r="D75" s="66" t="s">
        <v>6</v>
      </c>
      <c r="E75" s="50">
        <v>0.13</v>
      </c>
      <c r="F75" s="9">
        <f>F73*E75</f>
        <v>0.52</v>
      </c>
      <c r="G75" s="8"/>
      <c r="H75" s="9">
        <f>F75*G75</f>
        <v>0</v>
      </c>
    </row>
    <row r="76" spans="1:10" x14ac:dyDescent="0.25">
      <c r="A76" s="45"/>
      <c r="B76" s="71" t="s">
        <v>79</v>
      </c>
      <c r="C76" s="7" t="s">
        <v>80</v>
      </c>
      <c r="D76" s="70" t="s">
        <v>74</v>
      </c>
      <c r="E76" s="8">
        <v>1</v>
      </c>
      <c r="F76" s="49">
        <f>E76*F73</f>
        <v>4</v>
      </c>
      <c r="G76" s="8"/>
      <c r="H76" s="9">
        <f>F76*G76</f>
        <v>0</v>
      </c>
    </row>
    <row r="77" spans="1:10" x14ac:dyDescent="0.25">
      <c r="A77" s="45"/>
      <c r="B77" s="70" t="s">
        <v>2</v>
      </c>
      <c r="C77" s="7" t="s">
        <v>81</v>
      </c>
      <c r="D77" s="66" t="s">
        <v>6</v>
      </c>
      <c r="E77" s="8">
        <v>0.94</v>
      </c>
      <c r="F77" s="9">
        <f>F73*E77</f>
        <v>3.76</v>
      </c>
      <c r="G77" s="8"/>
      <c r="H77" s="9">
        <f>F77*G77</f>
        <v>0</v>
      </c>
    </row>
    <row r="78" spans="1:10" ht="27" x14ac:dyDescent="0.25">
      <c r="A78" s="13"/>
      <c r="B78" s="73"/>
      <c r="C78" s="25" t="s">
        <v>85</v>
      </c>
      <c r="D78" s="73" t="s">
        <v>6</v>
      </c>
      <c r="E78" s="25"/>
      <c r="F78" s="25"/>
      <c r="G78" s="25"/>
      <c r="H78" s="39">
        <f>H73+H68+H63+H58+H53+H48+H43+H37+H30+H24+H19+H13+H8+H5+H3</f>
        <v>0</v>
      </c>
    </row>
    <row r="79" spans="1:10" x14ac:dyDescent="0.25">
      <c r="A79" s="45"/>
      <c r="B79" s="61"/>
      <c r="C79" s="7" t="s">
        <v>86</v>
      </c>
      <c r="D79" s="66" t="s">
        <v>6</v>
      </c>
      <c r="E79" s="7"/>
      <c r="F79" s="51">
        <v>0.1</v>
      </c>
      <c r="G79" s="7"/>
      <c r="H79" s="49">
        <f>H78*F79</f>
        <v>0</v>
      </c>
    </row>
    <row r="80" spans="1:10" x14ac:dyDescent="0.25">
      <c r="A80" s="45"/>
      <c r="B80" s="60"/>
      <c r="C80" s="2" t="s">
        <v>87</v>
      </c>
      <c r="D80" s="76" t="s">
        <v>6</v>
      </c>
      <c r="E80" s="2"/>
      <c r="F80" s="2"/>
      <c r="G80" s="2"/>
      <c r="H80" s="58">
        <f>H79+H78</f>
        <v>0</v>
      </c>
    </row>
    <row r="81" spans="1:8" x14ac:dyDescent="0.25">
      <c r="A81" s="45"/>
      <c r="B81" s="61"/>
      <c r="C81" s="7" t="s">
        <v>88</v>
      </c>
      <c r="D81" s="66" t="s">
        <v>6</v>
      </c>
      <c r="E81" s="7"/>
      <c r="F81" s="51">
        <v>0.08</v>
      </c>
      <c r="G81" s="7"/>
      <c r="H81" s="49">
        <f>H80*F81</f>
        <v>0</v>
      </c>
    </row>
    <row r="82" spans="1:8" x14ac:dyDescent="0.25">
      <c r="A82" s="52"/>
      <c r="B82" s="60"/>
      <c r="C82" s="2" t="s">
        <v>89</v>
      </c>
      <c r="D82" s="76" t="s">
        <v>6</v>
      </c>
      <c r="E82" s="2"/>
      <c r="F82" s="53"/>
      <c r="G82" s="2"/>
      <c r="H82" s="58">
        <f>SUM(H80:H81)</f>
        <v>0</v>
      </c>
    </row>
    <row r="83" spans="1:8" x14ac:dyDescent="0.25">
      <c r="A83" s="54"/>
      <c r="B83" s="74"/>
      <c r="C83" s="54" t="s">
        <v>104</v>
      </c>
      <c r="D83" s="74"/>
      <c r="E83" s="55"/>
      <c r="F83" s="56">
        <v>0.18</v>
      </c>
      <c r="G83" s="55"/>
      <c r="H83" s="59">
        <f>H82*F83</f>
        <v>0</v>
      </c>
    </row>
    <row r="84" spans="1:8" ht="36" x14ac:dyDescent="0.25">
      <c r="A84" s="54"/>
      <c r="B84" s="74"/>
      <c r="C84" s="89" t="s">
        <v>106</v>
      </c>
      <c r="D84" s="74"/>
      <c r="E84" s="55"/>
      <c r="F84" s="55"/>
      <c r="G84" s="55"/>
      <c r="H84" s="59">
        <f>SUM(H82:H83)</f>
        <v>0</v>
      </c>
    </row>
    <row r="86" spans="1:8" ht="31.5" customHeight="1" x14ac:dyDescent="0.25">
      <c r="A86" s="87"/>
      <c r="B86" s="87"/>
      <c r="C86" s="87"/>
      <c r="D86" s="87"/>
      <c r="E86" s="87"/>
      <c r="F86" s="87"/>
      <c r="G86" s="87"/>
      <c r="H86" s="87"/>
    </row>
    <row r="87" spans="1:8" x14ac:dyDescent="0.25">
      <c r="B87"/>
    </row>
    <row r="88" spans="1:8" x14ac:dyDescent="0.25">
      <c r="A88" s="88"/>
      <c r="B88" s="88"/>
      <c r="C88" s="88"/>
      <c r="D88"/>
    </row>
    <row r="89" spans="1:8" x14ac:dyDescent="0.25">
      <c r="A89" s="84"/>
      <c r="B89" s="84"/>
      <c r="C89" s="84"/>
      <c r="D89"/>
    </row>
    <row r="90" spans="1:8" x14ac:dyDescent="0.25">
      <c r="A90" s="84"/>
      <c r="B90" s="84"/>
      <c r="C90" s="84"/>
      <c r="D90"/>
    </row>
    <row r="91" spans="1:8" x14ac:dyDescent="0.25">
      <c r="A91" s="88"/>
      <c r="B91" s="88"/>
      <c r="C91" s="88"/>
      <c r="D91"/>
    </row>
  </sheetData>
  <protectedRanges>
    <protectedRange sqref="G8:G12" name="Range2_1"/>
    <protectedRange sqref="G17" name="Range2_1_1"/>
    <protectedRange sqref="G13:G16 G18" name="Range2_5"/>
  </protectedRanges>
  <mergeCells count="5">
    <mergeCell ref="A1:H1"/>
    <mergeCell ref="A2:H2"/>
    <mergeCell ref="A86:H86"/>
    <mergeCell ref="A88:C88"/>
    <mergeCell ref="A91:C9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2020-07-21T14:10:05Z</dcterms:modified>
</cp:coreProperties>
</file>