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150" windowHeight="1162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91" i="1" l="1"/>
  <c r="F191" i="1"/>
  <c r="F190" i="1"/>
  <c r="H190" i="1" s="1"/>
  <c r="F189" i="1"/>
  <c r="H189" i="1" s="1"/>
  <c r="F188" i="1"/>
  <c r="H188" i="1" s="1"/>
  <c r="E186" i="1"/>
  <c r="F186" i="1" s="1"/>
  <c r="H186" i="1" s="1"/>
  <c r="H185" i="1" s="1"/>
  <c r="F184" i="1"/>
  <c r="H184" i="1" s="1"/>
  <c r="F183" i="1"/>
  <c r="H183" i="1" s="1"/>
  <c r="F182" i="1"/>
  <c r="H182" i="1" s="1"/>
  <c r="F180" i="1"/>
  <c r="H180" i="1" s="1"/>
  <c r="H179" i="1"/>
  <c r="F178" i="1"/>
  <c r="H178" i="1" s="1"/>
  <c r="F177" i="1"/>
  <c r="H177" i="1" s="1"/>
  <c r="F176" i="1"/>
  <c r="H176" i="1" s="1"/>
  <c r="F175" i="1"/>
  <c r="H175" i="1" s="1"/>
  <c r="F174" i="1"/>
  <c r="H174" i="1" s="1"/>
  <c r="F172" i="1"/>
  <c r="H172" i="1" s="1"/>
  <c r="F171" i="1"/>
  <c r="H171" i="1" s="1"/>
  <c r="F170" i="1"/>
  <c r="H170" i="1" s="1"/>
  <c r="F168" i="1"/>
  <c r="H168" i="1" s="1"/>
  <c r="H167" i="1" s="1"/>
  <c r="F166" i="1"/>
  <c r="H166" i="1" s="1"/>
  <c r="F165" i="1"/>
  <c r="H165" i="1" s="1"/>
  <c r="H164" i="1" l="1"/>
  <c r="H181" i="1"/>
  <c r="H169" i="1"/>
  <c r="H187" i="1"/>
  <c r="H173" i="1"/>
  <c r="H192" i="1" l="1"/>
  <c r="H193" i="1" s="1"/>
  <c r="H194" i="1" s="1"/>
  <c r="F206" i="1"/>
  <c r="H206" i="1" s="1"/>
  <c r="F205" i="1"/>
  <c r="H205" i="1" s="1"/>
  <c r="F204" i="1"/>
  <c r="H204" i="1" s="1"/>
  <c r="F202" i="1"/>
  <c r="H202" i="1" s="1"/>
  <c r="H201" i="1"/>
  <c r="F200" i="1"/>
  <c r="H200" i="1" s="1"/>
  <c r="F199" i="1"/>
  <c r="H199" i="1" s="1"/>
  <c r="F9" i="1"/>
  <c r="H9" i="1" s="1"/>
  <c r="H8" i="1" s="1"/>
  <c r="H195" i="1" l="1"/>
  <c r="H196" i="1" s="1"/>
  <c r="H203" i="1"/>
  <c r="H198" i="1"/>
  <c r="F27" i="1"/>
  <c r="H27" i="1" s="1"/>
  <c r="F26" i="1"/>
  <c r="H26" i="1" s="1"/>
  <c r="F25" i="1"/>
  <c r="H25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16" i="1"/>
  <c r="H116" i="1" s="1"/>
  <c r="F115" i="1"/>
  <c r="H115" i="1" s="1"/>
  <c r="F114" i="1"/>
  <c r="H114" i="1" s="1"/>
  <c r="F113" i="1"/>
  <c r="H113" i="1" s="1"/>
  <c r="F111" i="1"/>
  <c r="H111" i="1" s="1"/>
  <c r="H110" i="1"/>
  <c r="H109" i="1"/>
  <c r="F108" i="1"/>
  <c r="H108" i="1" s="1"/>
  <c r="F107" i="1"/>
  <c r="H107" i="1" s="1"/>
  <c r="F106" i="1"/>
  <c r="H106" i="1" s="1"/>
  <c r="F97" i="1"/>
  <c r="H97" i="1" s="1"/>
  <c r="F96" i="1"/>
  <c r="H96" i="1" s="1"/>
  <c r="F95" i="1"/>
  <c r="H95" i="1" s="1"/>
  <c r="F94" i="1"/>
  <c r="H94" i="1" s="1"/>
  <c r="F92" i="1"/>
  <c r="H92" i="1" s="1"/>
  <c r="F91" i="1"/>
  <c r="H91" i="1" s="1"/>
  <c r="F90" i="1"/>
  <c r="H90" i="1" s="1"/>
  <c r="F89" i="1"/>
  <c r="H89" i="1" s="1"/>
  <c r="F87" i="1"/>
  <c r="H87" i="1" s="1"/>
  <c r="F86" i="1"/>
  <c r="H86" i="1" s="1"/>
  <c r="F85" i="1"/>
  <c r="H85" i="1" s="1"/>
  <c r="F83" i="1"/>
  <c r="H83" i="1" s="1"/>
  <c r="F82" i="1"/>
  <c r="H82" i="1" s="1"/>
  <c r="F81" i="1"/>
  <c r="H81" i="1" s="1"/>
  <c r="H207" i="1" l="1"/>
  <c r="H24" i="1"/>
  <c r="H17" i="1"/>
  <c r="H105" i="1"/>
  <c r="H80" i="1"/>
  <c r="H112" i="1"/>
  <c r="H84" i="1"/>
  <c r="H88" i="1"/>
  <c r="H99" i="1"/>
  <c r="H100" i="1" s="1"/>
  <c r="H93" i="1"/>
  <c r="H117" i="1" l="1"/>
  <c r="H118" i="1" s="1"/>
  <c r="H119" i="1" s="1"/>
  <c r="H98" i="1"/>
  <c r="H101" i="1" s="1"/>
  <c r="H120" i="1" l="1"/>
  <c r="H121" i="1" s="1"/>
  <c r="H102" i="1"/>
  <c r="H103" i="1" s="1"/>
  <c r="F73" i="1" l="1"/>
  <c r="H73" i="1" s="1"/>
  <c r="F72" i="1"/>
  <c r="H72" i="1" s="1"/>
  <c r="F71" i="1"/>
  <c r="H71" i="1" s="1"/>
  <c r="F70" i="1"/>
  <c r="H70" i="1" s="1"/>
  <c r="F69" i="1"/>
  <c r="H69" i="1" s="1"/>
  <c r="F67" i="1"/>
  <c r="H67" i="1" s="1"/>
  <c r="F66" i="1"/>
  <c r="H66" i="1" s="1"/>
  <c r="F65" i="1"/>
  <c r="H65" i="1" s="1"/>
  <c r="F64" i="1"/>
  <c r="H64" i="1" s="1"/>
  <c r="E56" i="1"/>
  <c r="F56" i="1" s="1"/>
  <c r="H56" i="1" s="1"/>
  <c r="F55" i="1"/>
  <c r="H55" i="1" s="1"/>
  <c r="F54" i="1"/>
  <c r="H54" i="1" s="1"/>
  <c r="E53" i="1"/>
  <c r="F53" i="1" s="1"/>
  <c r="H53" i="1" s="1"/>
  <c r="F52" i="1"/>
  <c r="H52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3" i="1"/>
  <c r="H43" i="1" s="1"/>
  <c r="F42" i="1"/>
  <c r="H42" i="1" s="1"/>
  <c r="F41" i="1"/>
  <c r="H41" i="1" s="1"/>
  <c r="F40" i="1"/>
  <c r="H40" i="1" s="1"/>
  <c r="F39" i="1"/>
  <c r="H39" i="1" s="1"/>
  <c r="F37" i="1"/>
  <c r="H37" i="1" s="1"/>
  <c r="F36" i="1"/>
  <c r="H36" i="1" s="1"/>
  <c r="E35" i="1"/>
  <c r="F35" i="1" s="1"/>
  <c r="H35" i="1" s="1"/>
  <c r="E34" i="1"/>
  <c r="F34" i="1" s="1"/>
  <c r="H34" i="1" s="1"/>
  <c r="F32" i="1"/>
  <c r="H32" i="1" s="1"/>
  <c r="F31" i="1"/>
  <c r="H31" i="1" s="1"/>
  <c r="F30" i="1"/>
  <c r="H30" i="1" s="1"/>
  <c r="F29" i="1"/>
  <c r="H29" i="1" s="1"/>
  <c r="F15" i="1"/>
  <c r="H15" i="1" s="1"/>
  <c r="F14" i="1"/>
  <c r="H14" i="1" s="1"/>
  <c r="F13" i="1"/>
  <c r="F12" i="1"/>
  <c r="H12" i="1" s="1"/>
  <c r="F11" i="1"/>
  <c r="H11" i="1" s="1"/>
  <c r="H13" i="1" l="1"/>
  <c r="H10" i="1" s="1"/>
  <c r="H16" i="1"/>
  <c r="H63" i="1"/>
  <c r="H68" i="1"/>
  <c r="H51" i="1"/>
  <c r="H33" i="1"/>
  <c r="H44" i="1"/>
  <c r="H38" i="1"/>
  <c r="H28" i="1"/>
  <c r="F157" i="1"/>
  <c r="H157" i="1" s="1"/>
  <c r="F156" i="1"/>
  <c r="H156" i="1" s="1"/>
  <c r="F155" i="1"/>
  <c r="H155" i="1" s="1"/>
  <c r="F154" i="1"/>
  <c r="H154" i="1" s="1"/>
  <c r="F152" i="1"/>
  <c r="H152" i="1" s="1"/>
  <c r="F151" i="1"/>
  <c r="H151" i="1" s="1"/>
  <c r="F150" i="1"/>
  <c r="H150" i="1" s="1"/>
  <c r="F149" i="1"/>
  <c r="H149" i="1" s="1"/>
  <c r="F147" i="1"/>
  <c r="H147" i="1" s="1"/>
  <c r="F146" i="1"/>
  <c r="H146" i="1" s="1"/>
  <c r="F145" i="1"/>
  <c r="H145" i="1" s="1"/>
  <c r="F144" i="1"/>
  <c r="H144" i="1" s="1"/>
  <c r="F142" i="1"/>
  <c r="H142" i="1" s="1"/>
  <c r="F141" i="1"/>
  <c r="H141" i="1" s="1"/>
  <c r="F140" i="1"/>
  <c r="H140" i="1" s="1"/>
  <c r="F139" i="1"/>
  <c r="H139" i="1" s="1"/>
  <c r="F137" i="1"/>
  <c r="H137" i="1" s="1"/>
  <c r="F136" i="1"/>
  <c r="H136" i="1" s="1"/>
  <c r="F135" i="1"/>
  <c r="H135" i="1" s="1"/>
  <c r="F134" i="1"/>
  <c r="H134" i="1" s="1"/>
  <c r="F132" i="1"/>
  <c r="H132" i="1" s="1"/>
  <c r="F131" i="1"/>
  <c r="H131" i="1" s="1"/>
  <c r="F130" i="1"/>
  <c r="H130" i="1" s="1"/>
  <c r="F129" i="1"/>
  <c r="H129" i="1" s="1"/>
  <c r="F127" i="1"/>
  <c r="H127" i="1" s="1"/>
  <c r="F126" i="1"/>
  <c r="H126" i="1" s="1"/>
  <c r="F125" i="1"/>
  <c r="H125" i="1" s="1"/>
  <c r="F124" i="1"/>
  <c r="H124" i="1" s="1"/>
  <c r="F62" i="1"/>
  <c r="H62" i="1" s="1"/>
  <c r="F61" i="1"/>
  <c r="H61" i="1" s="1"/>
  <c r="F60" i="1"/>
  <c r="H60" i="1" s="1"/>
  <c r="F59" i="1"/>
  <c r="H59" i="1" s="1"/>
  <c r="F58" i="1"/>
  <c r="H58" i="1" s="1"/>
  <c r="F7" i="1"/>
  <c r="H7" i="1" s="1"/>
  <c r="H6" i="1" s="1"/>
  <c r="H148" i="1" l="1"/>
  <c r="H128" i="1"/>
  <c r="H138" i="1"/>
  <c r="H133" i="1"/>
  <c r="H143" i="1"/>
  <c r="H153" i="1"/>
  <c r="H57" i="1"/>
  <c r="H123" i="1"/>
  <c r="H74" i="1" l="1"/>
  <c r="H75" i="1" s="1"/>
  <c r="H76" i="1" s="1"/>
  <c r="H77" i="1" s="1"/>
  <c r="H78" i="1" s="1"/>
  <c r="H158" i="1"/>
  <c r="H159" i="1" s="1"/>
  <c r="H160" i="1" s="1"/>
  <c r="H161" i="1" s="1"/>
  <c r="H162" i="1" s="1"/>
  <c r="H208" i="1" l="1"/>
  <c r="H209" i="1" l="1"/>
  <c r="H210" i="1" s="1"/>
</calcChain>
</file>

<file path=xl/sharedStrings.xml><?xml version="1.0" encoding="utf-8"?>
<sst xmlns="http://schemas.openxmlformats.org/spreadsheetml/2006/main" count="617" uniqueCount="236">
  <si>
    <t>ხარჯთაღრიცხვა</t>
  </si>
  <si>
    <t>sabazro</t>
  </si>
  <si>
    <t>sistema</t>
  </si>
  <si>
    <t xml:space="preserve"> SromiTi danaxarji </t>
  </si>
  <si>
    <t xml:space="preserve"> kv.m</t>
  </si>
  <si>
    <t>srf</t>
  </si>
  <si>
    <t xml:space="preserve"> SromiTi danaxarji</t>
  </si>
  <si>
    <t>kac.sT</t>
  </si>
  <si>
    <t>lari</t>
  </si>
  <si>
    <t>sn da w   IV-2-82 t-2 cx.9-5-1</t>
  </si>
  <si>
    <t>kv.m.</t>
  </si>
  <si>
    <t>SromiTi resursebi</t>
  </si>
  <si>
    <t>kac/sT</t>
  </si>
  <si>
    <t>manqanebi</t>
  </si>
  <si>
    <t>.10.3-8</t>
  </si>
  <si>
    <t>sxvadasxva masalebi</t>
  </si>
  <si>
    <t xml:space="preserve">SromiTi resursebi </t>
  </si>
  <si>
    <t>srg</t>
  </si>
  <si>
    <t>duRabis tumbo 1 kub.m/sT</t>
  </si>
  <si>
    <t>manq./sT</t>
  </si>
  <si>
    <t>kub.m.</t>
  </si>
  <si>
    <t xml:space="preserve"> sxvadasxva masalebi</t>
  </si>
  <si>
    <t>sn da w  IV-2-82 t-2 cx.11-8-1(2)</t>
  </si>
  <si>
    <t xml:space="preserve"> Piatakebis qveS cementis mWimis mowyoba m-150 markis qviSa-cementis xsnariT saSualo sisqiT 3.0 sm</t>
  </si>
  <si>
    <t xml:space="preserve"> SromiTi danaxarji 0,188+2*0,0034=0,1948</t>
  </si>
  <si>
    <t xml:space="preserve"> manqanebi 0,0095+2*0,0023=0,0141</t>
  </si>
  <si>
    <t>msxvilfraqciuli duRabi m-150 0,0204+2*0,0051=0,0306</t>
  </si>
  <si>
    <t>kub.m</t>
  </si>
  <si>
    <t xml:space="preserve">sn da w  IV-2-82 t-2 cx.11-20-3 </t>
  </si>
  <si>
    <t>iatakze xaoiani meTlaxis filebis dageba webo-cementze</t>
  </si>
  <si>
    <t xml:space="preserve"> manqanebi </t>
  </si>
  <si>
    <t>4.3-16</t>
  </si>
  <si>
    <t xml:space="preserve">xaoiani meTlaxis fila </t>
  </si>
  <si>
    <t>kv.m</t>
  </si>
  <si>
    <t>4.1-200</t>
  </si>
  <si>
    <t>webo-cementi</t>
  </si>
  <si>
    <t>kg</t>
  </si>
  <si>
    <t xml:space="preserve">sn da w  IV-2-82 t-5 cx.34-61-12 misadagebiT             </t>
  </si>
  <si>
    <t>Sekiduli WerisaTvis liTonis karkasis mowyoba da plastikatis lartyebis montaJi</t>
  </si>
  <si>
    <t>liTonis karkasi (liTonis profilebi, sakidebi, gadasabmeli elementebi, sarWi da sxva)</t>
  </si>
  <si>
    <t>.10.4-6</t>
  </si>
  <si>
    <t>plastmasis Weris profili siganiT 28 sm</t>
  </si>
  <si>
    <t>kvm</t>
  </si>
  <si>
    <t>10.4-7</t>
  </si>
  <si>
    <t>plastmasis kuTxovana</t>
  </si>
  <si>
    <t>gr.m</t>
  </si>
  <si>
    <t>8</t>
  </si>
  <si>
    <t>sn da w  IV-2-82 t-2  cx.15-15-3</t>
  </si>
  <si>
    <t>svel wertilebSi mTels simaRleze kedelze kafelis filebis akvra</t>
  </si>
  <si>
    <t>4.3-17</t>
  </si>
  <si>
    <t xml:space="preserve"> kafeli</t>
  </si>
  <si>
    <t>4.2-57</t>
  </si>
  <si>
    <t xml:space="preserve">gare dafarvis wyaldispersiuli saRebavi </t>
  </si>
  <si>
    <t xml:space="preserve"> sxvadasxva masalebi </t>
  </si>
  <si>
    <t>5.1-8</t>
  </si>
  <si>
    <t>kubm</t>
  </si>
  <si>
    <t>tona</t>
  </si>
  <si>
    <t>cali</t>
  </si>
  <si>
    <t>sn da w  IV-2-82 t-3 cx.16-24-2 (damat. gam. .#2)</t>
  </si>
  <si>
    <t>wyalmomaragebis qselis mowyoba d-20 mm plastmasis armirebuli miliT fasonuri nawilebis gamoyenebiT. sistemis hidravlikuri gamocda da misi garecxva qlorirebiT.</t>
  </si>
  <si>
    <t>grZ.m</t>
  </si>
  <si>
    <t>2.6-34</t>
  </si>
  <si>
    <t xml:space="preserve">plastmasis armirebuli mili d-20 mm pn25 fasonuri nawilebiT </t>
  </si>
  <si>
    <t>sn da w  IV-2-82 t-3 cx.16-12-1</t>
  </si>
  <si>
    <t xml:space="preserve">milsadenebze d-20 mm plastmasis sferuli ventilis dayeneba </t>
  </si>
  <si>
    <t>6-56</t>
  </si>
  <si>
    <t>plastmasis sferuli ventili d-20 mm</t>
  </si>
  <si>
    <t>sn da w  IV-2-82 t-3 cx.17-3-3</t>
  </si>
  <si>
    <t xml:space="preserve"> 3/8" ventilis (valveqsi) dayeneba</t>
  </si>
  <si>
    <t xml:space="preserve"> 3/8" ventili (valveqsi)</t>
  </si>
  <si>
    <t>xelsabanis Semrevis dayeneba</t>
  </si>
  <si>
    <t>xelsabanis Semrevi</t>
  </si>
  <si>
    <t>sn da w  IV-2-82 t-3 cx.16-6-2</t>
  </si>
  <si>
    <t>d-100 mm. plastmasis sakanalizacio milis fasonuri nawilebi</t>
  </si>
  <si>
    <t>ცალი</t>
  </si>
  <si>
    <t>2.6-75</t>
  </si>
  <si>
    <t xml:space="preserve">plastmasis sakanalizacio mili d-100 mm fasonuri nawilebi (sifoni) </t>
  </si>
  <si>
    <t>sn da w  IV-2-82 t-3 cx.17-1-3</t>
  </si>
  <si>
    <t>xelsabanis  (sifoniTa da gamSvebiT) dayeneba</t>
  </si>
  <si>
    <t>komp.</t>
  </si>
  <si>
    <t>.6-24</t>
  </si>
  <si>
    <t xml:space="preserve">Bxelsabani (sifoni, gamSvebi) </t>
  </si>
  <si>
    <t>sn da w  IV-2-82 t-3 cx.17-4-1</t>
  </si>
  <si>
    <t>.6-23</t>
  </si>
  <si>
    <t xml:space="preserve"> sxvadasxva masala</t>
  </si>
  <si>
    <t>sul lokalur-resursuli uwyisis jami:</t>
  </si>
  <si>
    <t xml:space="preserve"> zednadebi xarjebi </t>
  </si>
  <si>
    <t xml:space="preserve">j a m i </t>
  </si>
  <si>
    <t>saxarjTaRricxvo mogeba</t>
  </si>
  <si>
    <t>sul xarjTaRricxviT:</t>
  </si>
  <si>
    <t>ლარი</t>
  </si>
  <si>
    <t>ჯამი</t>
  </si>
  <si>
    <t>დღგ</t>
  </si>
  <si>
    <t>skolis ezoSi arsebuli amortizirebuli sapirfareSos Senobis demontaJi da adgilze mosworeba</t>
  </si>
  <si>
    <t>kb.m</t>
  </si>
  <si>
    <t>#</t>
  </si>
  <si>
    <t>safuZveli</t>
  </si>
  <si>
    <t>samuSaos dasaxeleba</t>
  </si>
  <si>
    <t>ganzomilebis erTeuli</t>
  </si>
  <si>
    <t>raodenoba</t>
  </si>
  <si>
    <t>saxarjT-aRricxvo Rirebuleba</t>
  </si>
  <si>
    <t>ganzomilebis erTeulze</t>
  </si>
  <si>
    <t>saproeqto monacemebze</t>
  </si>
  <si>
    <t>sul</t>
  </si>
  <si>
    <t>sn da w   IV-2-82 t-2 cx.8-17-3-s misadagebiT</t>
  </si>
  <si>
    <t xml:space="preserve"> duRabi wyobis</t>
  </si>
  <si>
    <t>4.1-40</t>
  </si>
  <si>
    <t xml:space="preserve"> wvrili sakedle bloki 10*19*39 sm</t>
  </si>
  <si>
    <t>metaloplastmasis yru karebis Casma</t>
  </si>
  <si>
    <t>metaloplastmasis yru karebi</t>
  </si>
  <si>
    <t>sn da w  IV-2-82 t-2 cx.15-55-9</t>
  </si>
  <si>
    <t xml:space="preserve">Siga kedlebis Selesva maRalxarisxovani Selesva qv/cementis xsnariT </t>
  </si>
  <si>
    <t>14-190</t>
  </si>
  <si>
    <t>qv/cementis xsnari 0,0212+0,0026=0,0238</t>
  </si>
  <si>
    <t>sn da w  IV-2-82 t-2 cx.15-52-1</t>
  </si>
  <si>
    <t xml:space="preserve">fasadis zedapirebis  maRalxarisxovani Selesva qv/cementis xsnariT </t>
  </si>
  <si>
    <t xml:space="preserve">qv/cementis xsnari </t>
  </si>
  <si>
    <t>sn da w IV-2-82 t-2 cx.15-169-2</t>
  </si>
  <si>
    <t>4.2-65</t>
  </si>
  <si>
    <t>saRebavi faqturuli ,,miunxeni"</t>
  </si>
  <si>
    <t>sn da w  IV-2-82 Tavi 6 cx.8-591-2</t>
  </si>
  <si>
    <t>erT polusa Cafluli tipis CamrTvelis dayeneba</t>
  </si>
  <si>
    <t>kompl.</t>
  </si>
  <si>
    <t xml:space="preserve">manqanebi </t>
  </si>
  <si>
    <t>manq.sT</t>
  </si>
  <si>
    <t>8.14-14</t>
  </si>
  <si>
    <t>erTpolusa CamrTveli samontaJo kolofiT</t>
  </si>
  <si>
    <t>kompl</t>
  </si>
  <si>
    <t>sn da w  IV-2-82 t-3 damat. 1  cx.21-28-1</t>
  </si>
  <si>
    <t>sn da w  IV-2-82 t-3 cx.21-21</t>
  </si>
  <si>
    <t>80*80 mm gamanawilebeli kolofebis montaJi</t>
  </si>
  <si>
    <t>8.14-341</t>
  </si>
  <si>
    <t>gamanawilebeli kolofi 80*80 mm.</t>
  </si>
  <si>
    <t>el samuSaoebi</t>
  </si>
  <si>
    <t>sn da w  IV-2-82 t-3 cx.21-18-1</t>
  </si>
  <si>
    <t>8.3-58</t>
  </si>
  <si>
    <t xml:space="preserve"> 1*9 vt. simZlavris hermetuli Sesrulebis Weris led sanaTuris (dacvis klasi ip54)  da naTuris dayeneba </t>
  </si>
  <si>
    <t>1*9 vt. simZlavris hermetuli Sesrulebis led sanaTi naTuriT (dacvis klasi ip54)</t>
  </si>
  <si>
    <t xml:space="preserve">lokalur-resursuli uwyisis jami: 
</t>
  </si>
  <si>
    <t>maT Soris: SromiTi resursebi</t>
  </si>
  <si>
    <t>zednadebi xarjebi SromiTi resursebidan</t>
  </si>
  <si>
    <t>j a m i</t>
  </si>
  <si>
    <r>
      <t>H</t>
    </r>
    <r>
      <rPr>
        <b/>
        <sz val="10"/>
        <rFont val="Sylfaen"/>
        <family val="1"/>
        <charset val="204"/>
      </rPr>
      <t>H</t>
    </r>
    <r>
      <rPr>
        <b/>
        <sz val="10"/>
        <rFont val="LitNusx"/>
      </rPr>
      <t>2X</t>
    </r>
    <r>
      <rPr>
        <b/>
        <sz val="10"/>
        <rFont val="Sylfaen"/>
        <family val="1"/>
        <charset val="204"/>
      </rPr>
      <t>H-2</t>
    </r>
    <r>
      <rPr>
        <b/>
        <sz val="10"/>
        <rFont val="LitNusx"/>
      </rPr>
      <t>*2,5 kv.mm ganikveTis spilenZis eleqtro sadenis gayvana daxuruli el.gayvanilobisTvis</t>
    </r>
  </si>
  <si>
    <r>
      <t>H</t>
    </r>
    <r>
      <rPr>
        <sz val="10"/>
        <rFont val="Sylfaen"/>
        <family val="1"/>
        <charset val="204"/>
      </rPr>
      <t>H</t>
    </r>
    <r>
      <rPr>
        <sz val="10"/>
        <rFont val="LitNusx"/>
      </rPr>
      <t>2X</t>
    </r>
    <r>
      <rPr>
        <sz val="10"/>
        <rFont val="Sylfaen"/>
        <family val="1"/>
        <charset val="204"/>
      </rPr>
      <t>H</t>
    </r>
    <r>
      <rPr>
        <sz val="10"/>
        <rFont val="LitNusx"/>
      </rPr>
      <t>-2*2,5 kv.mm ganikveTis spilenZis eleqtro sadeni</t>
    </r>
  </si>
  <si>
    <t>ventilacia.</t>
  </si>
  <si>
    <t xml:space="preserve">Hhaersatari sistemisaTvis d-100 mm. plastmasis milis gayvana </t>
  </si>
  <si>
    <t xml:space="preserve">d-100 mm plastmasis sakanalizacio mili </t>
  </si>
  <si>
    <t>d-100 mm milis plastmasis fasonuri nawilebi</t>
  </si>
  <si>
    <t>proeqtiT</t>
  </si>
  <si>
    <t>6-218</t>
  </si>
  <si>
    <t>d-100 mm plastmasis milis samagri</t>
  </si>
  <si>
    <t>sn da w  IV-2-82 t-3 cx.20-22-1</t>
  </si>
  <si>
    <t>d-100 mm mrgvali difuzoris dayeneba</t>
  </si>
  <si>
    <t>d-100 mm mrgvali difuzori</t>
  </si>
  <si>
    <t>lokalur-resursuli uwyisis jami:</t>
  </si>
  <si>
    <t xml:space="preserve"> jami:</t>
  </si>
  <si>
    <t>ქობულეთის მუნიციპალიტეტის სოფელ სკურას საჯარო სკოლის შენობაში სველი წერტილის მოწყობა.</t>
  </si>
  <si>
    <t xml:space="preserve"> armirebuli tixrebis wyoba mcire sakedle blokebiT sisqiT 10 sm</t>
  </si>
  <si>
    <t>1.1-11</t>
  </si>
  <si>
    <t xml:space="preserve"> armatura А-I</t>
  </si>
  <si>
    <t>tn</t>
  </si>
  <si>
    <t>sn da w  IV-2-82 t-2 cx.6-16-5</t>
  </si>
  <si>
    <t xml:space="preserve">SromiTi danaxarji </t>
  </si>
  <si>
    <r>
      <t xml:space="preserve">betoni </t>
    </r>
    <r>
      <rPr>
        <sz val="10"/>
        <rFont val="Academiuri Nuskhuri"/>
      </rPr>
      <t>B</t>
    </r>
    <r>
      <rPr>
        <sz val="10"/>
        <rFont val="LitNusx"/>
      </rPr>
      <t>-20</t>
    </r>
  </si>
  <si>
    <t>5.1-126</t>
  </si>
  <si>
    <t xml:space="preserve">fari yalibis </t>
  </si>
  <si>
    <t xml:space="preserve">ficari wiwvovani jiSis </t>
  </si>
  <si>
    <t>sn da w  IV-2-82 t-2 cx.6-44-8-s misadagebiT</t>
  </si>
  <si>
    <t>armaturis nakeToba</t>
  </si>
  <si>
    <t>1.1-11 da 12</t>
  </si>
  <si>
    <t xml:space="preserve">armatura </t>
  </si>
  <si>
    <t>1.1-30</t>
  </si>
  <si>
    <t>saqsovi mavTuli</t>
  </si>
  <si>
    <r>
      <t>Siga tixrebSi monoliTuri rk.betonis zRudarisა</t>
    </r>
    <r>
      <rPr>
        <b/>
        <sz val="8"/>
        <rFont val="LitNusx"/>
      </rPr>
      <t xml:space="preserve"> და სარტყელის მოეყობა </t>
    </r>
    <r>
      <rPr>
        <b/>
        <sz val="10"/>
        <rFont val="LitNusx"/>
      </rPr>
      <t xml:space="preserve">  mowyoba </t>
    </r>
    <r>
      <rPr>
        <b/>
        <sz val="10"/>
        <rFont val="Academiuri Nuskhuri"/>
      </rPr>
      <t>B</t>
    </r>
    <r>
      <rPr>
        <b/>
        <sz val="10"/>
        <rFont val="LitNusx"/>
      </rPr>
      <t xml:space="preserve">-20 klasis betoniT </t>
    </r>
  </si>
  <si>
    <r>
      <t xml:space="preserve">fasadis gare zedapirebis SeRebva </t>
    </r>
    <r>
      <rPr>
        <b/>
        <sz val="8"/>
        <rFont val="LitNusx"/>
      </rPr>
      <t>ფასადის</t>
    </r>
    <r>
      <rPr>
        <b/>
        <sz val="10"/>
        <rFont val="LitNusx"/>
      </rPr>
      <t xml:space="preserve">   saRebaviT </t>
    </r>
  </si>
  <si>
    <t>წყალმმომარაგება და კანალიზაცია.</t>
  </si>
  <si>
    <t>მთლიანი ჯამი</t>
  </si>
  <si>
    <t>გარე ქსელები</t>
  </si>
  <si>
    <t>antiseptikuri saleqaris mowyoba</t>
  </si>
  <si>
    <t>sn da w  IV-2-82 t-1 cx.1-80-3</t>
  </si>
  <si>
    <t>sn da w  IV-2-82 t-2 6-26-4</t>
  </si>
  <si>
    <t>daxerxili xe-tye</t>
  </si>
  <si>
    <t>3</t>
  </si>
  <si>
    <t xml:space="preserve">zednadebi xarjebi </t>
  </si>
  <si>
    <t xml:space="preserve">sul xarjTaRricxviT:                   </t>
  </si>
  <si>
    <t>arsebuli fanjrebis demontaJi da dasawyobeba damkveTis gankargulebaSi</t>
  </si>
  <si>
    <t>materialuri da SromiTi resursebi</t>
  </si>
  <si>
    <r>
      <rPr>
        <b/>
        <sz val="9"/>
        <rFont val="LitNusx"/>
      </rPr>
      <t xml:space="preserve"> ჩაშა გენუა</t>
    </r>
    <r>
      <rPr>
        <b/>
        <sz val="10"/>
        <rFont val="LitNusx"/>
      </rPr>
      <t xml:space="preserve"> (Camrecxi avziT da sifoniT) dayeneba</t>
    </r>
  </si>
  <si>
    <t xml:space="preserve">unitazi (Camrecxi avziT da sifoniT) </t>
  </si>
  <si>
    <t>sn da w  IV-2-82 t-3 cx.22-27-1</t>
  </si>
  <si>
    <t>wyalsadenis CarTva arsebul qselSi</t>
  </si>
  <si>
    <t>wert.</t>
  </si>
  <si>
    <t>sn da w  IV-2-82 t-3 cx.23-2-1</t>
  </si>
  <si>
    <t>2.6-133</t>
  </si>
  <si>
    <t xml:space="preserve">  plastmasis mili d-100 mm fasonuri nawilebiT</t>
  </si>
  <si>
    <t xml:space="preserve">fekaluri sakanalizacio qselisaTvis d-100 mm. plastmasis milis mowyoba da CarTva antiseptikur salefarSi  </t>
  </si>
  <si>
    <t>jami</t>
  </si>
  <si>
    <t>1</t>
  </si>
  <si>
    <t>sn da w  IV-2-82 t-1 cx.1-11-15</t>
  </si>
  <si>
    <t>III kategoris gruntis damuSaveba eqskovatoriT CamCis tevadobiT 0.5 kub.m gverdze dayriT</t>
  </si>
  <si>
    <t>13-133</t>
  </si>
  <si>
    <t xml:space="preserve">erTcicxviani eqkavatori pnevmatur svlaze CamCis tevadobiT 0,5 kub.m. </t>
  </si>
  <si>
    <t xml:space="preserve"> saproeqto niSnulamde gruntis saboloo damuSaveba xeliT</t>
  </si>
  <si>
    <t>sn da w  IV-2-82 t-2 cx.11-1-11</t>
  </si>
  <si>
    <r>
      <t xml:space="preserve">ormos filis qveS betonis momzadebis mowyoba </t>
    </r>
    <r>
      <rPr>
        <b/>
        <sz val="10"/>
        <rFont val="Sylfaen"/>
        <family val="1"/>
        <charset val="204"/>
      </rPr>
      <t>B</t>
    </r>
    <r>
      <rPr>
        <b/>
        <sz val="10"/>
        <rFont val="LitNusx"/>
      </rPr>
      <t>-15 klasis betoniT</t>
    </r>
  </si>
  <si>
    <t>4.1-348</t>
  </si>
  <si>
    <r>
      <t xml:space="preserve">betoni </t>
    </r>
    <r>
      <rPr>
        <sz val="10"/>
        <rFont val="Sylfaen"/>
        <family val="1"/>
        <charset val="204"/>
      </rPr>
      <t>B</t>
    </r>
    <r>
      <rPr>
        <sz val="10"/>
        <rFont val="LitNusx"/>
      </rPr>
      <t>-15 kl.</t>
    </r>
  </si>
  <si>
    <t>4</t>
  </si>
  <si>
    <r>
      <t xml:space="preserve">monoliTuri rk.betonis saleqaris kedlebis, Ziris  da gadaxurvis filis mowyoba </t>
    </r>
    <r>
      <rPr>
        <b/>
        <sz val="10"/>
        <rFont val="Arial"/>
        <family val="2"/>
        <charset val="204"/>
      </rPr>
      <t>B</t>
    </r>
    <r>
      <rPr>
        <b/>
        <sz val="10"/>
        <rFont val="LitNusx"/>
      </rPr>
      <t xml:space="preserve">-25 klasis betoniT da  d-600 mm mrgvali Tujis xufis (3 cali) montaJi </t>
    </r>
  </si>
  <si>
    <t>man/sT</t>
  </si>
  <si>
    <t>4.1-351</t>
  </si>
  <si>
    <r>
      <t xml:space="preserve">betoni </t>
    </r>
    <r>
      <rPr>
        <sz val="10"/>
        <rFont val="Arial"/>
        <family val="2"/>
        <charset val="204"/>
      </rPr>
      <t>B</t>
    </r>
    <r>
      <rPr>
        <sz val="10"/>
        <rFont val="LitNusx"/>
      </rPr>
      <t>-25</t>
    </r>
  </si>
  <si>
    <t>5.1-144</t>
  </si>
  <si>
    <t>fari yalibis</t>
  </si>
  <si>
    <t>4.1-118</t>
  </si>
  <si>
    <t>sakanalizacio Tujis xufi d-600 mm.</t>
  </si>
  <si>
    <t>1.1-27 da 28</t>
  </si>
  <si>
    <t>6</t>
  </si>
  <si>
    <t>sn da w  IV-2-82 t-1 cx.1-31-3(14)</t>
  </si>
  <si>
    <t>qvabulis ferdoebis Sevseba adgilze arsebuli III kategoriis gruntiT da zedmeti gruntis buldozeris saSualebiT gruntis saSualod 50 m. manZilamde gadaadgilebiT</t>
  </si>
  <si>
    <t>13-141</t>
  </si>
  <si>
    <t>buldozeri 59 kvt(80 cx.Z)1.15*(9.21+4*4.97)/1000</t>
  </si>
  <si>
    <t>7</t>
  </si>
  <si>
    <t>sn da w  IV-2-82 t-2 cx.11-1-6</t>
  </si>
  <si>
    <t>antiseptikur saleqaris Ziris nawilSi msxvilkenWovani xreSis fenis mowyoba</t>
  </si>
  <si>
    <t xml:space="preserve"> manqanebi</t>
  </si>
  <si>
    <t>4.1-237</t>
  </si>
  <si>
    <t xml:space="preserve"> msxvilkenWovani xreSi</t>
  </si>
  <si>
    <t>2</t>
  </si>
  <si>
    <t>5</t>
  </si>
  <si>
    <t>9</t>
  </si>
  <si>
    <t>10</t>
  </si>
  <si>
    <t>11</t>
  </si>
  <si>
    <t>12</t>
  </si>
  <si>
    <t>13</t>
  </si>
  <si>
    <t>მთლიანი ღირებულება 
(მაქსიმალური ღირეულება 24 965 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</si>
</sst>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"/>
    <numFmt numFmtId="166" formatCode="0.0000"/>
    <numFmt numFmtId="167" formatCode="#,##0.0"/>
    <numFmt numFmtId="168" formatCode="#,##0.0000"/>
    <numFmt numFmtId="169" formatCode="0.00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LitNusx"/>
    </font>
    <font>
      <b/>
      <sz val="9"/>
      <name val="LitNusx"/>
    </font>
    <font>
      <sz val="9"/>
      <name val="LitNusx"/>
    </font>
    <font>
      <sz val="10"/>
      <name val="LitNusx"/>
    </font>
    <font>
      <b/>
      <sz val="8"/>
      <name val="LitNusx"/>
    </font>
    <font>
      <sz val="10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AcadNusx"/>
    </font>
    <font>
      <b/>
      <sz val="11"/>
      <name val="Calibri"/>
      <family val="2"/>
      <charset val="204"/>
      <scheme val="minor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b/>
      <sz val="10"/>
      <name val="Academiuri Nuskhuri"/>
    </font>
    <font>
      <sz val="10"/>
      <name val="Academiuri Nuskhuri"/>
    </font>
    <font>
      <b/>
      <sz val="11"/>
      <name val="LitNusx"/>
    </font>
    <font>
      <b/>
      <sz val="10"/>
      <name val="Arial"/>
      <family val="2"/>
      <charset val="204"/>
    </font>
    <font>
      <sz val="10"/>
      <name val="AcadNusx"/>
    </font>
    <font>
      <sz val="10"/>
      <color theme="1"/>
      <name val="LitNusx"/>
    </font>
    <font>
      <b/>
      <sz val="8"/>
      <name val="AcadNusx"/>
    </font>
    <font>
      <sz val="8"/>
      <name val="LitNusx"/>
    </font>
    <font>
      <sz val="8"/>
      <color theme="1"/>
      <name val="LitNusx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name val="AcadNusx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</cellStyleXfs>
  <cellXfs count="153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5" fillId="2" borderId="1" xfId="3" applyNumberFormat="1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0" fontId="5" fillId="0" borderId="1" xfId="4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2" fontId="9" fillId="0" borderId="1" xfId="5" applyNumberFormat="1" applyFont="1" applyBorder="1" applyAlignment="1">
      <alignment horizontal="center" vertical="center"/>
    </xf>
    <xf numFmtId="0" fontId="5" fillId="2" borderId="1" xfId="5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5" fillId="2" borderId="1" xfId="4" applyNumberFormat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2" fontId="13" fillId="3" borderId="1" xfId="5" applyNumberFormat="1" applyFont="1" applyFill="1" applyBorder="1" applyAlignment="1">
      <alignment horizontal="center" vertical="center"/>
    </xf>
    <xf numFmtId="167" fontId="5" fillId="0" borderId="1" xfId="5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7" fontId="2" fillId="2" borderId="1" xfId="5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3" fillId="0" borderId="1" xfId="2" applyNumberFormat="1" applyFont="1" applyFill="1" applyBorder="1" applyAlignment="1">
      <alignment horizontal="center" vertical="center" wrapText="1"/>
    </xf>
    <xf numFmtId="0" fontId="23" fillId="2" borderId="1" xfId="2" applyNumberFormat="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23" fillId="0" borderId="1" xfId="5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0" xfId="0" applyFont="1"/>
    <xf numFmtId="0" fontId="0" fillId="0" borderId="0" xfId="0" applyAlignment="1">
      <alignment horizontal="left"/>
    </xf>
    <xf numFmtId="0" fontId="27" fillId="2" borderId="2" xfId="0" applyFont="1" applyFill="1" applyBorder="1" applyAlignment="1">
      <alignment horizontal="center" vertical="center" textRotation="90" wrapText="1"/>
    </xf>
    <xf numFmtId="1" fontId="27" fillId="2" borderId="1" xfId="0" applyNumberFormat="1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3" fillId="4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center" vertical="center" wrapText="1"/>
    </xf>
    <xf numFmtId="14" fontId="23" fillId="0" borderId="1" xfId="2" applyNumberFormat="1" applyFont="1" applyFill="1" applyBorder="1" applyAlignment="1">
      <alignment horizontal="center" vertical="center" wrapText="1"/>
    </xf>
    <xf numFmtId="14" fontId="23" fillId="2" borderId="1" xfId="0" applyNumberFormat="1" applyFont="1" applyFill="1" applyBorder="1" applyAlignment="1">
      <alignment horizontal="center" vertical="center" wrapText="1"/>
    </xf>
    <xf numFmtId="49" fontId="6" fillId="0" borderId="1" xfId="5" applyNumberFormat="1" applyFont="1" applyFill="1" applyBorder="1" applyAlignment="1">
      <alignment horizontal="center" vertical="center" wrapText="1"/>
    </xf>
    <xf numFmtId="49" fontId="23" fillId="0" borderId="1" xfId="5" applyNumberFormat="1" applyFont="1" applyFill="1" applyBorder="1" applyAlignment="1">
      <alignment horizontal="center" vertical="center" wrapText="1"/>
    </xf>
    <xf numFmtId="49" fontId="23" fillId="0" borderId="1" xfId="5" applyNumberFormat="1" applyFont="1" applyFill="1" applyBorder="1" applyAlignment="1">
      <alignment horizontal="center" vertical="center"/>
    </xf>
    <xf numFmtId="49" fontId="23" fillId="0" borderId="3" xfId="5" applyNumberFormat="1" applyFont="1" applyFill="1" applyBorder="1" applyAlignment="1">
      <alignment horizontal="center" vertical="center" wrapText="1"/>
    </xf>
    <xf numFmtId="17" fontId="23" fillId="2" borderId="1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textRotation="90" wrapText="1"/>
    </xf>
    <xf numFmtId="0" fontId="22" fillId="2" borderId="5" xfId="0" applyFont="1" applyFill="1" applyBorder="1" applyAlignment="1">
      <alignment horizontal="center" vertical="center" textRotation="90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9" fontId="2" fillId="0" borderId="3" xfId="5" applyNumberFormat="1" applyFont="1" applyFill="1" applyBorder="1" applyAlignment="1">
      <alignment horizontal="center" vertical="center" wrapText="1"/>
    </xf>
    <xf numFmtId="49" fontId="2" fillId="0" borderId="7" xfId="5" applyNumberFormat="1" applyFont="1" applyFill="1" applyBorder="1" applyAlignment="1">
      <alignment horizontal="center" vertical="center" wrapText="1"/>
    </xf>
    <xf numFmtId="49" fontId="2" fillId="0" borderId="4" xfId="5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2" borderId="3" xfId="5" applyNumberFormat="1" applyFont="1" applyFill="1" applyBorder="1" applyAlignment="1">
      <alignment horizontal="center" vertical="center" wrapText="1"/>
    </xf>
    <xf numFmtId="49" fontId="3" fillId="2" borderId="7" xfId="5" applyNumberFormat="1" applyFont="1" applyFill="1" applyBorder="1" applyAlignment="1">
      <alignment horizontal="center" vertical="center" wrapText="1"/>
    </xf>
    <xf numFmtId="49" fontId="3" fillId="2" borderId="4" xfId="5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6">
    <cellStyle name="Normal" xfId="0" builtinId="0"/>
    <cellStyle name="Normal_gare wyalsadfenigagarini 10" xfId="4"/>
    <cellStyle name="Normal_gare wyalsadfenigagarini 2_SMSH2008-IIkv ." xfId="3"/>
    <cellStyle name="Normal_SMETA 3" xfId="1"/>
    <cellStyle name="Обычный 2 2" xfId="2"/>
    <cellStyle name="Обычный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6"/>
  <sheetViews>
    <sheetView tabSelected="1" workbookViewId="0">
      <selection activeCell="C3" sqref="C3:C4"/>
    </sheetView>
  </sheetViews>
  <sheetFormatPr defaultRowHeight="15" x14ac:dyDescent="0.25"/>
  <cols>
    <col min="1" max="1" width="4.7109375" customWidth="1"/>
    <col min="2" max="2" width="8.28515625" style="112" customWidth="1"/>
    <col min="3" max="3" width="33.42578125" customWidth="1"/>
    <col min="4" max="4" width="6" style="112" customWidth="1"/>
    <col min="5" max="5" width="7.5703125" customWidth="1"/>
    <col min="7" max="7" width="7.7109375" customWidth="1"/>
    <col min="8" max="8" width="9.7109375" customWidth="1"/>
  </cols>
  <sheetData>
    <row r="1" spans="1:8" ht="47.25" customHeight="1" x14ac:dyDescent="0.25">
      <c r="A1" s="134" t="s">
        <v>156</v>
      </c>
      <c r="B1" s="134"/>
      <c r="C1" s="134"/>
      <c r="D1" s="134"/>
      <c r="E1" s="134"/>
      <c r="F1" s="134"/>
      <c r="G1" s="134"/>
      <c r="H1" s="134"/>
    </row>
    <row r="2" spans="1:8" x14ac:dyDescent="0.25">
      <c r="A2" s="135" t="s">
        <v>0</v>
      </c>
      <c r="B2" s="135"/>
      <c r="C2" s="135"/>
      <c r="D2" s="135"/>
      <c r="E2" s="135"/>
      <c r="F2" s="135"/>
      <c r="G2" s="135"/>
      <c r="H2" s="135"/>
    </row>
    <row r="3" spans="1:8" ht="45" customHeight="1" x14ac:dyDescent="0.25">
      <c r="A3" s="136" t="s">
        <v>95</v>
      </c>
      <c r="B3" s="138" t="s">
        <v>96</v>
      </c>
      <c r="C3" s="136" t="s">
        <v>97</v>
      </c>
      <c r="D3" s="138" t="s">
        <v>98</v>
      </c>
      <c r="E3" s="140" t="s">
        <v>99</v>
      </c>
      <c r="F3" s="141"/>
      <c r="G3" s="140" t="s">
        <v>100</v>
      </c>
      <c r="H3" s="141"/>
    </row>
    <row r="4" spans="1:8" ht="73.5" customHeight="1" x14ac:dyDescent="0.25">
      <c r="A4" s="137"/>
      <c r="B4" s="139"/>
      <c r="C4" s="137"/>
      <c r="D4" s="139"/>
      <c r="E4" s="114" t="s">
        <v>101</v>
      </c>
      <c r="F4" s="114" t="s">
        <v>102</v>
      </c>
      <c r="G4" s="114" t="s">
        <v>101</v>
      </c>
      <c r="H4" s="115" t="s">
        <v>103</v>
      </c>
    </row>
    <row r="5" spans="1:8" x14ac:dyDescent="0.25">
      <c r="A5" s="62"/>
      <c r="B5" s="118">
        <v>2</v>
      </c>
      <c r="C5" s="62">
        <v>3</v>
      </c>
      <c r="D5" s="94">
        <v>4</v>
      </c>
      <c r="E5" s="63">
        <v>5</v>
      </c>
      <c r="F5" s="63">
        <v>6</v>
      </c>
      <c r="G5" s="63">
        <v>7</v>
      </c>
      <c r="H5" s="64">
        <v>8</v>
      </c>
    </row>
    <row r="6" spans="1:8" ht="54" x14ac:dyDescent="0.25">
      <c r="A6" s="1">
        <v>1</v>
      </c>
      <c r="B6" s="116" t="s">
        <v>1</v>
      </c>
      <c r="C6" s="3" t="s">
        <v>93</v>
      </c>
      <c r="D6" s="78" t="s">
        <v>94</v>
      </c>
      <c r="E6" s="4"/>
      <c r="F6" s="5">
        <v>15</v>
      </c>
      <c r="G6" s="4"/>
      <c r="H6" s="6">
        <f>SUM(H7:H7)</f>
        <v>0</v>
      </c>
    </row>
    <row r="7" spans="1:8" x14ac:dyDescent="0.25">
      <c r="A7" s="7"/>
      <c r="B7" s="119" t="s">
        <v>1</v>
      </c>
      <c r="C7" s="8" t="s">
        <v>3</v>
      </c>
      <c r="D7" s="95" t="s">
        <v>2</v>
      </c>
      <c r="E7" s="9">
        <v>1</v>
      </c>
      <c r="F7" s="10">
        <f>E7*F6</f>
        <v>15</v>
      </c>
      <c r="G7" s="9"/>
      <c r="H7" s="11">
        <f>G7*F7</f>
        <v>0</v>
      </c>
    </row>
    <row r="8" spans="1:8" ht="40.5" x14ac:dyDescent="0.25">
      <c r="A8" s="2" t="s">
        <v>228</v>
      </c>
      <c r="B8" s="116" t="s">
        <v>1</v>
      </c>
      <c r="C8" s="3" t="s">
        <v>185</v>
      </c>
      <c r="D8" s="96" t="s">
        <v>57</v>
      </c>
      <c r="E8" s="4"/>
      <c r="F8" s="56">
        <v>2</v>
      </c>
      <c r="G8" s="4"/>
      <c r="H8" s="6">
        <f>H9</f>
        <v>0</v>
      </c>
    </row>
    <row r="9" spans="1:8" x14ac:dyDescent="0.25">
      <c r="A9" s="7"/>
      <c r="B9" s="119" t="s">
        <v>1</v>
      </c>
      <c r="C9" s="8" t="s">
        <v>186</v>
      </c>
      <c r="D9" s="95" t="s">
        <v>8</v>
      </c>
      <c r="E9" s="9">
        <v>1</v>
      </c>
      <c r="F9" s="10">
        <f>F8*E9</f>
        <v>2</v>
      </c>
      <c r="G9" s="9"/>
      <c r="H9" s="11">
        <f>F9*G9</f>
        <v>0</v>
      </c>
    </row>
    <row r="10" spans="1:8" ht="67.5" x14ac:dyDescent="0.25">
      <c r="A10" s="7" t="s">
        <v>182</v>
      </c>
      <c r="B10" s="116" t="s">
        <v>104</v>
      </c>
      <c r="C10" s="3" t="s">
        <v>157</v>
      </c>
      <c r="D10" s="97" t="s">
        <v>33</v>
      </c>
      <c r="E10" s="3"/>
      <c r="F10" s="48">
        <v>68</v>
      </c>
      <c r="G10" s="3"/>
      <c r="H10" s="17">
        <f>SUM(H11:H15)</f>
        <v>0</v>
      </c>
    </row>
    <row r="11" spans="1:8" x14ac:dyDescent="0.25">
      <c r="A11" s="7"/>
      <c r="B11" s="119" t="s">
        <v>5</v>
      </c>
      <c r="C11" s="8" t="s">
        <v>3</v>
      </c>
      <c r="D11" s="98" t="s">
        <v>7</v>
      </c>
      <c r="E11" s="46">
        <v>1</v>
      </c>
      <c r="F11" s="54">
        <f>E11*F10</f>
        <v>68</v>
      </c>
      <c r="G11" s="9"/>
      <c r="H11" s="31">
        <f>G11*F11</f>
        <v>0</v>
      </c>
    </row>
    <row r="12" spans="1:8" x14ac:dyDescent="0.25">
      <c r="A12" s="7"/>
      <c r="B12" s="98" t="s">
        <v>5</v>
      </c>
      <c r="C12" s="8" t="s">
        <v>30</v>
      </c>
      <c r="D12" s="98" t="s">
        <v>8</v>
      </c>
      <c r="E12" s="8">
        <v>6.4399999999999999E-2</v>
      </c>
      <c r="F12" s="54">
        <f>E12*F10</f>
        <v>4.3792</v>
      </c>
      <c r="G12" s="8"/>
      <c r="H12" s="31">
        <f>G12*F12</f>
        <v>0</v>
      </c>
    </row>
    <row r="13" spans="1:8" x14ac:dyDescent="0.25">
      <c r="A13" s="7"/>
      <c r="B13" s="120" t="s">
        <v>1</v>
      </c>
      <c r="C13" s="8" t="s">
        <v>105</v>
      </c>
      <c r="D13" s="98" t="s">
        <v>55</v>
      </c>
      <c r="E13" s="8">
        <v>5.0000000000000001E-3</v>
      </c>
      <c r="F13" s="54">
        <f>E13*F10</f>
        <v>0.34</v>
      </c>
      <c r="G13" s="8"/>
      <c r="H13" s="31">
        <f>G13*F13</f>
        <v>0</v>
      </c>
    </row>
    <row r="14" spans="1:8" x14ac:dyDescent="0.25">
      <c r="A14" s="7"/>
      <c r="B14" s="120" t="s">
        <v>106</v>
      </c>
      <c r="C14" s="8" t="s">
        <v>107</v>
      </c>
      <c r="D14" s="98" t="s">
        <v>57</v>
      </c>
      <c r="E14" s="46">
        <v>12.5</v>
      </c>
      <c r="F14" s="54">
        <f>E14*F10</f>
        <v>850</v>
      </c>
      <c r="G14" s="8"/>
      <c r="H14" s="31">
        <f>G14*F14</f>
        <v>0</v>
      </c>
    </row>
    <row r="15" spans="1:8" x14ac:dyDescent="0.25">
      <c r="A15" s="7"/>
      <c r="B15" s="98" t="s">
        <v>5</v>
      </c>
      <c r="C15" s="8" t="s">
        <v>21</v>
      </c>
      <c r="D15" s="98" t="s">
        <v>8</v>
      </c>
      <c r="E15" s="8">
        <v>1.1999999999999999E-3</v>
      </c>
      <c r="F15" s="54">
        <f>E15*F10</f>
        <v>8.1599999999999992E-2</v>
      </c>
      <c r="G15" s="8"/>
      <c r="H15" s="31">
        <f>G15*F15</f>
        <v>0</v>
      </c>
    </row>
    <row r="16" spans="1:8" x14ac:dyDescent="0.25">
      <c r="A16" s="7"/>
      <c r="B16" s="121" t="s">
        <v>158</v>
      </c>
      <c r="C16" s="8" t="s">
        <v>159</v>
      </c>
      <c r="D16" s="98" t="s">
        <v>160</v>
      </c>
      <c r="E16" s="8"/>
      <c r="F16" s="54">
        <v>2.5000000000000001E-2</v>
      </c>
      <c r="G16" s="26"/>
      <c r="H16" s="46">
        <f>F16*G16</f>
        <v>0</v>
      </c>
    </row>
    <row r="17" spans="1:8" ht="56.25" x14ac:dyDescent="0.25">
      <c r="A17" s="7" t="s">
        <v>207</v>
      </c>
      <c r="B17" s="97" t="s">
        <v>161</v>
      </c>
      <c r="C17" s="27" t="s">
        <v>173</v>
      </c>
      <c r="D17" s="97" t="s">
        <v>27</v>
      </c>
      <c r="E17" s="27"/>
      <c r="F17" s="15">
        <v>0.5</v>
      </c>
      <c r="G17" s="27"/>
      <c r="H17" s="6">
        <f>SUM(H18:H23)</f>
        <v>0</v>
      </c>
    </row>
    <row r="18" spans="1:8" x14ac:dyDescent="0.25">
      <c r="A18" s="7"/>
      <c r="B18" s="122" t="s">
        <v>5</v>
      </c>
      <c r="C18" s="26" t="s">
        <v>162</v>
      </c>
      <c r="D18" s="99" t="s">
        <v>7</v>
      </c>
      <c r="E18" s="33">
        <v>13.5</v>
      </c>
      <c r="F18" s="33">
        <f>E18*F17</f>
        <v>6.75</v>
      </c>
      <c r="G18" s="31"/>
      <c r="H18" s="11">
        <f t="shared" ref="H18:H23" si="0">G18*F18</f>
        <v>0</v>
      </c>
    </row>
    <row r="19" spans="1:8" x14ac:dyDescent="0.25">
      <c r="A19" s="7"/>
      <c r="B19" s="122" t="s">
        <v>5</v>
      </c>
      <c r="C19" s="26" t="s">
        <v>30</v>
      </c>
      <c r="D19" s="99" t="s">
        <v>8</v>
      </c>
      <c r="E19" s="33">
        <v>1.1200000000000001</v>
      </c>
      <c r="F19" s="33">
        <f>E19*F17</f>
        <v>0.56000000000000005</v>
      </c>
      <c r="G19" s="26"/>
      <c r="H19" s="11">
        <f t="shared" si="0"/>
        <v>0</v>
      </c>
    </row>
    <row r="20" spans="1:8" x14ac:dyDescent="0.25">
      <c r="A20" s="7"/>
      <c r="B20" s="122" t="s">
        <v>1</v>
      </c>
      <c r="C20" s="26" t="s">
        <v>163</v>
      </c>
      <c r="D20" s="99" t="s">
        <v>55</v>
      </c>
      <c r="E20" s="33">
        <v>1.0149999999999999</v>
      </c>
      <c r="F20" s="33">
        <f>E20*F17</f>
        <v>0.50749999999999995</v>
      </c>
      <c r="G20" s="26"/>
      <c r="H20" s="31">
        <f t="shared" si="0"/>
        <v>0</v>
      </c>
    </row>
    <row r="21" spans="1:8" x14ac:dyDescent="0.25">
      <c r="A21" s="7"/>
      <c r="B21" s="122" t="s">
        <v>164</v>
      </c>
      <c r="C21" s="26" t="s">
        <v>165</v>
      </c>
      <c r="D21" s="99" t="s">
        <v>42</v>
      </c>
      <c r="E21" s="33">
        <v>2.9</v>
      </c>
      <c r="F21" s="33">
        <f>E21*F17</f>
        <v>1.45</v>
      </c>
      <c r="G21" s="26"/>
      <c r="H21" s="11">
        <f t="shared" si="0"/>
        <v>0</v>
      </c>
    </row>
    <row r="22" spans="1:8" x14ac:dyDescent="0.25">
      <c r="A22" s="7"/>
      <c r="B22" s="122" t="s">
        <v>54</v>
      </c>
      <c r="C22" s="26" t="s">
        <v>166</v>
      </c>
      <c r="D22" s="99" t="s">
        <v>55</v>
      </c>
      <c r="E22" s="30">
        <v>3.78E-2</v>
      </c>
      <c r="F22" s="33">
        <f>F17*E22</f>
        <v>1.89E-2</v>
      </c>
      <c r="G22" s="26"/>
      <c r="H22" s="11">
        <f t="shared" si="0"/>
        <v>0</v>
      </c>
    </row>
    <row r="23" spans="1:8" x14ac:dyDescent="0.25">
      <c r="A23" s="7"/>
      <c r="B23" s="99" t="s">
        <v>5</v>
      </c>
      <c r="C23" s="26" t="s">
        <v>21</v>
      </c>
      <c r="D23" s="99" t="s">
        <v>8</v>
      </c>
      <c r="E23" s="30">
        <v>0.95</v>
      </c>
      <c r="F23" s="33">
        <f>E23*F17</f>
        <v>0.47499999999999998</v>
      </c>
      <c r="G23" s="26"/>
      <c r="H23" s="11">
        <f t="shared" si="0"/>
        <v>0</v>
      </c>
    </row>
    <row r="24" spans="1:8" ht="66" customHeight="1" x14ac:dyDescent="0.25">
      <c r="A24" s="7" t="s">
        <v>229</v>
      </c>
      <c r="B24" s="78" t="s">
        <v>167</v>
      </c>
      <c r="C24" s="3" t="s">
        <v>168</v>
      </c>
      <c r="D24" s="78" t="s">
        <v>56</v>
      </c>
      <c r="E24" s="3"/>
      <c r="F24" s="80">
        <v>0.14000000000000001</v>
      </c>
      <c r="G24" s="45"/>
      <c r="H24" s="17">
        <f>H25+H26+H27</f>
        <v>0</v>
      </c>
    </row>
    <row r="25" spans="1:8" x14ac:dyDescent="0.25">
      <c r="A25" s="7"/>
      <c r="B25" s="119" t="s">
        <v>5</v>
      </c>
      <c r="C25" s="8" t="s">
        <v>162</v>
      </c>
      <c r="D25" s="99" t="s">
        <v>7</v>
      </c>
      <c r="E25" s="54">
        <v>23.8</v>
      </c>
      <c r="F25" s="54">
        <f>F24*E25</f>
        <v>3.3320000000000003</v>
      </c>
      <c r="G25" s="46"/>
      <c r="H25" s="11">
        <f>F25*G25</f>
        <v>0</v>
      </c>
    </row>
    <row r="26" spans="1:8" x14ac:dyDescent="0.25">
      <c r="A26" s="7"/>
      <c r="B26" s="121" t="s">
        <v>169</v>
      </c>
      <c r="C26" s="8" t="s">
        <v>170</v>
      </c>
      <c r="D26" s="98" t="s">
        <v>56</v>
      </c>
      <c r="E26" s="8">
        <v>1.01</v>
      </c>
      <c r="F26" s="54">
        <f>E26*F24</f>
        <v>0.14140000000000003</v>
      </c>
      <c r="G26" s="31"/>
      <c r="H26" s="11">
        <f>F26*G26</f>
        <v>0</v>
      </c>
    </row>
    <row r="27" spans="1:8" x14ac:dyDescent="0.25">
      <c r="A27" s="7"/>
      <c r="B27" s="121" t="s">
        <v>171</v>
      </c>
      <c r="C27" s="8" t="s">
        <v>172</v>
      </c>
      <c r="D27" s="98" t="s">
        <v>36</v>
      </c>
      <c r="E27" s="8">
        <v>5</v>
      </c>
      <c r="F27" s="54">
        <f>E27*F24</f>
        <v>0.70000000000000007</v>
      </c>
      <c r="G27" s="46"/>
      <c r="H27" s="11">
        <f>F27*G27</f>
        <v>0</v>
      </c>
    </row>
    <row r="28" spans="1:8" ht="45" x14ac:dyDescent="0.25">
      <c r="A28" s="7" t="s">
        <v>217</v>
      </c>
      <c r="B28" s="117" t="s">
        <v>9</v>
      </c>
      <c r="C28" s="12" t="s">
        <v>108</v>
      </c>
      <c r="D28" s="14" t="s">
        <v>10</v>
      </c>
      <c r="E28" s="12"/>
      <c r="F28" s="15">
        <v>9.6</v>
      </c>
      <c r="G28" s="16"/>
      <c r="H28" s="17">
        <f>H29+H30+H31+H32</f>
        <v>0</v>
      </c>
    </row>
    <row r="29" spans="1:8" x14ac:dyDescent="0.25">
      <c r="A29" s="7"/>
      <c r="B29" s="104" t="s">
        <v>5</v>
      </c>
      <c r="C29" s="19" t="s">
        <v>11</v>
      </c>
      <c r="D29" s="100" t="s">
        <v>12</v>
      </c>
      <c r="E29" s="20">
        <v>1.1100000000000001</v>
      </c>
      <c r="F29" s="19">
        <f>F28*E29</f>
        <v>10.656000000000001</v>
      </c>
      <c r="G29" s="18"/>
      <c r="H29" s="21">
        <f>F29*G29</f>
        <v>0</v>
      </c>
    </row>
    <row r="30" spans="1:8" x14ac:dyDescent="0.25">
      <c r="A30" s="7"/>
      <c r="B30" s="104" t="s">
        <v>5</v>
      </c>
      <c r="C30" s="19" t="s">
        <v>13</v>
      </c>
      <c r="D30" s="101" t="s">
        <v>8</v>
      </c>
      <c r="E30" s="19">
        <v>0.51600000000000001</v>
      </c>
      <c r="F30" s="19">
        <f>F28*E30</f>
        <v>4.9535999999999998</v>
      </c>
      <c r="G30" s="22"/>
      <c r="H30" s="21">
        <f>F30*G30</f>
        <v>0</v>
      </c>
    </row>
    <row r="31" spans="1:8" x14ac:dyDescent="0.25">
      <c r="A31" s="7"/>
      <c r="B31" s="123" t="s">
        <v>14</v>
      </c>
      <c r="C31" s="19" t="s">
        <v>109</v>
      </c>
      <c r="D31" s="101" t="s">
        <v>10</v>
      </c>
      <c r="E31" s="19">
        <v>1</v>
      </c>
      <c r="F31" s="19">
        <f>F28*E31</f>
        <v>9.6</v>
      </c>
      <c r="G31" s="23"/>
      <c r="H31" s="21">
        <f>F31*G31</f>
        <v>0</v>
      </c>
    </row>
    <row r="32" spans="1:8" x14ac:dyDescent="0.25">
      <c r="A32" s="7"/>
      <c r="B32" s="104" t="s">
        <v>5</v>
      </c>
      <c r="C32" s="18" t="s">
        <v>15</v>
      </c>
      <c r="D32" s="101" t="s">
        <v>8</v>
      </c>
      <c r="E32" s="19">
        <v>5.3999999999999999E-2</v>
      </c>
      <c r="F32" s="19">
        <f>F28*E32</f>
        <v>0.51839999999999997</v>
      </c>
      <c r="G32" s="22"/>
      <c r="H32" s="21">
        <f>F32*G32</f>
        <v>0</v>
      </c>
    </row>
    <row r="33" spans="1:8" ht="56.25" x14ac:dyDescent="0.25">
      <c r="A33" s="7" t="s">
        <v>222</v>
      </c>
      <c r="B33" s="117" t="s">
        <v>22</v>
      </c>
      <c r="C33" s="27" t="s">
        <v>23</v>
      </c>
      <c r="D33" s="102" t="s">
        <v>4</v>
      </c>
      <c r="E33" s="27"/>
      <c r="F33" s="28">
        <v>26</v>
      </c>
      <c r="G33" s="27"/>
      <c r="H33" s="17">
        <f>SUM(H34:H37)</f>
        <v>0</v>
      </c>
    </row>
    <row r="34" spans="1:8" ht="27" x14ac:dyDescent="0.25">
      <c r="A34" s="7"/>
      <c r="B34" s="122" t="s">
        <v>5</v>
      </c>
      <c r="C34" s="26" t="s">
        <v>24</v>
      </c>
      <c r="D34" s="99" t="s">
        <v>7</v>
      </c>
      <c r="E34" s="26">
        <f>2*0.0034+0.188</f>
        <v>0.1948</v>
      </c>
      <c r="F34" s="30">
        <f>E34*F33</f>
        <v>5.0648</v>
      </c>
      <c r="G34" s="26"/>
      <c r="H34" s="31">
        <f>G34*F34</f>
        <v>0</v>
      </c>
    </row>
    <row r="35" spans="1:8" x14ac:dyDescent="0.25">
      <c r="A35" s="7"/>
      <c r="B35" s="122" t="s">
        <v>5</v>
      </c>
      <c r="C35" s="26" t="s">
        <v>25</v>
      </c>
      <c r="D35" s="99" t="s">
        <v>8</v>
      </c>
      <c r="E35" s="26">
        <f>2*0.0023+0.0095</f>
        <v>1.41E-2</v>
      </c>
      <c r="F35" s="30">
        <f>E35*F33</f>
        <v>0.36659999999999998</v>
      </c>
      <c r="G35" s="26"/>
      <c r="H35" s="31">
        <f>G35*F35</f>
        <v>0</v>
      </c>
    </row>
    <row r="36" spans="1:8" ht="27" x14ac:dyDescent="0.25">
      <c r="A36" s="7"/>
      <c r="B36" s="122" t="s">
        <v>1</v>
      </c>
      <c r="C36" s="26" t="s">
        <v>26</v>
      </c>
      <c r="D36" s="99" t="s">
        <v>27</v>
      </c>
      <c r="E36" s="26">
        <v>3.0599999999999999E-2</v>
      </c>
      <c r="F36" s="30">
        <f>E36*F33</f>
        <v>0.79559999999999997</v>
      </c>
      <c r="G36" s="26"/>
      <c r="H36" s="31">
        <f>G36*F36</f>
        <v>0</v>
      </c>
    </row>
    <row r="37" spans="1:8" x14ac:dyDescent="0.25">
      <c r="A37" s="7"/>
      <c r="B37" s="122" t="s">
        <v>5</v>
      </c>
      <c r="C37" s="26" t="s">
        <v>21</v>
      </c>
      <c r="D37" s="99" t="s">
        <v>8</v>
      </c>
      <c r="E37" s="26">
        <v>6.3600000000000004E-2</v>
      </c>
      <c r="F37" s="30">
        <f>E37*F33</f>
        <v>1.6536000000000002</v>
      </c>
      <c r="G37" s="26"/>
      <c r="H37" s="31">
        <f>G37*F37</f>
        <v>0</v>
      </c>
    </row>
    <row r="38" spans="1:8" ht="56.25" x14ac:dyDescent="0.25">
      <c r="A38" s="7" t="s">
        <v>46</v>
      </c>
      <c r="B38" s="116" t="s">
        <v>28</v>
      </c>
      <c r="C38" s="3" t="s">
        <v>29</v>
      </c>
      <c r="D38" s="103" t="s">
        <v>4</v>
      </c>
      <c r="E38" s="3"/>
      <c r="F38" s="15">
        <v>26</v>
      </c>
      <c r="G38" s="3"/>
      <c r="H38" s="17">
        <f>SUM(H39:H43)</f>
        <v>0</v>
      </c>
    </row>
    <row r="39" spans="1:8" x14ac:dyDescent="0.25">
      <c r="A39" s="7"/>
      <c r="B39" s="98" t="s">
        <v>5</v>
      </c>
      <c r="C39" s="8" t="s">
        <v>3</v>
      </c>
      <c r="D39" s="98" t="s">
        <v>7</v>
      </c>
      <c r="E39" s="8">
        <v>1.08</v>
      </c>
      <c r="F39" s="30">
        <f>E39*F38</f>
        <v>28.080000000000002</v>
      </c>
      <c r="G39" s="8"/>
      <c r="H39" s="31">
        <f>G39*F39</f>
        <v>0</v>
      </c>
    </row>
    <row r="40" spans="1:8" x14ac:dyDescent="0.25">
      <c r="A40" s="7"/>
      <c r="B40" s="98" t="s">
        <v>5</v>
      </c>
      <c r="C40" s="8" t="s">
        <v>30</v>
      </c>
      <c r="D40" s="98" t="s">
        <v>8</v>
      </c>
      <c r="E40" s="8">
        <v>4.5199999999999997E-2</v>
      </c>
      <c r="F40" s="30">
        <f>E40*F38</f>
        <v>1.1752</v>
      </c>
      <c r="G40" s="8"/>
      <c r="H40" s="31">
        <f>G40*F40</f>
        <v>0</v>
      </c>
    </row>
    <row r="41" spans="1:8" x14ac:dyDescent="0.25">
      <c r="A41" s="7"/>
      <c r="B41" s="121" t="s">
        <v>31</v>
      </c>
      <c r="C41" s="8" t="s">
        <v>32</v>
      </c>
      <c r="D41" s="98" t="s">
        <v>33</v>
      </c>
      <c r="E41" s="8">
        <v>1.02</v>
      </c>
      <c r="F41" s="30">
        <f>E41*F38</f>
        <v>26.52</v>
      </c>
      <c r="G41" s="26"/>
      <c r="H41" s="31">
        <f>G41*F41</f>
        <v>0</v>
      </c>
    </row>
    <row r="42" spans="1:8" x14ac:dyDescent="0.25">
      <c r="A42" s="7"/>
      <c r="B42" s="121" t="s">
        <v>34</v>
      </c>
      <c r="C42" s="8" t="s">
        <v>35</v>
      </c>
      <c r="D42" s="98" t="s">
        <v>36</v>
      </c>
      <c r="E42" s="8">
        <v>8</v>
      </c>
      <c r="F42" s="30">
        <f>E42*F38</f>
        <v>208</v>
      </c>
      <c r="G42" s="8"/>
      <c r="H42" s="31">
        <f>G42*F42</f>
        <v>0</v>
      </c>
    </row>
    <row r="43" spans="1:8" x14ac:dyDescent="0.25">
      <c r="A43" s="7"/>
      <c r="B43" s="119" t="s">
        <v>5</v>
      </c>
      <c r="C43" s="8" t="s">
        <v>21</v>
      </c>
      <c r="D43" s="98" t="s">
        <v>8</v>
      </c>
      <c r="E43" s="8">
        <v>4.6600000000000003E-2</v>
      </c>
      <c r="F43" s="30">
        <f>E43*F38</f>
        <v>1.2116</v>
      </c>
      <c r="G43" s="8"/>
      <c r="H43" s="31">
        <f>G43*F43</f>
        <v>0</v>
      </c>
    </row>
    <row r="44" spans="1:8" ht="78.75" x14ac:dyDescent="0.25">
      <c r="A44" s="7" t="s">
        <v>230</v>
      </c>
      <c r="B44" s="117" t="s">
        <v>37</v>
      </c>
      <c r="C44" s="3" t="s">
        <v>38</v>
      </c>
      <c r="D44" s="97" t="s">
        <v>33</v>
      </c>
      <c r="E44" s="27"/>
      <c r="F44" s="15">
        <v>26</v>
      </c>
      <c r="G44" s="27"/>
      <c r="H44" s="17">
        <f>SUM(H45:H50)</f>
        <v>0</v>
      </c>
    </row>
    <row r="45" spans="1:8" x14ac:dyDescent="0.25">
      <c r="A45" s="7"/>
      <c r="B45" s="99" t="s">
        <v>5</v>
      </c>
      <c r="C45" s="26" t="s">
        <v>3</v>
      </c>
      <c r="D45" s="99" t="s">
        <v>7</v>
      </c>
      <c r="E45" s="18">
        <v>1.23</v>
      </c>
      <c r="F45" s="33">
        <f>E45*F44</f>
        <v>31.98</v>
      </c>
      <c r="G45" s="26"/>
      <c r="H45" s="11">
        <f t="shared" ref="H45:H50" si="1">G45*F45</f>
        <v>0</v>
      </c>
    </row>
    <row r="46" spans="1:8" x14ac:dyDescent="0.25">
      <c r="A46" s="7"/>
      <c r="B46" s="122" t="s">
        <v>5</v>
      </c>
      <c r="C46" s="26" t="s">
        <v>30</v>
      </c>
      <c r="D46" s="99" t="s">
        <v>8</v>
      </c>
      <c r="E46" s="18">
        <v>5.3E-3</v>
      </c>
      <c r="F46" s="33">
        <f>E46*F44</f>
        <v>0.13780000000000001</v>
      </c>
      <c r="G46" s="26"/>
      <c r="H46" s="31">
        <f t="shared" si="1"/>
        <v>0</v>
      </c>
    </row>
    <row r="47" spans="1:8" ht="40.5" x14ac:dyDescent="0.25">
      <c r="A47" s="7"/>
      <c r="B47" s="99" t="s">
        <v>1</v>
      </c>
      <c r="C47" s="26" t="s">
        <v>39</v>
      </c>
      <c r="D47" s="99" t="s">
        <v>33</v>
      </c>
      <c r="E47" s="26">
        <v>1</v>
      </c>
      <c r="F47" s="33">
        <f>E47*F44</f>
        <v>26</v>
      </c>
      <c r="G47" s="26"/>
      <c r="H47" s="31">
        <f t="shared" si="1"/>
        <v>0</v>
      </c>
    </row>
    <row r="48" spans="1:8" ht="27" x14ac:dyDescent="0.25">
      <c r="A48" s="7"/>
      <c r="B48" s="124" t="s">
        <v>40</v>
      </c>
      <c r="C48" s="26" t="s">
        <v>41</v>
      </c>
      <c r="D48" s="99" t="s">
        <v>42</v>
      </c>
      <c r="E48" s="34">
        <v>1.03</v>
      </c>
      <c r="F48" s="33">
        <f>E48*F44</f>
        <v>26.78</v>
      </c>
      <c r="G48" s="26"/>
      <c r="H48" s="31">
        <f t="shared" si="1"/>
        <v>0</v>
      </c>
    </row>
    <row r="49" spans="1:8" x14ac:dyDescent="0.25">
      <c r="A49" s="7"/>
      <c r="B49" s="99" t="s">
        <v>43</v>
      </c>
      <c r="C49" s="26" t="s">
        <v>44</v>
      </c>
      <c r="D49" s="99" t="s">
        <v>45</v>
      </c>
      <c r="E49" s="26">
        <v>1.07</v>
      </c>
      <c r="F49" s="33">
        <f>E49*F44</f>
        <v>27.82</v>
      </c>
      <c r="G49" s="26"/>
      <c r="H49" s="31">
        <f t="shared" si="1"/>
        <v>0</v>
      </c>
    </row>
    <row r="50" spans="1:8" x14ac:dyDescent="0.25">
      <c r="A50" s="7"/>
      <c r="B50" s="122" t="s">
        <v>5</v>
      </c>
      <c r="C50" s="26" t="s">
        <v>21</v>
      </c>
      <c r="D50" s="99" t="s">
        <v>8</v>
      </c>
      <c r="E50" s="18">
        <v>3.3500000000000002E-2</v>
      </c>
      <c r="F50" s="33">
        <f>E50*F44</f>
        <v>0.871</v>
      </c>
      <c r="G50" s="26"/>
      <c r="H50" s="31">
        <f t="shared" si="1"/>
        <v>0</v>
      </c>
    </row>
    <row r="51" spans="1:8" ht="56.25" x14ac:dyDescent="0.25">
      <c r="A51" s="7" t="s">
        <v>231</v>
      </c>
      <c r="B51" s="117" t="s">
        <v>110</v>
      </c>
      <c r="C51" s="12" t="s">
        <v>111</v>
      </c>
      <c r="D51" s="14" t="s">
        <v>10</v>
      </c>
      <c r="E51" s="12"/>
      <c r="F51" s="15">
        <v>89</v>
      </c>
      <c r="G51" s="16"/>
      <c r="H51" s="17">
        <f>H52+H53+H54+H55+H56</f>
        <v>0</v>
      </c>
    </row>
    <row r="52" spans="1:8" x14ac:dyDescent="0.25">
      <c r="A52" s="7"/>
      <c r="B52" s="104" t="s">
        <v>5</v>
      </c>
      <c r="C52" s="20" t="s">
        <v>16</v>
      </c>
      <c r="D52" s="104" t="s">
        <v>12</v>
      </c>
      <c r="E52" s="18">
        <v>1.01</v>
      </c>
      <c r="F52" s="24">
        <f>F51*E52</f>
        <v>89.89</v>
      </c>
      <c r="G52" s="18"/>
      <c r="H52" s="21">
        <f>F52*G52</f>
        <v>0</v>
      </c>
    </row>
    <row r="53" spans="1:8" x14ac:dyDescent="0.25">
      <c r="A53" s="7"/>
      <c r="B53" s="104" t="s">
        <v>17</v>
      </c>
      <c r="C53" s="18" t="s">
        <v>13</v>
      </c>
      <c r="D53" s="104" t="s">
        <v>8</v>
      </c>
      <c r="E53" s="18">
        <f>2.7/100</f>
        <v>2.7000000000000003E-2</v>
      </c>
      <c r="F53" s="24">
        <f>F51*E53</f>
        <v>2.4030000000000005</v>
      </c>
      <c r="G53" s="25"/>
      <c r="H53" s="21">
        <f>F53*G53</f>
        <v>0</v>
      </c>
    </row>
    <row r="54" spans="1:8" x14ac:dyDescent="0.25">
      <c r="A54" s="7"/>
      <c r="B54" s="104" t="s">
        <v>112</v>
      </c>
      <c r="C54" s="18" t="s">
        <v>18</v>
      </c>
      <c r="D54" s="104" t="s">
        <v>19</v>
      </c>
      <c r="E54" s="18">
        <v>4.1000000000000002E-2</v>
      </c>
      <c r="F54" s="24">
        <f>F51*E54</f>
        <v>3.649</v>
      </c>
      <c r="G54" s="25"/>
      <c r="H54" s="21">
        <f>F54*G54</f>
        <v>0</v>
      </c>
    </row>
    <row r="55" spans="1:8" ht="27" x14ac:dyDescent="0.25">
      <c r="A55" s="7"/>
      <c r="B55" s="104" t="s">
        <v>1</v>
      </c>
      <c r="C55" s="18" t="s">
        <v>113</v>
      </c>
      <c r="D55" s="104" t="s">
        <v>20</v>
      </c>
      <c r="E55" s="18">
        <v>2.3800000000000002E-2</v>
      </c>
      <c r="F55" s="24">
        <f>F51*E55</f>
        <v>2.1182000000000003</v>
      </c>
      <c r="G55" s="25"/>
      <c r="H55" s="21">
        <f>F55*G55</f>
        <v>0</v>
      </c>
    </row>
    <row r="56" spans="1:8" x14ac:dyDescent="0.25">
      <c r="A56" s="7"/>
      <c r="B56" s="104" t="s">
        <v>5</v>
      </c>
      <c r="C56" s="26" t="s">
        <v>21</v>
      </c>
      <c r="D56" s="104" t="s">
        <v>8</v>
      </c>
      <c r="E56" s="18">
        <f>0.3/100</f>
        <v>3.0000000000000001E-3</v>
      </c>
      <c r="F56" s="24">
        <f>F51*E56</f>
        <v>0.26700000000000002</v>
      </c>
      <c r="G56" s="25"/>
      <c r="H56" s="21">
        <f>F56*G56</f>
        <v>0</v>
      </c>
    </row>
    <row r="57" spans="1:8" ht="56.25" x14ac:dyDescent="0.25">
      <c r="A57" s="13" t="s">
        <v>232</v>
      </c>
      <c r="B57" s="117" t="s">
        <v>47</v>
      </c>
      <c r="C57" s="27" t="s">
        <v>48</v>
      </c>
      <c r="D57" s="97" t="s">
        <v>33</v>
      </c>
      <c r="E57" s="27"/>
      <c r="F57" s="15">
        <v>89</v>
      </c>
      <c r="G57" s="27"/>
      <c r="H57" s="17">
        <f>SUM(H58:H62)</f>
        <v>0</v>
      </c>
    </row>
    <row r="58" spans="1:8" x14ac:dyDescent="0.25">
      <c r="A58" s="29"/>
      <c r="B58" s="122" t="s">
        <v>5</v>
      </c>
      <c r="C58" s="26" t="s">
        <v>3</v>
      </c>
      <c r="D58" s="99" t="s">
        <v>7</v>
      </c>
      <c r="E58" s="26">
        <v>2.19</v>
      </c>
      <c r="F58" s="11">
        <f>F57*E58</f>
        <v>194.91</v>
      </c>
      <c r="G58" s="26"/>
      <c r="H58" s="11">
        <f>G58*F58</f>
        <v>0</v>
      </c>
    </row>
    <row r="59" spans="1:8" x14ac:dyDescent="0.25">
      <c r="A59" s="29"/>
      <c r="B59" s="122" t="s">
        <v>5</v>
      </c>
      <c r="C59" s="26" t="s">
        <v>30</v>
      </c>
      <c r="D59" s="99" t="s">
        <v>8</v>
      </c>
      <c r="E59" s="30">
        <v>0.02</v>
      </c>
      <c r="F59" s="31">
        <f>E59*F57</f>
        <v>1.78</v>
      </c>
      <c r="G59" s="26"/>
      <c r="H59" s="31">
        <f>G59*F59</f>
        <v>0</v>
      </c>
    </row>
    <row r="60" spans="1:8" x14ac:dyDescent="0.25">
      <c r="A60" s="29"/>
      <c r="B60" s="122" t="s">
        <v>34</v>
      </c>
      <c r="C60" s="26" t="s">
        <v>35</v>
      </c>
      <c r="D60" s="99" t="s">
        <v>36</v>
      </c>
      <c r="E60" s="26">
        <v>8</v>
      </c>
      <c r="F60" s="31">
        <f>E60*F57</f>
        <v>712</v>
      </c>
      <c r="G60" s="26"/>
      <c r="H60" s="31">
        <f>G60*F60</f>
        <v>0</v>
      </c>
    </row>
    <row r="61" spans="1:8" x14ac:dyDescent="0.25">
      <c r="A61" s="29"/>
      <c r="B61" s="122" t="s">
        <v>49</v>
      </c>
      <c r="C61" s="26" t="s">
        <v>50</v>
      </c>
      <c r="D61" s="99" t="s">
        <v>42</v>
      </c>
      <c r="E61" s="26">
        <v>1.05</v>
      </c>
      <c r="F61" s="31">
        <f>E61*F57</f>
        <v>93.45</v>
      </c>
      <c r="G61" s="26"/>
      <c r="H61" s="31">
        <f>G61*F61</f>
        <v>0</v>
      </c>
    </row>
    <row r="62" spans="1:8" x14ac:dyDescent="0.25">
      <c r="A62" s="29"/>
      <c r="B62" s="122" t="s">
        <v>5</v>
      </c>
      <c r="C62" s="26" t="s">
        <v>21</v>
      </c>
      <c r="D62" s="99" t="s">
        <v>8</v>
      </c>
      <c r="E62" s="26">
        <v>6.9999999999999993E-3</v>
      </c>
      <c r="F62" s="31">
        <f>E62*F57</f>
        <v>0.62299999999999989</v>
      </c>
      <c r="G62" s="26"/>
      <c r="H62" s="31">
        <f>G62*F62</f>
        <v>0</v>
      </c>
    </row>
    <row r="63" spans="1:8" ht="56.25" x14ac:dyDescent="0.25">
      <c r="A63" s="35" t="s">
        <v>233</v>
      </c>
      <c r="B63" s="117" t="s">
        <v>114</v>
      </c>
      <c r="C63" s="16" t="s">
        <v>115</v>
      </c>
      <c r="D63" s="65" t="s">
        <v>10</v>
      </c>
      <c r="E63" s="16"/>
      <c r="F63" s="15">
        <v>36</v>
      </c>
      <c r="G63" s="16"/>
      <c r="H63" s="17">
        <f>H64+H65+H66+H67</f>
        <v>0</v>
      </c>
    </row>
    <row r="64" spans="1:8" x14ac:dyDescent="0.25">
      <c r="A64" s="36"/>
      <c r="B64" s="105" t="s">
        <v>5</v>
      </c>
      <c r="C64" s="66" t="s">
        <v>16</v>
      </c>
      <c r="D64" s="105" t="s">
        <v>12</v>
      </c>
      <c r="E64" s="34">
        <v>0.93</v>
      </c>
      <c r="F64" s="67">
        <f>F63*E64</f>
        <v>33.480000000000004</v>
      </c>
      <c r="G64" s="34"/>
      <c r="H64" s="68">
        <f>F64*G64</f>
        <v>0</v>
      </c>
    </row>
    <row r="65" spans="1:11" x14ac:dyDescent="0.25">
      <c r="A65" s="32"/>
      <c r="B65" s="105" t="s">
        <v>5</v>
      </c>
      <c r="C65" s="34" t="s">
        <v>13</v>
      </c>
      <c r="D65" s="105" t="s">
        <v>8</v>
      </c>
      <c r="E65" s="34">
        <v>2.5999999999999999E-2</v>
      </c>
      <c r="F65" s="67">
        <f>F63*E65</f>
        <v>0.93599999999999994</v>
      </c>
      <c r="G65" s="69"/>
      <c r="H65" s="68">
        <f>F65*G65</f>
        <v>0</v>
      </c>
    </row>
    <row r="66" spans="1:11" x14ac:dyDescent="0.25">
      <c r="A66" s="32"/>
      <c r="B66" s="105" t="s">
        <v>112</v>
      </c>
      <c r="C66" s="34" t="s">
        <v>18</v>
      </c>
      <c r="D66" s="105" t="s">
        <v>19</v>
      </c>
      <c r="E66" s="34">
        <v>2.4E-2</v>
      </c>
      <c r="F66" s="67">
        <f>F63*E66</f>
        <v>0.86399999999999999</v>
      </c>
      <c r="G66" s="69"/>
      <c r="H66" s="68">
        <f>F66*G66</f>
        <v>0</v>
      </c>
    </row>
    <row r="67" spans="1:11" x14ac:dyDescent="0.25">
      <c r="A67" s="32"/>
      <c r="B67" s="105" t="s">
        <v>1</v>
      </c>
      <c r="C67" s="34" t="s">
        <v>116</v>
      </c>
      <c r="D67" s="105" t="s">
        <v>20</v>
      </c>
      <c r="E67" s="34">
        <v>2.5499999999999998E-2</v>
      </c>
      <c r="F67" s="67">
        <f>F63*E67</f>
        <v>0.91799999999999993</v>
      </c>
      <c r="G67" s="69"/>
      <c r="H67" s="68">
        <f>F67*G67</f>
        <v>0</v>
      </c>
    </row>
    <row r="68" spans="1:11" ht="47.25" customHeight="1" x14ac:dyDescent="0.25">
      <c r="A68" s="32" t="s">
        <v>234</v>
      </c>
      <c r="B68" s="125" t="s">
        <v>117</v>
      </c>
      <c r="C68" s="70" t="s">
        <v>174</v>
      </c>
      <c r="D68" s="106" t="s">
        <v>33</v>
      </c>
      <c r="E68" s="70"/>
      <c r="F68" s="81">
        <v>36</v>
      </c>
      <c r="G68" s="70"/>
      <c r="H68" s="71">
        <f>H69+H70+H71+H73+H72</f>
        <v>0</v>
      </c>
    </row>
    <row r="69" spans="1:11" x14ac:dyDescent="0.25">
      <c r="A69" s="32"/>
      <c r="B69" s="126" t="s">
        <v>5</v>
      </c>
      <c r="C69" s="37" t="s">
        <v>3</v>
      </c>
      <c r="D69" s="107" t="s">
        <v>12</v>
      </c>
      <c r="E69" s="37">
        <v>1.43</v>
      </c>
      <c r="F69" s="72">
        <f>E69*F68</f>
        <v>51.48</v>
      </c>
      <c r="G69" s="37"/>
      <c r="H69" s="39">
        <f>F69*G69</f>
        <v>0</v>
      </c>
    </row>
    <row r="70" spans="1:11" x14ac:dyDescent="0.25">
      <c r="A70" s="41"/>
      <c r="B70" s="126" t="s">
        <v>5</v>
      </c>
      <c r="C70" s="37" t="s">
        <v>30</v>
      </c>
      <c r="D70" s="107" t="s">
        <v>8</v>
      </c>
      <c r="E70" s="37">
        <v>8.9999999999999993E-3</v>
      </c>
      <c r="F70" s="38">
        <f>F68*E70</f>
        <v>0.32399999999999995</v>
      </c>
      <c r="G70" s="37"/>
      <c r="H70" s="39">
        <f>F70*G70</f>
        <v>0</v>
      </c>
    </row>
    <row r="71" spans="1:11" ht="27" x14ac:dyDescent="0.25">
      <c r="A71" s="42"/>
      <c r="B71" s="127" t="s">
        <v>51</v>
      </c>
      <c r="C71" s="37" t="s">
        <v>52</v>
      </c>
      <c r="D71" s="107" t="s">
        <v>36</v>
      </c>
      <c r="E71" s="37">
        <v>0.252</v>
      </c>
      <c r="F71" s="38">
        <f>E71*F68</f>
        <v>9.0719999999999992</v>
      </c>
      <c r="G71" s="40"/>
      <c r="H71" s="39">
        <f>F71*G71</f>
        <v>0</v>
      </c>
    </row>
    <row r="72" spans="1:11" x14ac:dyDescent="0.25">
      <c r="A72" s="42"/>
      <c r="B72" s="127" t="s">
        <v>118</v>
      </c>
      <c r="C72" s="37" t="s">
        <v>119</v>
      </c>
      <c r="D72" s="107" t="s">
        <v>36</v>
      </c>
      <c r="E72" s="37">
        <v>6</v>
      </c>
      <c r="F72" s="38">
        <f>E72*F68</f>
        <v>216</v>
      </c>
      <c r="G72" s="40"/>
      <c r="H72" s="39">
        <f>F72*G72</f>
        <v>0</v>
      </c>
    </row>
    <row r="73" spans="1:11" x14ac:dyDescent="0.25">
      <c r="A73" s="42"/>
      <c r="B73" s="126" t="s">
        <v>5</v>
      </c>
      <c r="C73" s="37" t="s">
        <v>53</v>
      </c>
      <c r="D73" s="107" t="s">
        <v>8</v>
      </c>
      <c r="E73" s="37">
        <v>2.4E-2</v>
      </c>
      <c r="F73" s="38">
        <f>E73*F68</f>
        <v>0.86399999999999999</v>
      </c>
      <c r="G73" s="37"/>
      <c r="H73" s="39">
        <f>F73*G73</f>
        <v>0</v>
      </c>
    </row>
    <row r="74" spans="1:11" ht="27" x14ac:dyDescent="0.25">
      <c r="A74" s="42"/>
      <c r="B74" s="128"/>
      <c r="C74" s="27" t="s">
        <v>85</v>
      </c>
      <c r="D74" s="97" t="s">
        <v>8</v>
      </c>
      <c r="E74" s="27"/>
      <c r="F74" s="27"/>
      <c r="G74" s="27"/>
      <c r="H74" s="15">
        <f>H68+H63+H57+H51+H44+H38+H33+H28+H24+H17+H10+H8+H6</f>
        <v>0</v>
      </c>
      <c r="K74" s="77"/>
    </row>
    <row r="75" spans="1:11" x14ac:dyDescent="0.25">
      <c r="A75" s="42"/>
      <c r="B75" s="128"/>
      <c r="C75" s="8" t="s">
        <v>86</v>
      </c>
      <c r="D75" s="98" t="s">
        <v>8</v>
      </c>
      <c r="E75" s="8"/>
      <c r="F75" s="55">
        <v>0.1</v>
      </c>
      <c r="G75" s="8"/>
      <c r="H75" s="10">
        <f>H74*F75</f>
        <v>0</v>
      </c>
    </row>
    <row r="76" spans="1:11" x14ac:dyDescent="0.25">
      <c r="A76" s="42"/>
      <c r="B76" s="128"/>
      <c r="C76" s="3" t="s">
        <v>87</v>
      </c>
      <c r="D76" s="78" t="s">
        <v>8</v>
      </c>
      <c r="E76" s="3"/>
      <c r="F76" s="3"/>
      <c r="G76" s="3"/>
      <c r="H76" s="56">
        <f>H75+H74</f>
        <v>0</v>
      </c>
    </row>
    <row r="77" spans="1:11" x14ac:dyDescent="0.25">
      <c r="A77" s="42"/>
      <c r="B77" s="128"/>
      <c r="C77" s="8" t="s">
        <v>88</v>
      </c>
      <c r="D77" s="98" t="s">
        <v>8</v>
      </c>
      <c r="E77" s="8"/>
      <c r="F77" s="55">
        <v>0.08</v>
      </c>
      <c r="G77" s="8"/>
      <c r="H77" s="10">
        <f>H76*F77</f>
        <v>0</v>
      </c>
    </row>
    <row r="78" spans="1:11" x14ac:dyDescent="0.25">
      <c r="A78" s="42"/>
      <c r="B78" s="128"/>
      <c r="C78" s="27" t="s">
        <v>155</v>
      </c>
      <c r="D78" s="78" t="s">
        <v>8</v>
      </c>
      <c r="E78" s="3"/>
      <c r="F78" s="58"/>
      <c r="G78" s="3"/>
      <c r="H78" s="75">
        <f>SUM(H76:H77)</f>
        <v>0</v>
      </c>
    </row>
    <row r="79" spans="1:11" ht="15" customHeight="1" x14ac:dyDescent="0.25">
      <c r="A79" s="42"/>
      <c r="B79" s="142" t="s">
        <v>133</v>
      </c>
      <c r="C79" s="143"/>
      <c r="D79" s="143"/>
      <c r="E79" s="143"/>
      <c r="F79" s="143"/>
      <c r="G79" s="144"/>
      <c r="H79" s="39"/>
    </row>
    <row r="80" spans="1:11" ht="56.25" x14ac:dyDescent="0.25">
      <c r="A80" s="42" t="s">
        <v>197</v>
      </c>
      <c r="B80" s="116" t="s">
        <v>134</v>
      </c>
      <c r="C80" s="3" t="s">
        <v>142</v>
      </c>
      <c r="D80" s="78" t="s">
        <v>60</v>
      </c>
      <c r="E80" s="3"/>
      <c r="F80" s="45">
        <v>80</v>
      </c>
      <c r="G80" s="3"/>
      <c r="H80" s="17">
        <f>SUM(H81:H83)</f>
        <v>0</v>
      </c>
    </row>
    <row r="81" spans="1:8" x14ac:dyDescent="0.25">
      <c r="A81" s="42"/>
      <c r="B81" s="119" t="s">
        <v>5</v>
      </c>
      <c r="C81" s="8" t="s">
        <v>3</v>
      </c>
      <c r="D81" s="98" t="s">
        <v>7</v>
      </c>
      <c r="E81" s="8">
        <v>0.13900000000000001</v>
      </c>
      <c r="F81" s="46">
        <f>F80*E81</f>
        <v>11.120000000000001</v>
      </c>
      <c r="G81" s="8"/>
      <c r="H81" s="31">
        <f>G81*F81</f>
        <v>0</v>
      </c>
    </row>
    <row r="82" spans="1:8" ht="28.5" x14ac:dyDescent="0.25">
      <c r="A82" s="42"/>
      <c r="B82" s="119" t="s">
        <v>135</v>
      </c>
      <c r="C82" s="8" t="s">
        <v>143</v>
      </c>
      <c r="D82" s="98" t="s">
        <v>60</v>
      </c>
      <c r="E82" s="9">
        <v>1.02</v>
      </c>
      <c r="F82" s="10">
        <f>E82*F80</f>
        <v>81.599999999999994</v>
      </c>
      <c r="G82" s="43"/>
      <c r="H82" s="10">
        <f>F82*G82</f>
        <v>0</v>
      </c>
    </row>
    <row r="83" spans="1:8" x14ac:dyDescent="0.25">
      <c r="A83" s="42"/>
      <c r="B83" s="119" t="s">
        <v>5</v>
      </c>
      <c r="C83" s="8" t="s">
        <v>21</v>
      </c>
      <c r="D83" s="98" t="s">
        <v>8</v>
      </c>
      <c r="E83" s="50">
        <v>9.7000000000000003E-3</v>
      </c>
      <c r="F83" s="46">
        <f>F80*E83</f>
        <v>0.77600000000000002</v>
      </c>
      <c r="G83" s="26"/>
      <c r="H83" s="46">
        <f>F83*G83</f>
        <v>0</v>
      </c>
    </row>
    <row r="84" spans="1:8" ht="45" x14ac:dyDescent="0.25">
      <c r="A84" s="42" t="s">
        <v>228</v>
      </c>
      <c r="B84" s="116" t="s">
        <v>129</v>
      </c>
      <c r="C84" s="27" t="s">
        <v>130</v>
      </c>
      <c r="D84" s="78" t="s">
        <v>57</v>
      </c>
      <c r="E84" s="3"/>
      <c r="F84" s="45">
        <v>2</v>
      </c>
      <c r="G84" s="3"/>
      <c r="H84" s="17">
        <f>H85+H87+H86</f>
        <v>0</v>
      </c>
    </row>
    <row r="85" spans="1:8" x14ac:dyDescent="0.25">
      <c r="A85" s="42"/>
      <c r="B85" s="119" t="s">
        <v>5</v>
      </c>
      <c r="C85" s="8" t="s">
        <v>3</v>
      </c>
      <c r="D85" s="98" t="s">
        <v>7</v>
      </c>
      <c r="E85" s="8">
        <v>0.192</v>
      </c>
      <c r="F85" s="46">
        <f>F84*E85</f>
        <v>0.38400000000000001</v>
      </c>
      <c r="G85" s="8"/>
      <c r="H85" s="31">
        <f>G85*F85</f>
        <v>0</v>
      </c>
    </row>
    <row r="86" spans="1:8" x14ac:dyDescent="0.25">
      <c r="A86" s="42"/>
      <c r="B86" s="119" t="s">
        <v>131</v>
      </c>
      <c r="C86" s="8" t="s">
        <v>132</v>
      </c>
      <c r="D86" s="98" t="s">
        <v>57</v>
      </c>
      <c r="E86" s="9">
        <v>1</v>
      </c>
      <c r="F86" s="10">
        <f>E86*F84</f>
        <v>2</v>
      </c>
      <c r="G86" s="43"/>
      <c r="H86" s="10">
        <f>F86*G86</f>
        <v>0</v>
      </c>
    </row>
    <row r="87" spans="1:8" x14ac:dyDescent="0.25">
      <c r="A87" s="42"/>
      <c r="B87" s="119" t="s">
        <v>5</v>
      </c>
      <c r="C87" s="8" t="s">
        <v>84</v>
      </c>
      <c r="D87" s="98" t="s">
        <v>8</v>
      </c>
      <c r="E87" s="50">
        <v>2.3400000000000001E-2</v>
      </c>
      <c r="F87" s="46">
        <f>F84*E87</f>
        <v>4.6800000000000001E-2</v>
      </c>
      <c r="G87" s="8"/>
      <c r="H87" s="46">
        <f>F87*G87</f>
        <v>0</v>
      </c>
    </row>
    <row r="88" spans="1:8" ht="43.5" customHeight="1" x14ac:dyDescent="0.25">
      <c r="A88" s="42" t="s">
        <v>182</v>
      </c>
      <c r="B88" s="117" t="s">
        <v>120</v>
      </c>
      <c r="C88" s="3" t="s">
        <v>121</v>
      </c>
      <c r="D88" s="78" t="s">
        <v>122</v>
      </c>
      <c r="E88" s="3"/>
      <c r="F88" s="45">
        <v>2</v>
      </c>
      <c r="G88" s="3"/>
      <c r="H88" s="17">
        <f>SUM(H89:H92)</f>
        <v>0</v>
      </c>
    </row>
    <row r="89" spans="1:8" x14ac:dyDescent="0.25">
      <c r="A89" s="42"/>
      <c r="B89" s="119" t="s">
        <v>5</v>
      </c>
      <c r="C89" s="8" t="s">
        <v>3</v>
      </c>
      <c r="D89" s="98" t="s">
        <v>7</v>
      </c>
      <c r="E89" s="8">
        <v>0.2</v>
      </c>
      <c r="F89" s="46">
        <f>F88*E89</f>
        <v>0.4</v>
      </c>
      <c r="G89" s="8"/>
      <c r="H89" s="31">
        <f>G89*F89</f>
        <v>0</v>
      </c>
    </row>
    <row r="90" spans="1:8" x14ac:dyDescent="0.25">
      <c r="A90" s="42"/>
      <c r="B90" s="119" t="s">
        <v>5</v>
      </c>
      <c r="C90" s="8" t="s">
        <v>123</v>
      </c>
      <c r="D90" s="98" t="s">
        <v>124</v>
      </c>
      <c r="E90" s="73">
        <v>5.0000000000000001E-4</v>
      </c>
      <c r="F90" s="46">
        <f>F88*E90</f>
        <v>1E-3</v>
      </c>
      <c r="G90" s="8"/>
      <c r="H90" s="31">
        <f>G90*F90</f>
        <v>0</v>
      </c>
    </row>
    <row r="91" spans="1:8" ht="27" x14ac:dyDescent="0.25">
      <c r="A91" s="42"/>
      <c r="B91" s="119" t="s">
        <v>125</v>
      </c>
      <c r="C91" s="8" t="s">
        <v>126</v>
      </c>
      <c r="D91" s="98" t="s">
        <v>127</v>
      </c>
      <c r="E91" s="9">
        <v>1</v>
      </c>
      <c r="F91" s="10">
        <f>F88*E91</f>
        <v>2</v>
      </c>
      <c r="G91" s="9"/>
      <c r="H91" s="10">
        <f>F91*G91</f>
        <v>0</v>
      </c>
    </row>
    <row r="92" spans="1:8" x14ac:dyDescent="0.25">
      <c r="A92" s="42"/>
      <c r="B92" s="119" t="s">
        <v>5</v>
      </c>
      <c r="C92" s="8" t="s">
        <v>21</v>
      </c>
      <c r="D92" s="98" t="s">
        <v>8</v>
      </c>
      <c r="E92" s="50">
        <v>8.2500000000000004E-2</v>
      </c>
      <c r="F92" s="46">
        <f>F88*E92</f>
        <v>0.16500000000000001</v>
      </c>
      <c r="G92" s="8"/>
      <c r="H92" s="46">
        <f>F92*G92</f>
        <v>0</v>
      </c>
    </row>
    <row r="93" spans="1:8" ht="67.5" x14ac:dyDescent="0.25">
      <c r="A93" s="42" t="s">
        <v>207</v>
      </c>
      <c r="B93" s="116" t="s">
        <v>128</v>
      </c>
      <c r="C93" s="3" t="s">
        <v>136</v>
      </c>
      <c r="D93" s="78" t="s">
        <v>122</v>
      </c>
      <c r="E93" s="3"/>
      <c r="F93" s="45">
        <v>6</v>
      </c>
      <c r="G93" s="3"/>
      <c r="H93" s="17">
        <f>SUM(H94:H97)</f>
        <v>0</v>
      </c>
    </row>
    <row r="94" spans="1:8" x14ac:dyDescent="0.25">
      <c r="A94" s="42"/>
      <c r="B94" s="119" t="s">
        <v>5</v>
      </c>
      <c r="C94" s="8" t="s">
        <v>3</v>
      </c>
      <c r="D94" s="98" t="s">
        <v>7</v>
      </c>
      <c r="E94" s="8">
        <v>1.65</v>
      </c>
      <c r="F94" s="10">
        <f>F93*E94</f>
        <v>9.8999999999999986</v>
      </c>
      <c r="G94" s="8"/>
      <c r="H94" s="11">
        <f>F94*G94</f>
        <v>0</v>
      </c>
    </row>
    <row r="95" spans="1:8" x14ac:dyDescent="0.25">
      <c r="A95" s="42"/>
      <c r="B95" s="119" t="s">
        <v>5</v>
      </c>
      <c r="C95" s="8" t="s">
        <v>123</v>
      </c>
      <c r="D95" s="98" t="s">
        <v>124</v>
      </c>
      <c r="E95" s="73">
        <v>2.1999999999999999E-2</v>
      </c>
      <c r="F95" s="46">
        <f>F93*E95</f>
        <v>0.13200000000000001</v>
      </c>
      <c r="G95" s="8"/>
      <c r="H95" s="31">
        <f>G95*F95</f>
        <v>0</v>
      </c>
    </row>
    <row r="96" spans="1:8" ht="40.5" x14ac:dyDescent="0.25">
      <c r="A96" s="42"/>
      <c r="B96" s="119" t="s">
        <v>1</v>
      </c>
      <c r="C96" s="8" t="s">
        <v>137</v>
      </c>
      <c r="D96" s="98" t="s">
        <v>127</v>
      </c>
      <c r="E96" s="9">
        <v>1</v>
      </c>
      <c r="F96" s="10">
        <f>E96*F93</f>
        <v>6</v>
      </c>
      <c r="G96" s="43"/>
      <c r="H96" s="10">
        <f>F96*G96</f>
        <v>0</v>
      </c>
    </row>
    <row r="97" spans="1:8" x14ac:dyDescent="0.25">
      <c r="A97" s="42"/>
      <c r="B97" s="119" t="s">
        <v>5</v>
      </c>
      <c r="C97" s="8" t="s">
        <v>21</v>
      </c>
      <c r="D97" s="98" t="s">
        <v>8</v>
      </c>
      <c r="E97" s="9">
        <v>0.30599999999999999</v>
      </c>
      <c r="F97" s="10">
        <f>F93*E97</f>
        <v>1.8359999999999999</v>
      </c>
      <c r="G97" s="9"/>
      <c r="H97" s="10">
        <f>F97*G97</f>
        <v>0</v>
      </c>
    </row>
    <row r="98" spans="1:8" x14ac:dyDescent="0.25">
      <c r="A98" s="42"/>
      <c r="B98" s="116"/>
      <c r="C98" s="4" t="s">
        <v>138</v>
      </c>
      <c r="D98" s="78" t="s">
        <v>8</v>
      </c>
      <c r="E98" s="3"/>
      <c r="F98" s="45"/>
      <c r="G98" s="3"/>
      <c r="H98" s="56">
        <f>H93+H88+H84+H80</f>
        <v>0</v>
      </c>
    </row>
    <row r="99" spans="1:8" x14ac:dyDescent="0.25">
      <c r="A99" s="42"/>
      <c r="B99" s="116"/>
      <c r="C99" s="3" t="s">
        <v>139</v>
      </c>
      <c r="D99" s="78" t="s">
        <v>8</v>
      </c>
      <c r="E99" s="3"/>
      <c r="F99" s="45"/>
      <c r="G99" s="3"/>
      <c r="H99" s="74">
        <f>H94+H89+H85+H81</f>
        <v>0</v>
      </c>
    </row>
    <row r="100" spans="1:8" ht="27" x14ac:dyDescent="0.25">
      <c r="A100" s="42"/>
      <c r="B100" s="116"/>
      <c r="C100" s="3" t="s">
        <v>140</v>
      </c>
      <c r="D100" s="78" t="s">
        <v>8</v>
      </c>
      <c r="E100" s="3"/>
      <c r="F100" s="58">
        <v>0.75</v>
      </c>
      <c r="G100" s="3"/>
      <c r="H100" s="56">
        <f>H99*F100</f>
        <v>0</v>
      </c>
    </row>
    <row r="101" spans="1:8" x14ac:dyDescent="0.25">
      <c r="A101" s="42"/>
      <c r="B101" s="116"/>
      <c r="C101" s="3" t="s">
        <v>141</v>
      </c>
      <c r="D101" s="78" t="s">
        <v>8</v>
      </c>
      <c r="E101" s="3"/>
      <c r="F101" s="3"/>
      <c r="G101" s="3"/>
      <c r="H101" s="56">
        <f>H100+H98</f>
        <v>0</v>
      </c>
    </row>
    <row r="102" spans="1:8" x14ac:dyDescent="0.25">
      <c r="A102" s="42"/>
      <c r="B102" s="116"/>
      <c r="C102" s="3" t="s">
        <v>88</v>
      </c>
      <c r="D102" s="78" t="s">
        <v>8</v>
      </c>
      <c r="E102" s="3"/>
      <c r="F102" s="58">
        <v>0.08</v>
      </c>
      <c r="G102" s="3"/>
      <c r="H102" s="56">
        <f>H101*F102</f>
        <v>0</v>
      </c>
    </row>
    <row r="103" spans="1:8" x14ac:dyDescent="0.25">
      <c r="A103" s="42"/>
      <c r="B103" s="116"/>
      <c r="C103" s="3" t="s">
        <v>89</v>
      </c>
      <c r="D103" s="78" t="s">
        <v>8</v>
      </c>
      <c r="E103" s="3"/>
      <c r="F103" s="58"/>
      <c r="G103" s="3"/>
      <c r="H103" s="75">
        <f>SUM(H101:H102)</f>
        <v>0</v>
      </c>
    </row>
    <row r="104" spans="1:8" ht="15" customHeight="1" x14ac:dyDescent="0.25">
      <c r="A104" s="42"/>
      <c r="B104" s="145" t="s">
        <v>144</v>
      </c>
      <c r="C104" s="146"/>
      <c r="D104" s="146"/>
      <c r="E104" s="146"/>
      <c r="F104" s="146"/>
      <c r="G104" s="147"/>
      <c r="H104" s="5"/>
    </row>
    <row r="105" spans="1:8" ht="48" customHeight="1" x14ac:dyDescent="0.25">
      <c r="A105" s="42" t="s">
        <v>197</v>
      </c>
      <c r="B105" s="116" t="s">
        <v>72</v>
      </c>
      <c r="C105" s="3" t="s">
        <v>145</v>
      </c>
      <c r="D105" s="78" t="s">
        <v>60</v>
      </c>
      <c r="E105" s="3"/>
      <c r="F105" s="48">
        <v>6</v>
      </c>
      <c r="G105" s="3"/>
      <c r="H105" s="17">
        <f>SUM(H106:H111)</f>
        <v>0</v>
      </c>
    </row>
    <row r="106" spans="1:8" x14ac:dyDescent="0.25">
      <c r="A106" s="42"/>
      <c r="B106" s="119" t="s">
        <v>5</v>
      </c>
      <c r="C106" s="8" t="s">
        <v>6</v>
      </c>
      <c r="D106" s="98" t="s">
        <v>7</v>
      </c>
      <c r="E106" s="50">
        <v>0.58299999999999996</v>
      </c>
      <c r="F106" s="38">
        <f>F105*E106</f>
        <v>3.4979999999999998</v>
      </c>
      <c r="G106" s="8"/>
      <c r="H106" s="11">
        <f t="shared" ref="H106:H111" si="2">F106*G106</f>
        <v>0</v>
      </c>
    </row>
    <row r="107" spans="1:8" x14ac:dyDescent="0.25">
      <c r="A107" s="42"/>
      <c r="B107" s="119" t="s">
        <v>5</v>
      </c>
      <c r="C107" s="8" t="s">
        <v>30</v>
      </c>
      <c r="D107" s="98" t="s">
        <v>8</v>
      </c>
      <c r="E107" s="50">
        <v>4.5999999999999999E-3</v>
      </c>
      <c r="F107" s="38">
        <f>F105*E107</f>
        <v>2.76E-2</v>
      </c>
      <c r="G107" s="9"/>
      <c r="H107" s="11">
        <f t="shared" si="2"/>
        <v>0</v>
      </c>
    </row>
    <row r="108" spans="1:8" ht="27" x14ac:dyDescent="0.25">
      <c r="A108" s="42"/>
      <c r="B108" s="119" t="s">
        <v>75</v>
      </c>
      <c r="C108" s="8" t="s">
        <v>146</v>
      </c>
      <c r="D108" s="98" t="s">
        <v>60</v>
      </c>
      <c r="E108" s="46">
        <v>1</v>
      </c>
      <c r="F108" s="10">
        <f>E108*F105</f>
        <v>6</v>
      </c>
      <c r="G108" s="10"/>
      <c r="H108" s="11">
        <f t="shared" si="2"/>
        <v>0</v>
      </c>
    </row>
    <row r="109" spans="1:8" ht="27" x14ac:dyDescent="0.25">
      <c r="A109" s="42"/>
      <c r="B109" s="119" t="s">
        <v>1</v>
      </c>
      <c r="C109" s="8" t="s">
        <v>147</v>
      </c>
      <c r="D109" s="98" t="s">
        <v>57</v>
      </c>
      <c r="E109" s="46" t="s">
        <v>148</v>
      </c>
      <c r="F109" s="53">
        <v>2</v>
      </c>
      <c r="G109" s="9"/>
      <c r="H109" s="11">
        <f t="shared" si="2"/>
        <v>0</v>
      </c>
    </row>
    <row r="110" spans="1:8" ht="27" x14ac:dyDescent="0.25">
      <c r="A110" s="42"/>
      <c r="B110" s="119" t="s">
        <v>149</v>
      </c>
      <c r="C110" s="8" t="s">
        <v>150</v>
      </c>
      <c r="D110" s="98" t="s">
        <v>57</v>
      </c>
      <c r="E110" s="46" t="s">
        <v>148</v>
      </c>
      <c r="F110" s="53">
        <v>2</v>
      </c>
      <c r="G110" s="9"/>
      <c r="H110" s="11">
        <f t="shared" si="2"/>
        <v>0</v>
      </c>
    </row>
    <row r="111" spans="1:8" x14ac:dyDescent="0.25">
      <c r="A111" s="42"/>
      <c r="B111" s="95" t="s">
        <v>5</v>
      </c>
      <c r="C111" s="8" t="s">
        <v>21</v>
      </c>
      <c r="D111" s="98" t="s">
        <v>8</v>
      </c>
      <c r="E111" s="9">
        <v>0.20799999999999999</v>
      </c>
      <c r="F111" s="38">
        <f>F105*E111</f>
        <v>1.248</v>
      </c>
      <c r="G111" s="9"/>
      <c r="H111" s="10">
        <f t="shared" si="2"/>
        <v>0</v>
      </c>
    </row>
    <row r="112" spans="1:8" ht="46.5" customHeight="1" x14ac:dyDescent="0.25">
      <c r="A112" s="42" t="s">
        <v>228</v>
      </c>
      <c r="B112" s="117" t="s">
        <v>151</v>
      </c>
      <c r="C112" s="27" t="s">
        <v>152</v>
      </c>
      <c r="D112" s="108" t="s">
        <v>57</v>
      </c>
      <c r="E112" s="27"/>
      <c r="F112" s="41">
        <v>4</v>
      </c>
      <c r="G112" s="27"/>
      <c r="H112" s="17">
        <f>SUM(H113:H116)</f>
        <v>0</v>
      </c>
    </row>
    <row r="113" spans="1:8" x14ac:dyDescent="0.25">
      <c r="A113" s="42"/>
      <c r="B113" s="122" t="s">
        <v>5</v>
      </c>
      <c r="C113" s="26" t="s">
        <v>3</v>
      </c>
      <c r="D113" s="99" t="s">
        <v>7</v>
      </c>
      <c r="E113" s="26">
        <v>3.8</v>
      </c>
      <c r="F113" s="11">
        <f>F112*E113</f>
        <v>15.2</v>
      </c>
      <c r="G113" s="26"/>
      <c r="H113" s="11">
        <f>F113*G113</f>
        <v>0</v>
      </c>
    </row>
    <row r="114" spans="1:8" x14ac:dyDescent="0.25">
      <c r="A114" s="42"/>
      <c r="B114" s="119" t="s">
        <v>5</v>
      </c>
      <c r="C114" s="8" t="s">
        <v>30</v>
      </c>
      <c r="D114" s="98" t="s">
        <v>8</v>
      </c>
      <c r="E114" s="50">
        <v>0.08</v>
      </c>
      <c r="F114" s="38">
        <f>F112*E114</f>
        <v>0.32</v>
      </c>
      <c r="G114" s="9"/>
      <c r="H114" s="11">
        <f>F114*G114</f>
        <v>0</v>
      </c>
    </row>
    <row r="115" spans="1:8" x14ac:dyDescent="0.25">
      <c r="A115" s="42"/>
      <c r="B115" s="122" t="s">
        <v>1</v>
      </c>
      <c r="C115" s="26" t="s">
        <v>153</v>
      </c>
      <c r="D115" s="109" t="s">
        <v>57</v>
      </c>
      <c r="E115" s="43">
        <v>1</v>
      </c>
      <c r="F115" s="76">
        <f>E115*F112</f>
        <v>4</v>
      </c>
      <c r="G115" s="43"/>
      <c r="H115" s="11">
        <f>F115*G115</f>
        <v>0</v>
      </c>
    </row>
    <row r="116" spans="1:8" x14ac:dyDescent="0.25">
      <c r="A116" s="42"/>
      <c r="B116" s="109" t="s">
        <v>5</v>
      </c>
      <c r="C116" s="26" t="s">
        <v>21</v>
      </c>
      <c r="D116" s="99" t="s">
        <v>8</v>
      </c>
      <c r="E116" s="43">
        <v>0.66</v>
      </c>
      <c r="F116" s="11">
        <f>F112*E116</f>
        <v>2.64</v>
      </c>
      <c r="G116" s="43"/>
      <c r="H116" s="11">
        <f>F116*G116</f>
        <v>0</v>
      </c>
    </row>
    <row r="117" spans="1:8" ht="27" x14ac:dyDescent="0.25">
      <c r="A117" s="1"/>
      <c r="B117" s="97"/>
      <c r="C117" s="27" t="s">
        <v>154</v>
      </c>
      <c r="D117" s="97" t="s">
        <v>8</v>
      </c>
      <c r="E117" s="27"/>
      <c r="F117" s="27"/>
      <c r="G117" s="27"/>
      <c r="H117" s="15">
        <f>H112+H105</f>
        <v>0</v>
      </c>
    </row>
    <row r="118" spans="1:8" x14ac:dyDescent="0.25">
      <c r="A118" s="7"/>
      <c r="B118" s="119"/>
      <c r="C118" s="8" t="s">
        <v>86</v>
      </c>
      <c r="D118" s="98" t="s">
        <v>8</v>
      </c>
      <c r="E118" s="8"/>
      <c r="F118" s="55">
        <v>0.1</v>
      </c>
      <c r="G118" s="8"/>
      <c r="H118" s="10">
        <f>H117*F118</f>
        <v>0</v>
      </c>
    </row>
    <row r="119" spans="1:8" x14ac:dyDescent="0.25">
      <c r="A119" s="7"/>
      <c r="B119" s="116"/>
      <c r="C119" s="3" t="s">
        <v>87</v>
      </c>
      <c r="D119" s="78" t="s">
        <v>8</v>
      </c>
      <c r="E119" s="3"/>
      <c r="F119" s="3"/>
      <c r="G119" s="3"/>
      <c r="H119" s="56">
        <f>SUM(H117:H118)</f>
        <v>0</v>
      </c>
    </row>
    <row r="120" spans="1:8" x14ac:dyDescent="0.25">
      <c r="A120" s="7"/>
      <c r="B120" s="119"/>
      <c r="C120" s="8" t="s">
        <v>88</v>
      </c>
      <c r="D120" s="98" t="s">
        <v>8</v>
      </c>
      <c r="E120" s="8"/>
      <c r="F120" s="55">
        <v>0.08</v>
      </c>
      <c r="G120" s="8"/>
      <c r="H120" s="10">
        <f>H119*F120</f>
        <v>0</v>
      </c>
    </row>
    <row r="121" spans="1:8" x14ac:dyDescent="0.25">
      <c r="A121" s="7"/>
      <c r="B121" s="116"/>
      <c r="C121" s="3" t="s">
        <v>89</v>
      </c>
      <c r="D121" s="78" t="s">
        <v>8</v>
      </c>
      <c r="E121" s="3"/>
      <c r="F121" s="58"/>
      <c r="G121" s="3"/>
      <c r="H121" s="75">
        <f>SUM(H119:H120)</f>
        <v>0</v>
      </c>
    </row>
    <row r="122" spans="1:8" ht="15" customHeight="1" x14ac:dyDescent="0.25">
      <c r="A122" s="148" t="s">
        <v>175</v>
      </c>
      <c r="B122" s="149"/>
      <c r="C122" s="149"/>
      <c r="D122" s="149"/>
      <c r="E122" s="149"/>
      <c r="F122" s="149"/>
      <c r="G122" s="149"/>
      <c r="H122" s="150"/>
    </row>
    <row r="123" spans="1:8" ht="90" x14ac:dyDescent="0.25">
      <c r="A123" s="47" t="s">
        <v>197</v>
      </c>
      <c r="B123" s="116" t="s">
        <v>58</v>
      </c>
      <c r="C123" s="3" t="s">
        <v>59</v>
      </c>
      <c r="D123" s="78" t="s">
        <v>60</v>
      </c>
      <c r="E123" s="3"/>
      <c r="F123" s="48">
        <v>45</v>
      </c>
      <c r="G123" s="3"/>
      <c r="H123" s="17">
        <f>SUM(H124:H127)</f>
        <v>0</v>
      </c>
    </row>
    <row r="124" spans="1:8" x14ac:dyDescent="0.25">
      <c r="A124" s="49"/>
      <c r="B124" s="119" t="s">
        <v>5</v>
      </c>
      <c r="C124" s="8" t="s">
        <v>6</v>
      </c>
      <c r="D124" s="98" t="s">
        <v>7</v>
      </c>
      <c r="E124" s="50">
        <v>1.43</v>
      </c>
      <c r="F124" s="10">
        <f>F123*E124</f>
        <v>64.349999999999994</v>
      </c>
      <c r="G124" s="8"/>
      <c r="H124" s="11">
        <f>F124*G124</f>
        <v>0</v>
      </c>
    </row>
    <row r="125" spans="1:8" x14ac:dyDescent="0.25">
      <c r="A125" s="49"/>
      <c r="B125" s="119" t="s">
        <v>5</v>
      </c>
      <c r="C125" s="8" t="s">
        <v>30</v>
      </c>
      <c r="D125" s="98" t="s">
        <v>8</v>
      </c>
      <c r="E125" s="50">
        <v>2.5700000000000001E-2</v>
      </c>
      <c r="F125" s="10">
        <f>F123*E125</f>
        <v>1.1565000000000001</v>
      </c>
      <c r="G125" s="9"/>
      <c r="H125" s="11">
        <f>F125*G125</f>
        <v>0</v>
      </c>
    </row>
    <row r="126" spans="1:8" ht="27" x14ac:dyDescent="0.25">
      <c r="A126" s="49"/>
      <c r="B126" s="119" t="s">
        <v>61</v>
      </c>
      <c r="C126" s="8" t="s">
        <v>62</v>
      </c>
      <c r="D126" s="98" t="s">
        <v>60</v>
      </c>
      <c r="E126" s="46">
        <v>1</v>
      </c>
      <c r="F126" s="38">
        <f>E126*F123</f>
        <v>45</v>
      </c>
      <c r="G126" s="9"/>
      <c r="H126" s="11">
        <f>F126*G126</f>
        <v>0</v>
      </c>
    </row>
    <row r="127" spans="1:8" x14ac:dyDescent="0.25">
      <c r="A127" s="49"/>
      <c r="B127" s="95" t="s">
        <v>5</v>
      </c>
      <c r="C127" s="8" t="s">
        <v>21</v>
      </c>
      <c r="D127" s="98" t="s">
        <v>8</v>
      </c>
      <c r="E127" s="51">
        <v>4.5699999999999998E-2</v>
      </c>
      <c r="F127" s="10">
        <f>F123*E127</f>
        <v>2.0564999999999998</v>
      </c>
      <c r="G127" s="9"/>
      <c r="H127" s="11">
        <f>F127*G127</f>
        <v>0</v>
      </c>
    </row>
    <row r="128" spans="1:8" ht="56.25" x14ac:dyDescent="0.25">
      <c r="A128" s="47" t="s">
        <v>228</v>
      </c>
      <c r="B128" s="117" t="s">
        <v>63</v>
      </c>
      <c r="C128" s="27" t="s">
        <v>64</v>
      </c>
      <c r="D128" s="108" t="s">
        <v>57</v>
      </c>
      <c r="E128" s="27"/>
      <c r="F128" s="41">
        <v>2</v>
      </c>
      <c r="G128" s="27"/>
      <c r="H128" s="17">
        <f>SUM(H129:H132)</f>
        <v>0</v>
      </c>
    </row>
    <row r="129" spans="1:8" x14ac:dyDescent="0.25">
      <c r="A129" s="49"/>
      <c r="B129" s="122" t="s">
        <v>5</v>
      </c>
      <c r="C129" s="26" t="s">
        <v>3</v>
      </c>
      <c r="D129" s="99" t="s">
        <v>7</v>
      </c>
      <c r="E129" s="26">
        <v>1.51</v>
      </c>
      <c r="F129" s="11">
        <f>F128*E129</f>
        <v>3.02</v>
      </c>
      <c r="G129" s="26"/>
      <c r="H129" s="11">
        <f>F129*G129</f>
        <v>0</v>
      </c>
    </row>
    <row r="130" spans="1:8" x14ac:dyDescent="0.25">
      <c r="A130" s="49"/>
      <c r="B130" s="122" t="s">
        <v>5</v>
      </c>
      <c r="C130" s="26" t="s">
        <v>30</v>
      </c>
      <c r="D130" s="99" t="s">
        <v>8</v>
      </c>
      <c r="E130" s="33">
        <v>0.13</v>
      </c>
      <c r="F130" s="11">
        <f>F128*E130</f>
        <v>0.26</v>
      </c>
      <c r="G130" s="43"/>
      <c r="H130" s="11">
        <f>F130*G130</f>
        <v>0</v>
      </c>
    </row>
    <row r="131" spans="1:8" ht="27" x14ac:dyDescent="0.25">
      <c r="A131" s="49"/>
      <c r="B131" s="122" t="s">
        <v>65</v>
      </c>
      <c r="C131" s="26" t="s">
        <v>66</v>
      </c>
      <c r="D131" s="99" t="s">
        <v>57</v>
      </c>
      <c r="E131" s="52">
        <v>1</v>
      </c>
      <c r="F131" s="11">
        <f>E131*F128</f>
        <v>2</v>
      </c>
      <c r="G131" s="43"/>
      <c r="H131" s="11">
        <f>F131*G131</f>
        <v>0</v>
      </c>
    </row>
    <row r="132" spans="1:8" x14ac:dyDescent="0.25">
      <c r="A132" s="49"/>
      <c r="B132" s="109" t="s">
        <v>5</v>
      </c>
      <c r="C132" s="26" t="s">
        <v>21</v>
      </c>
      <c r="D132" s="99" t="s">
        <v>8</v>
      </c>
      <c r="E132" s="43">
        <v>7.0000000000000007E-2</v>
      </c>
      <c r="F132" s="11">
        <f>F128*E132</f>
        <v>0.14000000000000001</v>
      </c>
      <c r="G132" s="43"/>
      <c r="H132" s="11">
        <f>F132*G132</f>
        <v>0</v>
      </c>
    </row>
    <row r="133" spans="1:8" ht="45" x14ac:dyDescent="0.25">
      <c r="A133" s="13" t="s">
        <v>182</v>
      </c>
      <c r="B133" s="117" t="s">
        <v>67</v>
      </c>
      <c r="C133" s="27" t="s">
        <v>68</v>
      </c>
      <c r="D133" s="108" t="s">
        <v>57</v>
      </c>
      <c r="E133" s="27"/>
      <c r="F133" s="41">
        <v>6</v>
      </c>
      <c r="G133" s="27"/>
      <c r="H133" s="17">
        <f>SUM(H134:H137)</f>
        <v>0</v>
      </c>
    </row>
    <row r="134" spans="1:8" x14ac:dyDescent="0.25">
      <c r="A134" s="49"/>
      <c r="B134" s="98" t="s">
        <v>5</v>
      </c>
      <c r="C134" s="8" t="s">
        <v>3</v>
      </c>
      <c r="D134" s="98" t="s">
        <v>7</v>
      </c>
      <c r="E134" s="50">
        <v>0.82</v>
      </c>
      <c r="F134" s="10">
        <f>F133*E134</f>
        <v>4.92</v>
      </c>
      <c r="G134" s="8"/>
      <c r="H134" s="11">
        <f>F134*G134</f>
        <v>0</v>
      </c>
    </row>
    <row r="135" spans="1:8" x14ac:dyDescent="0.25">
      <c r="A135" s="49"/>
      <c r="B135" s="98" t="s">
        <v>5</v>
      </c>
      <c r="C135" s="8" t="s">
        <v>30</v>
      </c>
      <c r="D135" s="98" t="s">
        <v>8</v>
      </c>
      <c r="E135" s="50">
        <v>0.01</v>
      </c>
      <c r="F135" s="10">
        <f>F133*E135</f>
        <v>0.06</v>
      </c>
      <c r="G135" s="9"/>
      <c r="H135" s="10">
        <f>F135*G135</f>
        <v>0</v>
      </c>
    </row>
    <row r="136" spans="1:8" x14ac:dyDescent="0.25">
      <c r="A136" s="29"/>
      <c r="B136" s="99" t="s">
        <v>1</v>
      </c>
      <c r="C136" s="26" t="s">
        <v>69</v>
      </c>
      <c r="D136" s="99" t="s">
        <v>57</v>
      </c>
      <c r="E136" s="31">
        <v>1</v>
      </c>
      <c r="F136" s="11">
        <f>E136*F133</f>
        <v>6</v>
      </c>
      <c r="G136" s="43"/>
      <c r="H136" s="11">
        <f>F136*G136</f>
        <v>0</v>
      </c>
    </row>
    <row r="137" spans="1:8" x14ac:dyDescent="0.25">
      <c r="A137" s="49"/>
      <c r="B137" s="98" t="s">
        <v>5</v>
      </c>
      <c r="C137" s="8" t="s">
        <v>21</v>
      </c>
      <c r="D137" s="98" t="s">
        <v>8</v>
      </c>
      <c r="E137" s="51">
        <v>7.0000000000000007E-2</v>
      </c>
      <c r="F137" s="10">
        <f>F133*E137</f>
        <v>0.42000000000000004</v>
      </c>
      <c r="G137" s="9"/>
      <c r="H137" s="10">
        <f>F137*G137</f>
        <v>0</v>
      </c>
    </row>
    <row r="138" spans="1:8" ht="45" x14ac:dyDescent="0.25">
      <c r="A138" s="13" t="s">
        <v>207</v>
      </c>
      <c r="B138" s="117" t="s">
        <v>67</v>
      </c>
      <c r="C138" s="27" t="s">
        <v>70</v>
      </c>
      <c r="D138" s="108" t="s">
        <v>57</v>
      </c>
      <c r="E138" s="27"/>
      <c r="F138" s="41">
        <v>2</v>
      </c>
      <c r="G138" s="27"/>
      <c r="H138" s="17">
        <f>SUM(H139:H142)</f>
        <v>0</v>
      </c>
    </row>
    <row r="139" spans="1:8" x14ac:dyDescent="0.25">
      <c r="A139" s="49"/>
      <c r="B139" s="98" t="s">
        <v>5</v>
      </c>
      <c r="C139" s="8" t="s">
        <v>3</v>
      </c>
      <c r="D139" s="98" t="s">
        <v>7</v>
      </c>
      <c r="E139" s="50">
        <v>0.82</v>
      </c>
      <c r="F139" s="10">
        <f>F138*E139</f>
        <v>1.64</v>
      </c>
      <c r="G139" s="8"/>
      <c r="H139" s="11">
        <f>F139*G139</f>
        <v>0</v>
      </c>
    </row>
    <row r="140" spans="1:8" x14ac:dyDescent="0.25">
      <c r="A140" s="49"/>
      <c r="B140" s="98" t="s">
        <v>5</v>
      </c>
      <c r="C140" s="8" t="s">
        <v>30</v>
      </c>
      <c r="D140" s="98" t="s">
        <v>8</v>
      </c>
      <c r="E140" s="50">
        <v>0.01</v>
      </c>
      <c r="F140" s="10">
        <f>F138*E140</f>
        <v>0.02</v>
      </c>
      <c r="G140" s="9"/>
      <c r="H140" s="10">
        <f>F140*G140</f>
        <v>0</v>
      </c>
    </row>
    <row r="141" spans="1:8" x14ac:dyDescent="0.25">
      <c r="A141" s="29"/>
      <c r="B141" s="129" t="s">
        <v>1</v>
      </c>
      <c r="C141" s="26" t="s">
        <v>71</v>
      </c>
      <c r="D141" s="99" t="s">
        <v>57</v>
      </c>
      <c r="E141" s="31">
        <v>1</v>
      </c>
      <c r="F141" s="11">
        <f>E141*F138</f>
        <v>2</v>
      </c>
      <c r="G141" s="43"/>
      <c r="H141" s="11">
        <f>F141*G141</f>
        <v>0</v>
      </c>
    </row>
    <row r="142" spans="1:8" x14ac:dyDescent="0.25">
      <c r="A142" s="49"/>
      <c r="B142" s="98" t="s">
        <v>5</v>
      </c>
      <c r="C142" s="8" t="s">
        <v>21</v>
      </c>
      <c r="D142" s="98" t="s">
        <v>8</v>
      </c>
      <c r="E142" s="51">
        <v>7.0000000000000007E-2</v>
      </c>
      <c r="F142" s="10">
        <f>F138*E142</f>
        <v>0.14000000000000001</v>
      </c>
      <c r="G142" s="9"/>
      <c r="H142" s="10">
        <f>F142*G142</f>
        <v>0</v>
      </c>
    </row>
    <row r="143" spans="1:8" ht="56.25" x14ac:dyDescent="0.25">
      <c r="A143" s="47" t="s">
        <v>229</v>
      </c>
      <c r="B143" s="116" t="s">
        <v>72</v>
      </c>
      <c r="C143" s="3" t="s">
        <v>73</v>
      </c>
      <c r="D143" s="78" t="s">
        <v>74</v>
      </c>
      <c r="E143" s="3"/>
      <c r="F143" s="48">
        <v>8</v>
      </c>
      <c r="G143" s="3"/>
      <c r="H143" s="17">
        <f>SUM(H144:H147)</f>
        <v>0</v>
      </c>
    </row>
    <row r="144" spans="1:8" x14ac:dyDescent="0.25">
      <c r="A144" s="49"/>
      <c r="B144" s="119" t="s">
        <v>5</v>
      </c>
      <c r="C144" s="8" t="s">
        <v>6</v>
      </c>
      <c r="D144" s="98" t="s">
        <v>7</v>
      </c>
      <c r="E144" s="50">
        <v>0.58299999999999996</v>
      </c>
      <c r="F144" s="38">
        <f>F143*E144</f>
        <v>4.6639999999999997</v>
      </c>
      <c r="G144" s="8"/>
      <c r="H144" s="11">
        <f>F144*G144</f>
        <v>0</v>
      </c>
    </row>
    <row r="145" spans="1:8" x14ac:dyDescent="0.25">
      <c r="A145" s="49"/>
      <c r="B145" s="119" t="s">
        <v>5</v>
      </c>
      <c r="C145" s="8" t="s">
        <v>30</v>
      </c>
      <c r="D145" s="98" t="s">
        <v>8</v>
      </c>
      <c r="E145" s="50">
        <v>4.5999999999999999E-3</v>
      </c>
      <c r="F145" s="38">
        <f>F143*E145</f>
        <v>3.6799999999999999E-2</v>
      </c>
      <c r="G145" s="9"/>
      <c r="H145" s="11">
        <f>F145*G145</f>
        <v>0</v>
      </c>
    </row>
    <row r="146" spans="1:8" ht="27" x14ac:dyDescent="0.25">
      <c r="A146" s="49"/>
      <c r="B146" s="119" t="s">
        <v>75</v>
      </c>
      <c r="C146" s="8" t="s">
        <v>76</v>
      </c>
      <c r="D146" s="98" t="s">
        <v>74</v>
      </c>
      <c r="E146" s="46">
        <v>1</v>
      </c>
      <c r="F146" s="10">
        <f>E146*F143</f>
        <v>8</v>
      </c>
      <c r="G146" s="9"/>
      <c r="H146" s="11">
        <f>F146*G146</f>
        <v>0</v>
      </c>
    </row>
    <row r="147" spans="1:8" x14ac:dyDescent="0.25">
      <c r="A147" s="49"/>
      <c r="B147" s="95" t="s">
        <v>5</v>
      </c>
      <c r="C147" s="8" t="s">
        <v>21</v>
      </c>
      <c r="D147" s="98" t="s">
        <v>8</v>
      </c>
      <c r="E147" s="9">
        <v>0.20799999999999999</v>
      </c>
      <c r="F147" s="38">
        <f>F143*E147</f>
        <v>1.6639999999999999</v>
      </c>
      <c r="G147" s="9"/>
      <c r="H147" s="10">
        <f>F147*G147</f>
        <v>0</v>
      </c>
    </row>
    <row r="148" spans="1:8" ht="45" x14ac:dyDescent="0.25">
      <c r="A148" s="47" t="s">
        <v>217</v>
      </c>
      <c r="B148" s="116" t="s">
        <v>77</v>
      </c>
      <c r="C148" s="3" t="s">
        <v>78</v>
      </c>
      <c r="D148" s="96" t="s">
        <v>79</v>
      </c>
      <c r="E148" s="3"/>
      <c r="F148" s="1">
        <v>2</v>
      </c>
      <c r="G148" s="3"/>
      <c r="H148" s="17">
        <f>SUM(H149:H152)</f>
        <v>0</v>
      </c>
    </row>
    <row r="149" spans="1:8" x14ac:dyDescent="0.25">
      <c r="A149" s="49"/>
      <c r="B149" s="119" t="s">
        <v>5</v>
      </c>
      <c r="C149" s="8" t="s">
        <v>3</v>
      </c>
      <c r="D149" s="98" t="s">
        <v>7</v>
      </c>
      <c r="E149" s="8">
        <v>1.56</v>
      </c>
      <c r="F149" s="10">
        <f>F148*E149</f>
        <v>3.12</v>
      </c>
      <c r="G149" s="8"/>
      <c r="H149" s="11">
        <f>F149*G149</f>
        <v>0</v>
      </c>
    </row>
    <row r="150" spans="1:8" x14ac:dyDescent="0.25">
      <c r="A150" s="49"/>
      <c r="B150" s="119" t="s">
        <v>5</v>
      </c>
      <c r="C150" s="8" t="s">
        <v>30</v>
      </c>
      <c r="D150" s="98" t="s">
        <v>8</v>
      </c>
      <c r="E150" s="46">
        <v>0.06</v>
      </c>
      <c r="F150" s="10">
        <f>F148*E150</f>
        <v>0.12</v>
      </c>
      <c r="G150" s="9"/>
      <c r="H150" s="10">
        <f>F150*G150</f>
        <v>0</v>
      </c>
    </row>
    <row r="151" spans="1:8" x14ac:dyDescent="0.25">
      <c r="A151" s="49"/>
      <c r="B151" s="109" t="s">
        <v>80</v>
      </c>
      <c r="C151" s="8" t="s">
        <v>81</v>
      </c>
      <c r="D151" s="95" t="s">
        <v>79</v>
      </c>
      <c r="E151" s="9">
        <v>1</v>
      </c>
      <c r="F151" s="53">
        <f>F148*E151</f>
        <v>2</v>
      </c>
      <c r="G151" s="9"/>
      <c r="H151" s="10">
        <f>F151*G151</f>
        <v>0</v>
      </c>
    </row>
    <row r="152" spans="1:8" x14ac:dyDescent="0.25">
      <c r="A152" s="49"/>
      <c r="B152" s="95" t="s">
        <v>5</v>
      </c>
      <c r="C152" s="8" t="s">
        <v>21</v>
      </c>
      <c r="D152" s="98" t="s">
        <v>8</v>
      </c>
      <c r="E152" s="9">
        <v>0.28999999999999998</v>
      </c>
      <c r="F152" s="10">
        <f>F148*E152</f>
        <v>0.57999999999999996</v>
      </c>
      <c r="G152" s="9"/>
      <c r="H152" s="10">
        <f>F152*G152</f>
        <v>0</v>
      </c>
    </row>
    <row r="153" spans="1:8" ht="45" x14ac:dyDescent="0.25">
      <c r="A153" s="47" t="s">
        <v>222</v>
      </c>
      <c r="B153" s="116" t="s">
        <v>82</v>
      </c>
      <c r="C153" s="27" t="s">
        <v>187</v>
      </c>
      <c r="D153" s="96" t="s">
        <v>79</v>
      </c>
      <c r="E153" s="3"/>
      <c r="F153" s="1">
        <v>4</v>
      </c>
      <c r="G153" s="3"/>
      <c r="H153" s="17">
        <f>SUM(H154:H157)</f>
        <v>0</v>
      </c>
    </row>
    <row r="154" spans="1:8" x14ac:dyDescent="0.25">
      <c r="A154" s="49"/>
      <c r="B154" s="119" t="s">
        <v>5</v>
      </c>
      <c r="C154" s="8" t="s">
        <v>3</v>
      </c>
      <c r="D154" s="98" t="s">
        <v>7</v>
      </c>
      <c r="E154" s="8">
        <v>2.44</v>
      </c>
      <c r="F154" s="10">
        <f>F153*E154</f>
        <v>9.76</v>
      </c>
      <c r="G154" s="8"/>
      <c r="H154" s="11">
        <f>F154*G154</f>
        <v>0</v>
      </c>
    </row>
    <row r="155" spans="1:8" x14ac:dyDescent="0.25">
      <c r="A155" s="49"/>
      <c r="B155" s="119" t="s">
        <v>5</v>
      </c>
      <c r="C155" s="8" t="s">
        <v>30</v>
      </c>
      <c r="D155" s="98" t="s">
        <v>8</v>
      </c>
      <c r="E155" s="54">
        <v>0.13</v>
      </c>
      <c r="F155" s="10">
        <f>F153*E155</f>
        <v>0.52</v>
      </c>
      <c r="G155" s="9"/>
      <c r="H155" s="10">
        <f>F155*G155</f>
        <v>0</v>
      </c>
    </row>
    <row r="156" spans="1:8" ht="27" x14ac:dyDescent="0.25">
      <c r="A156" s="49"/>
      <c r="B156" s="109" t="s">
        <v>83</v>
      </c>
      <c r="C156" s="8" t="s">
        <v>188</v>
      </c>
      <c r="D156" s="95" t="s">
        <v>79</v>
      </c>
      <c r="E156" s="9">
        <v>1</v>
      </c>
      <c r="F156" s="53">
        <f>E156*F153</f>
        <v>4</v>
      </c>
      <c r="G156" s="9"/>
      <c r="H156" s="10">
        <f>F156*G156</f>
        <v>0</v>
      </c>
    </row>
    <row r="157" spans="1:8" x14ac:dyDescent="0.25">
      <c r="A157" s="49"/>
      <c r="B157" s="95" t="s">
        <v>5</v>
      </c>
      <c r="C157" s="8" t="s">
        <v>84</v>
      </c>
      <c r="D157" s="98" t="s">
        <v>8</v>
      </c>
      <c r="E157" s="9">
        <v>0.94</v>
      </c>
      <c r="F157" s="10">
        <f>F153*E157</f>
        <v>3.76</v>
      </c>
      <c r="G157" s="9"/>
      <c r="H157" s="10">
        <f>F157*G157</f>
        <v>0</v>
      </c>
    </row>
    <row r="158" spans="1:8" ht="27" x14ac:dyDescent="0.25">
      <c r="A158" s="13"/>
      <c r="B158" s="97"/>
      <c r="C158" s="27" t="s">
        <v>85</v>
      </c>
      <c r="D158" s="97" t="s">
        <v>8</v>
      </c>
      <c r="E158" s="27"/>
      <c r="F158" s="27"/>
      <c r="G158" s="27"/>
      <c r="H158" s="15">
        <f>H153+H148+H143+H138+H133+H128+H123</f>
        <v>0</v>
      </c>
    </row>
    <row r="159" spans="1:8" x14ac:dyDescent="0.25">
      <c r="A159" s="49"/>
      <c r="B159" s="119"/>
      <c r="C159" s="8" t="s">
        <v>86</v>
      </c>
      <c r="D159" s="98" t="s">
        <v>8</v>
      </c>
      <c r="E159" s="8"/>
      <c r="F159" s="55">
        <v>0.1</v>
      </c>
      <c r="G159" s="8"/>
      <c r="H159" s="10">
        <f>H158*F159</f>
        <v>0</v>
      </c>
    </row>
    <row r="160" spans="1:8" x14ac:dyDescent="0.25">
      <c r="A160" s="49"/>
      <c r="B160" s="116"/>
      <c r="C160" s="3" t="s">
        <v>87</v>
      </c>
      <c r="D160" s="78" t="s">
        <v>8</v>
      </c>
      <c r="E160" s="3"/>
      <c r="F160" s="3"/>
      <c r="G160" s="3"/>
      <c r="H160" s="56">
        <f>H159+H158</f>
        <v>0</v>
      </c>
    </row>
    <row r="161" spans="1:8" x14ac:dyDescent="0.25">
      <c r="A161" s="49"/>
      <c r="B161" s="119"/>
      <c r="C161" s="8" t="s">
        <v>88</v>
      </c>
      <c r="D161" s="98" t="s">
        <v>8</v>
      </c>
      <c r="E161" s="8"/>
      <c r="F161" s="55">
        <v>0.08</v>
      </c>
      <c r="G161" s="8"/>
      <c r="H161" s="10">
        <f>H160*F161</f>
        <v>0</v>
      </c>
    </row>
    <row r="162" spans="1:8" x14ac:dyDescent="0.25">
      <c r="A162" s="57"/>
      <c r="B162" s="116"/>
      <c r="C162" s="44" t="s">
        <v>91</v>
      </c>
      <c r="D162" s="78" t="s">
        <v>8</v>
      </c>
      <c r="E162" s="3"/>
      <c r="F162" s="58"/>
      <c r="G162" s="3"/>
      <c r="H162" s="75">
        <f>SUM(H160:H161)</f>
        <v>0</v>
      </c>
    </row>
    <row r="163" spans="1:8" ht="22.9" customHeight="1" x14ac:dyDescent="0.25">
      <c r="A163" s="151" t="s">
        <v>178</v>
      </c>
      <c r="B163" s="151"/>
      <c r="C163" s="151"/>
      <c r="D163" s="151"/>
      <c r="E163" s="151"/>
      <c r="F163" s="151"/>
      <c r="G163" s="151"/>
      <c r="H163" s="151"/>
    </row>
    <row r="164" spans="1:8" ht="54" x14ac:dyDescent="0.25">
      <c r="A164" s="47" t="s">
        <v>197</v>
      </c>
      <c r="B164" s="116" t="s">
        <v>198</v>
      </c>
      <c r="C164" s="3" t="s">
        <v>199</v>
      </c>
      <c r="D164" s="78" t="s">
        <v>55</v>
      </c>
      <c r="E164" s="79"/>
      <c r="F164" s="48">
        <v>35</v>
      </c>
      <c r="G164" s="3"/>
      <c r="H164" s="17">
        <f>H165+H166</f>
        <v>0</v>
      </c>
    </row>
    <row r="165" spans="1:8" x14ac:dyDescent="0.25">
      <c r="A165" s="49"/>
      <c r="B165" s="119" t="s">
        <v>5</v>
      </c>
      <c r="C165" s="8" t="s">
        <v>3</v>
      </c>
      <c r="D165" s="98" t="s">
        <v>7</v>
      </c>
      <c r="E165" s="83">
        <v>1.6500000000000001E-2</v>
      </c>
      <c r="F165" s="54">
        <f>F164*E165</f>
        <v>0.57750000000000001</v>
      </c>
      <c r="G165" s="8"/>
      <c r="H165" s="31">
        <f>G165*F165</f>
        <v>0</v>
      </c>
    </row>
    <row r="166" spans="1:8" ht="27" x14ac:dyDescent="0.25">
      <c r="A166" s="49"/>
      <c r="B166" s="98" t="s">
        <v>200</v>
      </c>
      <c r="C166" s="8" t="s">
        <v>201</v>
      </c>
      <c r="D166" s="98" t="s">
        <v>19</v>
      </c>
      <c r="E166" s="50">
        <v>3.6999999999999998E-2</v>
      </c>
      <c r="F166" s="54">
        <f>F164*E166</f>
        <v>1.2949999999999999</v>
      </c>
      <c r="G166" s="43"/>
      <c r="H166" s="31">
        <f>G166*F166</f>
        <v>0</v>
      </c>
    </row>
    <row r="167" spans="1:8" ht="45" x14ac:dyDescent="0.25">
      <c r="A167" s="1">
        <v>2</v>
      </c>
      <c r="B167" s="116" t="s">
        <v>179</v>
      </c>
      <c r="C167" s="3" t="s">
        <v>202</v>
      </c>
      <c r="D167" s="78" t="s">
        <v>27</v>
      </c>
      <c r="E167" s="79"/>
      <c r="F167" s="48">
        <v>5</v>
      </c>
      <c r="G167" s="3"/>
      <c r="H167" s="17">
        <f>H168</f>
        <v>0</v>
      </c>
    </row>
    <row r="168" spans="1:8" x14ac:dyDescent="0.25">
      <c r="A168" s="49"/>
      <c r="B168" s="119" t="s">
        <v>5</v>
      </c>
      <c r="C168" s="8" t="s">
        <v>3</v>
      </c>
      <c r="D168" s="98" t="s">
        <v>7</v>
      </c>
      <c r="E168" s="8">
        <v>2.06</v>
      </c>
      <c r="F168" s="46">
        <f>F167*E168</f>
        <v>10.3</v>
      </c>
      <c r="G168" s="8"/>
      <c r="H168" s="31">
        <f>G168*F168</f>
        <v>0</v>
      </c>
    </row>
    <row r="169" spans="1:8" ht="56.25" x14ac:dyDescent="0.25">
      <c r="A169" s="47" t="s">
        <v>182</v>
      </c>
      <c r="B169" s="78" t="s">
        <v>203</v>
      </c>
      <c r="C169" s="3" t="s">
        <v>204</v>
      </c>
      <c r="D169" s="78" t="s">
        <v>55</v>
      </c>
      <c r="E169" s="3"/>
      <c r="F169" s="3">
        <v>1.5</v>
      </c>
      <c r="G169" s="3"/>
      <c r="H169" s="17">
        <f>SUM(H170:H172)</f>
        <v>0</v>
      </c>
    </row>
    <row r="170" spans="1:8" x14ac:dyDescent="0.25">
      <c r="A170" s="49"/>
      <c r="B170" s="119" t="s">
        <v>5</v>
      </c>
      <c r="C170" s="8" t="s">
        <v>3</v>
      </c>
      <c r="D170" s="99" t="s">
        <v>7</v>
      </c>
      <c r="E170" s="8">
        <v>2.9</v>
      </c>
      <c r="F170" s="46">
        <f>E170*F169</f>
        <v>4.3499999999999996</v>
      </c>
      <c r="G170" s="9"/>
      <c r="H170" s="31">
        <f>G170*F170</f>
        <v>0</v>
      </c>
    </row>
    <row r="171" spans="1:8" x14ac:dyDescent="0.25">
      <c r="A171" s="49"/>
      <c r="B171" s="98" t="s">
        <v>205</v>
      </c>
      <c r="C171" s="8" t="s">
        <v>206</v>
      </c>
      <c r="D171" s="98" t="s">
        <v>55</v>
      </c>
      <c r="E171" s="8">
        <v>1.02</v>
      </c>
      <c r="F171" s="46">
        <f>F169*E171</f>
        <v>1.53</v>
      </c>
      <c r="G171" s="46"/>
      <c r="H171" s="31">
        <f>G171*F171</f>
        <v>0</v>
      </c>
    </row>
    <row r="172" spans="1:8" x14ac:dyDescent="0.25">
      <c r="A172" s="49"/>
      <c r="B172" s="119" t="s">
        <v>5</v>
      </c>
      <c r="C172" s="26" t="s">
        <v>15</v>
      </c>
      <c r="D172" s="98" t="s">
        <v>8</v>
      </c>
      <c r="E172" s="8">
        <v>0.88</v>
      </c>
      <c r="F172" s="46">
        <f>E172*F169</f>
        <v>1.32</v>
      </c>
      <c r="G172" s="8"/>
      <c r="H172" s="31">
        <f>G172*F172</f>
        <v>0</v>
      </c>
    </row>
    <row r="173" spans="1:8" ht="81" x14ac:dyDescent="0.25">
      <c r="A173" s="47" t="s">
        <v>207</v>
      </c>
      <c r="B173" s="97" t="s">
        <v>180</v>
      </c>
      <c r="C173" s="27" t="s">
        <v>208</v>
      </c>
      <c r="D173" s="108" t="s">
        <v>55</v>
      </c>
      <c r="E173" s="84"/>
      <c r="F173" s="85">
        <v>7</v>
      </c>
      <c r="G173" s="84"/>
      <c r="H173" s="86">
        <f>SUM(H174:H180)</f>
        <v>0</v>
      </c>
    </row>
    <row r="174" spans="1:8" x14ac:dyDescent="0.25">
      <c r="A174" s="7"/>
      <c r="B174" s="122" t="s">
        <v>5</v>
      </c>
      <c r="C174" s="26" t="s">
        <v>162</v>
      </c>
      <c r="D174" s="95" t="s">
        <v>7</v>
      </c>
      <c r="E174" s="87">
        <v>8.06</v>
      </c>
      <c r="F174" s="88">
        <f>E174*F173</f>
        <v>56.42</v>
      </c>
      <c r="G174" s="89"/>
      <c r="H174" s="88">
        <f t="shared" ref="H174:H180" si="3">G174*F174</f>
        <v>0</v>
      </c>
    </row>
    <row r="175" spans="1:8" x14ac:dyDescent="0.25">
      <c r="A175" s="7"/>
      <c r="B175" s="99" t="s">
        <v>5</v>
      </c>
      <c r="C175" s="26" t="s">
        <v>123</v>
      </c>
      <c r="D175" s="109" t="s">
        <v>209</v>
      </c>
      <c r="E175" s="87">
        <v>1.23</v>
      </c>
      <c r="F175" s="88">
        <f>E175*F173</f>
        <v>8.61</v>
      </c>
      <c r="G175" s="87"/>
      <c r="H175" s="88">
        <f t="shared" si="3"/>
        <v>0</v>
      </c>
    </row>
    <row r="176" spans="1:8" x14ac:dyDescent="0.25">
      <c r="A176" s="7"/>
      <c r="B176" s="98" t="s">
        <v>210</v>
      </c>
      <c r="C176" s="8" t="s">
        <v>211</v>
      </c>
      <c r="D176" s="95" t="s">
        <v>55</v>
      </c>
      <c r="E176" s="89">
        <v>1.0149999999999999</v>
      </c>
      <c r="F176" s="90">
        <f>F173*E176</f>
        <v>7.1049999999999995</v>
      </c>
      <c r="G176" s="87"/>
      <c r="H176" s="88">
        <f t="shared" si="3"/>
        <v>0</v>
      </c>
    </row>
    <row r="177" spans="1:8" x14ac:dyDescent="0.25">
      <c r="A177" s="7"/>
      <c r="B177" s="119" t="s">
        <v>212</v>
      </c>
      <c r="C177" s="26" t="s">
        <v>213</v>
      </c>
      <c r="D177" s="109" t="s">
        <v>42</v>
      </c>
      <c r="E177" s="87">
        <v>1.28</v>
      </c>
      <c r="F177" s="88">
        <f>F173*E177</f>
        <v>8.9600000000000009</v>
      </c>
      <c r="G177" s="89"/>
      <c r="H177" s="88">
        <f t="shared" si="3"/>
        <v>0</v>
      </c>
    </row>
    <row r="178" spans="1:8" x14ac:dyDescent="0.25">
      <c r="A178" s="7"/>
      <c r="B178" s="119" t="s">
        <v>54</v>
      </c>
      <c r="C178" s="26" t="s">
        <v>181</v>
      </c>
      <c r="D178" s="109" t="s">
        <v>55</v>
      </c>
      <c r="E178" s="87">
        <v>3.9600000000000003E-2</v>
      </c>
      <c r="F178" s="88">
        <f>F173*E178</f>
        <v>0.2772</v>
      </c>
      <c r="G178" s="89"/>
      <c r="H178" s="88">
        <f t="shared" si="3"/>
        <v>0</v>
      </c>
    </row>
    <row r="179" spans="1:8" x14ac:dyDescent="0.25">
      <c r="A179" s="91"/>
      <c r="B179" s="121" t="s">
        <v>214</v>
      </c>
      <c r="C179" s="92" t="s">
        <v>215</v>
      </c>
      <c r="D179" s="110" t="s">
        <v>57</v>
      </c>
      <c r="E179" s="87"/>
      <c r="F179" s="88">
        <v>3</v>
      </c>
      <c r="G179" s="87"/>
      <c r="H179" s="88">
        <f>G179*F179</f>
        <v>0</v>
      </c>
    </row>
    <row r="180" spans="1:8" x14ac:dyDescent="0.25">
      <c r="A180" s="7"/>
      <c r="B180" s="99" t="s">
        <v>5</v>
      </c>
      <c r="C180" s="8" t="s">
        <v>21</v>
      </c>
      <c r="D180" s="109" t="s">
        <v>8</v>
      </c>
      <c r="E180" s="87">
        <v>2.09</v>
      </c>
      <c r="F180" s="88">
        <f>E180*F173</f>
        <v>14.629999999999999</v>
      </c>
      <c r="G180" s="87"/>
      <c r="H180" s="88">
        <f t="shared" si="3"/>
        <v>0</v>
      </c>
    </row>
    <row r="181" spans="1:8" ht="63" customHeight="1" x14ac:dyDescent="0.25">
      <c r="A181" s="1">
        <v>5</v>
      </c>
      <c r="B181" s="78" t="s">
        <v>167</v>
      </c>
      <c r="C181" s="3" t="s">
        <v>168</v>
      </c>
      <c r="D181" s="78" t="s">
        <v>56</v>
      </c>
      <c r="E181" s="3"/>
      <c r="F181" s="80">
        <v>1.2</v>
      </c>
      <c r="G181" s="45"/>
      <c r="H181" s="17">
        <f>H182+H183+H184</f>
        <v>0</v>
      </c>
    </row>
    <row r="182" spans="1:8" x14ac:dyDescent="0.25">
      <c r="A182" s="1"/>
      <c r="B182" s="119" t="s">
        <v>5</v>
      </c>
      <c r="C182" s="8" t="s">
        <v>162</v>
      </c>
      <c r="D182" s="99" t="s">
        <v>7</v>
      </c>
      <c r="E182" s="54">
        <v>23.8</v>
      </c>
      <c r="F182" s="54">
        <f>F181*E182</f>
        <v>28.56</v>
      </c>
      <c r="G182" s="46"/>
      <c r="H182" s="11">
        <f>F182*G182</f>
        <v>0</v>
      </c>
    </row>
    <row r="183" spans="1:8" x14ac:dyDescent="0.25">
      <c r="A183" s="7"/>
      <c r="B183" s="121" t="s">
        <v>216</v>
      </c>
      <c r="C183" s="8" t="s">
        <v>170</v>
      </c>
      <c r="D183" s="98" t="s">
        <v>56</v>
      </c>
      <c r="E183" s="8">
        <v>1.01</v>
      </c>
      <c r="F183" s="54">
        <f>E183*F181</f>
        <v>1.212</v>
      </c>
      <c r="G183" s="31"/>
      <c r="H183" s="11">
        <f>F183*G183</f>
        <v>0</v>
      </c>
    </row>
    <row r="184" spans="1:8" x14ac:dyDescent="0.25">
      <c r="A184" s="7"/>
      <c r="B184" s="121" t="s">
        <v>171</v>
      </c>
      <c r="C184" s="8" t="s">
        <v>172</v>
      </c>
      <c r="D184" s="98" t="s">
        <v>36</v>
      </c>
      <c r="E184" s="8">
        <v>5</v>
      </c>
      <c r="F184" s="54">
        <f>E184*F181</f>
        <v>6</v>
      </c>
      <c r="G184" s="46"/>
      <c r="H184" s="11">
        <f>F184*G184</f>
        <v>0</v>
      </c>
    </row>
    <row r="185" spans="1:8" ht="81" x14ac:dyDescent="0.25">
      <c r="A185" s="2" t="s">
        <v>217</v>
      </c>
      <c r="B185" s="116" t="s">
        <v>218</v>
      </c>
      <c r="C185" s="3" t="s">
        <v>219</v>
      </c>
      <c r="D185" s="78" t="s">
        <v>27</v>
      </c>
      <c r="E185" s="3"/>
      <c r="F185" s="15">
        <v>35</v>
      </c>
      <c r="G185" s="3"/>
      <c r="H185" s="17">
        <f>H186+0</f>
        <v>0</v>
      </c>
    </row>
    <row r="186" spans="1:8" ht="27" x14ac:dyDescent="0.25">
      <c r="A186" s="7"/>
      <c r="B186" s="130" t="s">
        <v>220</v>
      </c>
      <c r="C186" s="26" t="s">
        <v>221</v>
      </c>
      <c r="D186" s="99" t="s">
        <v>7</v>
      </c>
      <c r="E186" s="30">
        <f>33.4535/1000</f>
        <v>3.3453499999999997E-2</v>
      </c>
      <c r="F186" s="31">
        <f>F185*E186</f>
        <v>1.1708725</v>
      </c>
      <c r="G186" s="26"/>
      <c r="H186" s="31">
        <f>G186*F186</f>
        <v>0</v>
      </c>
    </row>
    <row r="187" spans="1:8" ht="45" x14ac:dyDescent="0.25">
      <c r="A187" s="47" t="s">
        <v>222</v>
      </c>
      <c r="B187" s="116" t="s">
        <v>223</v>
      </c>
      <c r="C187" s="3" t="s">
        <v>224</v>
      </c>
      <c r="D187" s="78" t="s">
        <v>27</v>
      </c>
      <c r="E187" s="3"/>
      <c r="F187" s="28">
        <v>1</v>
      </c>
      <c r="G187" s="3"/>
      <c r="H187" s="17">
        <f>SUM(H188:H191)</f>
        <v>0</v>
      </c>
    </row>
    <row r="188" spans="1:8" x14ac:dyDescent="0.25">
      <c r="A188" s="49"/>
      <c r="B188" s="119" t="s">
        <v>5</v>
      </c>
      <c r="C188" s="8" t="s">
        <v>3</v>
      </c>
      <c r="D188" s="98" t="s">
        <v>7</v>
      </c>
      <c r="E188" s="50">
        <v>3.52</v>
      </c>
      <c r="F188" s="10">
        <f>F187*E188</f>
        <v>3.52</v>
      </c>
      <c r="G188" s="8"/>
      <c r="H188" s="11">
        <f>F188*G188</f>
        <v>0</v>
      </c>
    </row>
    <row r="189" spans="1:8" x14ac:dyDescent="0.25">
      <c r="A189" s="49"/>
      <c r="B189" s="119" t="s">
        <v>5</v>
      </c>
      <c r="C189" s="8" t="s">
        <v>225</v>
      </c>
      <c r="D189" s="98" t="s">
        <v>8</v>
      </c>
      <c r="E189" s="50">
        <v>1.2190000000000001</v>
      </c>
      <c r="F189" s="10">
        <f>F187*E189</f>
        <v>1.2190000000000001</v>
      </c>
      <c r="G189" s="9"/>
      <c r="H189" s="10">
        <f>F189*G189</f>
        <v>0</v>
      </c>
    </row>
    <row r="190" spans="1:8" x14ac:dyDescent="0.25">
      <c r="A190" s="49"/>
      <c r="B190" s="122" t="s">
        <v>226</v>
      </c>
      <c r="C190" s="26" t="s">
        <v>227</v>
      </c>
      <c r="D190" s="99" t="s">
        <v>27</v>
      </c>
      <c r="E190" s="43">
        <v>1.24</v>
      </c>
      <c r="F190" s="11">
        <f>F187*E190</f>
        <v>1.24</v>
      </c>
      <c r="G190" s="43"/>
      <c r="H190" s="11">
        <f>F190*G190</f>
        <v>0</v>
      </c>
    </row>
    <row r="191" spans="1:8" x14ac:dyDescent="0.25">
      <c r="A191" s="49"/>
      <c r="B191" s="95" t="s">
        <v>5</v>
      </c>
      <c r="C191" s="8" t="s">
        <v>21</v>
      </c>
      <c r="D191" s="98" t="s">
        <v>8</v>
      </c>
      <c r="E191" s="9">
        <v>0.02</v>
      </c>
      <c r="F191" s="10">
        <f>F187*E191</f>
        <v>0.02</v>
      </c>
      <c r="G191" s="9"/>
      <c r="H191" s="10">
        <f>F191*G191</f>
        <v>0</v>
      </c>
    </row>
    <row r="192" spans="1:8" ht="24" x14ac:dyDescent="0.25">
      <c r="A192" s="57"/>
      <c r="B192" s="119"/>
      <c r="C192" s="44" t="s">
        <v>154</v>
      </c>
      <c r="D192" s="98" t="s">
        <v>8</v>
      </c>
      <c r="E192" s="8"/>
      <c r="F192" s="46"/>
      <c r="G192" s="46"/>
      <c r="H192" s="5">
        <f>H164+H167+H169+H173+H181+H185+H187</f>
        <v>0</v>
      </c>
    </row>
    <row r="193" spans="1:8" x14ac:dyDescent="0.25">
      <c r="A193" s="57"/>
      <c r="B193" s="119"/>
      <c r="C193" s="8" t="s">
        <v>183</v>
      </c>
      <c r="D193" s="98" t="s">
        <v>8</v>
      </c>
      <c r="E193" s="8"/>
      <c r="F193" s="55">
        <v>0.1</v>
      </c>
      <c r="G193" s="8"/>
      <c r="H193" s="11">
        <f>H192*F193</f>
        <v>0</v>
      </c>
    </row>
    <row r="194" spans="1:8" x14ac:dyDescent="0.25">
      <c r="A194" s="57"/>
      <c r="B194" s="119"/>
      <c r="C194" s="8" t="s">
        <v>141</v>
      </c>
      <c r="D194" s="98" t="s">
        <v>8</v>
      </c>
      <c r="E194" s="8"/>
      <c r="F194" s="8"/>
      <c r="G194" s="8"/>
      <c r="H194" s="11">
        <f>H192+H193</f>
        <v>0</v>
      </c>
    </row>
    <row r="195" spans="1:8" x14ac:dyDescent="0.25">
      <c r="A195" s="57"/>
      <c r="B195" s="119"/>
      <c r="C195" s="8" t="s">
        <v>88</v>
      </c>
      <c r="D195" s="98" t="s">
        <v>8</v>
      </c>
      <c r="E195" s="8"/>
      <c r="F195" s="55">
        <v>0.08</v>
      </c>
      <c r="G195" s="8"/>
      <c r="H195" s="11">
        <f>H194*F195</f>
        <v>0</v>
      </c>
    </row>
    <row r="196" spans="1:8" x14ac:dyDescent="0.25">
      <c r="A196" s="49"/>
      <c r="B196" s="119"/>
      <c r="C196" s="44" t="s">
        <v>184</v>
      </c>
      <c r="D196" s="78" t="s">
        <v>8</v>
      </c>
      <c r="E196" s="8"/>
      <c r="F196" s="8"/>
      <c r="G196" s="8"/>
      <c r="H196" s="75">
        <f>SUM(H194:H195)</f>
        <v>0</v>
      </c>
    </row>
    <row r="197" spans="1:8" ht="24" customHeight="1" x14ac:dyDescent="0.25">
      <c r="A197" s="57"/>
      <c r="B197" s="145" t="s">
        <v>177</v>
      </c>
      <c r="C197" s="146"/>
      <c r="D197" s="146"/>
      <c r="E197" s="146"/>
      <c r="F197" s="146"/>
      <c r="G197" s="147"/>
      <c r="H197" s="5"/>
    </row>
    <row r="198" spans="1:8" ht="56.25" x14ac:dyDescent="0.25">
      <c r="A198" s="57">
        <v>1</v>
      </c>
      <c r="B198" s="116" t="s">
        <v>189</v>
      </c>
      <c r="C198" s="3" t="s">
        <v>190</v>
      </c>
      <c r="D198" s="96" t="s">
        <v>191</v>
      </c>
      <c r="E198" s="4"/>
      <c r="F198" s="82">
        <v>1</v>
      </c>
      <c r="G198" s="4"/>
      <c r="H198" s="6">
        <f>SUM(H199:H202)</f>
        <v>0</v>
      </c>
    </row>
    <row r="199" spans="1:8" x14ac:dyDescent="0.25">
      <c r="A199" s="57"/>
      <c r="B199" s="119" t="s">
        <v>5</v>
      </c>
      <c r="C199" s="8" t="s">
        <v>3</v>
      </c>
      <c r="D199" s="95" t="s">
        <v>7</v>
      </c>
      <c r="E199" s="9">
        <v>1.24</v>
      </c>
      <c r="F199" s="10">
        <f>E199*F198</f>
        <v>1.24</v>
      </c>
      <c r="G199" s="9"/>
      <c r="H199" s="11">
        <f>G199*F199</f>
        <v>0</v>
      </c>
    </row>
    <row r="200" spans="1:8" x14ac:dyDescent="0.25">
      <c r="A200" s="57"/>
      <c r="B200" s="119" t="s">
        <v>5</v>
      </c>
      <c r="C200" s="8" t="s">
        <v>123</v>
      </c>
      <c r="D200" s="95" t="s">
        <v>8</v>
      </c>
      <c r="E200" s="9">
        <v>26</v>
      </c>
      <c r="F200" s="10">
        <f>E200*F198</f>
        <v>26</v>
      </c>
      <c r="G200" s="9"/>
      <c r="H200" s="11">
        <f>G200*F200</f>
        <v>0</v>
      </c>
    </row>
    <row r="201" spans="1:8" ht="27" x14ac:dyDescent="0.25">
      <c r="A201" s="57"/>
      <c r="B201" s="95" t="s">
        <v>1</v>
      </c>
      <c r="C201" s="8" t="s">
        <v>62</v>
      </c>
      <c r="D201" s="95" t="s">
        <v>79</v>
      </c>
      <c r="E201" s="9"/>
      <c r="F201" s="53">
        <v>25</v>
      </c>
      <c r="G201" s="9"/>
      <c r="H201" s="11">
        <f>G201*F201</f>
        <v>0</v>
      </c>
    </row>
    <row r="202" spans="1:8" ht="20.45" customHeight="1" x14ac:dyDescent="0.25">
      <c r="A202" s="57"/>
      <c r="B202" s="119" t="s">
        <v>5</v>
      </c>
      <c r="C202" s="8" t="s">
        <v>15</v>
      </c>
      <c r="D202" s="95" t="s">
        <v>8</v>
      </c>
      <c r="E202" s="9">
        <v>0.14000000000000001</v>
      </c>
      <c r="F202" s="10">
        <f>E202*F198</f>
        <v>0.14000000000000001</v>
      </c>
      <c r="G202" s="9"/>
      <c r="H202" s="11">
        <f>G202*F202</f>
        <v>0</v>
      </c>
    </row>
    <row r="203" spans="1:8" ht="56.25" x14ac:dyDescent="0.25">
      <c r="A203" s="57">
        <v>2</v>
      </c>
      <c r="B203" s="116" t="s">
        <v>192</v>
      </c>
      <c r="C203" s="3" t="s">
        <v>195</v>
      </c>
      <c r="D203" s="78" t="s">
        <v>60</v>
      </c>
      <c r="E203" s="3"/>
      <c r="F203" s="28">
        <v>35</v>
      </c>
      <c r="G203" s="3"/>
      <c r="H203" s="17">
        <f>SUM(H204:H206)</f>
        <v>0</v>
      </c>
    </row>
    <row r="204" spans="1:8" x14ac:dyDescent="0.25">
      <c r="A204" s="57"/>
      <c r="B204" s="119" t="s">
        <v>5</v>
      </c>
      <c r="C204" s="8" t="s">
        <v>3</v>
      </c>
      <c r="D204" s="98" t="s">
        <v>7</v>
      </c>
      <c r="E204" s="54">
        <v>0.38100000000000001</v>
      </c>
      <c r="F204" s="46">
        <f>E204*F203</f>
        <v>13.335000000000001</v>
      </c>
      <c r="G204" s="8"/>
      <c r="H204" s="31">
        <f>G204*F204</f>
        <v>0</v>
      </c>
    </row>
    <row r="205" spans="1:8" ht="27" x14ac:dyDescent="0.25">
      <c r="A205" s="57"/>
      <c r="B205" s="95" t="s">
        <v>193</v>
      </c>
      <c r="C205" s="8" t="s">
        <v>194</v>
      </c>
      <c r="D205" s="98" t="s">
        <v>60</v>
      </c>
      <c r="E205" s="8">
        <v>1</v>
      </c>
      <c r="F205" s="46">
        <f>F203*E205</f>
        <v>35</v>
      </c>
      <c r="G205" s="8"/>
      <c r="H205" s="31">
        <f>G205*F205</f>
        <v>0</v>
      </c>
    </row>
    <row r="206" spans="1:8" x14ac:dyDescent="0.25">
      <c r="A206" s="57"/>
      <c r="B206" s="119" t="s">
        <v>5</v>
      </c>
      <c r="C206" s="8" t="s">
        <v>15</v>
      </c>
      <c r="D206" s="98" t="s">
        <v>8</v>
      </c>
      <c r="E206" s="8">
        <v>1.12E-2</v>
      </c>
      <c r="F206" s="46">
        <f>E206*F203</f>
        <v>0.39200000000000002</v>
      </c>
      <c r="G206" s="8"/>
      <c r="H206" s="31">
        <f>G206*F206</f>
        <v>0</v>
      </c>
    </row>
    <row r="207" spans="1:8" x14ac:dyDescent="0.25">
      <c r="A207" s="1"/>
      <c r="B207" s="116"/>
      <c r="C207" s="3" t="s">
        <v>196</v>
      </c>
      <c r="D207" s="78"/>
      <c r="E207" s="3"/>
      <c r="F207" s="58"/>
      <c r="G207" s="3"/>
      <c r="H207" s="75">
        <f>H203+H198</f>
        <v>0</v>
      </c>
    </row>
    <row r="208" spans="1:8" x14ac:dyDescent="0.25">
      <c r="A208" s="57"/>
      <c r="B208" s="116"/>
      <c r="C208" s="78" t="s">
        <v>176</v>
      </c>
      <c r="D208" s="78"/>
      <c r="E208" s="3"/>
      <c r="F208" s="58"/>
      <c r="G208" s="3"/>
      <c r="H208" s="82">
        <f>H207+H196+H162+H121+H103+H78</f>
        <v>0</v>
      </c>
    </row>
    <row r="209" spans="1:8" ht="15.75" x14ac:dyDescent="0.25">
      <c r="A209" s="59"/>
      <c r="B209" s="111"/>
      <c r="C209" s="59" t="s">
        <v>92</v>
      </c>
      <c r="D209" s="111" t="s">
        <v>90</v>
      </c>
      <c r="E209" s="60"/>
      <c r="F209" s="61">
        <v>0.18</v>
      </c>
      <c r="G209" s="60"/>
      <c r="H209" s="93">
        <f>H208*F209</f>
        <v>0</v>
      </c>
    </row>
    <row r="210" spans="1:8" ht="43.5" customHeight="1" x14ac:dyDescent="0.25">
      <c r="A210" s="59"/>
      <c r="B210" s="111"/>
      <c r="C210" s="152" t="s">
        <v>235</v>
      </c>
      <c r="D210" s="111" t="s">
        <v>90</v>
      </c>
      <c r="E210" s="60"/>
      <c r="F210" s="60"/>
      <c r="G210" s="60"/>
      <c r="H210" s="93">
        <f>SUM(H208:H209)</f>
        <v>0</v>
      </c>
    </row>
    <row r="211" spans="1:8" ht="32.25" customHeight="1" x14ac:dyDescent="0.25">
      <c r="A211" s="132"/>
      <c r="B211" s="132"/>
      <c r="C211" s="132"/>
      <c r="D211" s="132"/>
      <c r="E211" s="132"/>
      <c r="F211" s="132"/>
      <c r="G211" s="132"/>
      <c r="H211" s="132"/>
    </row>
    <row r="213" spans="1:8" x14ac:dyDescent="0.25">
      <c r="A213" s="133"/>
      <c r="B213" s="133"/>
      <c r="C213" s="133"/>
      <c r="D213"/>
    </row>
    <row r="214" spans="1:8" ht="6.75" customHeight="1" x14ac:dyDescent="0.25">
      <c r="A214" s="113"/>
      <c r="B214" s="131"/>
      <c r="C214" s="113"/>
      <c r="D214"/>
    </row>
    <row r="215" spans="1:8" ht="6.75" customHeight="1" x14ac:dyDescent="0.25">
      <c r="A215" s="113"/>
      <c r="B215" s="131"/>
      <c r="C215" s="113"/>
      <c r="D215"/>
    </row>
    <row r="216" spans="1:8" x14ac:dyDescent="0.25">
      <c r="A216" s="133"/>
      <c r="B216" s="133"/>
      <c r="C216" s="133"/>
      <c r="D216"/>
    </row>
  </sheetData>
  <protectedRanges>
    <protectedRange sqref="G28:G32" name="Range2_1_2"/>
    <protectedRange sqref="G51:G56" name="Range2_5_1"/>
    <protectedRange sqref="G63:G67" name="Range2_5_2"/>
  </protectedRanges>
  <mergeCells count="16">
    <mergeCell ref="A211:H211"/>
    <mergeCell ref="A213:C213"/>
    <mergeCell ref="A216:C216"/>
    <mergeCell ref="A1:H1"/>
    <mergeCell ref="A2:H2"/>
    <mergeCell ref="A3:A4"/>
    <mergeCell ref="B3:B4"/>
    <mergeCell ref="C3:C4"/>
    <mergeCell ref="D3:D4"/>
    <mergeCell ref="E3:F3"/>
    <mergeCell ref="G3:H3"/>
    <mergeCell ref="B79:G79"/>
    <mergeCell ref="B104:G104"/>
    <mergeCell ref="A122:H122"/>
    <mergeCell ref="B197:G197"/>
    <mergeCell ref="A163:H16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2020-07-21T14:08:08Z</dcterms:modified>
</cp:coreProperties>
</file>