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300" activeTab="2"/>
  </bookViews>
  <sheets>
    <sheet name="TAV" sheetId="6" r:id="rId1"/>
    <sheet name="O.X2-1" sheetId="20" r:id="rId2"/>
    <sheet name="x.2-1" sheetId="17" r:id="rId3"/>
  </sheets>
  <definedNames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2">'x.2-1'!$18:$18</definedName>
    <definedName name="_xlnm.Print_Area" localSheetId="2">'x.2-1'!$A$1:$M$53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7" l="1"/>
  <c r="F27" i="17"/>
  <c r="J27" i="17" s="1"/>
  <c r="M27" i="17" s="1"/>
  <c r="F26" i="17"/>
  <c r="L26" i="17" s="1"/>
  <c r="M26" i="17" s="1"/>
  <c r="F25" i="17"/>
  <c r="H25" i="17" s="1"/>
  <c r="M25" i="17" s="1"/>
  <c r="F33" i="17" l="1"/>
  <c r="E41" i="17" l="1"/>
  <c r="E40" i="17"/>
  <c r="E39" i="17"/>
  <c r="E38" i="17"/>
  <c r="E23" i="17" l="1"/>
  <c r="F23" i="17" s="1"/>
  <c r="L23" i="17" s="1"/>
  <c r="M23" i="17" s="1"/>
  <c r="E22" i="17"/>
  <c r="F22" i="17" s="1"/>
  <c r="L22" i="17" s="1"/>
  <c r="M22" i="17" s="1"/>
  <c r="E21" i="17"/>
  <c r="F21" i="17" s="1"/>
  <c r="L21" i="17" s="1"/>
  <c r="E20" i="17"/>
  <c r="F20" i="17" s="1"/>
  <c r="H20" i="17" s="1"/>
  <c r="M20" i="17" l="1"/>
  <c r="M21" i="17"/>
  <c r="J33" i="17" l="1"/>
  <c r="M33" i="17" s="1"/>
  <c r="J32" i="17"/>
  <c r="M32" i="17" s="1"/>
  <c r="F38" i="17" l="1"/>
  <c r="H38" i="17" s="1"/>
  <c r="M38" i="17" s="1"/>
  <c r="F39" i="17"/>
  <c r="L39" i="17" s="1"/>
  <c r="M39" i="17" s="1"/>
  <c r="F40" i="17"/>
  <c r="J40" i="17" s="1"/>
  <c r="M40" i="17" s="1"/>
  <c r="F41" i="17"/>
  <c r="J41" i="17" s="1"/>
  <c r="M41" i="17" s="1"/>
  <c r="F31" i="17" l="1"/>
  <c r="F34" i="17"/>
  <c r="F29" i="17"/>
  <c r="F30" i="17"/>
  <c r="L30" i="17" s="1"/>
  <c r="A13" i="17"/>
  <c r="F36" i="17"/>
  <c r="J36" i="17" s="1"/>
  <c r="M36" i="17" s="1"/>
  <c r="M30" i="17" l="1"/>
  <c r="L42" i="17"/>
  <c r="F35" i="17"/>
  <c r="J35" i="17" s="1"/>
  <c r="M35" i="17" s="1"/>
  <c r="J34" i="17"/>
  <c r="L31" i="17"/>
  <c r="M31" i="17" s="1"/>
  <c r="M34" i="17" l="1"/>
  <c r="J42" i="17"/>
  <c r="H29" i="17"/>
  <c r="M29" i="17" s="1"/>
  <c r="A5" i="20"/>
  <c r="A1" i="17"/>
  <c r="H42" i="17" l="1"/>
  <c r="M42" i="17"/>
  <c r="L13" i="17" l="1"/>
  <c r="M43" i="17" l="1"/>
  <c r="M44" i="17" s="1"/>
  <c r="M45" i="17" l="1"/>
  <c r="M46" i="17" s="1"/>
  <c r="D14" i="20" l="1"/>
  <c r="L12" i="17"/>
  <c r="G14" i="20" l="1"/>
  <c r="G15" i="20" s="1"/>
  <c r="G16" i="20" s="1"/>
  <c r="D15" i="20"/>
  <c r="G17" i="20" l="1"/>
  <c r="G9" i="20" l="1"/>
  <c r="L16" i="6"/>
</calcChain>
</file>

<file path=xl/sharedStrings.xml><?xml version="1.0" encoding="utf-8"?>
<sst xmlns="http://schemas.openxmlformats.org/spreadsheetml/2006/main" count="126" uniqueCount="89">
  <si>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</si>
  <si>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</si>
  <si>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</si>
  <si>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</si>
  <si>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</si>
  <si>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</si>
  <si>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</si>
  <si>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>jami</t>
  </si>
  <si>
    <t>#</t>
  </si>
  <si>
    <t>safuZveli</t>
  </si>
  <si>
    <t>sul</t>
  </si>
  <si>
    <t>kac/sT</t>
  </si>
  <si>
    <t xml:space="preserve">saxarjTaRricxvo Rirebuleba   </t>
  </si>
  <si>
    <t>aTasi  lari</t>
  </si>
  <si>
    <t>ganz.</t>
  </si>
  <si>
    <t>erT.</t>
  </si>
  <si>
    <t>fasi</t>
  </si>
  <si>
    <t>samSeneblo samuSaoebi</t>
  </si>
  <si>
    <t xml:space="preserve">saxarjTaRicxvo Rirebuleba </t>
  </si>
  <si>
    <t>aTasi lari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</si>
  <si>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</si>
  <si>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</si>
  <si>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</si>
  <si>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</si>
  <si>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</si>
  <si>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</si>
  <si>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</si>
  <si>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 xml:space="preserve">samSeneblo samuSaoebi </t>
  </si>
  <si>
    <t xml:space="preserve">saobieqto xarjTaRricxva </t>
  </si>
  <si>
    <t xml:space="preserve">lokalur-resursuli xarjTaRricxva </t>
  </si>
  <si>
    <t>lok.x.#2-1</t>
  </si>
  <si>
    <t>sxva manqanebi</t>
  </si>
  <si>
    <t>sxva masalebi</t>
  </si>
  <si>
    <t>eleqtrodi</t>
  </si>
  <si>
    <t>kg</t>
  </si>
  <si>
    <t>normatiuli resursi</t>
  </si>
  <si>
    <t xml:space="preserve">transporti da manqana-meqanizmebi  </t>
  </si>
  <si>
    <t>samuSaoebis, resursebis dasaxeleba</t>
  </si>
  <si>
    <t>Sromis danaxarji</t>
  </si>
  <si>
    <r>
      <t xml:space="preserve"> m</t>
    </r>
    <r>
      <rPr>
        <b/>
        <vertAlign val="superscript"/>
        <sz val="11"/>
        <color indexed="8"/>
        <rFont val="AcadNusx"/>
      </rPr>
      <t>2</t>
    </r>
  </si>
  <si>
    <t>9-5-1</t>
  </si>
  <si>
    <t>amwe pnevmoTvlian svlaze 25 t-mde</t>
  </si>
  <si>
    <t>WanWikebi</t>
  </si>
  <si>
    <t>proeq.</t>
  </si>
  <si>
    <t>jami:</t>
  </si>
  <si>
    <t>safuZveli: proeqti</t>
  </si>
  <si>
    <t xml:space="preserve">გეგმიური დაგროვება (მოგება) </t>
  </si>
  <si>
    <t>manq/ sT</t>
  </si>
  <si>
    <t>xelfasi</t>
  </si>
  <si>
    <t xml:space="preserve">masala  </t>
  </si>
  <si>
    <t>Sedgenilia 2020 w.  I kv. fasebiT</t>
  </si>
  <si>
    <t>srf.13-48</t>
  </si>
  <si>
    <t>srf.1.10-17</t>
  </si>
  <si>
    <t>srf.1.10-14</t>
  </si>
  <si>
    <t>gauTvaliswinebeli xarjebi 1%</t>
  </si>
  <si>
    <t>kv.m</t>
  </si>
  <si>
    <t>izolirebuli marTvuli 50X50X4</t>
  </si>
  <si>
    <t>srf1.9-19</t>
  </si>
  <si>
    <t>tona</t>
  </si>
  <si>
    <t>katanka d=6 rulonuri</t>
  </si>
  <si>
    <t>srf1.1-45</t>
  </si>
  <si>
    <t>kub.m.</t>
  </si>
  <si>
    <t>SromiTi resursebi</t>
  </si>
  <si>
    <t>manqanebi</t>
  </si>
  <si>
    <t>sxva xarjebi</t>
  </si>
  <si>
    <t>kv.m.</t>
  </si>
  <si>
    <t>kodi1010</t>
  </si>
  <si>
    <t>buldozeris eqspluatacia 79kvt.</t>
  </si>
  <si>
    <t>m/sT</t>
  </si>
  <si>
    <t>kodi1504</t>
  </si>
  <si>
    <t>avtogreideri 79kvt.</t>
  </si>
  <si>
    <t>1-116-9</t>
  </si>
  <si>
    <t>kodi0919</t>
  </si>
  <si>
    <t>miwis mosworeba</t>
  </si>
  <si>
    <t>eqskavatoris eqspluatacia 0,65kub.m.</t>
  </si>
  <si>
    <t>15-164-8</t>
  </si>
  <si>
    <t xml:space="preserve">SromiTi resursebi </t>
  </si>
  <si>
    <t>srf4.2-34</t>
  </si>
  <si>
    <t>zeTovani saRebavi sxvadasxva feris</t>
  </si>
  <si>
    <t>kg.</t>
  </si>
  <si>
    <t>mavrTulbadis Secvla dazianebul ujredSi</t>
  </si>
  <si>
    <t>liTonis elementebis SeRebva zeTovani saRebaviT</t>
  </si>
  <si>
    <t>axalqalaqis municipaliteti, sof. vaCianis mini stadionis reabilitacia</t>
  </si>
  <si>
    <t>12-9-5.</t>
  </si>
  <si>
    <t>dafSvnili pemzis safari sisq. 10sm</t>
  </si>
  <si>
    <t>srf4.1-221</t>
  </si>
  <si>
    <t>pemza</t>
  </si>
  <si>
    <t>ზედნადები xarji %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</si>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</sst>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_-* #,##0.00_-;\-* #,##0.00_-;_-* &quot;-&quot;??_-;_-@_-"/>
    <numFmt numFmtId="166" formatCode="_-* #,##0.00_р_._-;\-* #,##0.00_р_._-;_-* &quot;-&quot;??_р_._-;_-@_-"/>
    <numFmt numFmtId="167" formatCode="_-* #,##0.00\ _L_a_r_i_-;\-* #,##0.00\ _L_a_r_i_-;_-* &quot;-&quot;??\ _L_a_r_i_-;_-@_-"/>
    <numFmt numFmtId="168" formatCode="0.0"/>
    <numFmt numFmtId="169" formatCode="0.00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4" formatCode="_-* #,##0.000_р_._-;\-* #,##0.000_р_._-;_-* &quot;-&quot;??_р_._-;_-@_-"/>
    <numFmt numFmtId="175" formatCode="0.00000"/>
    <numFmt numFmtId="176" formatCode="_-* #,##0.000\ _₾_-;\-* #,##0.000\ _₾_-;_-* &quot;-&quot;???\ _₾_-;_-@_-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AcadNusx"/>
    </font>
    <font>
      <sz val="12"/>
      <name val="AcadNusx"/>
    </font>
    <font>
      <sz val="10"/>
      <name val="AcadNusx"/>
    </font>
    <font>
      <sz val="14"/>
      <name val="AcadNusx"/>
    </font>
    <font>
      <b/>
      <sz val="10"/>
      <name val="AcadNusx"/>
    </font>
    <font>
      <sz val="9"/>
      <name val="AcadNusx"/>
    </font>
    <font>
      <b/>
      <sz val="11"/>
      <name val="AcadNusx"/>
    </font>
    <font>
      <b/>
      <sz val="16"/>
      <name val="AcadNusx"/>
    </font>
    <font>
      <b/>
      <sz val="14"/>
      <name val="AcadNusx"/>
    </font>
    <font>
      <b/>
      <sz val="12"/>
      <name val="AcadNusx"/>
    </font>
    <font>
      <sz val="16"/>
      <name val="AcadNusx"/>
    </font>
    <font>
      <sz val="8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vertAlign val="superscript"/>
      <sz val="11"/>
      <color indexed="8"/>
      <name val="AcadNusx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60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7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4" fillId="0" borderId="0"/>
    <xf numFmtId="0" fontId="37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8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8" fillId="0" borderId="0"/>
    <xf numFmtId="167" fontId="2" fillId="0" borderId="0" applyFont="0" applyFill="0" applyBorder="0" applyAlignment="0" applyProtection="0"/>
  </cellStyleXfs>
  <cellXfs count="263">
    <xf numFmtId="0" fontId="0" fillId="0" borderId="0" xfId="0"/>
    <xf numFmtId="0" fontId="26" fillId="0" borderId="0" xfId="638" applyFont="1" applyBorder="1" applyAlignment="1">
      <alignment horizontal="center"/>
    </xf>
    <xf numFmtId="0" fontId="26" fillId="0" borderId="0" xfId="638" applyFont="1" applyAlignment="1">
      <alignment horizontal="center"/>
    </xf>
    <xf numFmtId="0" fontId="26" fillId="0" borderId="0" xfId="649" applyFont="1" applyAlignment="1">
      <alignment horizontal="center"/>
    </xf>
    <xf numFmtId="0" fontId="26" fillId="0" borderId="0" xfId="649" applyFont="1" applyBorder="1" applyAlignment="1">
      <alignment horizontal="center"/>
    </xf>
    <xf numFmtId="0" fontId="26" fillId="0" borderId="0" xfId="563" applyFont="1" applyAlignment="1">
      <alignment horizontal="center"/>
    </xf>
    <xf numFmtId="0" fontId="26" fillId="0" borderId="0" xfId="649" applyFont="1" applyBorder="1" applyAlignment="1">
      <alignment horizontal="right"/>
    </xf>
    <xf numFmtId="1" fontId="27" fillId="0" borderId="0" xfId="649" applyNumberFormat="1" applyFont="1" applyBorder="1" applyAlignment="1">
      <alignment horizontal="center"/>
    </xf>
    <xf numFmtId="0" fontId="25" fillId="0" borderId="0" xfId="444" applyFont="1" applyBorder="1" applyAlignment="1">
      <alignment horizontal="center"/>
    </xf>
    <xf numFmtId="0" fontId="26" fillId="0" borderId="0" xfId="444" applyFont="1" applyAlignment="1">
      <alignment horizontal="center"/>
    </xf>
    <xf numFmtId="0" fontId="27" fillId="0" borderId="0" xfId="444" applyFont="1" applyBorder="1" applyAlignment="1">
      <alignment horizontal="center"/>
    </xf>
    <xf numFmtId="169" fontId="25" fillId="0" borderId="0" xfId="444" applyNumberFormat="1" applyFont="1" applyBorder="1" applyAlignment="1">
      <alignment horizontal="center"/>
    </xf>
    <xf numFmtId="2" fontId="25" fillId="0" borderId="0" xfId="444" applyNumberFormat="1" applyFont="1" applyBorder="1" applyAlignment="1">
      <alignment horizontal="center"/>
    </xf>
    <xf numFmtId="0" fontId="25" fillId="0" borderId="0" xfId="561" applyFont="1" applyBorder="1" applyAlignment="1">
      <alignment horizontal="center"/>
    </xf>
    <xf numFmtId="1" fontId="25" fillId="0" borderId="0" xfId="444" applyNumberFormat="1" applyFont="1" applyBorder="1" applyAlignment="1">
      <alignment horizontal="center"/>
    </xf>
    <xf numFmtId="168" fontId="25" fillId="0" borderId="0" xfId="444" applyNumberFormat="1" applyFont="1" applyBorder="1" applyAlignment="1">
      <alignment horizontal="center"/>
    </xf>
    <xf numFmtId="0" fontId="25" fillId="0" borderId="0" xfId="444" applyFont="1" applyBorder="1" applyAlignment="1">
      <alignment horizontal="center" wrapText="1"/>
    </xf>
    <xf numFmtId="0" fontId="27" fillId="0" borderId="0" xfId="561" applyFont="1" applyBorder="1" applyAlignment="1">
      <alignment horizontal="center"/>
    </xf>
    <xf numFmtId="0" fontId="26" fillId="0" borderId="0" xfId="444" applyFont="1" applyBorder="1" applyAlignment="1">
      <alignment horizontal="center"/>
    </xf>
    <xf numFmtId="2" fontId="26" fillId="0" borderId="0" xfId="444" applyNumberFormat="1" applyFont="1" applyBorder="1" applyAlignment="1">
      <alignment horizontal="center"/>
    </xf>
    <xf numFmtId="170" fontId="25" fillId="0" borderId="0" xfId="444" applyNumberFormat="1" applyFont="1" applyBorder="1" applyAlignment="1">
      <alignment horizontal="center"/>
    </xf>
    <xf numFmtId="0" fontId="27" fillId="0" borderId="0" xfId="470" applyFont="1"/>
    <xf numFmtId="0" fontId="26" fillId="0" borderId="0" xfId="470" applyFont="1" applyAlignment="1">
      <alignment horizontal="center"/>
    </xf>
    <xf numFmtId="0" fontId="28" fillId="0" borderId="0" xfId="470" applyFont="1"/>
    <xf numFmtId="0" fontId="32" fillId="0" borderId="0" xfId="470" applyFont="1" applyAlignment="1"/>
    <xf numFmtId="0" fontId="26" fillId="0" borderId="0" xfId="470" applyFont="1"/>
    <xf numFmtId="0" fontId="32" fillId="0" borderId="0" xfId="470" applyFont="1" applyAlignment="1">
      <alignment vertical="center"/>
    </xf>
    <xf numFmtId="0" fontId="26" fillId="0" borderId="0" xfId="444" applyFont="1" applyAlignment="1">
      <alignment horizontal="left"/>
    </xf>
    <xf numFmtId="0" fontId="32" fillId="0" borderId="0" xfId="444" applyFont="1" applyAlignment="1">
      <alignment vertical="center" wrapText="1"/>
    </xf>
    <xf numFmtId="0" fontId="33" fillId="0" borderId="0" xfId="550" applyFont="1" applyAlignment="1"/>
    <xf numFmtId="0" fontId="26" fillId="0" borderId="0" xfId="470" applyFont="1" applyAlignment="1">
      <alignment horizontal="left"/>
    </xf>
    <xf numFmtId="0" fontId="26" fillId="0" borderId="0" xfId="470" applyFont="1" applyBorder="1" applyAlignment="1">
      <alignment horizontal="center"/>
    </xf>
    <xf numFmtId="0" fontId="34" fillId="0" borderId="0" xfId="470" applyFont="1"/>
    <xf numFmtId="0" fontId="29" fillId="0" borderId="0" xfId="470" applyFont="1"/>
    <xf numFmtId="0" fontId="26" fillId="0" borderId="0" xfId="508" applyFont="1"/>
    <xf numFmtId="0" fontId="26" fillId="0" borderId="0" xfId="508" applyFont="1" applyBorder="1"/>
    <xf numFmtId="0" fontId="25" fillId="0" borderId="0" xfId="508" applyFont="1" applyBorder="1"/>
    <xf numFmtId="0" fontId="26" fillId="0" borderId="0" xfId="470" applyFont="1" applyBorder="1"/>
    <xf numFmtId="0" fontId="26" fillId="0" borderId="0" xfId="508" applyFont="1" applyAlignment="1">
      <alignment horizontal="left"/>
    </xf>
    <xf numFmtId="0" fontId="25" fillId="0" borderId="0" xfId="508" applyFont="1"/>
    <xf numFmtId="0" fontId="25" fillId="0" borderId="0" xfId="508" applyFont="1" applyAlignment="1">
      <alignment horizontal="left"/>
    </xf>
    <xf numFmtId="174" fontId="27" fillId="0" borderId="0" xfId="655" applyNumberFormat="1" applyFont="1"/>
    <xf numFmtId="0" fontId="25" fillId="0" borderId="20" xfId="508" applyFont="1" applyBorder="1"/>
    <xf numFmtId="0" fontId="25" fillId="0" borderId="20" xfId="508" applyFont="1" applyBorder="1" applyAlignment="1">
      <alignment horizontal="left"/>
    </xf>
    <xf numFmtId="174" fontId="27" fillId="0" borderId="0" xfId="655" applyNumberFormat="1" applyFont="1" applyBorder="1"/>
    <xf numFmtId="0" fontId="26" fillId="0" borderId="10" xfId="508" applyFont="1" applyBorder="1"/>
    <xf numFmtId="0" fontId="27" fillId="0" borderId="11" xfId="508" applyFont="1" applyBorder="1"/>
    <xf numFmtId="0" fontId="27" fillId="0" borderId="0" xfId="508" applyFont="1" applyBorder="1"/>
    <xf numFmtId="0" fontId="26" fillId="0" borderId="19" xfId="508" applyFont="1" applyBorder="1" applyAlignment="1">
      <alignment horizontal="center"/>
    </xf>
    <xf numFmtId="0" fontId="26" fillId="0" borderId="13" xfId="508" applyFont="1" applyBorder="1" applyAlignment="1">
      <alignment horizontal="center"/>
    </xf>
    <xf numFmtId="0" fontId="26" fillId="0" borderId="16" xfId="508" applyFont="1" applyBorder="1" applyAlignment="1">
      <alignment horizontal="center"/>
    </xf>
    <xf numFmtId="0" fontId="25" fillId="0" borderId="13" xfId="508" applyFont="1" applyBorder="1" applyAlignment="1">
      <alignment horizontal="center" vertical="center" wrapText="1"/>
    </xf>
    <xf numFmtId="0" fontId="30" fillId="0" borderId="13" xfId="508" applyFont="1" applyBorder="1" applyAlignment="1">
      <alignment horizontal="center" vertical="center" wrapText="1"/>
    </xf>
    <xf numFmtId="0" fontId="25" fillId="0" borderId="0" xfId="508" applyFont="1" applyBorder="1" applyAlignment="1">
      <alignment vertical="center" wrapText="1"/>
    </xf>
    <xf numFmtId="0" fontId="25" fillId="0" borderId="0" xfId="508" applyFont="1" applyAlignment="1">
      <alignment vertical="center" wrapText="1"/>
    </xf>
    <xf numFmtId="0" fontId="25" fillId="0" borderId="13" xfId="508" applyFont="1" applyBorder="1" applyAlignment="1">
      <alignment horizontal="center"/>
    </xf>
    <xf numFmtId="0" fontId="27" fillId="0" borderId="13" xfId="508" applyFont="1" applyBorder="1" applyAlignment="1">
      <alignment horizontal="center"/>
    </xf>
    <xf numFmtId="174" fontId="29" fillId="0" borderId="13" xfId="655" applyNumberFormat="1" applyFont="1" applyBorder="1" applyAlignment="1">
      <alignment horizontal="center"/>
    </xf>
    <xf numFmtId="174" fontId="36" fillId="0" borderId="13" xfId="655" applyNumberFormat="1" applyFont="1" applyBorder="1" applyAlignment="1">
      <alignment horizontal="center"/>
    </xf>
    <xf numFmtId="0" fontId="26" fillId="0" borderId="0" xfId="519" applyFont="1" applyAlignment="1">
      <alignment vertical="center"/>
    </xf>
    <xf numFmtId="0" fontId="28" fillId="0" borderId="0" xfId="519" applyFont="1"/>
    <xf numFmtId="0" fontId="26" fillId="0" borderId="0" xfId="519" applyFont="1" applyBorder="1" applyAlignment="1">
      <alignment vertical="center"/>
    </xf>
    <xf numFmtId="0" fontId="26" fillId="0" borderId="0" xfId="519" applyFont="1" applyBorder="1" applyAlignment="1">
      <alignment horizontal="center" vertical="center"/>
    </xf>
    <xf numFmtId="0" fontId="26" fillId="0" borderId="0" xfId="519" applyFont="1" applyAlignment="1">
      <alignment horizontal="left" vertical="center"/>
    </xf>
    <xf numFmtId="0" fontId="35" fillId="0" borderId="0" xfId="470" applyFont="1" applyAlignment="1">
      <alignment vertical="center"/>
    </xf>
    <xf numFmtId="168" fontId="29" fillId="0" borderId="0" xfId="563" applyNumberFormat="1" applyFont="1" applyAlignment="1">
      <alignment horizontal="center"/>
    </xf>
    <xf numFmtId="0" fontId="27" fillId="0" borderId="14" xfId="508" applyFont="1" applyBorder="1" applyAlignment="1">
      <alignment vertical="center"/>
    </xf>
    <xf numFmtId="0" fontId="26" fillId="0" borderId="16" xfId="508" applyFont="1" applyBorder="1" applyAlignment="1">
      <alignment vertical="center"/>
    </xf>
    <xf numFmtId="0" fontId="27" fillId="0" borderId="15" xfId="508" applyFont="1" applyBorder="1" applyAlignment="1">
      <alignment vertical="center"/>
    </xf>
    <xf numFmtId="0" fontId="27" fillId="0" borderId="20" xfId="508" applyFont="1" applyBorder="1" applyAlignment="1">
      <alignment horizontal="center" vertical="center" wrapText="1"/>
    </xf>
    <xf numFmtId="0" fontId="27" fillId="0" borderId="19" xfId="508" applyFont="1" applyBorder="1" applyAlignment="1">
      <alignment horizontal="center" vertical="center" wrapText="1"/>
    </xf>
    <xf numFmtId="0" fontId="26" fillId="0" borderId="19" xfId="508" applyFont="1" applyBorder="1" applyAlignment="1">
      <alignment horizontal="center" vertical="center"/>
    </xf>
    <xf numFmtId="0" fontId="30" fillId="0" borderId="20" xfId="508" applyFont="1" applyBorder="1" applyAlignment="1">
      <alignment horizontal="center" vertical="center" wrapText="1"/>
    </xf>
    <xf numFmtId="169" fontId="26" fillId="0" borderId="0" xfId="470" applyNumberFormat="1" applyFont="1" applyAlignment="1">
      <alignment horizontal="center" vertical="center"/>
    </xf>
    <xf numFmtId="174" fontId="29" fillId="0" borderId="13" xfId="655" applyNumberFormat="1" applyFont="1" applyBorder="1" applyAlignment="1">
      <alignment horizontal="center" vertical="center" wrapText="1"/>
    </xf>
    <xf numFmtId="0" fontId="39" fillId="0" borderId="0" xfId="0" applyFont="1" applyFill="1" applyBorder="1"/>
    <xf numFmtId="0" fontId="39" fillId="0" borderId="0" xfId="0" applyFont="1" applyFill="1"/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39" fillId="0" borderId="18" xfId="0" applyNumberFormat="1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right" vertical="center"/>
    </xf>
    <xf numFmtId="1" fontId="39" fillId="0" borderId="13" xfId="0" applyNumberFormat="1" applyFont="1" applyFill="1" applyBorder="1" applyAlignment="1">
      <alignment horizontal="center" vertical="center" wrapText="1"/>
    </xf>
    <xf numFmtId="168" fontId="39" fillId="0" borderId="13" xfId="0" applyNumberFormat="1" applyFont="1" applyFill="1" applyBorder="1" applyAlignment="1">
      <alignment horizontal="center" vertical="center" wrapText="1"/>
    </xf>
    <xf numFmtId="2" fontId="39" fillId="0" borderId="13" xfId="0" applyNumberFormat="1" applyFont="1" applyFill="1" applyBorder="1" applyAlignment="1">
      <alignment horizontal="center" vertical="center" wrapText="1"/>
    </xf>
    <xf numFmtId="1" fontId="40" fillId="0" borderId="13" xfId="0" applyNumberFormat="1" applyFont="1" applyFill="1" applyBorder="1" applyAlignment="1">
      <alignment horizontal="center" vertical="center" wrapText="1"/>
    </xf>
    <xf numFmtId="168" fontId="40" fillId="0" borderId="13" xfId="0" applyNumberFormat="1" applyFont="1" applyFill="1" applyBorder="1" applyAlignment="1">
      <alignment horizontal="center" vertical="center" wrapText="1"/>
    </xf>
    <xf numFmtId="2" fontId="40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27" fillId="0" borderId="0" xfId="470" applyFont="1" applyAlignment="1"/>
    <xf numFmtId="0" fontId="28" fillId="0" borderId="0" xfId="470" applyFont="1" applyAlignment="1">
      <alignment horizontal="left"/>
    </xf>
    <xf numFmtId="2" fontId="25" fillId="0" borderId="18" xfId="0" applyNumberFormat="1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 vertical="center" wrapText="1"/>
    </xf>
    <xf numFmtId="2" fontId="39" fillId="0" borderId="23" xfId="0" applyNumberFormat="1" applyFont="1" applyFill="1" applyBorder="1" applyAlignment="1">
      <alignment horizontal="center" vertical="center" wrapText="1"/>
    </xf>
    <xf numFmtId="2" fontId="39" fillId="0" borderId="18" xfId="0" applyNumberFormat="1" applyFont="1" applyFill="1" applyBorder="1"/>
    <xf numFmtId="2" fontId="39" fillId="0" borderId="0" xfId="0" applyNumberFormat="1" applyFont="1" applyFill="1"/>
    <xf numFmtId="2" fontId="39" fillId="0" borderId="0" xfId="657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649" applyFont="1" applyAlignment="1">
      <alignment horizontal="center"/>
    </xf>
    <xf numFmtId="0" fontId="34" fillId="0" borderId="0" xfId="649" applyFont="1" applyBorder="1" applyAlignment="1">
      <alignment horizontal="center"/>
    </xf>
    <xf numFmtId="0" fontId="29" fillId="0" borderId="0" xfId="649" applyFont="1" applyAlignment="1">
      <alignment horizontal="left"/>
    </xf>
    <xf numFmtId="0" fontId="33" fillId="0" borderId="0" xfId="649" applyFont="1" applyAlignment="1">
      <alignment horizontal="left"/>
    </xf>
    <xf numFmtId="0" fontId="34" fillId="0" borderId="0" xfId="550" applyFont="1" applyAlignment="1">
      <alignment horizontal="center"/>
    </xf>
    <xf numFmtId="0" fontId="29" fillId="0" borderId="0" xfId="649" applyFont="1" applyAlignment="1">
      <alignment horizontal="center"/>
    </xf>
    <xf numFmtId="0" fontId="34" fillId="24" borderId="0" xfId="560" applyFont="1" applyFill="1"/>
    <xf numFmtId="0" fontId="29" fillId="0" borderId="0" xfId="562" applyFont="1" applyAlignment="1">
      <alignment horizontal="center"/>
    </xf>
    <xf numFmtId="0" fontId="29" fillId="0" borderId="0" xfId="562" applyFont="1"/>
    <xf numFmtId="0" fontId="34" fillId="0" borderId="0" xfId="563" applyFont="1" applyAlignment="1">
      <alignment horizontal="right"/>
    </xf>
    <xf numFmtId="0" fontId="34" fillId="0" borderId="0" xfId="563" applyFont="1" applyAlignment="1">
      <alignment horizontal="center"/>
    </xf>
    <xf numFmtId="0" fontId="34" fillId="24" borderId="0" xfId="560" applyFont="1" applyFill="1" applyAlignment="1">
      <alignment horizontal="left"/>
    </xf>
    <xf numFmtId="0" fontId="29" fillId="0" borderId="0" xfId="562" applyFont="1" applyBorder="1" applyAlignment="1">
      <alignment horizontal="center"/>
    </xf>
    <xf numFmtId="0" fontId="29" fillId="0" borderId="0" xfId="562" applyFont="1" applyBorder="1"/>
    <xf numFmtId="9" fontId="40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168" fontId="40" fillId="24" borderId="11" xfId="0" applyNumberFormat="1" applyFont="1" applyFill="1" applyBorder="1" applyAlignment="1">
      <alignment horizontal="center" vertical="center"/>
    </xf>
    <xf numFmtId="2" fontId="39" fillId="24" borderId="0" xfId="0" applyNumberFormat="1" applyFont="1" applyFill="1" applyBorder="1" applyAlignment="1">
      <alignment horizontal="center" vertical="center" wrapText="1"/>
    </xf>
    <xf numFmtId="2" fontId="25" fillId="24" borderId="11" xfId="0" applyNumberFormat="1" applyFont="1" applyFill="1" applyBorder="1" applyAlignment="1">
      <alignment horizontal="center"/>
    </xf>
    <xf numFmtId="2" fontId="39" fillId="24" borderId="11" xfId="0" applyNumberFormat="1" applyFont="1" applyFill="1" applyBorder="1" applyAlignment="1">
      <alignment horizontal="center" vertical="center" wrapText="1"/>
    </xf>
    <xf numFmtId="49" fontId="39" fillId="24" borderId="0" xfId="0" applyNumberFormat="1" applyFont="1" applyFill="1" applyBorder="1" applyAlignment="1">
      <alignment horizontal="center" vertical="center" wrapText="1"/>
    </xf>
    <xf numFmtId="2" fontId="39" fillId="24" borderId="18" xfId="0" applyNumberFormat="1" applyFont="1" applyFill="1" applyBorder="1" applyAlignment="1">
      <alignment horizontal="center" vertical="center"/>
    </xf>
    <xf numFmtId="2" fontId="39" fillId="24" borderId="0" xfId="0" applyNumberFormat="1" applyFont="1" applyFill="1" applyBorder="1" applyAlignment="1">
      <alignment horizontal="center" vertical="center"/>
    </xf>
    <xf numFmtId="2" fontId="39" fillId="24" borderId="18" xfId="0" applyNumberFormat="1" applyFont="1" applyFill="1" applyBorder="1" applyAlignment="1">
      <alignment horizontal="center" vertical="center" wrapText="1"/>
    </xf>
    <xf numFmtId="2" fontId="39" fillId="24" borderId="0" xfId="0" applyNumberFormat="1" applyFont="1" applyFill="1"/>
    <xf numFmtId="2" fontId="39" fillId="24" borderId="18" xfId="0" applyNumberFormat="1" applyFont="1" applyFill="1" applyBorder="1"/>
    <xf numFmtId="0" fontId="39" fillId="24" borderId="0" xfId="0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 wrapText="1"/>
    </xf>
    <xf numFmtId="4" fontId="39" fillId="24" borderId="0" xfId="0" applyNumberFormat="1" applyFont="1" applyFill="1" applyBorder="1" applyAlignment="1">
      <alignment horizontal="center" vertical="center" wrapText="1"/>
    </xf>
    <xf numFmtId="2" fontId="25" fillId="24" borderId="18" xfId="0" applyNumberFormat="1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 vertical="center" wrapText="1"/>
    </xf>
    <xf numFmtId="0" fontId="39" fillId="24" borderId="18" xfId="0" applyFont="1" applyFill="1" applyBorder="1" applyAlignment="1">
      <alignment horizontal="center" vertical="center"/>
    </xf>
    <xf numFmtId="2" fontId="25" fillId="24" borderId="18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8" xfId="560" applyFont="1" applyBorder="1" applyAlignment="1">
      <alignment horizontal="center"/>
    </xf>
    <xf numFmtId="0" fontId="25" fillId="0" borderId="0" xfId="560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18" xfId="0" applyFont="1" applyBorder="1" applyAlignment="1">
      <alignment horizontal="center"/>
    </xf>
    <xf numFmtId="169" fontId="25" fillId="0" borderId="18" xfId="0" applyNumberFormat="1" applyFont="1" applyBorder="1" applyAlignment="1">
      <alignment horizontal="center"/>
    </xf>
    <xf numFmtId="169" fontId="25" fillId="0" borderId="0" xfId="0" applyNumberFormat="1" applyFont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69" fontId="25" fillId="0" borderId="20" xfId="0" applyNumberFormat="1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170" fontId="25" fillId="0" borderId="18" xfId="0" applyNumberFormat="1" applyFont="1" applyBorder="1" applyAlignment="1">
      <alignment horizontal="center"/>
    </xf>
    <xf numFmtId="169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75" fontId="25" fillId="0" borderId="19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169" fontId="31" fillId="0" borderId="11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18" xfId="0" applyBorder="1"/>
    <xf numFmtId="1" fontId="31" fillId="0" borderId="12" xfId="0" applyNumberFormat="1" applyFont="1" applyBorder="1" applyAlignment="1">
      <alignment horizontal="center"/>
    </xf>
    <xf numFmtId="0" fontId="39" fillId="0" borderId="0" xfId="0" applyFont="1" applyBorder="1"/>
    <xf numFmtId="0" fontId="39" fillId="0" borderId="18" xfId="0" applyFont="1" applyBorder="1" applyAlignment="1">
      <alignment horizontal="center"/>
    </xf>
    <xf numFmtId="169" fontId="39" fillId="0" borderId="18" xfId="0" applyNumberFormat="1" applyFont="1" applyBorder="1" applyAlignment="1">
      <alignment horizontal="center"/>
    </xf>
    <xf numFmtId="2" fontId="39" fillId="0" borderId="18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9" fillId="0" borderId="18" xfId="561" applyNumberFormat="1" applyFont="1" applyBorder="1" applyAlignment="1">
      <alignment horizontal="center"/>
    </xf>
    <xf numFmtId="2" fontId="39" fillId="0" borderId="0" xfId="561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0" fontId="39" fillId="0" borderId="18" xfId="0" applyNumberFormat="1" applyFont="1" applyBorder="1" applyAlignment="1">
      <alignment horizontal="center"/>
    </xf>
    <xf numFmtId="0" fontId="39" fillId="0" borderId="18" xfId="561" applyFont="1" applyBorder="1" applyAlignment="1">
      <alignment horizontal="center"/>
    </xf>
    <xf numFmtId="0" fontId="25" fillId="0" borderId="0" xfId="634" applyFont="1"/>
    <xf numFmtId="0" fontId="25" fillId="0" borderId="0" xfId="0" applyFont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170" fontId="39" fillId="0" borderId="19" xfId="0" applyNumberFormat="1" applyFont="1" applyBorder="1" applyAlignment="1">
      <alignment horizontal="center"/>
    </xf>
    <xf numFmtId="2" fontId="39" fillId="0" borderId="20" xfId="0" applyNumberFormat="1" applyFont="1" applyBorder="1" applyAlignment="1">
      <alignment horizontal="center"/>
    </xf>
    <xf numFmtId="0" fontId="39" fillId="0" borderId="19" xfId="561" applyFont="1" applyBorder="1" applyAlignment="1">
      <alignment horizontal="center"/>
    </xf>
    <xf numFmtId="2" fontId="39" fillId="0" borderId="20" xfId="561" applyNumberFormat="1" applyFont="1" applyBorder="1" applyAlignment="1">
      <alignment horizontal="center"/>
    </xf>
    <xf numFmtId="2" fontId="39" fillId="0" borderId="19" xfId="0" applyNumberFormat="1" applyFont="1" applyBorder="1" applyAlignment="1">
      <alignment horizontal="center"/>
    </xf>
    <xf numFmtId="2" fontId="39" fillId="0" borderId="19" xfId="561" applyNumberFormat="1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169" fontId="40" fillId="0" borderId="11" xfId="0" applyNumberFormat="1" applyFont="1" applyBorder="1" applyAlignment="1">
      <alignment horizontal="center" vertical="center"/>
    </xf>
    <xf numFmtId="2" fontId="40" fillId="0" borderId="12" xfId="0" applyNumberFormat="1" applyFont="1" applyBorder="1" applyAlignment="1">
      <alignment horizontal="center" vertical="center"/>
    </xf>
    <xf numFmtId="0" fontId="39" fillId="0" borderId="11" xfId="561" applyFont="1" applyBorder="1" applyAlignment="1">
      <alignment horizontal="center" vertical="center"/>
    </xf>
    <xf numFmtId="0" fontId="39" fillId="0" borderId="12" xfId="561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68" fontId="39" fillId="0" borderId="11" xfId="0" applyNumberFormat="1" applyFont="1" applyBorder="1" applyAlignment="1">
      <alignment horizontal="center" vertical="center"/>
    </xf>
    <xf numFmtId="169" fontId="25" fillId="0" borderId="19" xfId="0" applyNumberFormat="1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1" xfId="0" applyFont="1" applyFill="1" applyBorder="1"/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176" fontId="26" fillId="0" borderId="0" xfId="519" applyNumberFormat="1" applyFont="1" applyBorder="1" applyAlignment="1">
      <alignment vertical="center"/>
    </xf>
    <xf numFmtId="14" fontId="31" fillId="0" borderId="0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69" fontId="31" fillId="0" borderId="18" xfId="0" applyNumberFormat="1" applyFont="1" applyBorder="1" applyAlignment="1">
      <alignment horizontal="center" vertical="center" wrapText="1"/>
    </xf>
    <xf numFmtId="169" fontId="31" fillId="0" borderId="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1" fontId="25" fillId="0" borderId="18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8" xfId="560" applyFont="1" applyBorder="1" applyAlignment="1">
      <alignment horizontal="center" vertical="center" wrapText="1"/>
    </xf>
    <xf numFmtId="0" fontId="25" fillId="0" borderId="0" xfId="560" applyFont="1" applyBorder="1" applyAlignment="1">
      <alignment horizontal="center" vertical="center" wrapText="1"/>
    </xf>
    <xf numFmtId="168" fontId="25" fillId="0" borderId="18" xfId="0" applyNumberFormat="1" applyFont="1" applyBorder="1" applyAlignment="1">
      <alignment horizontal="center"/>
    </xf>
    <xf numFmtId="0" fontId="25" fillId="0" borderId="19" xfId="560" applyFont="1" applyBorder="1" applyAlignment="1">
      <alignment horizontal="center"/>
    </xf>
    <xf numFmtId="0" fontId="25" fillId="0" borderId="20" xfId="560" applyFont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0" fontId="32" fillId="0" borderId="0" xfId="470" applyFont="1" applyAlignment="1">
      <alignment horizontal="center"/>
    </xf>
    <xf numFmtId="0" fontId="32" fillId="0" borderId="0" xfId="470" applyFont="1" applyAlignment="1">
      <alignment horizontal="center" vertical="center"/>
    </xf>
    <xf numFmtId="0" fontId="32" fillId="0" borderId="0" xfId="444" applyFont="1" applyAlignment="1">
      <alignment horizontal="center" vertical="center" wrapText="1"/>
    </xf>
    <xf numFmtId="0" fontId="28" fillId="0" borderId="0" xfId="470" applyFont="1" applyAlignment="1">
      <alignment horizontal="center" vertical="center"/>
    </xf>
    <xf numFmtId="0" fontId="35" fillId="0" borderId="0" xfId="470" applyFont="1" applyAlignment="1">
      <alignment horizontal="center" vertical="center"/>
    </xf>
    <xf numFmtId="0" fontId="28" fillId="0" borderId="0" xfId="508" applyFont="1" applyAlignment="1">
      <alignment horizontal="center"/>
    </xf>
    <xf numFmtId="0" fontId="31" fillId="0" borderId="0" xfId="638" applyFont="1" applyAlignment="1">
      <alignment horizontal="center" vertical="center" wrapText="1"/>
    </xf>
    <xf numFmtId="0" fontId="27" fillId="0" borderId="0" xfId="508" applyFont="1" applyAlignment="1">
      <alignment horizontal="center"/>
    </xf>
    <xf numFmtId="0" fontId="26" fillId="0" borderId="0" xfId="519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textRotation="90"/>
    </xf>
    <xf numFmtId="0" fontId="40" fillId="0" borderId="18" xfId="0" applyFont="1" applyFill="1" applyBorder="1" applyAlignment="1">
      <alignment horizontal="center" textRotation="90"/>
    </xf>
    <xf numFmtId="0" fontId="40" fillId="0" borderId="19" xfId="0" applyFont="1" applyFill="1" applyBorder="1" applyAlignment="1">
      <alignment horizontal="center" textRotation="90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</cellXfs>
  <cellStyles count="660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6" xfId="316"/>
    <cellStyle name="Comma 17" xfId="317"/>
    <cellStyle name="Comma 18" xfId="318"/>
    <cellStyle name="Comma 19" xfId="319"/>
    <cellStyle name="Comma 2" xfId="320"/>
    <cellStyle name="Comma 2 2" xfId="321"/>
    <cellStyle name="Comma 2 2 2" xfId="322"/>
    <cellStyle name="Comma 2 2 3" xfId="323"/>
    <cellStyle name="Comma 2 3" xfId="324"/>
    <cellStyle name="Comma 20" xfId="325"/>
    <cellStyle name="Comma 21" xfId="326"/>
    <cellStyle name="Comma 22" xfId="327"/>
    <cellStyle name="Comma 3" xfId="328"/>
    <cellStyle name="Comma 4" xfId="329"/>
    <cellStyle name="Comma 5" xfId="330"/>
    <cellStyle name="Comma 6" xfId="331"/>
    <cellStyle name="Comma 7" xfId="332"/>
    <cellStyle name="Comma 8" xfId="333"/>
    <cellStyle name="Comma 9" xfId="334"/>
    <cellStyle name="Explanatory Text 2" xfId="335"/>
    <cellStyle name="Explanatory Text 2 2" xfId="336"/>
    <cellStyle name="Explanatory Text 2 3" xfId="337"/>
    <cellStyle name="Explanatory Text 2 4" xfId="338"/>
    <cellStyle name="Explanatory Text 2 5" xfId="339"/>
    <cellStyle name="Explanatory Text 3" xfId="340"/>
    <cellStyle name="Explanatory Text 4" xfId="341"/>
    <cellStyle name="Explanatory Text 4 2" xfId="342"/>
    <cellStyle name="Explanatory Text 5" xfId="343"/>
    <cellStyle name="Explanatory Text 6" xfId="344"/>
    <cellStyle name="Explanatory Text 7" xfId="345"/>
    <cellStyle name="Good 2" xfId="346"/>
    <cellStyle name="Good 2 2" xfId="347"/>
    <cellStyle name="Good 2 3" xfId="348"/>
    <cellStyle name="Good 2 4" xfId="349"/>
    <cellStyle name="Good 2 5" xfId="350"/>
    <cellStyle name="Good 3" xfId="351"/>
    <cellStyle name="Good 4" xfId="352"/>
    <cellStyle name="Good 4 2" xfId="353"/>
    <cellStyle name="Good 5" xfId="354"/>
    <cellStyle name="Good 6" xfId="355"/>
    <cellStyle name="Good 7" xfId="356"/>
    <cellStyle name="Heading 1 2" xfId="357"/>
    <cellStyle name="Heading 1 2 2" xfId="358"/>
    <cellStyle name="Heading 1 2 3" xfId="359"/>
    <cellStyle name="Heading 1 2 4" xfId="360"/>
    <cellStyle name="Heading 1 2 5" xfId="361"/>
    <cellStyle name="Heading 1 2_anakia II etapi.xls sm. defeqturi" xfId="362"/>
    <cellStyle name="Heading 1 3" xfId="363"/>
    <cellStyle name="Heading 1 4" xfId="364"/>
    <cellStyle name="Heading 1 4 2" xfId="365"/>
    <cellStyle name="Heading 1 4_anakia II etapi.xls sm. defeqturi" xfId="366"/>
    <cellStyle name="Heading 1 5" xfId="367"/>
    <cellStyle name="Heading 1 6" xfId="368"/>
    <cellStyle name="Heading 1 7" xfId="369"/>
    <cellStyle name="Heading 2 2" xfId="370"/>
    <cellStyle name="Heading 2 2 2" xfId="371"/>
    <cellStyle name="Heading 2 2 3" xfId="372"/>
    <cellStyle name="Heading 2 2 4" xfId="373"/>
    <cellStyle name="Heading 2 2 5" xfId="374"/>
    <cellStyle name="Heading 2 2_anakia II etapi.xls sm. defeqturi" xfId="375"/>
    <cellStyle name="Heading 2 3" xfId="376"/>
    <cellStyle name="Heading 2 4" xfId="377"/>
    <cellStyle name="Heading 2 4 2" xfId="378"/>
    <cellStyle name="Heading 2 4_anakia II etapi.xls sm. defeqturi" xfId="379"/>
    <cellStyle name="Heading 2 5" xfId="380"/>
    <cellStyle name="Heading 2 6" xfId="381"/>
    <cellStyle name="Heading 2 7" xfId="382"/>
    <cellStyle name="Heading 3 2" xfId="383"/>
    <cellStyle name="Heading 3 2 2" xfId="384"/>
    <cellStyle name="Heading 3 2 3" xfId="385"/>
    <cellStyle name="Heading 3 2 4" xfId="386"/>
    <cellStyle name="Heading 3 2 5" xfId="387"/>
    <cellStyle name="Heading 3 2_anakia II etapi.xls sm. defeqturi" xfId="388"/>
    <cellStyle name="Heading 3 3" xfId="389"/>
    <cellStyle name="Heading 3 4" xfId="390"/>
    <cellStyle name="Heading 3 4 2" xfId="391"/>
    <cellStyle name="Heading 3 4_anakia II etapi.xls sm. defeqturi" xfId="392"/>
    <cellStyle name="Heading 3 5" xfId="393"/>
    <cellStyle name="Heading 3 6" xfId="394"/>
    <cellStyle name="Heading 3 7" xfId="395"/>
    <cellStyle name="Heading 4 2" xfId="396"/>
    <cellStyle name="Heading 4 2 2" xfId="397"/>
    <cellStyle name="Heading 4 2 3" xfId="398"/>
    <cellStyle name="Heading 4 2 4" xfId="399"/>
    <cellStyle name="Heading 4 2 5" xfId="400"/>
    <cellStyle name="Heading 4 3" xfId="401"/>
    <cellStyle name="Heading 4 4" xfId="402"/>
    <cellStyle name="Heading 4 4 2" xfId="403"/>
    <cellStyle name="Heading 4 5" xfId="404"/>
    <cellStyle name="Heading 4 6" xfId="405"/>
    <cellStyle name="Heading 4 7" xfId="406"/>
    <cellStyle name="Input 2" xfId="407"/>
    <cellStyle name="Input 2 2" xfId="408"/>
    <cellStyle name="Input 2 3" xfId="409"/>
    <cellStyle name="Input 2 4" xfId="410"/>
    <cellStyle name="Input 2 5" xfId="411"/>
    <cellStyle name="Input 2_anakia II etapi.xls sm. defeqturi" xfId="412"/>
    <cellStyle name="Input 3" xfId="413"/>
    <cellStyle name="Input 4" xfId="414"/>
    <cellStyle name="Input 4 2" xfId="415"/>
    <cellStyle name="Input 4_anakia II etapi.xls sm. defeqturi" xfId="416"/>
    <cellStyle name="Input 5" xfId="417"/>
    <cellStyle name="Input 6" xfId="418"/>
    <cellStyle name="Input 7" xfId="419"/>
    <cellStyle name="Linked Cell 2" xfId="420"/>
    <cellStyle name="Linked Cell 2 2" xfId="421"/>
    <cellStyle name="Linked Cell 2 3" xfId="422"/>
    <cellStyle name="Linked Cell 2 4" xfId="423"/>
    <cellStyle name="Linked Cell 2 5" xfId="424"/>
    <cellStyle name="Linked Cell 2_anakia II etapi.xls sm. defeqturi" xfId="425"/>
    <cellStyle name="Linked Cell 3" xfId="426"/>
    <cellStyle name="Linked Cell 4" xfId="427"/>
    <cellStyle name="Linked Cell 4 2" xfId="428"/>
    <cellStyle name="Linked Cell 4_anakia II etapi.xls sm. defeqturi" xfId="429"/>
    <cellStyle name="Linked Cell 5" xfId="430"/>
    <cellStyle name="Linked Cell 6" xfId="431"/>
    <cellStyle name="Linked Cell 7" xfId="432"/>
    <cellStyle name="Neutral 2" xfId="433"/>
    <cellStyle name="Neutral 2 2" xfId="434"/>
    <cellStyle name="Neutral 2 3" xfId="435"/>
    <cellStyle name="Neutral 2 4" xfId="436"/>
    <cellStyle name="Neutral 2 5" xfId="437"/>
    <cellStyle name="Neutral 3" xfId="438"/>
    <cellStyle name="Neutral 4" xfId="439"/>
    <cellStyle name="Neutral 4 2" xfId="440"/>
    <cellStyle name="Neutral 5" xfId="441"/>
    <cellStyle name="Neutral 6" xfId="442"/>
    <cellStyle name="Neutral 7" xfId="443"/>
    <cellStyle name="Normal 10" xfId="444"/>
    <cellStyle name="Normal 10 2" xfId="445"/>
    <cellStyle name="Normal 11" xfId="446"/>
    <cellStyle name="Normal 11 2" xfId="447"/>
    <cellStyle name="Normal 11 2 2" xfId="448"/>
    <cellStyle name="Normal 11 3" xfId="449"/>
    <cellStyle name="Normal 11_GAZI-2010" xfId="450"/>
    <cellStyle name="Normal 12" xfId="451"/>
    <cellStyle name="Normal 12 2" xfId="452"/>
    <cellStyle name="Normal 12_gazis gare qseli" xfId="453"/>
    <cellStyle name="Normal 13" xfId="454"/>
    <cellStyle name="Normal 13 2" xfId="455"/>
    <cellStyle name="Normal 13 3" xfId="456"/>
    <cellStyle name="Normal 13 3 2" xfId="457"/>
    <cellStyle name="Normal 13 4" xfId="458"/>
    <cellStyle name="Normal 13 5" xfId="459"/>
    <cellStyle name="Normal 13_GAZI-2010" xfId="460"/>
    <cellStyle name="Normal 14" xfId="461"/>
    <cellStyle name="Normal 14 2" xfId="462"/>
    <cellStyle name="Normal 14 3" xfId="463"/>
    <cellStyle name="Normal 14 3 2" xfId="464"/>
    <cellStyle name="Normal 14 4" xfId="465"/>
    <cellStyle name="Normal 14 5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2 6" xfId="483"/>
    <cellStyle name="Normal 2 2 7" xfId="484"/>
    <cellStyle name="Normal 2 2_2D4CD000" xfId="485"/>
    <cellStyle name="Normal 2 3" xfId="486"/>
    <cellStyle name="Normal 2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_anakia II etapi.xls sm. defeqturi" xfId="493"/>
    <cellStyle name="Normal 2 8" xfId="494"/>
    <cellStyle name="Normal 2 9" xfId="495"/>
    <cellStyle name="Normal 2_anakia II etapi.xls sm. defeqturi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29 2" xfId="507"/>
    <cellStyle name="Normal 3" xfId="508"/>
    <cellStyle name="Normal 3 2" xfId="509"/>
    <cellStyle name="Normal 3 2 2" xfId="510"/>
    <cellStyle name="Normal 3 2_anakia II etapi.xls sm. defeqturi" xfId="511"/>
    <cellStyle name="Normal 30" xfId="512"/>
    <cellStyle name="Normal 30 2" xfId="513"/>
    <cellStyle name="Normal 31" xfId="514"/>
    <cellStyle name="Normal 32" xfId="515"/>
    <cellStyle name="Normal 32 2" xfId="516"/>
    <cellStyle name="Normal 32 3" xfId="517"/>
    <cellStyle name="Normal 32 3 2" xfId="518"/>
    <cellStyle name="Normal 33" xfId="519"/>
    <cellStyle name="Normal 33 2" xfId="520"/>
    <cellStyle name="Normal 34" xfId="521"/>
    <cellStyle name="Normal 35" xfId="522"/>
    <cellStyle name="Normal 35 2" xfId="523"/>
    <cellStyle name="Normal 35 3" xfId="524"/>
    <cellStyle name="Normal 36" xfId="525"/>
    <cellStyle name="Normal 36 2" xfId="526"/>
    <cellStyle name="Normal 36 2 2" xfId="527"/>
    <cellStyle name="Normal 36 2 2 3" xfId="658"/>
    <cellStyle name="Normal 36 3" xfId="528"/>
    <cellStyle name="Normal 37" xfId="529"/>
    <cellStyle name="Normal 38" xfId="530"/>
    <cellStyle name="Normal 38 2" xfId="531"/>
    <cellStyle name="Normal 38 2 2" xfId="532"/>
    <cellStyle name="Normal 38 3" xfId="533"/>
    <cellStyle name="Normal 39" xfId="534"/>
    <cellStyle name="Normal 39 2" xfId="535"/>
    <cellStyle name="Normal 4" xfId="536"/>
    <cellStyle name="Normal 40" xfId="537"/>
    <cellStyle name="Normal 40 2" xfId="538"/>
    <cellStyle name="Normal 41" xfId="539"/>
    <cellStyle name="Normal 44" xfId="540"/>
    <cellStyle name="Normal 5" xfId="541"/>
    <cellStyle name="Normal 5 2" xfId="542"/>
    <cellStyle name="Normal 5 2 2" xfId="543"/>
    <cellStyle name="Normal 5 3" xfId="544"/>
    <cellStyle name="Normal 5 4" xfId="545"/>
    <cellStyle name="Normal 5 4 2" xfId="546"/>
    <cellStyle name="Normal 5_Copy of SAN2010" xfId="547"/>
    <cellStyle name="Normal 6" xfId="548"/>
    <cellStyle name="Normal 7" xfId="549"/>
    <cellStyle name="Normal 8" xfId="550"/>
    <cellStyle name="Normal 8 2" xfId="551"/>
    <cellStyle name="Normal 8_2D4CD000" xfId="552"/>
    <cellStyle name="Normal 9" xfId="553"/>
    <cellStyle name="Normal 9 2" xfId="554"/>
    <cellStyle name="Normal 9 2 2" xfId="555"/>
    <cellStyle name="Normal 9 2 3" xfId="556"/>
    <cellStyle name="Normal 9 2 4" xfId="557"/>
    <cellStyle name="Normal 9 2_anakia II etapi.xls sm. defeqturi" xfId="558"/>
    <cellStyle name="Normal 9_2D4CD000" xfId="559"/>
    <cellStyle name="Normal_gare wyalsadfenigagarini 2 2" xfId="560"/>
    <cellStyle name="Normal_gare wyalsadfenigagarini 2_SMSH2008-IIkv ." xfId="561"/>
    <cellStyle name="Normal_gare wyalsadfenigagarini_SAN2008=IIkv" xfId="562"/>
    <cellStyle name="Normal_sida wyalsadeni_SAN2008=IIkv" xfId="563"/>
    <cellStyle name="Note 2" xfId="564"/>
    <cellStyle name="Note 2 2" xfId="565"/>
    <cellStyle name="Note 2 3" xfId="566"/>
    <cellStyle name="Note 2 4" xfId="567"/>
    <cellStyle name="Note 2 5" xfId="568"/>
    <cellStyle name="Note 2_anakia II etapi.xls sm. defeqturi" xfId="569"/>
    <cellStyle name="Note 3" xfId="570"/>
    <cellStyle name="Note 4" xfId="571"/>
    <cellStyle name="Note 4 2" xfId="572"/>
    <cellStyle name="Note 4_anakia II etapi.xls sm. defeqturi" xfId="573"/>
    <cellStyle name="Note 5" xfId="574"/>
    <cellStyle name="Note 6" xfId="575"/>
    <cellStyle name="Note 7" xfId="576"/>
    <cellStyle name="Output 2" xfId="577"/>
    <cellStyle name="Output 2 2" xfId="578"/>
    <cellStyle name="Output 2 3" xfId="579"/>
    <cellStyle name="Output 2 4" xfId="580"/>
    <cellStyle name="Output 2 5" xfId="581"/>
    <cellStyle name="Output 2_anakia II etapi.xls sm. defeqturi" xfId="582"/>
    <cellStyle name="Output 3" xfId="583"/>
    <cellStyle name="Output 4" xfId="584"/>
    <cellStyle name="Output 4 2" xfId="585"/>
    <cellStyle name="Output 4_anakia II etapi.xls sm. defeqturi" xfId="586"/>
    <cellStyle name="Output 5" xfId="587"/>
    <cellStyle name="Output 6" xfId="588"/>
    <cellStyle name="Output 7" xfId="589"/>
    <cellStyle name="Percent 2" xfId="590"/>
    <cellStyle name="Percent 3" xfId="591"/>
    <cellStyle name="Percent 3 2" xfId="592"/>
    <cellStyle name="Percent 4" xfId="593"/>
    <cellStyle name="Percent 5" xfId="594"/>
    <cellStyle name="Percent 6" xfId="595"/>
    <cellStyle name="Style 1" xfId="596"/>
    <cellStyle name="Title 2" xfId="597"/>
    <cellStyle name="Title 2 2" xfId="598"/>
    <cellStyle name="Title 2 3" xfId="599"/>
    <cellStyle name="Title 2 4" xfId="600"/>
    <cellStyle name="Title 2 5" xfId="601"/>
    <cellStyle name="Title 3" xfId="602"/>
    <cellStyle name="Title 4" xfId="603"/>
    <cellStyle name="Title 4 2" xfId="604"/>
    <cellStyle name="Title 5" xfId="605"/>
    <cellStyle name="Title 6" xfId="606"/>
    <cellStyle name="Title 7" xfId="607"/>
    <cellStyle name="Total 2" xfId="608"/>
    <cellStyle name="Total 2 2" xfId="609"/>
    <cellStyle name="Total 2 3" xfId="610"/>
    <cellStyle name="Total 2 4" xfId="611"/>
    <cellStyle name="Total 2 5" xfId="612"/>
    <cellStyle name="Total 2_anakia II etapi.xls sm. defeqturi" xfId="613"/>
    <cellStyle name="Total 3" xfId="614"/>
    <cellStyle name="Total 4" xfId="615"/>
    <cellStyle name="Total 4 2" xfId="616"/>
    <cellStyle name="Total 4_anakia II etapi.xls sm. defeqturi" xfId="617"/>
    <cellStyle name="Total 5" xfId="618"/>
    <cellStyle name="Total 6" xfId="619"/>
    <cellStyle name="Total 7" xfId="620"/>
    <cellStyle name="Warning Text 2" xfId="621"/>
    <cellStyle name="Warning Text 2 2" xfId="622"/>
    <cellStyle name="Warning Text 2 3" xfId="623"/>
    <cellStyle name="Warning Text 2 4" xfId="624"/>
    <cellStyle name="Warning Text 2 5" xfId="625"/>
    <cellStyle name="Warning Text 3" xfId="626"/>
    <cellStyle name="Warning Text 4" xfId="627"/>
    <cellStyle name="Warning Text 4 2" xfId="628"/>
    <cellStyle name="Warning Text 5" xfId="629"/>
    <cellStyle name="Warning Text 6" xfId="630"/>
    <cellStyle name="Warning Text 7" xfId="631"/>
    <cellStyle name="Обычный" xfId="0" builtinId="0"/>
    <cellStyle name="Обычный 10" xfId="632"/>
    <cellStyle name="Обычный 2" xfId="633"/>
    <cellStyle name="Обычный 2 2" xfId="634"/>
    <cellStyle name="Обычный 3" xfId="635"/>
    <cellStyle name="Обычный 3 2" xfId="636"/>
    <cellStyle name="Обычный 3 3" xfId="637"/>
    <cellStyle name="Обычный 4" xfId="638"/>
    <cellStyle name="Обычный 4 2" xfId="639"/>
    <cellStyle name="Обычный 4 3" xfId="640"/>
    <cellStyle name="Обычный 5" xfId="641"/>
    <cellStyle name="Обычный 5 2" xfId="642"/>
    <cellStyle name="Обычный 5 2 2" xfId="643"/>
    <cellStyle name="Обычный 5 3" xfId="644"/>
    <cellStyle name="Обычный 6" xfId="645"/>
    <cellStyle name="Обычный 7" xfId="646"/>
    <cellStyle name="Обычный 8" xfId="647"/>
    <cellStyle name="Обычный 9" xfId="648"/>
    <cellStyle name="Обычный_SAN2008-I" xfId="649"/>
    <cellStyle name="Процентный 2" xfId="650"/>
    <cellStyle name="Процентный 3" xfId="651"/>
    <cellStyle name="Процентный 3 2" xfId="652"/>
    <cellStyle name="Финансовый" xfId="657" builtinId="3"/>
    <cellStyle name="Финансовый 2" xfId="653"/>
    <cellStyle name="Финансовый 2 2" xfId="659"/>
    <cellStyle name="Финансовый 3" xfId="654"/>
    <cellStyle name="Финансовый 4" xfId="655"/>
    <cellStyle name="Финансовый 5" xfId="6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3"/>
  <sheetViews>
    <sheetView zoomScale="80" zoomScaleNormal="80" workbookViewId="0">
      <selection activeCell="H24" sqref="H24"/>
    </sheetView>
  </sheetViews>
  <sheetFormatPr defaultColWidth="9.140625" defaultRowHeight="15" customHeight="1" x14ac:dyDescent="0.25"/>
  <cols>
    <col min="1" max="11" width="9.140625" style="21"/>
    <col min="12" max="12" width="14.5703125" style="21" customWidth="1"/>
    <col min="13" max="16384" width="9.140625" style="21"/>
  </cols>
  <sheetData>
    <row r="1" spans="1:15" ht="15" customHeight="1" x14ac:dyDescent="0.3">
      <c r="G1" s="22"/>
    </row>
    <row r="2" spans="1:15" ht="15" customHeight="1" x14ac:dyDescent="0.4">
      <c r="L2" s="23"/>
    </row>
    <row r="3" spans="1:15" ht="19.5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.75" customHeight="1" x14ac:dyDescent="0.4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4"/>
    </row>
    <row r="6" spans="1:15" ht="15" customHeight="1" x14ac:dyDescent="0.3">
      <c r="L6" s="25"/>
    </row>
    <row r="7" spans="1:15" ht="15" customHeight="1" x14ac:dyDescent="0.3">
      <c r="L7" s="25"/>
    </row>
    <row r="10" spans="1:15" ht="25.5" customHeight="1" x14ac:dyDescent="0.25">
      <c r="A10" s="228" t="s">
        <v>29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6"/>
    </row>
    <row r="11" spans="1:15" ht="15" customHeight="1" x14ac:dyDescent="0.3">
      <c r="B11" s="27"/>
    </row>
    <row r="12" spans="1:15" s="25" customFormat="1" ht="50.25" customHeight="1" x14ac:dyDescent="0.3">
      <c r="A12" s="229" t="s">
        <v>82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8"/>
    </row>
    <row r="13" spans="1:15" s="25" customFormat="1" ht="21" customHeight="1" x14ac:dyDescent="0.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 x14ac:dyDescent="0.3">
      <c r="C14" s="30"/>
      <c r="D14" s="22"/>
      <c r="E14" s="22"/>
      <c r="F14" s="22"/>
      <c r="G14" s="22"/>
      <c r="H14" s="22"/>
      <c r="I14" s="22"/>
      <c r="J14" s="22"/>
      <c r="K14" s="31"/>
      <c r="L14" s="31"/>
      <c r="M14" s="31"/>
    </row>
    <row r="16" spans="1:15" ht="18.75" customHeight="1" x14ac:dyDescent="0.4">
      <c r="G16" s="23" t="s">
        <v>12</v>
      </c>
      <c r="L16" s="73" t="e">
        <f>#REF!</f>
        <v>#REF!</v>
      </c>
      <c r="M16" s="102" t="s">
        <v>13</v>
      </c>
      <c r="N16" s="101"/>
    </row>
    <row r="19" spans="1:14" ht="15" customHeight="1" x14ac:dyDescent="0.3"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4" s="25" customFormat="1" ht="21.75" customHeight="1" x14ac:dyDescent="0.3">
      <c r="A20" s="22"/>
    </row>
    <row r="21" spans="1:14" ht="9.75" customHeight="1" x14ac:dyDescent="0.3">
      <c r="C21" s="32"/>
      <c r="D21" s="33"/>
      <c r="E21" s="33"/>
      <c r="F21" s="33"/>
      <c r="G21" s="33"/>
      <c r="H21" s="33"/>
      <c r="I21" s="33"/>
      <c r="J21" s="33"/>
      <c r="K21" s="32"/>
    </row>
    <row r="22" spans="1:14" ht="28.5" customHeight="1" x14ac:dyDescent="0.25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</row>
    <row r="23" spans="1:14" ht="18.75" customHeight="1" x14ac:dyDescent="0.25"/>
  </sheetData>
  <mergeCells count="4">
    <mergeCell ref="A4:N4"/>
    <mergeCell ref="A10:N10"/>
    <mergeCell ref="A12:N12"/>
    <mergeCell ref="A22:N22"/>
  </mergeCells>
  <pageMargins left="0.70866141732283472" right="0.47244094488188981" top="0.74803149606299213" bottom="0.74803149606299213" header="0.31496062992125984" footer="0.31496062992125984"/>
  <pageSetup paperSize="9" orientation="landscape" r:id="rId1"/>
  <headerFooter alignWithMargins="0"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T23"/>
  <sheetViews>
    <sheetView workbookViewId="0">
      <selection activeCell="C21" sqref="C21"/>
    </sheetView>
  </sheetViews>
  <sheetFormatPr defaultColWidth="9.140625" defaultRowHeight="16.5" x14ac:dyDescent="0.3"/>
  <cols>
    <col min="1" max="1" width="5.140625" style="34" customWidth="1"/>
    <col min="2" max="2" width="13.42578125" style="34" customWidth="1"/>
    <col min="3" max="3" width="39.42578125" style="34" customWidth="1"/>
    <col min="4" max="5" width="11.85546875" style="34" customWidth="1"/>
    <col min="6" max="6" width="11" style="34" customWidth="1"/>
    <col min="7" max="7" width="15.28515625" style="34" customWidth="1"/>
    <col min="8" max="8" width="11.42578125" style="34" customWidth="1"/>
    <col min="9" max="9" width="9.140625" style="34"/>
    <col min="10" max="10" width="8.42578125" style="34" customWidth="1"/>
    <col min="11" max="16384" width="9.140625" style="34"/>
  </cols>
  <sheetData>
    <row r="1" spans="1:10" ht="9.75" customHeight="1" x14ac:dyDescent="0.3"/>
    <row r="2" spans="1:10" ht="15.75" customHeight="1" x14ac:dyDescent="0.3"/>
    <row r="3" spans="1:10" ht="6" hidden="1" customHeight="1" x14ac:dyDescent="0.3"/>
    <row r="4" spans="1:10" ht="18" customHeight="1" x14ac:dyDescent="0.4">
      <c r="A4" s="232" t="s">
        <v>28</v>
      </c>
      <c r="B4" s="232"/>
      <c r="C4" s="232"/>
      <c r="D4" s="232"/>
      <c r="E4" s="232"/>
      <c r="F4" s="232"/>
      <c r="G4" s="232"/>
      <c r="H4" s="232"/>
    </row>
    <row r="5" spans="1:10" ht="32.25" customHeight="1" x14ac:dyDescent="0.3">
      <c r="A5" s="233" t="str">
        <f>TAV!A12</f>
        <v>axalqalaqis municipaliteti, sof. vaCianis mini stadionis reabilitacia</v>
      </c>
      <c r="B5" s="233"/>
      <c r="C5" s="233"/>
      <c r="D5" s="233"/>
      <c r="E5" s="233"/>
      <c r="F5" s="233"/>
      <c r="G5" s="233"/>
      <c r="H5" s="233"/>
    </row>
    <row r="6" spans="1:10" ht="7.5" customHeight="1" x14ac:dyDescent="0.3">
      <c r="C6" s="38"/>
    </row>
    <row r="7" spans="1:10" ht="12" customHeight="1" x14ac:dyDescent="0.3">
      <c r="A7" s="234" t="s">
        <v>1</v>
      </c>
      <c r="B7" s="234"/>
      <c r="C7" s="234"/>
      <c r="D7" s="234"/>
      <c r="E7" s="234"/>
      <c r="F7" s="234"/>
      <c r="G7" s="234"/>
      <c r="H7" s="234"/>
    </row>
    <row r="8" spans="1:10" ht="9.75" customHeight="1" x14ac:dyDescent="0.3"/>
    <row r="9" spans="1:10" s="39" customFormat="1" ht="14.25" customHeight="1" x14ac:dyDescent="0.3">
      <c r="A9" s="39" t="s">
        <v>50</v>
      </c>
      <c r="D9" s="40" t="s">
        <v>18</v>
      </c>
      <c r="G9" s="41" t="e">
        <f>#REF!</f>
        <v>#REF!</v>
      </c>
      <c r="H9" s="39" t="s">
        <v>19</v>
      </c>
    </row>
    <row r="10" spans="1:10" s="36" customFormat="1" ht="14.25" customHeight="1" x14ac:dyDescent="0.3">
      <c r="A10" s="42"/>
      <c r="B10" s="42"/>
      <c r="C10" s="42"/>
      <c r="D10" s="43"/>
      <c r="F10" s="42"/>
      <c r="G10" s="44"/>
      <c r="H10" s="39"/>
    </row>
    <row r="11" spans="1:10" ht="16.5" customHeight="1" x14ac:dyDescent="0.3">
      <c r="A11" s="45"/>
      <c r="B11" s="45"/>
      <c r="C11" s="45"/>
      <c r="D11" s="66" t="s">
        <v>20</v>
      </c>
      <c r="E11" s="67"/>
      <c r="F11" s="67"/>
      <c r="G11" s="68"/>
      <c r="H11" s="46"/>
      <c r="I11" s="47"/>
      <c r="J11" s="47"/>
    </row>
    <row r="12" spans="1:10" ht="67.5" customHeight="1" x14ac:dyDescent="0.3">
      <c r="A12" s="71" t="s">
        <v>8</v>
      </c>
      <c r="B12" s="72" t="s">
        <v>21</v>
      </c>
      <c r="C12" s="70" t="s">
        <v>22</v>
      </c>
      <c r="D12" s="69" t="s">
        <v>23</v>
      </c>
      <c r="E12" s="70" t="s">
        <v>24</v>
      </c>
      <c r="F12" s="69" t="s">
        <v>25</v>
      </c>
      <c r="G12" s="70" t="s">
        <v>10</v>
      </c>
      <c r="H12" s="70" t="s">
        <v>26</v>
      </c>
      <c r="I12" s="47"/>
      <c r="J12" s="47"/>
    </row>
    <row r="13" spans="1:10" ht="15" customHeight="1" x14ac:dyDescent="0.3">
      <c r="A13" s="49">
        <v>1</v>
      </c>
      <c r="B13" s="50">
        <v>2</v>
      </c>
      <c r="C13" s="49">
        <v>3</v>
      </c>
      <c r="D13" s="50">
        <v>4</v>
      </c>
      <c r="E13" s="49">
        <v>5</v>
      </c>
      <c r="F13" s="50">
        <v>6</v>
      </c>
      <c r="G13" s="48">
        <v>7</v>
      </c>
      <c r="H13" s="49">
        <v>8</v>
      </c>
      <c r="I13" s="35"/>
      <c r="J13" s="35"/>
    </row>
    <row r="14" spans="1:10" s="54" customFormat="1" ht="21.75" customHeight="1" x14ac:dyDescent="0.25">
      <c r="A14" s="51">
        <v>1</v>
      </c>
      <c r="B14" s="52" t="s">
        <v>30</v>
      </c>
      <c r="C14" s="51" t="s">
        <v>27</v>
      </c>
      <c r="D14" s="74" t="e">
        <f>'x.2-1'!M46/1000</f>
        <v>#VALUE!</v>
      </c>
      <c r="E14" s="74"/>
      <c r="F14" s="74"/>
      <c r="G14" s="74" t="e">
        <f>D14</f>
        <v>#VALUE!</v>
      </c>
      <c r="H14" s="74"/>
      <c r="I14" s="53"/>
      <c r="J14" s="53"/>
    </row>
    <row r="15" spans="1:10" s="39" customFormat="1" ht="15.75" x14ac:dyDescent="0.3">
      <c r="A15" s="55"/>
      <c r="B15" s="56"/>
      <c r="C15" s="55" t="s">
        <v>7</v>
      </c>
      <c r="D15" s="57" t="e">
        <f>SUM(D14:D14)</f>
        <v>#VALUE!</v>
      </c>
      <c r="E15" s="57"/>
      <c r="F15" s="57"/>
      <c r="G15" s="57" t="e">
        <f>SUM(G14:G14)</f>
        <v>#VALUE!</v>
      </c>
      <c r="H15" s="57"/>
    </row>
    <row r="16" spans="1:10" s="39" customFormat="1" ht="15.75" x14ac:dyDescent="0.3">
      <c r="A16" s="55"/>
      <c r="B16" s="56"/>
      <c r="C16" s="55" t="s">
        <v>54</v>
      </c>
      <c r="D16" s="58"/>
      <c r="E16" s="58"/>
      <c r="F16" s="58"/>
      <c r="G16" s="57" t="e">
        <f>G15*1%</f>
        <v>#VALUE!</v>
      </c>
      <c r="H16" s="58"/>
    </row>
    <row r="17" spans="1:254" s="39" customFormat="1" ht="15.75" x14ac:dyDescent="0.3">
      <c r="A17" s="55"/>
      <c r="B17" s="56"/>
      <c r="C17" s="55" t="s">
        <v>7</v>
      </c>
      <c r="D17" s="58"/>
      <c r="E17" s="58"/>
      <c r="F17" s="58"/>
      <c r="G17" s="57" t="e">
        <f>G15+G16</f>
        <v>#VALUE!</v>
      </c>
      <c r="H17" s="58"/>
    </row>
    <row r="18" spans="1:254" s="25" customFormat="1" ht="19.5" customHeight="1" x14ac:dyDescent="0.4">
      <c r="A18" s="61"/>
      <c r="B18" s="61"/>
      <c r="C18" s="62"/>
      <c r="D18" s="37"/>
      <c r="E18" s="37"/>
      <c r="F18" s="37"/>
      <c r="G18" s="212"/>
      <c r="H18" s="61"/>
      <c r="K18" s="59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</row>
    <row r="19" spans="1:254" s="25" customFormat="1" ht="19.5" customHeight="1" x14ac:dyDescent="0.4">
      <c r="A19" s="61"/>
      <c r="B19" s="61"/>
      <c r="C19" s="8"/>
      <c r="D19" s="8"/>
      <c r="E19" s="11"/>
      <c r="F19" s="11"/>
      <c r="G19" s="12"/>
      <c r="H19" s="61"/>
      <c r="K19" s="59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</row>
    <row r="20" spans="1:254" s="21" customFormat="1" ht="19.5" customHeight="1" x14ac:dyDescent="0.4">
      <c r="A20" s="63"/>
      <c r="B20" s="63"/>
      <c r="C20" s="63"/>
      <c r="G20" s="235"/>
      <c r="H20" s="235"/>
      <c r="K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</row>
    <row r="21" spans="1:254" s="21" customFormat="1" ht="19.5" customHeight="1" x14ac:dyDescent="0.4">
      <c r="A21" s="59"/>
      <c r="B21" s="59"/>
      <c r="C21" s="59"/>
      <c r="G21" s="235"/>
      <c r="H21" s="235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</row>
    <row r="22" spans="1:254" s="21" customFormat="1" ht="9.75" customHeight="1" x14ac:dyDescent="0.3">
      <c r="C22" s="32"/>
      <c r="D22" s="33"/>
      <c r="E22" s="33"/>
      <c r="F22" s="33"/>
      <c r="G22" s="33"/>
      <c r="H22" s="33"/>
      <c r="I22" s="32"/>
    </row>
    <row r="23" spans="1:254" s="21" customFormat="1" ht="18.75" customHeight="1" x14ac:dyDescent="0.25">
      <c r="A23" s="231"/>
      <c r="B23" s="231"/>
      <c r="C23" s="231"/>
      <c r="D23" s="231"/>
      <c r="E23" s="231"/>
      <c r="F23" s="231"/>
      <c r="G23" s="231"/>
      <c r="H23" s="231"/>
      <c r="I23" s="64"/>
      <c r="J23" s="64"/>
      <c r="K23" s="64"/>
      <c r="L23" s="64"/>
    </row>
  </sheetData>
  <mergeCells count="6">
    <mergeCell ref="A23:H23"/>
    <mergeCell ref="A4:H4"/>
    <mergeCell ref="A5:H5"/>
    <mergeCell ref="A7:H7"/>
    <mergeCell ref="G20:H20"/>
    <mergeCell ref="G21:H21"/>
  </mergeCells>
  <pageMargins left="0.74803149606299213" right="0.51181102362204722" top="0.47" bottom="0.59055118110236227" header="0.27559055118110237" footer="0.15748031496062992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K134"/>
  <sheetViews>
    <sheetView tabSelected="1" topLeftCell="A19" zoomScaleNormal="100" workbookViewId="0">
      <selection activeCell="C37" sqref="C37"/>
    </sheetView>
  </sheetViews>
  <sheetFormatPr defaultColWidth="9.140625" defaultRowHeight="16.5" x14ac:dyDescent="0.3"/>
  <cols>
    <col min="1" max="1" width="3.85546875" style="2" customWidth="1"/>
    <col min="2" max="2" width="12.85546875" style="2" customWidth="1"/>
    <col min="3" max="3" width="69.140625" style="2" customWidth="1"/>
    <col min="4" max="4" width="9.7109375" style="2" customWidth="1"/>
    <col min="5" max="5" width="12.42578125" style="2" customWidth="1"/>
    <col min="6" max="6" width="10.42578125" style="2" customWidth="1"/>
    <col min="7" max="7" width="7.140625" style="2" customWidth="1"/>
    <col min="8" max="8" width="10.85546875" style="2" customWidth="1"/>
    <col min="9" max="9" width="9" style="2" customWidth="1"/>
    <col min="10" max="10" width="11" style="2" customWidth="1"/>
    <col min="11" max="11" width="7" style="2" customWidth="1"/>
    <col min="12" max="12" width="10.140625" style="2" customWidth="1"/>
    <col min="13" max="13" width="11.7109375" style="2" customWidth="1"/>
    <col min="14" max="18" width="9.140625" style="2"/>
    <col min="19" max="19" width="9.42578125" style="2" bestFit="1" customWidth="1"/>
    <col min="20" max="16384" width="9.140625" style="2"/>
  </cols>
  <sheetData>
    <row r="1" spans="1:63" ht="15" customHeight="1" x14ac:dyDescent="0.3">
      <c r="A1" s="253" t="str">
        <f>TAV!A12</f>
        <v>axalqalaqis municipaliteti, sof. vaCianis mini stadionis reabilitacia</v>
      </c>
      <c r="B1" s="253"/>
      <c r="C1" s="253"/>
      <c r="D1" s="253"/>
      <c r="E1" s="253"/>
      <c r="F1" s="253"/>
      <c r="G1" s="109"/>
      <c r="H1" s="109"/>
      <c r="I1" s="110"/>
      <c r="J1" s="110"/>
      <c r="K1" s="110"/>
      <c r="L1" s="110"/>
      <c r="M1" s="1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4.25" customHeight="1" x14ac:dyDescent="0.3">
      <c r="A2" s="253"/>
      <c r="B2" s="253"/>
      <c r="C2" s="253"/>
      <c r="D2" s="253"/>
      <c r="E2" s="253"/>
      <c r="F2" s="253"/>
      <c r="G2" s="109"/>
      <c r="H2" s="109"/>
      <c r="I2" s="110"/>
      <c r="J2" s="110"/>
      <c r="K2" s="110"/>
      <c r="L2" s="110"/>
      <c r="M2" s="1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5" customHeight="1" x14ac:dyDescent="0.3">
      <c r="A3" s="111" t="s">
        <v>0</v>
      </c>
      <c r="B3" s="111"/>
      <c r="C3" s="111"/>
      <c r="D3" s="111"/>
      <c r="E3" s="111"/>
      <c r="F3" s="111"/>
      <c r="G3" s="111"/>
      <c r="H3" s="111"/>
      <c r="I3" s="112"/>
      <c r="J3" s="112"/>
      <c r="K3" s="112"/>
      <c r="L3" s="112"/>
      <c r="M3" s="11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5" customHeight="1" x14ac:dyDescent="0.3">
      <c r="A4" s="111"/>
      <c r="B4" s="111"/>
      <c r="C4" s="113" t="s">
        <v>1</v>
      </c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2" customHeight="1" x14ac:dyDescent="0.3">
      <c r="A5" s="111"/>
      <c r="B5" s="111"/>
      <c r="C5" s="111"/>
      <c r="D5" s="111"/>
      <c r="E5" s="111"/>
      <c r="F5" s="111"/>
      <c r="G5" s="111"/>
      <c r="H5" s="111"/>
      <c r="I5" s="112"/>
      <c r="J5" s="112"/>
      <c r="K5" s="112"/>
      <c r="L5" s="112"/>
      <c r="M5" s="11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2" customHeight="1" x14ac:dyDescent="0.3">
      <c r="A6" s="111"/>
      <c r="B6" s="111"/>
      <c r="C6" s="111"/>
      <c r="D6" s="111"/>
      <c r="E6" s="111"/>
      <c r="F6" s="111"/>
      <c r="G6" s="111"/>
      <c r="H6" s="111"/>
      <c r="I6" s="112"/>
      <c r="J6" s="112"/>
      <c r="K6" s="112"/>
      <c r="L6" s="112"/>
      <c r="M6" s="1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8" customHeight="1" x14ac:dyDescent="0.4">
      <c r="A7" s="111"/>
      <c r="B7" s="111"/>
      <c r="C7" s="114" t="s">
        <v>29</v>
      </c>
      <c r="D7" s="111"/>
      <c r="E7" s="111"/>
      <c r="F7" s="111"/>
      <c r="G7" s="111"/>
      <c r="H7" s="111"/>
      <c r="I7" s="112"/>
      <c r="J7" s="112"/>
      <c r="K7" s="112"/>
      <c r="L7" s="112"/>
      <c r="M7" s="1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6.5" customHeight="1" x14ac:dyDescent="0.3">
      <c r="A8" s="111"/>
      <c r="B8" s="111"/>
      <c r="C8" s="115" t="s">
        <v>17</v>
      </c>
      <c r="D8" s="111"/>
      <c r="E8" s="111"/>
      <c r="F8" s="111"/>
      <c r="G8" s="111"/>
      <c r="H8" s="111"/>
      <c r="I8" s="112"/>
      <c r="J8" s="112"/>
      <c r="K8" s="112"/>
      <c r="L8" s="112"/>
      <c r="M8" s="1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2" customHeight="1" x14ac:dyDescent="0.3">
      <c r="A9" s="111"/>
      <c r="B9" s="111"/>
      <c r="C9" s="111" t="s">
        <v>2</v>
      </c>
      <c r="D9" s="111"/>
      <c r="E9" s="111"/>
      <c r="F9" s="111"/>
      <c r="G9" s="111"/>
      <c r="H9" s="111"/>
      <c r="I9" s="112"/>
      <c r="J9" s="112"/>
      <c r="K9" s="112"/>
      <c r="L9" s="112"/>
      <c r="M9" s="1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5" customHeight="1" x14ac:dyDescent="0.3">
      <c r="A10" s="111"/>
      <c r="B10" s="111"/>
      <c r="C10" s="113" t="s">
        <v>3</v>
      </c>
      <c r="D10" s="111"/>
      <c r="E10" s="111"/>
      <c r="F10" s="111"/>
      <c r="G10" s="111"/>
      <c r="H10" s="111"/>
      <c r="I10" s="112"/>
      <c r="J10" s="112"/>
      <c r="K10" s="112"/>
      <c r="L10" s="112"/>
      <c r="M10" s="1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5" customHeight="1" x14ac:dyDescent="0.3">
      <c r="A11" s="111"/>
      <c r="B11" s="111"/>
      <c r="C11" s="116"/>
      <c r="D11" s="111"/>
      <c r="E11" s="111"/>
      <c r="F11" s="111"/>
      <c r="G11" s="111"/>
      <c r="H11" s="111"/>
      <c r="I11" s="112"/>
      <c r="J11" s="112"/>
      <c r="K11" s="112"/>
      <c r="L11" s="112"/>
      <c r="M11" s="11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" customHeight="1" x14ac:dyDescent="0.3">
      <c r="A12" s="117" t="s">
        <v>45</v>
      </c>
      <c r="B12" s="118"/>
      <c r="C12" s="118"/>
      <c r="D12" s="119"/>
      <c r="E12" s="118"/>
      <c r="F12" s="119"/>
      <c r="G12" s="119"/>
      <c r="H12" s="119"/>
      <c r="I12" s="119"/>
      <c r="J12" s="119"/>
      <c r="K12" s="120" t="s">
        <v>4</v>
      </c>
      <c r="L12" s="65" t="e">
        <f>M46</f>
        <v>#VALUE!</v>
      </c>
      <c r="M12" s="121" t="s">
        <v>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1" customFormat="1" ht="15" customHeight="1" x14ac:dyDescent="0.3">
      <c r="A13" s="122" t="str">
        <f>'O.X2-1'!A9</f>
        <v>Sedgenilia 2020 w.  I kv. fasebiT</v>
      </c>
      <c r="B13" s="118"/>
      <c r="C13" s="118"/>
      <c r="D13" s="119"/>
      <c r="E13" s="123"/>
      <c r="F13" s="124"/>
      <c r="G13" s="124"/>
      <c r="H13" s="119"/>
      <c r="I13" s="119"/>
      <c r="J13" s="119"/>
      <c r="K13" s="120" t="s">
        <v>6</v>
      </c>
      <c r="L13" s="65">
        <f>J42</f>
        <v>0</v>
      </c>
      <c r="M13" s="121" t="s">
        <v>5</v>
      </c>
    </row>
    <row r="14" spans="1:63" s="3" customFormat="1" ht="12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6"/>
      <c r="L14" s="7"/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s="76" customFormat="1" ht="35.25" customHeight="1" x14ac:dyDescent="0.3">
      <c r="A15" s="251" t="s">
        <v>8</v>
      </c>
      <c r="B15" s="257" t="s">
        <v>9</v>
      </c>
      <c r="C15" s="242" t="s">
        <v>37</v>
      </c>
      <c r="D15" s="251" t="s">
        <v>14</v>
      </c>
      <c r="E15" s="260" t="s">
        <v>35</v>
      </c>
      <c r="F15" s="261"/>
      <c r="G15" s="254" t="s">
        <v>49</v>
      </c>
      <c r="H15" s="255"/>
      <c r="I15" s="254" t="s">
        <v>48</v>
      </c>
      <c r="J15" s="255"/>
      <c r="K15" s="247" t="s">
        <v>36</v>
      </c>
      <c r="L15" s="248"/>
      <c r="M15" s="209"/>
      <c r="N15" s="75"/>
      <c r="O15" s="75"/>
      <c r="P15" s="75"/>
      <c r="Q15" s="75"/>
      <c r="R15" s="75"/>
      <c r="S15" s="75"/>
    </row>
    <row r="16" spans="1:63" s="76" customFormat="1" ht="15.75" x14ac:dyDescent="0.3">
      <c r="A16" s="256"/>
      <c r="B16" s="258"/>
      <c r="C16" s="243"/>
      <c r="D16" s="256"/>
      <c r="E16" s="249" t="s">
        <v>15</v>
      </c>
      <c r="F16" s="251" t="s">
        <v>10</v>
      </c>
      <c r="G16" s="208" t="s">
        <v>15</v>
      </c>
      <c r="H16" s="208" t="s">
        <v>7</v>
      </c>
      <c r="I16" s="208" t="s">
        <v>15</v>
      </c>
      <c r="J16" s="208" t="s">
        <v>7</v>
      </c>
      <c r="K16" s="208" t="s">
        <v>15</v>
      </c>
      <c r="L16" s="208" t="s">
        <v>7</v>
      </c>
      <c r="M16" s="210" t="s">
        <v>7</v>
      </c>
      <c r="N16" s="75"/>
      <c r="O16" s="75"/>
      <c r="P16" s="75"/>
      <c r="Q16" s="75"/>
      <c r="R16" s="75"/>
      <c r="S16" s="75"/>
    </row>
    <row r="17" spans="1:22" s="76" customFormat="1" ht="15.75" x14ac:dyDescent="0.3">
      <c r="A17" s="252"/>
      <c r="B17" s="259"/>
      <c r="C17" s="262"/>
      <c r="D17" s="252"/>
      <c r="E17" s="250"/>
      <c r="F17" s="252"/>
      <c r="G17" s="211" t="s">
        <v>16</v>
      </c>
      <c r="H17" s="211"/>
      <c r="I17" s="211" t="s">
        <v>16</v>
      </c>
      <c r="J17" s="211"/>
      <c r="K17" s="211" t="s">
        <v>16</v>
      </c>
      <c r="L17" s="211"/>
      <c r="M17" s="211"/>
      <c r="N17" s="75"/>
      <c r="O17" s="75"/>
      <c r="P17" s="75"/>
      <c r="Q17" s="75"/>
      <c r="R17" s="75"/>
      <c r="S17" s="75"/>
    </row>
    <row r="18" spans="1:22" s="78" customFormat="1" ht="15.75" x14ac:dyDescent="0.3">
      <c r="A18" s="208">
        <v>1</v>
      </c>
      <c r="B18" s="208">
        <v>2</v>
      </c>
      <c r="C18" s="208">
        <v>3</v>
      </c>
      <c r="D18" s="208">
        <v>4</v>
      </c>
      <c r="E18" s="208">
        <v>5</v>
      </c>
      <c r="F18" s="208">
        <v>6</v>
      </c>
      <c r="G18" s="208">
        <v>7</v>
      </c>
      <c r="H18" s="208">
        <v>8</v>
      </c>
      <c r="I18" s="208">
        <v>9</v>
      </c>
      <c r="J18" s="208">
        <v>10</v>
      </c>
      <c r="K18" s="208">
        <v>11</v>
      </c>
      <c r="L18" s="208">
        <v>12</v>
      </c>
      <c r="M18" s="208">
        <v>13</v>
      </c>
      <c r="N18" s="77"/>
      <c r="O18" s="77"/>
      <c r="P18" s="77"/>
      <c r="Q18" s="77"/>
      <c r="R18" s="77"/>
      <c r="S18" s="77"/>
    </row>
    <row r="19" spans="1:22" s="149" customFormat="1" ht="15.75" x14ac:dyDescent="0.3">
      <c r="A19" s="236">
        <v>1</v>
      </c>
      <c r="B19" s="171" t="s">
        <v>71</v>
      </c>
      <c r="C19" s="171" t="s">
        <v>73</v>
      </c>
      <c r="D19" s="172" t="s">
        <v>65</v>
      </c>
      <c r="E19" s="173"/>
      <c r="F19" s="176">
        <v>510</v>
      </c>
      <c r="G19" s="170"/>
      <c r="H19" s="168"/>
      <c r="I19" s="168"/>
      <c r="J19" s="169"/>
      <c r="K19" s="168"/>
      <c r="L19" s="169"/>
      <c r="M19" s="168"/>
    </row>
    <row r="20" spans="1:22" s="149" customFormat="1" ht="15.75" x14ac:dyDescent="0.3">
      <c r="A20" s="237"/>
      <c r="B20" s="154"/>
      <c r="C20" s="155" t="s">
        <v>62</v>
      </c>
      <c r="D20" s="174" t="s">
        <v>11</v>
      </c>
      <c r="E20" s="163">
        <f>72.7/1000</f>
        <v>7.2700000000000001E-2</v>
      </c>
      <c r="F20" s="164">
        <f>F19*E20</f>
        <v>37.076999999999998</v>
      </c>
      <c r="G20" s="152"/>
      <c r="H20" s="153">
        <f>F20*G20</f>
        <v>0</v>
      </c>
      <c r="I20" s="150"/>
      <c r="J20" s="151"/>
      <c r="K20" s="150"/>
      <c r="L20" s="151"/>
      <c r="M20" s="152">
        <f>H20</f>
        <v>0</v>
      </c>
    </row>
    <row r="21" spans="1:22" s="149" customFormat="1" ht="15.75" x14ac:dyDescent="0.3">
      <c r="A21" s="237"/>
      <c r="B21" s="153" t="s">
        <v>72</v>
      </c>
      <c r="C21" s="155" t="s">
        <v>74</v>
      </c>
      <c r="D21" s="153" t="s">
        <v>68</v>
      </c>
      <c r="E21" s="175">
        <f>1.14/1000</f>
        <v>1.14E-3</v>
      </c>
      <c r="F21" s="164">
        <f>F19*E21</f>
        <v>0.58140000000000003</v>
      </c>
      <c r="G21" s="152"/>
      <c r="H21" s="155"/>
      <c r="I21" s="155"/>
      <c r="J21" s="153"/>
      <c r="K21" s="152"/>
      <c r="L21" s="158">
        <f>F21*K21</f>
        <v>0</v>
      </c>
      <c r="M21" s="152">
        <f>L21</f>
        <v>0</v>
      </c>
    </row>
    <row r="22" spans="1:22" s="149" customFormat="1" ht="15.75" x14ac:dyDescent="0.3">
      <c r="A22" s="237"/>
      <c r="B22" s="153" t="s">
        <v>66</v>
      </c>
      <c r="C22" s="155" t="s">
        <v>67</v>
      </c>
      <c r="D22" s="153" t="s">
        <v>68</v>
      </c>
      <c r="E22" s="163">
        <f>0.6/1000</f>
        <v>5.9999999999999995E-4</v>
      </c>
      <c r="F22" s="164">
        <f>F19*E22</f>
        <v>0.30599999999999999</v>
      </c>
      <c r="G22" s="152"/>
      <c r="H22" s="155"/>
      <c r="I22" s="155"/>
      <c r="J22" s="153"/>
      <c r="K22" s="152"/>
      <c r="L22" s="158">
        <f>F22*K22</f>
        <v>0</v>
      </c>
      <c r="M22" s="152">
        <f>L22</f>
        <v>0</v>
      </c>
    </row>
    <row r="23" spans="1:22" s="149" customFormat="1" ht="15.75" x14ac:dyDescent="0.3">
      <c r="A23" s="238"/>
      <c r="B23" s="159" t="s">
        <v>69</v>
      </c>
      <c r="C23" s="165" t="s">
        <v>70</v>
      </c>
      <c r="D23" s="159" t="s">
        <v>68</v>
      </c>
      <c r="E23" s="166">
        <f>0.88/1000</f>
        <v>8.8000000000000003E-4</v>
      </c>
      <c r="F23" s="160">
        <f>F19*E23</f>
        <v>0.44880000000000003</v>
      </c>
      <c r="G23" s="161"/>
      <c r="H23" s="165"/>
      <c r="I23" s="165"/>
      <c r="J23" s="159"/>
      <c r="K23" s="161"/>
      <c r="L23" s="162">
        <f>F23*K23</f>
        <v>0</v>
      </c>
      <c r="M23" s="161">
        <f>L23</f>
        <v>0</v>
      </c>
    </row>
    <row r="24" spans="1:22" s="188" customFormat="1" ht="15.75" x14ac:dyDescent="0.25">
      <c r="A24" s="244">
        <v>2</v>
      </c>
      <c r="B24" s="213" t="s">
        <v>83</v>
      </c>
      <c r="C24" s="214" t="s">
        <v>84</v>
      </c>
      <c r="D24" s="215" t="s">
        <v>61</v>
      </c>
      <c r="E24" s="216"/>
      <c r="F24" s="217">
        <v>51</v>
      </c>
      <c r="G24" s="218"/>
      <c r="H24" s="219"/>
      <c r="I24" s="218"/>
      <c r="J24" s="220"/>
      <c r="K24" s="221"/>
      <c r="L24" s="222"/>
      <c r="M24" s="218"/>
    </row>
    <row r="25" spans="1:22" s="167" customFormat="1" ht="15.75" x14ac:dyDescent="0.3">
      <c r="A25" s="245"/>
      <c r="C25" s="155" t="s">
        <v>62</v>
      </c>
      <c r="D25" s="155" t="s">
        <v>11</v>
      </c>
      <c r="E25" s="156">
        <v>2.3199999999999998</v>
      </c>
      <c r="F25" s="157">
        <f>F24*E25</f>
        <v>118.32</v>
      </c>
      <c r="G25" s="152"/>
      <c r="H25" s="153">
        <f>F25*G25</f>
        <v>0</v>
      </c>
      <c r="I25" s="150"/>
      <c r="J25" s="151"/>
      <c r="K25" s="150"/>
      <c r="L25" s="151"/>
      <c r="M25" s="223">
        <f>H25</f>
        <v>0</v>
      </c>
    </row>
    <row r="26" spans="1:22" s="167" customFormat="1" ht="15.75" x14ac:dyDescent="0.3">
      <c r="A26" s="245"/>
      <c r="B26" s="153"/>
      <c r="C26" s="155" t="s">
        <v>63</v>
      </c>
      <c r="D26" s="153" t="s">
        <v>5</v>
      </c>
      <c r="E26" s="156">
        <v>1.08</v>
      </c>
      <c r="F26" s="157">
        <f>F24*E26</f>
        <v>55.080000000000005</v>
      </c>
      <c r="G26" s="150"/>
      <c r="H26" s="151"/>
      <c r="I26" s="152"/>
      <c r="J26" s="153"/>
      <c r="K26" s="152"/>
      <c r="L26" s="158">
        <f>F26*K26</f>
        <v>0</v>
      </c>
      <c r="M26" s="152">
        <f>L26</f>
        <v>0</v>
      </c>
    </row>
    <row r="27" spans="1:22" s="167" customFormat="1" ht="15.75" x14ac:dyDescent="0.3">
      <c r="A27" s="246"/>
      <c r="B27" s="159" t="s">
        <v>85</v>
      </c>
      <c r="C27" s="165" t="s">
        <v>86</v>
      </c>
      <c r="D27" s="159" t="s">
        <v>61</v>
      </c>
      <c r="E27" s="207">
        <v>1.1000000000000001</v>
      </c>
      <c r="F27" s="160">
        <f>F24*E27</f>
        <v>56.1</v>
      </c>
      <c r="G27" s="224"/>
      <c r="H27" s="225"/>
      <c r="I27" s="161"/>
      <c r="J27" s="162">
        <f>F27*I27</f>
        <v>0</v>
      </c>
      <c r="K27" s="224"/>
      <c r="L27" s="225"/>
      <c r="M27" s="226">
        <f>J27</f>
        <v>0</v>
      </c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22" s="76" customFormat="1" ht="33.75" customHeight="1" x14ac:dyDescent="0.3">
      <c r="A28" s="242">
        <v>3</v>
      </c>
      <c r="B28" s="86" t="s">
        <v>40</v>
      </c>
      <c r="C28" s="129" t="s">
        <v>80</v>
      </c>
      <c r="D28" s="130" t="s">
        <v>39</v>
      </c>
      <c r="E28" s="129"/>
      <c r="F28" s="131">
        <v>37.799999999999997</v>
      </c>
      <c r="G28" s="132"/>
      <c r="H28" s="133"/>
      <c r="I28" s="132"/>
      <c r="J28" s="134"/>
      <c r="K28" s="108"/>
      <c r="L28" s="84"/>
      <c r="M28" s="105"/>
    </row>
    <row r="29" spans="1:22" s="76" customFormat="1" ht="15.75" x14ac:dyDescent="0.3">
      <c r="A29" s="243"/>
      <c r="B29" s="88"/>
      <c r="C29" s="135" t="s">
        <v>38</v>
      </c>
      <c r="D29" s="136" t="s">
        <v>11</v>
      </c>
      <c r="E29" s="137">
        <v>1.1100000000000001</v>
      </c>
      <c r="F29" s="136">
        <f>E29*F28</f>
        <v>41.957999999999998</v>
      </c>
      <c r="G29" s="137"/>
      <c r="H29" s="138">
        <f>F29*G29</f>
        <v>0</v>
      </c>
      <c r="I29" s="139"/>
      <c r="J29" s="140"/>
      <c r="K29" s="87"/>
      <c r="L29" s="84"/>
      <c r="M29" s="105">
        <f>H29</f>
        <v>0</v>
      </c>
    </row>
    <row r="30" spans="1:22" s="76" customFormat="1" ht="26.25" customHeight="1" x14ac:dyDescent="0.3">
      <c r="A30" s="243"/>
      <c r="B30" s="104" t="s">
        <v>51</v>
      </c>
      <c r="C30" s="141" t="s">
        <v>41</v>
      </c>
      <c r="D30" s="142" t="s">
        <v>47</v>
      </c>
      <c r="E30" s="143">
        <v>0.151</v>
      </c>
      <c r="F30" s="136">
        <f>E30*F28</f>
        <v>5.7077999999999998</v>
      </c>
      <c r="G30" s="132"/>
      <c r="H30" s="144"/>
      <c r="I30" s="132"/>
      <c r="J30" s="138"/>
      <c r="K30" s="87"/>
      <c r="L30" s="84">
        <f>F30*K30</f>
        <v>0</v>
      </c>
      <c r="M30" s="105">
        <f>H30+J30+L30</f>
        <v>0</v>
      </c>
    </row>
    <row r="31" spans="1:22" s="76" customFormat="1" ht="15.75" x14ac:dyDescent="0.3">
      <c r="A31" s="243"/>
      <c r="B31" s="88"/>
      <c r="C31" s="145" t="s">
        <v>31</v>
      </c>
      <c r="D31" s="142" t="s">
        <v>5</v>
      </c>
      <c r="E31" s="143">
        <v>0.51600000000000001</v>
      </c>
      <c r="F31" s="136">
        <f>E31*F28</f>
        <v>19.504799999999999</v>
      </c>
      <c r="G31" s="139"/>
      <c r="H31" s="140"/>
      <c r="I31" s="139"/>
      <c r="J31" s="140"/>
      <c r="K31" s="83"/>
      <c r="L31" s="103">
        <f>F31*K31</f>
        <v>0</v>
      </c>
      <c r="M31" s="105">
        <f>L31</f>
        <v>0</v>
      </c>
    </row>
    <row r="32" spans="1:22" s="76" customFormat="1" ht="23.25" customHeight="1" x14ac:dyDescent="0.3">
      <c r="A32" s="243"/>
      <c r="B32" s="128" t="s">
        <v>57</v>
      </c>
      <c r="C32" s="145" t="s">
        <v>56</v>
      </c>
      <c r="D32" s="142" t="s">
        <v>55</v>
      </c>
      <c r="E32" s="145" t="s">
        <v>43</v>
      </c>
      <c r="F32" s="146">
        <v>37.799999999999997</v>
      </c>
      <c r="G32" s="139"/>
      <c r="H32" s="140"/>
      <c r="I32" s="132"/>
      <c r="J32" s="147">
        <f t="shared" ref="J32" si="0">F32*I32</f>
        <v>0</v>
      </c>
      <c r="K32" s="108"/>
      <c r="L32" s="84"/>
      <c r="M32" s="105">
        <f t="shared" ref="M32" si="1">J32</f>
        <v>0</v>
      </c>
    </row>
    <row r="33" spans="1:13" s="76" customFormat="1" ht="15" customHeight="1" x14ac:dyDescent="0.3">
      <c r="A33" s="243"/>
      <c r="B33" s="148" t="s">
        <v>60</v>
      </c>
      <c r="C33" s="145" t="s">
        <v>59</v>
      </c>
      <c r="D33" s="142" t="s">
        <v>58</v>
      </c>
      <c r="E33" s="145" t="s">
        <v>43</v>
      </c>
      <c r="F33" s="146">
        <f>(30*0.222)/1000</f>
        <v>6.6600000000000001E-3</v>
      </c>
      <c r="G33" s="139"/>
      <c r="H33" s="140"/>
      <c r="I33" s="132"/>
      <c r="J33" s="147">
        <f t="shared" ref="J33" si="2">F33*I33</f>
        <v>0</v>
      </c>
      <c r="K33" s="108"/>
      <c r="L33" s="84"/>
      <c r="M33" s="105">
        <f t="shared" ref="M33" si="3">J33</f>
        <v>0</v>
      </c>
    </row>
    <row r="34" spans="1:13" s="76" customFormat="1" ht="15.75" x14ac:dyDescent="0.3">
      <c r="A34" s="243"/>
      <c r="B34" s="104" t="s">
        <v>52</v>
      </c>
      <c r="C34" s="145" t="s">
        <v>42</v>
      </c>
      <c r="D34" s="142" t="s">
        <v>34</v>
      </c>
      <c r="E34" s="143">
        <v>0.06</v>
      </c>
      <c r="F34" s="136">
        <f>E34*F28</f>
        <v>2.2679999999999998</v>
      </c>
      <c r="G34" s="139"/>
      <c r="H34" s="140"/>
      <c r="I34" s="132"/>
      <c r="J34" s="147">
        <f t="shared" ref="J34:J36" si="4">F34*I34</f>
        <v>0</v>
      </c>
      <c r="K34" s="108"/>
      <c r="L34" s="84"/>
      <c r="M34" s="105">
        <f t="shared" ref="M34:M35" si="5">J34</f>
        <v>0</v>
      </c>
    </row>
    <row r="35" spans="1:13" s="76" customFormat="1" ht="17.25" customHeight="1" x14ac:dyDescent="0.3">
      <c r="A35" s="243"/>
      <c r="B35" s="104" t="s">
        <v>53</v>
      </c>
      <c r="C35" s="145" t="s">
        <v>33</v>
      </c>
      <c r="D35" s="142" t="s">
        <v>34</v>
      </c>
      <c r="E35" s="143">
        <v>4.8000000000000001E-2</v>
      </c>
      <c r="F35" s="136">
        <f>E35*F28</f>
        <v>1.8143999999999998</v>
      </c>
      <c r="G35" s="139"/>
      <c r="H35" s="140"/>
      <c r="I35" s="132"/>
      <c r="J35" s="144">
        <f t="shared" si="4"/>
        <v>0</v>
      </c>
      <c r="K35" s="108"/>
      <c r="L35" s="84"/>
      <c r="M35" s="105">
        <f t="shared" si="5"/>
        <v>0</v>
      </c>
    </row>
    <row r="36" spans="1:13" s="76" customFormat="1" ht="15.75" x14ac:dyDescent="0.3">
      <c r="A36" s="243"/>
      <c r="B36" s="88"/>
      <c r="C36" s="79" t="s">
        <v>32</v>
      </c>
      <c r="D36" s="80" t="s">
        <v>5</v>
      </c>
      <c r="E36" s="82">
        <v>5.3999999999999999E-2</v>
      </c>
      <c r="F36" s="81">
        <f>F28*E36</f>
        <v>2.0411999999999999</v>
      </c>
      <c r="G36" s="107"/>
      <c r="H36" s="106"/>
      <c r="I36" s="83"/>
      <c r="J36" s="103">
        <f t="shared" si="4"/>
        <v>0</v>
      </c>
      <c r="K36" s="83"/>
      <c r="L36" s="84"/>
      <c r="M36" s="105">
        <f>J36</f>
        <v>0</v>
      </c>
    </row>
    <row r="37" spans="1:13" s="154" customFormat="1" ht="15.75" x14ac:dyDescent="0.3">
      <c r="A37" s="239">
        <v>4</v>
      </c>
      <c r="B37" s="197" t="s">
        <v>75</v>
      </c>
      <c r="C37" s="198" t="s">
        <v>81</v>
      </c>
      <c r="D37" s="199" t="s">
        <v>65</v>
      </c>
      <c r="E37" s="200"/>
      <c r="F37" s="201">
        <f>((0.08*2)+(0.04*2)*136)+((0.04*4)*640)</f>
        <v>113.44000000000001</v>
      </c>
      <c r="G37" s="202"/>
      <c r="H37" s="203"/>
      <c r="I37" s="204"/>
      <c r="J37" s="205"/>
      <c r="K37" s="202"/>
      <c r="L37" s="203"/>
      <c r="M37" s="206"/>
    </row>
    <row r="38" spans="1:13" s="154" customFormat="1" ht="15.75" x14ac:dyDescent="0.3">
      <c r="A38" s="240"/>
      <c r="B38" s="177"/>
      <c r="C38" s="178" t="s">
        <v>76</v>
      </c>
      <c r="D38" s="178" t="s">
        <v>11</v>
      </c>
      <c r="E38" s="179">
        <f>68/100</f>
        <v>0.68</v>
      </c>
      <c r="F38" s="181">
        <f>F37*E38</f>
        <v>77.139200000000017</v>
      </c>
      <c r="G38" s="180"/>
      <c r="H38" s="181">
        <f>F38*G38</f>
        <v>0</v>
      </c>
      <c r="I38" s="182"/>
      <c r="J38" s="183"/>
      <c r="K38" s="182"/>
      <c r="L38" s="183"/>
      <c r="M38" s="180">
        <f>H38</f>
        <v>0</v>
      </c>
    </row>
    <row r="39" spans="1:13" s="187" customFormat="1" ht="15.75" x14ac:dyDescent="0.3">
      <c r="A39" s="240"/>
      <c r="B39" s="184"/>
      <c r="C39" s="178" t="s">
        <v>63</v>
      </c>
      <c r="D39" s="184" t="s">
        <v>5</v>
      </c>
      <c r="E39" s="185">
        <f>0.03/100</f>
        <v>2.9999999999999997E-4</v>
      </c>
      <c r="F39" s="181">
        <f>F37*E39</f>
        <v>3.4032E-2</v>
      </c>
      <c r="G39" s="186"/>
      <c r="H39" s="183"/>
      <c r="I39" s="182"/>
      <c r="J39" s="183"/>
      <c r="K39" s="180"/>
      <c r="L39" s="181">
        <f>F39*K39</f>
        <v>0</v>
      </c>
      <c r="M39" s="180">
        <f>L39</f>
        <v>0</v>
      </c>
    </row>
    <row r="40" spans="1:13" s="188" customFormat="1" ht="15.75" x14ac:dyDescent="0.3">
      <c r="A40" s="240"/>
      <c r="B40" s="184" t="s">
        <v>77</v>
      </c>
      <c r="C40" s="178" t="s">
        <v>78</v>
      </c>
      <c r="D40" s="184" t="s">
        <v>79</v>
      </c>
      <c r="E40" s="179">
        <f>(24.4+0.2+2.7)/100</f>
        <v>0.27299999999999996</v>
      </c>
      <c r="F40" s="181">
        <f>F37*E40</f>
        <v>30.96912</v>
      </c>
      <c r="G40" s="186"/>
      <c r="H40" s="183"/>
      <c r="I40" s="180"/>
      <c r="J40" s="181">
        <f>F40*I40</f>
        <v>0</v>
      </c>
      <c r="K40" s="182"/>
      <c r="L40" s="183"/>
      <c r="M40" s="180">
        <f>J40</f>
        <v>0</v>
      </c>
    </row>
    <row r="41" spans="1:13" s="167" customFormat="1" ht="15.75" x14ac:dyDescent="0.3">
      <c r="A41" s="241"/>
      <c r="B41" s="189"/>
      <c r="C41" s="190" t="s">
        <v>64</v>
      </c>
      <c r="D41" s="189" t="s">
        <v>5</v>
      </c>
      <c r="E41" s="191">
        <f>0.19/100</f>
        <v>1.9E-3</v>
      </c>
      <c r="F41" s="192">
        <f>F37*E41</f>
        <v>0.21553600000000003</v>
      </c>
      <c r="G41" s="193"/>
      <c r="H41" s="194"/>
      <c r="I41" s="195"/>
      <c r="J41" s="192">
        <f>F41*I41</f>
        <v>0</v>
      </c>
      <c r="K41" s="196"/>
      <c r="L41" s="194"/>
      <c r="M41" s="195">
        <f>J41</f>
        <v>0</v>
      </c>
    </row>
    <row r="42" spans="1:13" s="89" customFormat="1" ht="16.5" customHeight="1" x14ac:dyDescent="0.3">
      <c r="A42" s="85"/>
      <c r="B42" s="90"/>
      <c r="C42" s="99" t="s">
        <v>7</v>
      </c>
      <c r="D42" s="126" t="s">
        <v>5</v>
      </c>
      <c r="E42" s="127"/>
      <c r="F42" s="92"/>
      <c r="G42" s="90"/>
      <c r="H42" s="98">
        <f>SUM(H19:H41)</f>
        <v>0</v>
      </c>
      <c r="I42" s="95"/>
      <c r="J42" s="98">
        <f>SUM(J19:J41)</f>
        <v>0</v>
      </c>
      <c r="K42" s="94"/>
      <c r="L42" s="98">
        <f>SUM(L19:L41)</f>
        <v>0</v>
      </c>
      <c r="M42" s="98">
        <f>SUM(M19:M41)</f>
        <v>0</v>
      </c>
    </row>
    <row r="43" spans="1:13" s="89" customFormat="1" ht="23.25" customHeight="1" x14ac:dyDescent="0.3">
      <c r="A43" s="90"/>
      <c r="B43" s="90"/>
      <c r="C43" s="99" t="s">
        <v>87</v>
      </c>
      <c r="D43" s="125" t="s">
        <v>88</v>
      </c>
      <c r="E43" s="91"/>
      <c r="F43" s="92"/>
      <c r="G43" s="90"/>
      <c r="H43" s="93"/>
      <c r="I43" s="94"/>
      <c r="J43" s="93"/>
      <c r="K43" s="95"/>
      <c r="L43" s="93"/>
      <c r="M43" s="98" t="e">
        <f>M42*D43</f>
        <v>#VALUE!</v>
      </c>
    </row>
    <row r="44" spans="1:13" s="89" customFormat="1" ht="23.25" customHeight="1" x14ac:dyDescent="0.3">
      <c r="A44" s="90"/>
      <c r="B44" s="90"/>
      <c r="C44" s="99" t="s">
        <v>7</v>
      </c>
      <c r="D44" s="126" t="s">
        <v>5</v>
      </c>
      <c r="E44" s="91"/>
      <c r="F44" s="92"/>
      <c r="G44" s="90"/>
      <c r="H44" s="96"/>
      <c r="I44" s="95"/>
      <c r="J44" s="93"/>
      <c r="K44" s="97"/>
      <c r="L44" s="96"/>
      <c r="M44" s="98" t="e">
        <f>M42+M43</f>
        <v>#VALUE!</v>
      </c>
    </row>
    <row r="45" spans="1:13" s="89" customFormat="1" ht="23.25" customHeight="1" x14ac:dyDescent="0.3">
      <c r="A45" s="90"/>
      <c r="B45" s="90"/>
      <c r="C45" s="100" t="s">
        <v>46</v>
      </c>
      <c r="D45" s="125" t="s">
        <v>88</v>
      </c>
      <c r="E45" s="91"/>
      <c r="F45" s="92"/>
      <c r="G45" s="90"/>
      <c r="H45" s="93"/>
      <c r="I45" s="94"/>
      <c r="J45" s="93"/>
      <c r="K45" s="94"/>
      <c r="L45" s="93"/>
      <c r="M45" s="98" t="e">
        <f>M44*D45</f>
        <v>#VALUE!</v>
      </c>
    </row>
    <row r="46" spans="1:13" s="89" customFormat="1" ht="23.25" customHeight="1" x14ac:dyDescent="0.3">
      <c r="A46" s="90"/>
      <c r="B46" s="90"/>
      <c r="C46" s="99" t="s">
        <v>44</v>
      </c>
      <c r="D46" s="126" t="s">
        <v>5</v>
      </c>
      <c r="E46" s="91"/>
      <c r="F46" s="92"/>
      <c r="G46" s="90"/>
      <c r="H46" s="96"/>
      <c r="I46" s="95"/>
      <c r="J46" s="93"/>
      <c r="K46" s="97"/>
      <c r="L46" s="96"/>
      <c r="M46" s="98" t="e">
        <f>M44+M45</f>
        <v>#VALUE!</v>
      </c>
    </row>
    <row r="48" spans="1:13" s="9" customFormat="1" ht="17.25" customHeight="1" x14ac:dyDescent="0.3"/>
    <row r="49" spans="2:13" s="9" customFormat="1" x14ac:dyDescent="0.3"/>
    <row r="50" spans="2:13" s="9" customFormat="1" x14ac:dyDescent="0.3"/>
    <row r="51" spans="2:13" s="8" customFormat="1" ht="17.25" customHeight="1" x14ac:dyDescent="0.3">
      <c r="B51" s="10"/>
      <c r="E51" s="11"/>
      <c r="F51" s="11"/>
      <c r="G51" s="12"/>
      <c r="I51" s="13"/>
      <c r="K51" s="13"/>
      <c r="M51" s="14"/>
    </row>
    <row r="52" spans="2:13" s="8" customFormat="1" ht="15.75" x14ac:dyDescent="0.3">
      <c r="E52" s="11"/>
      <c r="F52" s="11"/>
      <c r="G52" s="12"/>
      <c r="H52" s="13"/>
      <c r="I52" s="13"/>
      <c r="J52" s="13"/>
      <c r="K52" s="13"/>
      <c r="L52" s="13"/>
      <c r="M52" s="13"/>
    </row>
    <row r="53" spans="2:13" s="8" customFormat="1" ht="15.75" x14ac:dyDescent="0.3">
      <c r="B53" s="10"/>
      <c r="E53" s="11"/>
      <c r="F53" s="11"/>
      <c r="G53" s="12"/>
      <c r="I53" s="13"/>
      <c r="K53" s="13"/>
      <c r="M53" s="14"/>
    </row>
    <row r="54" spans="2:13" s="8" customFormat="1" ht="17.25" customHeight="1" x14ac:dyDescent="0.3">
      <c r="E54" s="11"/>
      <c r="F54" s="11"/>
      <c r="G54" s="12"/>
      <c r="H54" s="13"/>
      <c r="I54" s="13"/>
      <c r="J54" s="13"/>
      <c r="K54" s="13"/>
      <c r="L54" s="13"/>
      <c r="M54" s="13"/>
    </row>
    <row r="55" spans="2:13" s="8" customFormat="1" ht="15.75" x14ac:dyDescent="0.3">
      <c r="B55" s="10"/>
      <c r="E55" s="11"/>
      <c r="F55" s="11"/>
      <c r="G55" s="12"/>
      <c r="I55" s="13"/>
      <c r="K55" s="13"/>
      <c r="M55" s="14"/>
    </row>
    <row r="56" spans="2:13" s="8" customFormat="1" ht="15.75" x14ac:dyDescent="0.3">
      <c r="E56" s="11"/>
      <c r="F56" s="11"/>
      <c r="G56" s="12"/>
      <c r="H56" s="13"/>
      <c r="I56" s="13"/>
      <c r="J56" s="13"/>
      <c r="K56" s="13"/>
      <c r="L56" s="13"/>
      <c r="M56" s="13"/>
    </row>
    <row r="57" spans="2:13" s="8" customFormat="1" ht="17.25" customHeight="1" x14ac:dyDescent="0.3">
      <c r="B57" s="10"/>
      <c r="E57" s="11"/>
      <c r="F57" s="11"/>
      <c r="G57" s="12"/>
      <c r="I57" s="13"/>
      <c r="K57" s="13"/>
      <c r="M57" s="14"/>
    </row>
    <row r="58" spans="2:13" s="8" customFormat="1" ht="15.75" x14ac:dyDescent="0.3">
      <c r="E58" s="11"/>
      <c r="F58" s="11"/>
      <c r="G58" s="12"/>
      <c r="H58" s="13"/>
      <c r="I58" s="13"/>
      <c r="J58" s="13"/>
      <c r="K58" s="13"/>
      <c r="L58" s="13"/>
      <c r="M58" s="13"/>
    </row>
    <row r="59" spans="2:13" s="8" customFormat="1" ht="15.75" x14ac:dyDescent="0.3">
      <c r="B59" s="10"/>
      <c r="E59" s="11"/>
      <c r="F59" s="11"/>
      <c r="G59" s="12"/>
      <c r="I59" s="13"/>
      <c r="K59" s="13"/>
      <c r="M59" s="14"/>
    </row>
    <row r="60" spans="2:13" s="8" customFormat="1" ht="15.75" x14ac:dyDescent="0.3">
      <c r="E60" s="11"/>
      <c r="F60" s="11"/>
      <c r="G60" s="12"/>
      <c r="H60" s="13"/>
      <c r="I60" s="13"/>
      <c r="J60" s="13"/>
      <c r="K60" s="13"/>
      <c r="L60" s="13"/>
      <c r="M60" s="13"/>
    </row>
    <row r="61" spans="2:13" s="8" customFormat="1" ht="15.75" x14ac:dyDescent="0.3">
      <c r="B61" s="10"/>
      <c r="E61" s="11"/>
      <c r="F61" s="11"/>
      <c r="G61" s="12"/>
      <c r="H61" s="14"/>
      <c r="I61" s="12"/>
      <c r="K61" s="13"/>
      <c r="L61" s="13"/>
      <c r="M61" s="15"/>
    </row>
    <row r="62" spans="2:13" s="8" customFormat="1" ht="15.75" x14ac:dyDescent="0.3">
      <c r="E62" s="11"/>
      <c r="F62" s="11"/>
      <c r="G62" s="12"/>
      <c r="H62" s="13"/>
      <c r="I62" s="13"/>
      <c r="J62" s="13"/>
      <c r="K62" s="13"/>
      <c r="L62" s="13"/>
      <c r="M62" s="13"/>
    </row>
    <row r="63" spans="2:13" s="8" customFormat="1" ht="15.75" x14ac:dyDescent="0.3">
      <c r="B63" s="10"/>
      <c r="C63" s="16"/>
      <c r="E63" s="11"/>
      <c r="F63" s="11"/>
      <c r="G63" s="12"/>
      <c r="I63" s="13"/>
      <c r="K63" s="13"/>
      <c r="M63" s="14"/>
    </row>
    <row r="64" spans="2:13" s="8" customFormat="1" ht="15.75" x14ac:dyDescent="0.3">
      <c r="E64" s="11"/>
      <c r="F64" s="11"/>
      <c r="G64" s="12"/>
      <c r="H64" s="13"/>
      <c r="I64" s="13"/>
      <c r="J64" s="13"/>
      <c r="K64" s="13"/>
      <c r="L64" s="13"/>
      <c r="M64" s="13"/>
    </row>
    <row r="65" spans="1:13" s="18" customForma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s="8" customFormat="1" ht="15.75" x14ac:dyDescent="0.3">
      <c r="B66" s="10"/>
      <c r="C66" s="16"/>
      <c r="E66" s="11"/>
      <c r="F66" s="11"/>
      <c r="G66" s="12"/>
      <c r="I66" s="13"/>
      <c r="K66" s="13"/>
      <c r="M66" s="14"/>
    </row>
    <row r="67" spans="1:13" s="8" customFormat="1" ht="15.75" x14ac:dyDescent="0.3">
      <c r="E67" s="11"/>
      <c r="F67" s="11"/>
      <c r="G67" s="12"/>
      <c r="H67" s="13"/>
      <c r="I67" s="13"/>
      <c r="J67" s="13"/>
      <c r="K67" s="13"/>
      <c r="L67" s="13"/>
      <c r="M67" s="13"/>
    </row>
    <row r="68" spans="1:13" s="8" customFormat="1" ht="15.75" x14ac:dyDescent="0.3">
      <c r="B68" s="10"/>
      <c r="C68" s="16"/>
      <c r="E68" s="11"/>
      <c r="F68" s="11"/>
      <c r="G68" s="12"/>
      <c r="I68" s="13"/>
      <c r="K68" s="13"/>
      <c r="M68" s="14"/>
    </row>
    <row r="69" spans="1:13" s="8" customFormat="1" ht="15.75" x14ac:dyDescent="0.3">
      <c r="E69" s="11"/>
      <c r="F69" s="11"/>
      <c r="G69" s="12"/>
      <c r="H69" s="13"/>
      <c r="I69" s="13"/>
      <c r="J69" s="13"/>
      <c r="K69" s="13"/>
      <c r="L69" s="13"/>
      <c r="M69" s="13"/>
    </row>
    <row r="70" spans="1:13" s="8" customFormat="1" ht="15.75" x14ac:dyDescent="0.3">
      <c r="C70" s="16"/>
      <c r="E70" s="11"/>
      <c r="F70" s="11"/>
      <c r="G70" s="12"/>
      <c r="I70" s="13"/>
      <c r="K70" s="13"/>
      <c r="M70" s="14"/>
    </row>
    <row r="71" spans="1:13" s="8" customFormat="1" ht="15.75" x14ac:dyDescent="0.3">
      <c r="E71" s="11"/>
      <c r="F71" s="11"/>
      <c r="G71" s="12"/>
      <c r="H71" s="13"/>
      <c r="I71" s="13"/>
      <c r="J71" s="13"/>
      <c r="K71" s="13"/>
      <c r="L71" s="13"/>
      <c r="M71" s="13"/>
    </row>
    <row r="72" spans="1:13" s="8" customFormat="1" ht="15.75" x14ac:dyDescent="0.3">
      <c r="B72" s="10"/>
      <c r="C72" s="16"/>
      <c r="E72" s="11"/>
      <c r="F72" s="11"/>
      <c r="G72" s="12"/>
      <c r="I72" s="13"/>
      <c r="K72" s="13"/>
      <c r="M72" s="14"/>
    </row>
    <row r="73" spans="1:13" s="8" customFormat="1" ht="15.75" x14ac:dyDescent="0.3">
      <c r="E73" s="11"/>
      <c r="F73" s="11"/>
      <c r="G73" s="12"/>
      <c r="H73" s="13"/>
      <c r="I73" s="13"/>
      <c r="J73" s="13"/>
      <c r="K73" s="13"/>
      <c r="L73" s="13"/>
      <c r="M73" s="13"/>
    </row>
    <row r="74" spans="1:13" s="8" customFormat="1" ht="15.75" x14ac:dyDescent="0.3">
      <c r="C74" s="16"/>
      <c r="E74" s="11"/>
      <c r="F74" s="11"/>
      <c r="G74" s="12"/>
      <c r="I74" s="13"/>
      <c r="K74" s="13"/>
      <c r="M74" s="14"/>
    </row>
    <row r="75" spans="1:13" s="8" customFormat="1" ht="15.75" x14ac:dyDescent="0.3">
      <c r="E75" s="11"/>
      <c r="F75" s="11"/>
      <c r="G75" s="12"/>
      <c r="H75" s="13"/>
      <c r="I75" s="13"/>
      <c r="J75" s="13"/>
      <c r="K75" s="13"/>
      <c r="L75" s="13"/>
      <c r="M75" s="13"/>
    </row>
    <row r="76" spans="1:13" s="8" customFormat="1" ht="15.75" x14ac:dyDescent="0.3">
      <c r="C76" s="16"/>
      <c r="E76" s="11"/>
      <c r="F76" s="11"/>
      <c r="G76" s="12"/>
      <c r="I76" s="13"/>
      <c r="K76" s="13"/>
      <c r="M76" s="14"/>
    </row>
    <row r="77" spans="1:13" s="8" customFormat="1" ht="15.75" x14ac:dyDescent="0.3">
      <c r="E77" s="11"/>
      <c r="F77" s="11"/>
      <c r="G77" s="12"/>
      <c r="H77" s="13"/>
      <c r="I77" s="13"/>
      <c r="J77" s="13"/>
      <c r="K77" s="13"/>
      <c r="L77" s="13"/>
      <c r="M77" s="13"/>
    </row>
    <row r="78" spans="1:13" s="8" customFormat="1" ht="15.75" x14ac:dyDescent="0.3">
      <c r="C78" s="16"/>
      <c r="E78" s="11"/>
      <c r="F78" s="11"/>
      <c r="G78" s="12"/>
      <c r="I78" s="13"/>
      <c r="K78" s="13"/>
      <c r="M78" s="14"/>
    </row>
    <row r="79" spans="1:13" s="8" customFormat="1" ht="15.75" x14ac:dyDescent="0.3">
      <c r="E79" s="11"/>
      <c r="F79" s="11"/>
      <c r="G79" s="12"/>
      <c r="H79" s="13"/>
      <c r="I79" s="13"/>
      <c r="J79" s="13"/>
      <c r="K79" s="13"/>
      <c r="L79" s="13"/>
      <c r="M79" s="13"/>
    </row>
    <row r="80" spans="1:13" s="8" customFormat="1" ht="15.75" x14ac:dyDescent="0.3">
      <c r="C80" s="16"/>
      <c r="E80" s="11"/>
      <c r="F80" s="11"/>
      <c r="G80" s="12"/>
      <c r="I80" s="13"/>
      <c r="K80" s="13"/>
      <c r="M80" s="14"/>
    </row>
    <row r="81" spans="1:13" s="8" customFormat="1" ht="15.75" x14ac:dyDescent="0.3">
      <c r="E81" s="11"/>
      <c r="F81" s="11"/>
      <c r="G81" s="12"/>
      <c r="H81" s="13"/>
      <c r="I81" s="13"/>
      <c r="J81" s="13"/>
      <c r="K81" s="13"/>
      <c r="L81" s="13"/>
      <c r="M81" s="13"/>
    </row>
    <row r="82" spans="1:13" s="18" customFormat="1" x14ac:dyDescent="0.3">
      <c r="A82" s="8"/>
      <c r="B82" s="8"/>
      <c r="C82" s="16"/>
      <c r="D82" s="8"/>
      <c r="E82" s="8"/>
      <c r="F82" s="8"/>
      <c r="G82" s="12"/>
      <c r="H82" s="8"/>
      <c r="I82" s="13"/>
      <c r="J82" s="13"/>
      <c r="K82" s="13"/>
      <c r="L82" s="13"/>
      <c r="M82" s="13"/>
    </row>
    <row r="83" spans="1:13" s="18" customFormat="1" x14ac:dyDescent="0.3">
      <c r="A83" s="8"/>
      <c r="B83" s="8"/>
      <c r="C83" s="8"/>
      <c r="D83" s="8"/>
      <c r="E83" s="11"/>
      <c r="F83" s="11"/>
      <c r="G83" s="12"/>
      <c r="H83" s="8"/>
      <c r="I83" s="13"/>
      <c r="J83" s="13"/>
      <c r="K83" s="13"/>
      <c r="L83" s="13"/>
      <c r="M83" s="14"/>
    </row>
    <row r="84" spans="1:13" s="18" customFormat="1" x14ac:dyDescent="0.3">
      <c r="A84" s="8"/>
      <c r="B84" s="8"/>
      <c r="C84" s="8"/>
      <c r="D84" s="8"/>
      <c r="E84" s="11"/>
      <c r="F84" s="11"/>
      <c r="G84" s="12"/>
      <c r="H84" s="14"/>
      <c r="I84" s="12"/>
      <c r="J84" s="8"/>
      <c r="K84" s="12"/>
      <c r="L84" s="8"/>
      <c r="M84" s="12"/>
    </row>
    <row r="85" spans="1:13" s="18" customFormat="1" x14ac:dyDescent="0.3">
      <c r="A85" s="8"/>
      <c r="B85" s="8"/>
      <c r="C85" s="8"/>
      <c r="D85" s="8"/>
      <c r="E85" s="12"/>
      <c r="F85" s="11"/>
      <c r="G85" s="12"/>
      <c r="H85" s="14"/>
      <c r="I85" s="19"/>
      <c r="J85" s="8"/>
      <c r="K85" s="13"/>
      <c r="L85" s="13"/>
      <c r="M85" s="14"/>
    </row>
    <row r="86" spans="1:13" s="18" customFormat="1" x14ac:dyDescent="0.3">
      <c r="A86" s="8"/>
      <c r="B86" s="8"/>
      <c r="C86" s="8"/>
      <c r="D86" s="8"/>
      <c r="E86" s="11"/>
      <c r="F86" s="11"/>
      <c r="G86" s="12"/>
      <c r="I86" s="19"/>
      <c r="J86" s="8"/>
      <c r="K86" s="13"/>
      <c r="L86" s="13"/>
      <c r="M86" s="14"/>
    </row>
    <row r="87" spans="1:13" s="18" customFormat="1" x14ac:dyDescent="0.3">
      <c r="A87" s="8"/>
      <c r="B87" s="8"/>
      <c r="C87" s="8"/>
      <c r="D87" s="8"/>
      <c r="E87" s="11"/>
      <c r="F87" s="11"/>
      <c r="G87" s="12"/>
      <c r="H87" s="14"/>
      <c r="I87" s="19"/>
      <c r="J87" s="8"/>
      <c r="K87" s="13"/>
      <c r="L87" s="13"/>
      <c r="M87" s="14"/>
    </row>
    <row r="88" spans="1:13" s="8" customFormat="1" ht="15.75" x14ac:dyDescent="0.3">
      <c r="E88" s="11"/>
      <c r="F88" s="11"/>
      <c r="G88" s="12"/>
      <c r="H88" s="13"/>
      <c r="I88" s="13"/>
      <c r="J88" s="13"/>
      <c r="K88" s="13"/>
      <c r="L88" s="13"/>
      <c r="M88" s="13"/>
    </row>
    <row r="89" spans="1:13" s="18" customFormat="1" x14ac:dyDescent="0.3">
      <c r="A89" s="8"/>
      <c r="B89" s="8"/>
      <c r="C89" s="16"/>
      <c r="D89" s="8"/>
      <c r="E89" s="8"/>
      <c r="F89" s="8"/>
      <c r="G89" s="12"/>
      <c r="H89" s="8"/>
      <c r="I89" s="13"/>
      <c r="J89" s="13"/>
      <c r="K89" s="13"/>
      <c r="L89" s="13"/>
      <c r="M89" s="13"/>
    </row>
    <row r="90" spans="1:13" s="18" customFormat="1" x14ac:dyDescent="0.3">
      <c r="A90" s="8"/>
      <c r="B90" s="8"/>
      <c r="C90" s="8"/>
      <c r="D90" s="8"/>
      <c r="E90" s="11"/>
      <c r="F90" s="11"/>
      <c r="G90" s="12"/>
      <c r="H90" s="8"/>
      <c r="I90" s="13"/>
      <c r="J90" s="13"/>
      <c r="K90" s="13"/>
      <c r="L90" s="13"/>
      <c r="M90" s="14"/>
    </row>
    <row r="91" spans="1:13" s="18" customFormat="1" x14ac:dyDescent="0.3">
      <c r="A91" s="8"/>
      <c r="B91" s="8"/>
      <c r="C91" s="8"/>
      <c r="D91" s="8"/>
      <c r="E91" s="20"/>
      <c r="F91" s="11"/>
      <c r="G91" s="12"/>
      <c r="H91" s="14"/>
      <c r="I91" s="12"/>
      <c r="J91" s="8"/>
      <c r="K91" s="12"/>
      <c r="L91" s="8"/>
      <c r="M91" s="12"/>
    </row>
    <row r="92" spans="1:13" s="18" customFormat="1" x14ac:dyDescent="0.3">
      <c r="A92" s="8"/>
      <c r="B92" s="8"/>
      <c r="C92" s="8"/>
      <c r="D92" s="8"/>
      <c r="E92" s="12"/>
      <c r="F92" s="11"/>
      <c r="G92" s="12"/>
      <c r="H92" s="14"/>
      <c r="I92" s="19"/>
      <c r="J92" s="8"/>
      <c r="K92" s="13"/>
      <c r="L92" s="13"/>
      <c r="M92" s="14"/>
    </row>
    <row r="93" spans="1:13" s="18" customFormat="1" x14ac:dyDescent="0.3">
      <c r="A93" s="8"/>
      <c r="B93" s="8"/>
      <c r="C93" s="8"/>
      <c r="D93" s="8"/>
      <c r="E93" s="20"/>
      <c r="F93" s="11"/>
      <c r="G93" s="12"/>
      <c r="H93" s="14"/>
      <c r="I93" s="19"/>
      <c r="J93" s="8"/>
      <c r="K93" s="13"/>
      <c r="L93" s="13"/>
      <c r="M93" s="14"/>
    </row>
    <row r="94" spans="1:13" s="8" customFormat="1" ht="15.75" x14ac:dyDescent="0.3">
      <c r="E94" s="11"/>
      <c r="F94" s="11"/>
      <c r="G94" s="12"/>
      <c r="H94" s="13"/>
      <c r="I94" s="13"/>
      <c r="J94" s="13"/>
      <c r="K94" s="13"/>
      <c r="L94" s="13"/>
      <c r="M94" s="13"/>
    </row>
    <row r="95" spans="1:13" s="18" customForma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s="18" customFormat="1" x14ac:dyDescent="0.3">
      <c r="A96" s="8"/>
      <c r="B96" s="8"/>
      <c r="C96" s="16"/>
      <c r="D96" s="8"/>
      <c r="E96" s="8"/>
      <c r="F96" s="8"/>
      <c r="G96" s="12"/>
      <c r="H96" s="8"/>
      <c r="I96" s="13"/>
      <c r="J96" s="13"/>
      <c r="K96" s="13"/>
      <c r="L96" s="13"/>
      <c r="M96" s="13"/>
    </row>
    <row r="97" spans="1:13" s="18" customFormat="1" x14ac:dyDescent="0.3">
      <c r="A97" s="8"/>
      <c r="B97" s="8"/>
      <c r="C97" s="8"/>
      <c r="D97" s="8"/>
      <c r="E97" s="11"/>
      <c r="F97" s="11"/>
      <c r="G97" s="12"/>
      <c r="H97" s="8"/>
      <c r="I97" s="13"/>
      <c r="J97" s="13"/>
      <c r="K97" s="13"/>
      <c r="L97" s="13"/>
      <c r="M97" s="14"/>
    </row>
    <row r="98" spans="1:13" s="18" customFormat="1" x14ac:dyDescent="0.3">
      <c r="A98" s="8"/>
      <c r="B98" s="8"/>
      <c r="C98" s="8"/>
      <c r="D98" s="8"/>
      <c r="E98" s="20"/>
      <c r="F98" s="11"/>
      <c r="G98" s="12"/>
      <c r="H98" s="14"/>
      <c r="I98" s="12"/>
      <c r="J98" s="8"/>
      <c r="K98" s="12"/>
      <c r="L98" s="8"/>
      <c r="M98" s="12"/>
    </row>
    <row r="99" spans="1:13" s="18" customFormat="1" x14ac:dyDescent="0.3">
      <c r="A99" s="8"/>
      <c r="B99" s="8"/>
      <c r="C99" s="8"/>
      <c r="D99" s="8"/>
      <c r="E99" s="12"/>
      <c r="F99" s="11"/>
      <c r="G99" s="12"/>
      <c r="H99" s="14"/>
      <c r="I99" s="19"/>
      <c r="J99" s="8"/>
      <c r="K99" s="13"/>
      <c r="L99" s="13"/>
      <c r="M99" s="14"/>
    </row>
    <row r="100" spans="1:13" s="18" customFormat="1" x14ac:dyDescent="0.3">
      <c r="A100" s="8"/>
      <c r="B100" s="8"/>
      <c r="C100" s="8"/>
      <c r="D100" s="8"/>
      <c r="E100" s="20"/>
      <c r="F100" s="11"/>
      <c r="G100" s="12"/>
      <c r="H100" s="14"/>
      <c r="I100" s="19"/>
      <c r="J100" s="8"/>
      <c r="K100" s="13"/>
      <c r="L100" s="13"/>
      <c r="M100" s="14"/>
    </row>
    <row r="101" spans="1:13" s="8" customFormat="1" ht="15.75" x14ac:dyDescent="0.3">
      <c r="E101" s="11"/>
      <c r="F101" s="11"/>
      <c r="G101" s="12"/>
      <c r="H101" s="13"/>
      <c r="I101" s="13"/>
      <c r="J101" s="13"/>
      <c r="K101" s="13"/>
      <c r="L101" s="13"/>
      <c r="M101" s="13"/>
    </row>
    <row r="102" spans="1:13" s="18" customFormat="1" x14ac:dyDescent="0.3">
      <c r="A102" s="8"/>
      <c r="B102" s="8"/>
      <c r="C102" s="16"/>
      <c r="D102" s="8"/>
      <c r="E102" s="8"/>
      <c r="F102" s="8"/>
      <c r="G102" s="12"/>
      <c r="H102" s="8"/>
      <c r="I102" s="13"/>
      <c r="J102" s="13"/>
      <c r="K102" s="13"/>
      <c r="L102" s="13"/>
      <c r="M102" s="13"/>
    </row>
    <row r="103" spans="1:13" s="18" customFormat="1" x14ac:dyDescent="0.3">
      <c r="A103" s="8"/>
      <c r="B103" s="8"/>
      <c r="C103" s="8"/>
      <c r="D103" s="8"/>
      <c r="E103" s="11"/>
      <c r="F103" s="11"/>
      <c r="G103" s="12"/>
      <c r="H103" s="8"/>
      <c r="I103" s="13"/>
      <c r="J103" s="13"/>
      <c r="K103" s="13"/>
      <c r="L103" s="13"/>
      <c r="M103" s="14"/>
    </row>
    <row r="104" spans="1:13" s="18" customFormat="1" x14ac:dyDescent="0.3">
      <c r="A104" s="8"/>
      <c r="B104" s="8"/>
      <c r="C104" s="8"/>
      <c r="D104" s="8"/>
      <c r="E104" s="20"/>
      <c r="F104" s="11"/>
      <c r="G104" s="12"/>
      <c r="H104" s="14"/>
      <c r="I104" s="12"/>
      <c r="J104" s="8"/>
      <c r="K104" s="12"/>
      <c r="L104" s="8"/>
      <c r="M104" s="12"/>
    </row>
    <row r="105" spans="1:13" s="18" customFormat="1" x14ac:dyDescent="0.3">
      <c r="A105" s="8"/>
      <c r="B105" s="8"/>
      <c r="C105" s="8"/>
      <c r="D105" s="8"/>
      <c r="E105" s="12"/>
      <c r="F105" s="11"/>
      <c r="G105" s="12"/>
      <c r="H105" s="14"/>
      <c r="I105" s="19"/>
      <c r="J105" s="8"/>
      <c r="K105" s="13"/>
      <c r="L105" s="13"/>
      <c r="M105" s="14"/>
    </row>
    <row r="106" spans="1:13" s="18" customFormat="1" x14ac:dyDescent="0.3">
      <c r="A106" s="8"/>
      <c r="B106" s="8"/>
      <c r="C106" s="8"/>
      <c r="D106" s="8"/>
      <c r="E106" s="20"/>
      <c r="F106" s="11"/>
      <c r="G106" s="12"/>
      <c r="H106" s="14"/>
      <c r="I106" s="19"/>
      <c r="J106" s="8"/>
      <c r="K106" s="13"/>
      <c r="L106" s="13"/>
      <c r="M106" s="14"/>
    </row>
    <row r="107" spans="1:13" s="8" customFormat="1" ht="15.75" x14ac:dyDescent="0.3">
      <c r="E107" s="11"/>
      <c r="F107" s="11"/>
      <c r="G107" s="12"/>
      <c r="H107" s="13"/>
      <c r="I107" s="13"/>
      <c r="J107" s="13"/>
      <c r="K107" s="13"/>
      <c r="L107" s="13"/>
      <c r="M107" s="13"/>
    </row>
    <row r="108" spans="1:13" s="18" customFormat="1" x14ac:dyDescent="0.3">
      <c r="A108" s="8"/>
      <c r="B108" s="8"/>
      <c r="C108" s="16"/>
      <c r="D108" s="8"/>
      <c r="E108" s="8"/>
      <c r="F108" s="8"/>
      <c r="G108" s="12"/>
      <c r="H108" s="8"/>
      <c r="I108" s="13"/>
      <c r="J108" s="13"/>
      <c r="K108" s="13"/>
      <c r="L108" s="13"/>
      <c r="M108" s="13"/>
    </row>
    <row r="109" spans="1:13" s="18" customFormat="1" x14ac:dyDescent="0.3">
      <c r="A109" s="8"/>
      <c r="B109" s="8"/>
      <c r="C109" s="8"/>
      <c r="D109" s="8"/>
      <c r="E109" s="11"/>
      <c r="F109" s="11"/>
      <c r="G109" s="12"/>
      <c r="H109" s="8"/>
      <c r="I109" s="13"/>
      <c r="J109" s="13"/>
      <c r="K109" s="13"/>
      <c r="L109" s="13"/>
      <c r="M109" s="14"/>
    </row>
    <row r="110" spans="1:13" s="18" customFormat="1" x14ac:dyDescent="0.3">
      <c r="A110" s="8"/>
      <c r="B110" s="8"/>
      <c r="C110" s="8"/>
      <c r="D110" s="8"/>
      <c r="E110" s="20"/>
      <c r="F110" s="11"/>
      <c r="G110" s="12"/>
      <c r="H110" s="14"/>
      <c r="I110" s="12"/>
      <c r="J110" s="8"/>
      <c r="K110" s="12"/>
      <c r="L110" s="8"/>
      <c r="M110" s="12"/>
    </row>
    <row r="111" spans="1:13" s="18" customFormat="1" x14ac:dyDescent="0.3">
      <c r="A111" s="8"/>
      <c r="B111" s="8"/>
      <c r="C111" s="8"/>
      <c r="D111" s="8"/>
      <c r="E111" s="12"/>
      <c r="F111" s="11"/>
      <c r="G111" s="12"/>
      <c r="H111" s="14"/>
      <c r="I111" s="19"/>
      <c r="J111" s="8"/>
      <c r="K111" s="13"/>
      <c r="L111" s="13"/>
      <c r="M111" s="14"/>
    </row>
    <row r="112" spans="1:13" s="18" customFormat="1" x14ac:dyDescent="0.3">
      <c r="A112" s="8"/>
      <c r="B112" s="8"/>
      <c r="C112" s="8"/>
      <c r="D112" s="8"/>
      <c r="E112" s="20"/>
      <c r="F112" s="11"/>
      <c r="G112" s="12"/>
      <c r="H112" s="14"/>
      <c r="I112" s="19"/>
      <c r="J112" s="8"/>
      <c r="K112" s="13"/>
      <c r="L112" s="13"/>
      <c r="M112" s="14"/>
    </row>
    <row r="113" spans="1:13" s="8" customFormat="1" ht="15.75" x14ac:dyDescent="0.3">
      <c r="E113" s="11"/>
      <c r="F113" s="11"/>
      <c r="G113" s="12"/>
      <c r="H113" s="13"/>
      <c r="I113" s="13"/>
      <c r="J113" s="13"/>
      <c r="K113" s="13"/>
      <c r="L113" s="13"/>
      <c r="M113" s="13"/>
    </row>
    <row r="114" spans="1:13" s="18" customFormat="1" x14ac:dyDescent="0.3">
      <c r="A114" s="8"/>
      <c r="B114" s="8"/>
      <c r="C114" s="16"/>
      <c r="D114" s="8"/>
      <c r="E114" s="8"/>
      <c r="F114" s="8"/>
      <c r="G114" s="12"/>
      <c r="H114" s="8"/>
      <c r="I114" s="13"/>
      <c r="J114" s="13"/>
      <c r="K114" s="13"/>
      <c r="L114" s="13"/>
      <c r="M114" s="13"/>
    </row>
    <row r="115" spans="1:13" s="18" customFormat="1" x14ac:dyDescent="0.3">
      <c r="A115" s="8"/>
      <c r="B115" s="8"/>
      <c r="C115" s="8"/>
      <c r="D115" s="8"/>
      <c r="E115" s="11"/>
      <c r="F115" s="11"/>
      <c r="G115" s="12"/>
      <c r="H115" s="8"/>
      <c r="I115" s="13"/>
      <c r="J115" s="13"/>
      <c r="K115" s="13"/>
      <c r="L115" s="13"/>
      <c r="M115" s="14"/>
    </row>
    <row r="116" spans="1:13" s="18" customFormat="1" x14ac:dyDescent="0.3">
      <c r="A116" s="8"/>
      <c r="B116" s="8"/>
      <c r="C116" s="8"/>
      <c r="D116" s="8"/>
      <c r="E116" s="20"/>
      <c r="F116" s="11"/>
      <c r="G116" s="12"/>
      <c r="H116" s="14"/>
      <c r="I116" s="12"/>
      <c r="J116" s="8"/>
      <c r="K116" s="12"/>
      <c r="L116" s="8"/>
      <c r="M116" s="12"/>
    </row>
    <row r="117" spans="1:13" s="18" customFormat="1" x14ac:dyDescent="0.3">
      <c r="A117" s="8"/>
      <c r="B117" s="8"/>
      <c r="C117" s="8"/>
      <c r="D117" s="8"/>
      <c r="E117" s="12"/>
      <c r="F117" s="11"/>
      <c r="G117" s="12"/>
      <c r="H117" s="14"/>
      <c r="I117" s="19"/>
      <c r="J117" s="8"/>
      <c r="K117" s="13"/>
      <c r="L117" s="13"/>
      <c r="M117" s="14"/>
    </row>
    <row r="118" spans="1:13" s="18" customFormat="1" x14ac:dyDescent="0.3">
      <c r="A118" s="8"/>
      <c r="B118" s="8"/>
      <c r="C118" s="8"/>
      <c r="D118" s="8"/>
      <c r="E118" s="20"/>
      <c r="F118" s="11"/>
      <c r="G118" s="12"/>
      <c r="H118" s="14"/>
      <c r="I118" s="19"/>
      <c r="J118" s="8"/>
      <c r="K118" s="13"/>
      <c r="L118" s="13"/>
      <c r="M118" s="14"/>
    </row>
    <row r="119" spans="1:13" s="8" customFormat="1" ht="15.75" x14ac:dyDescent="0.3">
      <c r="E119" s="11"/>
      <c r="F119" s="11"/>
      <c r="G119" s="12"/>
      <c r="H119" s="13"/>
      <c r="I119" s="13"/>
      <c r="J119" s="13"/>
      <c r="K119" s="13"/>
      <c r="L119" s="13"/>
      <c r="M119" s="13"/>
    </row>
    <row r="120" spans="1:13" s="18" customFormat="1" x14ac:dyDescent="0.3">
      <c r="A120" s="8"/>
      <c r="B120" s="8"/>
      <c r="C120" s="16"/>
      <c r="D120" s="8"/>
      <c r="E120" s="8"/>
      <c r="F120" s="8"/>
      <c r="G120" s="12"/>
      <c r="H120" s="8"/>
      <c r="I120" s="13"/>
      <c r="J120" s="13"/>
      <c r="K120" s="13"/>
      <c r="L120" s="13"/>
      <c r="M120" s="13"/>
    </row>
    <row r="121" spans="1:13" s="18" customFormat="1" x14ac:dyDescent="0.3">
      <c r="A121" s="8"/>
      <c r="B121" s="8"/>
      <c r="C121" s="8"/>
      <c r="D121" s="8"/>
      <c r="E121" s="11"/>
      <c r="F121" s="11"/>
      <c r="G121" s="12"/>
      <c r="H121" s="8"/>
      <c r="I121" s="13"/>
      <c r="J121" s="13"/>
      <c r="K121" s="13"/>
      <c r="L121" s="13"/>
      <c r="M121" s="14"/>
    </row>
    <row r="122" spans="1:13" s="18" customFormat="1" x14ac:dyDescent="0.3">
      <c r="A122" s="8"/>
      <c r="B122" s="8"/>
      <c r="C122" s="8"/>
      <c r="D122" s="8"/>
      <c r="E122" s="20"/>
      <c r="F122" s="11"/>
      <c r="G122" s="12"/>
      <c r="H122" s="14"/>
      <c r="I122" s="12"/>
      <c r="J122" s="8"/>
      <c r="K122" s="12"/>
      <c r="L122" s="8"/>
      <c r="M122" s="12"/>
    </row>
    <row r="123" spans="1:13" s="18" customFormat="1" x14ac:dyDescent="0.3">
      <c r="A123" s="8"/>
      <c r="B123" s="8"/>
      <c r="C123" s="8"/>
      <c r="D123" s="8"/>
      <c r="E123" s="12"/>
      <c r="F123" s="11"/>
      <c r="G123" s="12"/>
      <c r="H123" s="14"/>
      <c r="I123" s="19"/>
      <c r="J123" s="8"/>
      <c r="K123" s="13"/>
      <c r="L123" s="13"/>
      <c r="M123" s="14"/>
    </row>
    <row r="124" spans="1:13" s="18" customFormat="1" x14ac:dyDescent="0.3">
      <c r="A124" s="8"/>
      <c r="B124" s="8"/>
      <c r="C124" s="8"/>
      <c r="D124" s="8"/>
      <c r="E124" s="20"/>
      <c r="F124" s="11"/>
      <c r="G124" s="12"/>
      <c r="H124" s="14"/>
      <c r="I124" s="19"/>
      <c r="J124" s="8"/>
      <c r="K124" s="13"/>
      <c r="L124" s="13"/>
      <c r="M124" s="14"/>
    </row>
    <row r="125" spans="1:13" s="8" customFormat="1" ht="15.75" x14ac:dyDescent="0.3">
      <c r="E125" s="11"/>
      <c r="F125" s="11"/>
      <c r="G125" s="12"/>
      <c r="H125" s="13"/>
      <c r="I125" s="13"/>
      <c r="J125" s="13"/>
      <c r="K125" s="13"/>
      <c r="L125" s="13"/>
      <c r="M125" s="13"/>
    </row>
    <row r="126" spans="1:13" s="8" customFormat="1" ht="15.75" x14ac:dyDescent="0.3">
      <c r="G126" s="12"/>
      <c r="I126" s="13"/>
      <c r="J126" s="13"/>
      <c r="K126" s="13"/>
      <c r="L126" s="13"/>
      <c r="M126" s="13"/>
    </row>
    <row r="127" spans="1:13" s="8" customFormat="1" ht="15.75" x14ac:dyDescent="0.3">
      <c r="E127" s="11"/>
      <c r="F127" s="11"/>
      <c r="G127" s="12"/>
      <c r="I127" s="13"/>
      <c r="J127" s="13"/>
      <c r="K127" s="13"/>
      <c r="L127" s="13"/>
      <c r="M127" s="14"/>
    </row>
    <row r="128" spans="1:13" s="8" customFormat="1" ht="15.75" x14ac:dyDescent="0.3">
      <c r="E128" s="20"/>
      <c r="F128" s="11"/>
      <c r="G128" s="12"/>
      <c r="H128" s="14"/>
      <c r="I128" s="12"/>
      <c r="K128" s="12"/>
      <c r="M128" s="12"/>
    </row>
    <row r="129" spans="1:13" s="18" customForma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s="8" customFormat="1" x14ac:dyDescent="0.3">
      <c r="E130" s="12"/>
      <c r="F130" s="11"/>
      <c r="G130" s="12"/>
      <c r="H130" s="14"/>
      <c r="I130" s="19"/>
      <c r="K130" s="13"/>
      <c r="L130" s="13"/>
      <c r="M130" s="14"/>
    </row>
    <row r="131" spans="1:13" s="8" customFormat="1" x14ac:dyDescent="0.3">
      <c r="E131" s="11"/>
      <c r="F131" s="11"/>
      <c r="G131" s="12"/>
      <c r="H131" s="14"/>
      <c r="I131" s="19"/>
      <c r="K131" s="13"/>
      <c r="L131" s="13"/>
      <c r="M131" s="14"/>
    </row>
    <row r="132" spans="1:13" s="8" customFormat="1" x14ac:dyDescent="0.3">
      <c r="E132" s="20"/>
      <c r="F132" s="11"/>
      <c r="G132" s="12"/>
      <c r="H132" s="14"/>
      <c r="I132" s="19"/>
      <c r="K132" s="13"/>
      <c r="L132" s="13"/>
      <c r="M132" s="14"/>
    </row>
    <row r="133" spans="1:13" s="8" customFormat="1" ht="15.75" x14ac:dyDescent="0.3">
      <c r="E133" s="11"/>
      <c r="F133" s="11"/>
      <c r="G133" s="12"/>
      <c r="H133" s="13"/>
      <c r="I133" s="13"/>
      <c r="J133" s="13"/>
      <c r="K133" s="13"/>
      <c r="L133" s="13"/>
      <c r="M133" s="13"/>
    </row>
    <row r="134" spans="1:13" s="18" customFormat="1" x14ac:dyDescent="0.3">
      <c r="A134" s="8"/>
      <c r="B134" s="8"/>
      <c r="C134" s="16"/>
      <c r="D134" s="8"/>
      <c r="E134" s="8"/>
      <c r="F134" s="8"/>
      <c r="G134" s="12"/>
      <c r="H134" s="8"/>
      <c r="I134" s="13"/>
      <c r="J134" s="13"/>
      <c r="K134" s="13"/>
      <c r="L134" s="13"/>
      <c r="M134" s="13"/>
    </row>
  </sheetData>
  <mergeCells count="15">
    <mergeCell ref="A1:F2"/>
    <mergeCell ref="G15:H15"/>
    <mergeCell ref="I15:J15"/>
    <mergeCell ref="A15:A17"/>
    <mergeCell ref="B15:B17"/>
    <mergeCell ref="D15:D17"/>
    <mergeCell ref="E15:F15"/>
    <mergeCell ref="C15:C17"/>
    <mergeCell ref="A19:A23"/>
    <mergeCell ref="A37:A41"/>
    <mergeCell ref="A28:A36"/>
    <mergeCell ref="A24:A27"/>
    <mergeCell ref="K15:L15"/>
    <mergeCell ref="E16:E17"/>
    <mergeCell ref="F16:F17"/>
  </mergeCells>
  <pageMargins left="0.37" right="0.27559055118110198" top="0.31496062992126" bottom="0.43307086614173201" header="0.118110236220472" footer="0.15748031496063"/>
  <pageSetup paperSize="9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TAV</vt:lpstr>
      <vt:lpstr>O.X2-1</vt:lpstr>
      <vt:lpstr>x.2-1</vt:lpstr>
      <vt:lpstr>'x.2-1'!Заголовки_для_печати</vt:lpstr>
      <vt:lpstr>'x.2-1'!Область_печати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2020-07-21T07:24:54Z</dcterms:modified>
</cp:coreProperties>
</file>