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195" tabRatio="956"/>
  </bookViews>
  <sheets>
    <sheet name="დიმი 2" sheetId="43" r:id="rId1"/>
  </sheets>
  <definedNames>
    <definedName name="_xlnm._FilterDatabase" localSheetId="0" hidden="1">'დიმი 2'!$A$1:$L$101</definedName>
  </definedNames>
  <calcPr calcId="145621"/>
</workbook>
</file>

<file path=xl/calcChain.xml><?xml version="1.0" encoding="utf-8"?>
<calcChain xmlns="http://schemas.openxmlformats.org/spreadsheetml/2006/main">
  <c r="E75" i="43" l="1"/>
  <c r="D46" i="43" l="1"/>
  <c r="D58" i="43" l="1"/>
  <c r="E58" i="43" s="1"/>
  <c r="I58" i="43" s="1"/>
  <c r="L58" i="43" s="1"/>
  <c r="D38" i="43"/>
  <c r="D21" i="43"/>
  <c r="K26" i="43"/>
  <c r="L26" i="43" s="1"/>
  <c r="K43" i="43"/>
  <c r="L43" i="43" s="1"/>
  <c r="K63" i="43"/>
  <c r="L63" i="43" s="1"/>
  <c r="E51" i="43"/>
  <c r="E54" i="43" s="1"/>
  <c r="K54" i="43" s="1"/>
  <c r="L54" i="43" s="1"/>
  <c r="E63" i="43"/>
  <c r="E62" i="43"/>
  <c r="I62" i="43" s="1"/>
  <c r="L62" i="43" s="1"/>
  <c r="E59" i="43"/>
  <c r="K59" i="43" s="1"/>
  <c r="L59" i="43" s="1"/>
  <c r="D53" i="43"/>
  <c r="E47" i="43"/>
  <c r="K47" i="43" s="1"/>
  <c r="L47" i="43" s="1"/>
  <c r="E46" i="43"/>
  <c r="I46" i="43" s="1"/>
  <c r="L46" i="43" s="1"/>
  <c r="E31" i="43"/>
  <c r="E43" i="43"/>
  <c r="E42" i="43"/>
  <c r="I42" i="43" s="1"/>
  <c r="L42" i="43" s="1"/>
  <c r="E26" i="43"/>
  <c r="E25" i="43"/>
  <c r="I25" i="43" s="1"/>
  <c r="L25" i="43" s="1"/>
  <c r="E67" i="43" l="1"/>
  <c r="E53" i="43"/>
  <c r="I53" i="43" s="1"/>
  <c r="L53" i="43" s="1"/>
  <c r="E14" i="43"/>
  <c r="E71" i="43" l="1"/>
  <c r="E73" i="43" s="1"/>
  <c r="K73" i="43" s="1"/>
  <c r="L73" i="43" s="1"/>
  <c r="E68" i="43"/>
  <c r="E69" i="43" s="1"/>
  <c r="K69" i="43" s="1"/>
  <c r="L69" i="43" s="1"/>
  <c r="E34" i="43"/>
  <c r="K34" i="43" s="1"/>
  <c r="L34" i="43" s="1"/>
  <c r="D33" i="43"/>
  <c r="D16" i="43"/>
  <c r="E33" i="43" l="1"/>
  <c r="I33" i="43" s="1"/>
  <c r="L33" i="43" s="1"/>
  <c r="E16" i="43"/>
  <c r="I16" i="43" s="1"/>
  <c r="E17" i="43"/>
  <c r="K17" i="43" s="1"/>
  <c r="L17" i="43" s="1"/>
  <c r="L16" i="43" l="1"/>
  <c r="E79" i="43"/>
  <c r="E39" i="43" l="1"/>
  <c r="K39" i="43" s="1"/>
  <c r="L39" i="43" s="1"/>
  <c r="E38" i="43"/>
  <c r="I38" i="43" s="1"/>
  <c r="L38" i="43" s="1"/>
  <c r="E21" i="43" l="1"/>
  <c r="I21" i="43" s="1"/>
  <c r="I83" i="43" s="1"/>
  <c r="E76" i="43"/>
  <c r="E77" i="43" s="1"/>
  <c r="K77" i="43" s="1"/>
  <c r="E22" i="43"/>
  <c r="K22" i="43" s="1"/>
  <c r="L22" i="43" s="1"/>
  <c r="L77" i="43" l="1"/>
  <c r="L21" i="43"/>
  <c r="E81" i="43"/>
  <c r="K81" i="43" s="1"/>
  <c r="L81" i="43" s="1"/>
  <c r="K83" i="43" l="1"/>
  <c r="L91" i="43"/>
  <c r="L83" i="43"/>
  <c r="L85" i="43" s="1"/>
  <c r="L86" i="43" l="1"/>
  <c r="L87" i="43" s="1"/>
  <c r="L88" i="43" s="1"/>
  <c r="L89" i="43" l="1"/>
  <c r="L90" i="43" s="1"/>
  <c r="L92" i="43" s="1"/>
  <c r="L93" i="43" s="1"/>
  <c r="L95" i="43" s="1"/>
  <c r="J4" i="43" s="1"/>
</calcChain>
</file>

<file path=xl/sharedStrings.xml><?xml version="1.0" encoding="utf-8"?>
<sst xmlns="http://schemas.openxmlformats.org/spreadsheetml/2006/main" count="116" uniqueCount="48">
  <si>
    <t>კაც/სთ</t>
  </si>
  <si>
    <t>ლარი</t>
  </si>
  <si>
    <t xml:space="preserve">შრომითი დანახარჯები  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</si>
  <si>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</si>
  <si>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</si>
  <si>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</si>
  <si>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</si>
  <si>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</si>
  <si>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</si>
  <si>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</si>
  <si>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</si>
  <si>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</si>
  <si>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</si>
  <si>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</si>
  <si>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ზედნადები ხარჯები</t>
  </si>
  <si>
    <t>გეგმიური დაგროვება</t>
  </si>
  <si>
    <t>ლოკალური ხარჯთაღრიცხვა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</si>
  <si>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</si>
  <si>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</si>
  <si>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</si>
  <si>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სხვა მანქანები</t>
  </si>
  <si>
    <t>I სართული</t>
  </si>
  <si>
    <t>სადემონტაჟო სამუშაოები</t>
  </si>
  <si>
    <t xml:space="preserve"> მ3</t>
  </si>
  <si>
    <t>100 მ3</t>
  </si>
  <si>
    <t>ავტოსატვირთველი 2 ტ-მდე</t>
  </si>
  <si>
    <t>მანქ/სთ</t>
  </si>
  <si>
    <t>ტ</t>
  </si>
  <si>
    <t>აგურის კედლების დემონტაჟი</t>
  </si>
  <si>
    <t>II სართული</t>
  </si>
  <si>
    <t>მ3</t>
  </si>
  <si>
    <t xml:space="preserve"> შრომითი დანახარჯები  </t>
  </si>
  <si>
    <t xml:space="preserve"> ამწე საავტომობილო სვლაზე 6.3 ტ-ანი</t>
  </si>
  <si>
    <t xml:space="preserve"> ნანგრევების დატვირთვა ა/თვითმცლელზე</t>
  </si>
  <si>
    <t xml:space="preserve">არსებული ბეტონის ნაკეთობების  დემონტაჟი  </t>
  </si>
  <si>
    <t>აკაკი ელიავას ქუჩა #167-ში არსებული ყოფილი სკოლის დემონტაჟის სამუშაოები</t>
  </si>
  <si>
    <t xml:space="preserve">მცირე სამშენებლო ბლოკის დემონტაჟი  </t>
  </si>
  <si>
    <t>შენობა ნაგებობა #2</t>
  </si>
  <si>
    <t>არსებული ბეტონის რკ/ბეტონის  ანაკრები ფილების დემონტაჟი 12 ც  დასაწყობება</t>
  </si>
  <si>
    <t>არსებული ბეტონის რკ/ბეტონის  ანაკრები ფილების დემონტაჟი 24 ც  დასაწყობება</t>
  </si>
  <si>
    <t>არსებული ბეტონის რკ/ბეტონის  ანაკრები ფილების დემონტაჟი 5 ც  დასაწყობება</t>
  </si>
  <si>
    <t>დემონტირებული მასის  გატანა 15 კმ-მდე</t>
  </si>
  <si>
    <t>ტრანსპორტირება საშუალოდ 15 კმ-ზე</t>
  </si>
  <si>
    <t>ტრანსპორტირება საშუალოდ 3 კმ-მდე</t>
  </si>
  <si>
    <t>სამშენებლო ნაშალის გატანა (ვარგისი მასალების დასაწყობება მეორადი გამოყენებისთვის)</t>
  </si>
  <si>
    <t>რკ/ბეტონის  ანაკრები ფილების  და აგურის  დატვირთვა ა/თვითმცლელზე</t>
  </si>
  <si>
    <t>რკ/ბეტონის  ანაკრები ფილების და აგურის  გატანა 3 კმ-მდე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</si>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</sst>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vaza"/>
      <family val="2"/>
    </font>
    <font>
      <b/>
      <sz val="10"/>
      <name val="Arial"/>
      <family val="2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Sylfae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10" fillId="0" borderId="0"/>
    <xf numFmtId="0" fontId="8" fillId="0" borderId="0"/>
    <xf numFmtId="0" fontId="6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0" fillId="0" borderId="0"/>
    <xf numFmtId="0" fontId="2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7" fillId="0" borderId="0"/>
  </cellStyleXfs>
  <cellXfs count="109">
    <xf numFmtId="0" fontId="0" fillId="0" borderId="0" xfId="0"/>
    <xf numFmtId="4" fontId="5" fillId="3" borderId="1" xfId="9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0" xfId="9" applyFont="1" applyFill="1" applyAlignment="1"/>
    <xf numFmtId="0" fontId="4" fillId="3" borderId="0" xfId="9" applyFont="1" applyFill="1" applyBorder="1" applyAlignment="1">
      <alignment horizontal="left" vertical="center"/>
    </xf>
    <xf numFmtId="4" fontId="4" fillId="3" borderId="0" xfId="9" applyNumberFormat="1" applyFont="1" applyFill="1" applyBorder="1" applyAlignment="1">
      <alignment horizontal="right" vertical="center"/>
    </xf>
    <xf numFmtId="0" fontId="4" fillId="3" borderId="0" xfId="9" applyFont="1" applyFill="1" applyAlignment="1">
      <alignment vertical="center"/>
    </xf>
    <xf numFmtId="0" fontId="5" fillId="3" borderId="0" xfId="9" applyFont="1" applyFill="1" applyBorder="1" applyAlignment="1">
      <alignment horizontal="center" vertical="center"/>
    </xf>
    <xf numFmtId="0" fontId="5" fillId="3" borderId="0" xfId="9" applyFont="1" applyFill="1" applyBorder="1" applyAlignment="1">
      <alignment vertical="center"/>
    </xf>
    <xf numFmtId="0" fontId="4" fillId="3" borderId="0" xfId="9" applyFont="1" applyFill="1" applyAlignment="1"/>
    <xf numFmtId="1" fontId="4" fillId="3" borderId="1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0" xfId="9" applyFont="1" applyFill="1" applyAlignment="1">
      <alignment horizontal="center"/>
    </xf>
    <xf numFmtId="3" fontId="5" fillId="3" borderId="1" xfId="9" applyNumberFormat="1" applyFont="1" applyFill="1" applyBorder="1" applyAlignment="1">
      <alignment horizontal="center" vertical="center"/>
    </xf>
    <xf numFmtId="0" fontId="14" fillId="3" borderId="1" xfId="12" applyFont="1" applyFill="1" applyBorder="1" applyAlignment="1">
      <alignment horizontal="center" vertical="center" wrapText="1"/>
    </xf>
    <xf numFmtId="0" fontId="14" fillId="3" borderId="1" xfId="12" applyNumberFormat="1" applyFont="1" applyFill="1" applyBorder="1" applyAlignment="1">
      <alignment horizontal="center" vertical="center"/>
    </xf>
    <xf numFmtId="9" fontId="14" fillId="3" borderId="1" xfId="12" applyNumberFormat="1" applyFont="1" applyFill="1" applyBorder="1" applyAlignment="1">
      <alignment horizontal="center" vertical="center"/>
    </xf>
    <xf numFmtId="4" fontId="14" fillId="3" borderId="1" xfId="12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1" xfId="9" applyNumberFormat="1" applyFont="1" applyFill="1" applyBorder="1" applyAlignment="1">
      <alignment horizontal="left" vertical="center"/>
    </xf>
    <xf numFmtId="0" fontId="5" fillId="3" borderId="1" xfId="9" applyFont="1" applyFill="1" applyBorder="1" applyAlignment="1">
      <alignment horizontal="center" vertical="center"/>
    </xf>
    <xf numFmtId="4" fontId="5" fillId="3" borderId="1" xfId="1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4" fillId="3" borderId="0" xfId="9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9" applyFont="1" applyFill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4" fontId="5" fillId="3" borderId="1" xfId="4" applyNumberFormat="1" applyFont="1" applyFill="1" applyBorder="1" applyAlignment="1">
      <alignment horizontal="center" vertical="center"/>
    </xf>
    <xf numFmtId="4" fontId="5" fillId="3" borderId="1" xfId="6" applyNumberFormat="1" applyFont="1" applyFill="1" applyBorder="1" applyAlignment="1">
      <alignment horizontal="center" vertical="center"/>
    </xf>
    <xf numFmtId="0" fontId="5" fillId="3" borderId="0" xfId="9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12" applyFont="1" applyFill="1" applyAlignment="1">
      <alignment vertical="center"/>
    </xf>
    <xf numFmtId="0" fontId="16" fillId="3" borderId="0" xfId="12" applyFont="1" applyFill="1" applyAlignment="1">
      <alignment horizontal="center" vertical="center"/>
    </xf>
    <xf numFmtId="0" fontId="5" fillId="3" borderId="1" xfId="6" applyNumberFormat="1" applyFont="1" applyFill="1" applyBorder="1" applyAlignment="1">
      <alignment horizontal="justify" vertical="center"/>
    </xf>
    <xf numFmtId="0" fontId="5" fillId="3" borderId="0" xfId="6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4" fontId="5" fillId="3" borderId="1" xfId="1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12" applyFont="1" applyFill="1" applyBorder="1" applyAlignment="1">
      <alignment horizontal="center" vertical="center" wrapText="1"/>
    </xf>
    <xf numFmtId="0" fontId="4" fillId="3" borderId="0" xfId="12" applyNumberFormat="1" applyFont="1" applyFill="1" applyBorder="1" applyAlignment="1">
      <alignment horizontal="center" vertical="center"/>
    </xf>
    <xf numFmtId="0" fontId="4" fillId="3" borderId="0" xfId="12" applyFont="1" applyFill="1" applyBorder="1" applyAlignment="1">
      <alignment horizontal="center" vertical="center"/>
    </xf>
    <xf numFmtId="4" fontId="4" fillId="3" borderId="0" xfId="1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10" applyFont="1" applyFill="1" applyAlignment="1">
      <alignment horizontal="left" vertical="center"/>
    </xf>
    <xf numFmtId="0" fontId="1" fillId="3" borderId="0" xfId="1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center"/>
    </xf>
    <xf numFmtId="1" fontId="15" fillId="3" borderId="1" xfId="0" applyNumberFormat="1" applyFont="1" applyFill="1" applyBorder="1" applyAlignment="1" applyProtection="1">
      <alignment horizontal="center" vertical="center"/>
    </xf>
    <xf numFmtId="0" fontId="5" fillId="3" borderId="1" xfId="9" applyNumberFormat="1" applyFont="1" applyFill="1" applyBorder="1" applyAlignment="1">
      <alignment horizontal="left" vertical="justify"/>
    </xf>
    <xf numFmtId="4" fontId="5" fillId="3" borderId="1" xfId="15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15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justify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3" fontId="4" fillId="3" borderId="1" xfId="9" applyNumberFormat="1" applyFont="1" applyFill="1" applyBorder="1" applyAlignment="1">
      <alignment horizontal="center" vertical="center"/>
    </xf>
    <xf numFmtId="4" fontId="4" fillId="3" borderId="1" xfId="9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0" xfId="9" applyNumberFormat="1" applyFont="1" applyFill="1" applyBorder="1" applyAlignment="1">
      <alignment horizontal="center" vertical="center"/>
    </xf>
    <xf numFmtId="0" fontId="4" fillId="3" borderId="0" xfId="9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18" fillId="3" borderId="1" xfId="0" applyFont="1" applyFill="1" applyBorder="1" applyAlignment="1">
      <alignment vertical="center"/>
    </xf>
    <xf numFmtId="0" fontId="5" fillId="3" borderId="0" xfId="12" applyFont="1" applyFill="1" applyAlignment="1">
      <alignment horizontal="center" vertical="center" wrapText="1"/>
    </xf>
    <xf numFmtId="0" fontId="5" fillId="3" borderId="1" xfId="12" applyNumberFormat="1" applyFont="1" applyFill="1" applyBorder="1" applyAlignment="1">
      <alignment horizontal="justify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9" applyNumberFormat="1" applyFont="1" applyFill="1" applyBorder="1" applyAlignment="1">
      <alignment horizontal="center" vertical="center"/>
    </xf>
    <xf numFmtId="0" fontId="5" fillId="0" borderId="0" xfId="9" applyFont="1" applyFill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left" vertical="center"/>
    </xf>
    <xf numFmtId="4" fontId="5" fillId="0" borderId="1" xfId="6" applyNumberFormat="1" applyFont="1" applyFill="1" applyBorder="1" applyAlignment="1">
      <alignment horizontal="center" vertical="center"/>
    </xf>
    <xf numFmtId="0" fontId="5" fillId="0" borderId="0" xfId="9" applyFont="1" applyFill="1" applyAlignment="1">
      <alignment vertical="center"/>
    </xf>
    <xf numFmtId="3" fontId="4" fillId="0" borderId="1" xfId="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0" xfId="9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3" borderId="0" xfId="9" applyFont="1" applyFill="1" applyBorder="1" applyAlignment="1">
      <alignment horizontal="center" vertical="center"/>
    </xf>
  </cellXfs>
  <cellStyles count="23">
    <cellStyle name="Bad" xfId="1"/>
    <cellStyle name="Comma 2" xfId="2"/>
    <cellStyle name="Normal 10" xfId="3"/>
    <cellStyle name="Normal 2" xfId="4"/>
    <cellStyle name="Normal 2 2" xfId="5"/>
    <cellStyle name="Normal 3" xfId="6"/>
    <cellStyle name="Normal 3 2" xfId="21"/>
    <cellStyle name="Normal 4" xfId="7"/>
    <cellStyle name="Normal_Direct Cost &amp; Revenue as of May 22 2003" xfId="8"/>
    <cellStyle name="silfain" xfId="22"/>
    <cellStyle name="Обычный" xfId="0" builtinId="0"/>
    <cellStyle name="Обычный 2" xfId="9"/>
    <cellStyle name="Обычный 2 2" xfId="10"/>
    <cellStyle name="Обычный 2 2 2" xfId="11"/>
    <cellStyle name="Обычный 2 2 2 2" xfId="19"/>
    <cellStyle name="Обычный 3" xfId="12"/>
    <cellStyle name="Обычный 3 2" xfId="20"/>
    <cellStyle name="Обычный 4" xfId="13"/>
    <cellStyle name="Обычный 7" xfId="14"/>
    <cellStyle name="Финансовый 2" xfId="18"/>
    <cellStyle name="ჩვეულებრივი 2" xfId="15"/>
    <cellStyle name="ჩვეულებრივი 2 2" xfId="16"/>
    <cellStyle name="ჩვეულებრივი 2 2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tabSelected="1" workbookViewId="0">
      <selection activeCell="F99" sqref="F99"/>
    </sheetView>
  </sheetViews>
  <sheetFormatPr defaultColWidth="7" defaultRowHeight="12.75" x14ac:dyDescent="0.2"/>
  <cols>
    <col min="1" max="1" width="3.85546875" style="33" customWidth="1"/>
    <col min="2" max="2" width="64.140625" style="56" customWidth="1"/>
    <col min="3" max="3" width="9.42578125" style="55" customWidth="1"/>
    <col min="4" max="4" width="11.5703125" style="55" bestFit="1" customWidth="1"/>
    <col min="5" max="5" width="11.140625" style="55" bestFit="1" customWidth="1"/>
    <col min="6" max="6" width="9.140625" style="55" customWidth="1"/>
    <col min="7" max="7" width="10.42578125" style="57" customWidth="1"/>
    <col min="8" max="8" width="9.140625" style="55" customWidth="1"/>
    <col min="9" max="9" width="10.7109375" style="57" customWidth="1"/>
    <col min="10" max="10" width="9.140625" style="55" customWidth="1"/>
    <col min="11" max="11" width="10.140625" style="57" customWidth="1"/>
    <col min="12" max="12" width="13.5703125" style="57" customWidth="1"/>
    <col min="13" max="132" width="9.140625" style="37" customWidth="1"/>
    <col min="133" max="133" width="2.5703125" style="37" customWidth="1"/>
    <col min="134" max="134" width="9.140625" style="37" customWidth="1"/>
    <col min="135" max="135" width="47.85546875" style="37" customWidth="1"/>
    <col min="136" max="136" width="6.7109375" style="37" customWidth="1"/>
    <col min="137" max="137" width="7.42578125" style="37" customWidth="1"/>
    <col min="138" max="138" width="7" style="37" customWidth="1"/>
    <col min="139" max="139" width="8.5703125" style="37" customWidth="1"/>
    <col min="140" max="140" width="12" style="37" customWidth="1"/>
    <col min="141" max="141" width="4.7109375" style="37" customWidth="1"/>
    <col min="142" max="142" width="9.140625" style="37" customWidth="1"/>
    <col min="143" max="143" width="11.7109375" style="37" customWidth="1"/>
    <col min="144" max="16384" width="7" style="37"/>
  </cols>
  <sheetData>
    <row r="1" spans="1:233" x14ac:dyDescent="0.2">
      <c r="A1" s="2"/>
      <c r="B1" s="35"/>
      <c r="C1" s="34"/>
      <c r="D1" s="34"/>
      <c r="E1" s="34"/>
      <c r="F1" s="34"/>
      <c r="G1" s="36"/>
      <c r="H1" s="34"/>
      <c r="I1" s="36"/>
      <c r="J1" s="34"/>
      <c r="K1" s="36"/>
      <c r="L1" s="36"/>
    </row>
    <row r="2" spans="1:233" s="3" customFormat="1" ht="12.75" customHeight="1" x14ac:dyDescent="0.2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233" s="3" customFormat="1" ht="12.75" customHeight="1" x14ac:dyDescent="0.2">
      <c r="A3" s="108" t="s">
        <v>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233" s="6" customFormat="1" ht="12.75" customHeight="1" x14ac:dyDescent="0.25">
      <c r="A4" s="74"/>
      <c r="B4" s="4"/>
      <c r="C4" s="74"/>
      <c r="D4" s="74"/>
      <c r="E4" s="74"/>
      <c r="F4" s="74"/>
      <c r="G4" s="73"/>
      <c r="H4" s="73"/>
      <c r="I4" s="5" t="s">
        <v>3</v>
      </c>
      <c r="J4" s="106" t="e">
        <f>L95</f>
        <v>#VALUE!</v>
      </c>
      <c r="K4" s="106"/>
      <c r="L4" s="74" t="s">
        <v>1</v>
      </c>
    </row>
    <row r="5" spans="1:233" s="3" customFormat="1" ht="12.75" customHeight="1" x14ac:dyDescent="0.2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33" s="9" customFormat="1" ht="27.75" customHeight="1" x14ac:dyDescent="0.2">
      <c r="A6" s="105" t="s">
        <v>4</v>
      </c>
      <c r="B6" s="104" t="s">
        <v>5</v>
      </c>
      <c r="C6" s="104" t="s">
        <v>6</v>
      </c>
      <c r="D6" s="105" t="s">
        <v>7</v>
      </c>
      <c r="E6" s="105"/>
      <c r="F6" s="104" t="s">
        <v>8</v>
      </c>
      <c r="G6" s="104"/>
      <c r="H6" s="104" t="s">
        <v>9</v>
      </c>
      <c r="I6" s="104"/>
      <c r="J6" s="105" t="s">
        <v>10</v>
      </c>
      <c r="K6" s="105"/>
      <c r="L6" s="105" t="s">
        <v>11</v>
      </c>
    </row>
    <row r="7" spans="1:233" s="9" customFormat="1" ht="12.75" customHeight="1" x14ac:dyDescent="0.2">
      <c r="A7" s="105"/>
      <c r="B7" s="104"/>
      <c r="C7" s="104"/>
      <c r="D7" s="71" t="s">
        <v>12</v>
      </c>
      <c r="E7" s="71" t="s">
        <v>13</v>
      </c>
      <c r="F7" s="71" t="s">
        <v>12</v>
      </c>
      <c r="G7" s="71" t="s">
        <v>13</v>
      </c>
      <c r="H7" s="71" t="s">
        <v>12</v>
      </c>
      <c r="I7" s="71" t="s">
        <v>13</v>
      </c>
      <c r="J7" s="71" t="s">
        <v>12</v>
      </c>
      <c r="K7" s="71" t="s">
        <v>13</v>
      </c>
      <c r="L7" s="105"/>
    </row>
    <row r="8" spans="1:233" s="12" customFormat="1" ht="12.75" customHeight="1" x14ac:dyDescent="0.2">
      <c r="A8" s="10">
        <v>1</v>
      </c>
      <c r="B8" s="10">
        <v>3</v>
      </c>
      <c r="C8" s="11">
        <v>4</v>
      </c>
      <c r="D8" s="11">
        <v>5</v>
      </c>
      <c r="E8" s="11">
        <v>6</v>
      </c>
      <c r="F8" s="11">
        <v>7</v>
      </c>
      <c r="G8" s="10">
        <v>8</v>
      </c>
      <c r="H8" s="11">
        <v>9</v>
      </c>
      <c r="I8" s="10">
        <v>10</v>
      </c>
      <c r="J8" s="11">
        <v>11</v>
      </c>
      <c r="K8" s="10">
        <v>12</v>
      </c>
      <c r="L8" s="10">
        <v>13</v>
      </c>
    </row>
    <row r="9" spans="1:233" s="12" customFormat="1" ht="12.75" customHeight="1" x14ac:dyDescent="0.2">
      <c r="A9" s="10"/>
      <c r="B9" s="10"/>
      <c r="C9" s="11"/>
      <c r="D9" s="11"/>
      <c r="E9" s="11"/>
      <c r="F9" s="11"/>
      <c r="G9" s="10"/>
      <c r="H9" s="11"/>
      <c r="I9" s="10"/>
      <c r="J9" s="11"/>
      <c r="K9" s="10"/>
      <c r="L9" s="10"/>
    </row>
    <row r="10" spans="1:233" s="24" customFormat="1" x14ac:dyDescent="0.25">
      <c r="A10" s="67"/>
      <c r="B10" s="58" t="s">
        <v>22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</row>
    <row r="11" spans="1:233" s="12" customFormat="1" ht="12.75" customHeight="1" x14ac:dyDescent="0.2">
      <c r="A11" s="10"/>
      <c r="B11" s="58"/>
      <c r="C11" s="11"/>
      <c r="D11" s="11"/>
      <c r="E11" s="11"/>
      <c r="F11" s="11"/>
      <c r="G11" s="10"/>
      <c r="H11" s="11"/>
      <c r="I11" s="10"/>
      <c r="J11" s="11"/>
      <c r="K11" s="10"/>
      <c r="L11" s="10"/>
    </row>
    <row r="12" spans="1:233" s="12" customFormat="1" ht="12.75" customHeight="1" x14ac:dyDescent="0.2">
      <c r="A12" s="10"/>
      <c r="B12" s="58" t="s">
        <v>21</v>
      </c>
      <c r="C12" s="11"/>
      <c r="D12" s="11"/>
      <c r="E12" s="11"/>
      <c r="F12" s="11"/>
      <c r="G12" s="10"/>
      <c r="H12" s="11"/>
      <c r="I12" s="10"/>
      <c r="J12" s="11"/>
      <c r="K12" s="10"/>
      <c r="L12" s="10"/>
    </row>
    <row r="13" spans="1:233" s="26" customFormat="1" ht="12.75" customHeight="1" x14ac:dyDescent="0.25">
      <c r="A13" s="27"/>
      <c r="B13" s="42"/>
      <c r="C13" s="27"/>
      <c r="D13" s="29"/>
      <c r="E13" s="1"/>
      <c r="F13" s="29"/>
      <c r="G13" s="23"/>
      <c r="H13" s="23"/>
      <c r="I13" s="23"/>
      <c r="J13" s="28"/>
      <c r="K13" s="28"/>
      <c r="L13" s="28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</row>
    <row r="14" spans="1:233" s="78" customFormat="1" ht="25.5" x14ac:dyDescent="0.25">
      <c r="A14" s="76">
        <v>1</v>
      </c>
      <c r="B14" s="75" t="s">
        <v>38</v>
      </c>
      <c r="C14" s="72" t="s">
        <v>30</v>
      </c>
      <c r="D14" s="38"/>
      <c r="E14" s="18">
        <f>6*2*0.22*12</f>
        <v>31.68</v>
      </c>
      <c r="F14" s="38"/>
      <c r="G14" s="38"/>
      <c r="H14" s="77"/>
      <c r="I14" s="38"/>
      <c r="J14" s="38"/>
      <c r="K14" s="38"/>
      <c r="L14" s="38"/>
    </row>
    <row r="15" spans="1:233" s="78" customFormat="1" x14ac:dyDescent="0.25">
      <c r="A15" s="76"/>
      <c r="B15" s="69"/>
      <c r="C15" s="72"/>
      <c r="D15" s="38"/>
      <c r="E15" s="18"/>
      <c r="F15" s="38"/>
      <c r="G15" s="38"/>
      <c r="H15" s="77"/>
      <c r="I15" s="38"/>
      <c r="J15" s="38"/>
      <c r="K15" s="38"/>
      <c r="L15" s="38"/>
    </row>
    <row r="16" spans="1:233" s="80" customFormat="1" x14ac:dyDescent="0.25">
      <c r="A16" s="79"/>
      <c r="B16" s="19" t="s">
        <v>31</v>
      </c>
      <c r="C16" s="20" t="s">
        <v>0</v>
      </c>
      <c r="D16" s="38">
        <f>2.75*0.6</f>
        <v>1.65</v>
      </c>
      <c r="E16" s="23">
        <f>D16*E14</f>
        <v>52.271999999999998</v>
      </c>
      <c r="F16" s="23"/>
      <c r="G16" s="23"/>
      <c r="H16" s="23"/>
      <c r="I16" s="23">
        <f>E16*H16</f>
        <v>0</v>
      </c>
      <c r="J16" s="23"/>
      <c r="K16" s="23"/>
      <c r="L16" s="23">
        <f>I16</f>
        <v>0</v>
      </c>
    </row>
    <row r="17" spans="1:255" s="80" customFormat="1" x14ac:dyDescent="0.25">
      <c r="A17" s="79"/>
      <c r="B17" s="81" t="s">
        <v>32</v>
      </c>
      <c r="C17" s="38" t="s">
        <v>26</v>
      </c>
      <c r="D17" s="82">
        <v>0.48</v>
      </c>
      <c r="E17" s="83">
        <f>D17*E14</f>
        <v>15.206399999999999</v>
      </c>
      <c r="F17" s="38"/>
      <c r="G17" s="23"/>
      <c r="H17" s="23"/>
      <c r="I17" s="23"/>
      <c r="J17" s="23"/>
      <c r="K17" s="23">
        <f>E17*J17</f>
        <v>0</v>
      </c>
      <c r="L17" s="23">
        <f>K17</f>
        <v>0</v>
      </c>
    </row>
    <row r="18" spans="1:255" s="80" customFormat="1" x14ac:dyDescent="0.25">
      <c r="A18" s="79"/>
      <c r="B18" s="81"/>
      <c r="C18" s="38"/>
      <c r="D18" s="82"/>
      <c r="E18" s="83"/>
      <c r="F18" s="38"/>
      <c r="G18" s="23"/>
      <c r="H18" s="23"/>
      <c r="I18" s="23"/>
      <c r="J18" s="23"/>
      <c r="K18" s="23"/>
      <c r="L18" s="23"/>
    </row>
    <row r="19" spans="1:255" s="24" customFormat="1" x14ac:dyDescent="0.25">
      <c r="A19" s="67">
        <v>2</v>
      </c>
      <c r="B19" s="69" t="s">
        <v>28</v>
      </c>
      <c r="C19" s="71" t="s">
        <v>23</v>
      </c>
      <c r="D19" s="18"/>
      <c r="E19" s="18">
        <v>128.5</v>
      </c>
      <c r="F19" s="18"/>
      <c r="G19" s="68"/>
      <c r="H19" s="68"/>
      <c r="I19" s="68"/>
      <c r="J19" s="18"/>
      <c r="K19" s="18"/>
      <c r="L19" s="18"/>
      <c r="M19" s="70"/>
    </row>
    <row r="20" spans="1:255" s="24" customFormat="1" x14ac:dyDescent="0.25">
      <c r="A20" s="67"/>
      <c r="B20" s="69"/>
      <c r="C20" s="71"/>
      <c r="D20" s="18"/>
      <c r="E20" s="18"/>
      <c r="F20" s="18"/>
      <c r="G20" s="68"/>
      <c r="H20" s="68"/>
      <c r="I20" s="68"/>
      <c r="J20" s="18"/>
      <c r="K20" s="18"/>
      <c r="L20" s="18"/>
      <c r="M20" s="70"/>
    </row>
    <row r="21" spans="1:255" s="26" customFormat="1" x14ac:dyDescent="0.25">
      <c r="A21" s="20"/>
      <c r="B21" s="19" t="s">
        <v>2</v>
      </c>
      <c r="C21" s="20" t="s">
        <v>0</v>
      </c>
      <c r="D21" s="1">
        <f>6.5*0.6</f>
        <v>3.9</v>
      </c>
      <c r="E21" s="23">
        <f>D21*E19</f>
        <v>501.15</v>
      </c>
      <c r="F21" s="29"/>
      <c r="G21" s="29"/>
      <c r="H21" s="21"/>
      <c r="I21" s="23">
        <f>E21*H21</f>
        <v>0</v>
      </c>
      <c r="J21" s="23"/>
      <c r="K21" s="23"/>
      <c r="L21" s="23">
        <f t="shared" ref="L21" si="0">G21+I21+K21</f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26" customFormat="1" x14ac:dyDescent="0.25">
      <c r="A22" s="22"/>
      <c r="B22" s="59" t="s">
        <v>20</v>
      </c>
      <c r="C22" s="1" t="s">
        <v>1</v>
      </c>
      <c r="D22" s="23">
        <v>1.8</v>
      </c>
      <c r="E22" s="23">
        <f>D22*E19</f>
        <v>231.3</v>
      </c>
      <c r="F22" s="23"/>
      <c r="G22" s="23"/>
      <c r="H22" s="23"/>
      <c r="I22" s="23"/>
      <c r="J22" s="45"/>
      <c r="K22" s="45">
        <f>E22*J22</f>
        <v>0</v>
      </c>
      <c r="L22" s="23">
        <f>G22+I22+K22</f>
        <v>0</v>
      </c>
      <c r="M22" s="61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s="26" customFormat="1" x14ac:dyDescent="0.25">
      <c r="A23" s="22"/>
      <c r="B23" s="59"/>
      <c r="C23" s="1"/>
      <c r="D23" s="23"/>
      <c r="E23" s="23"/>
      <c r="F23" s="23"/>
      <c r="G23" s="23"/>
      <c r="H23" s="23"/>
      <c r="I23" s="23"/>
      <c r="J23" s="45"/>
      <c r="K23" s="45"/>
      <c r="L23" s="23"/>
      <c r="M23" s="61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s="102" customFormat="1" x14ac:dyDescent="0.25">
      <c r="A24" s="96">
        <v>3</v>
      </c>
      <c r="B24" s="97" t="s">
        <v>34</v>
      </c>
      <c r="C24" s="98" t="s">
        <v>23</v>
      </c>
      <c r="D24" s="99"/>
      <c r="E24" s="99">
        <v>41.92</v>
      </c>
      <c r="F24" s="99"/>
      <c r="G24" s="100"/>
      <c r="H24" s="100"/>
      <c r="I24" s="100"/>
      <c r="J24" s="99"/>
      <c r="K24" s="99"/>
      <c r="L24" s="99"/>
      <c r="M24" s="101"/>
    </row>
    <row r="25" spans="1:255" s="91" customFormat="1" x14ac:dyDescent="0.25">
      <c r="A25" s="92"/>
      <c r="B25" s="93" t="s">
        <v>2</v>
      </c>
      <c r="C25" s="92" t="s">
        <v>0</v>
      </c>
      <c r="D25" s="90">
        <v>13.2</v>
      </c>
      <c r="E25" s="89">
        <f>D25*E24</f>
        <v>553.34399999999994</v>
      </c>
      <c r="F25" s="94"/>
      <c r="G25" s="94"/>
      <c r="H25" s="94"/>
      <c r="I25" s="89">
        <f>E25*H25</f>
        <v>0</v>
      </c>
      <c r="J25" s="89"/>
      <c r="K25" s="89"/>
      <c r="L25" s="89">
        <f t="shared" ref="L25" si="1">G25+I25+K25</f>
        <v>0</v>
      </c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s="26" customFormat="1" x14ac:dyDescent="0.25">
      <c r="A26" s="22"/>
      <c r="B26" s="59" t="s">
        <v>20</v>
      </c>
      <c r="C26" s="1" t="s">
        <v>1</v>
      </c>
      <c r="D26" s="23">
        <v>9.6300000000000008</v>
      </c>
      <c r="E26" s="23">
        <f>D26*E24</f>
        <v>403.68960000000004</v>
      </c>
      <c r="F26" s="23"/>
      <c r="G26" s="23"/>
      <c r="H26" s="23"/>
      <c r="I26" s="23"/>
      <c r="J26" s="45"/>
      <c r="K26" s="45">
        <f>E26*J26</f>
        <v>0</v>
      </c>
      <c r="L26" s="23">
        <f>G26+I26+K26</f>
        <v>0</v>
      </c>
      <c r="M26" s="61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</row>
    <row r="27" spans="1:255" s="26" customFormat="1" x14ac:dyDescent="0.25">
      <c r="A27" s="13"/>
      <c r="B27" s="63"/>
      <c r="C27" s="22"/>
      <c r="D27" s="60"/>
      <c r="E27" s="1"/>
      <c r="F27" s="1"/>
      <c r="G27" s="1"/>
      <c r="H27" s="1"/>
      <c r="I27" s="1"/>
      <c r="J27" s="23"/>
      <c r="K27" s="23"/>
      <c r="L27" s="23"/>
    </row>
    <row r="28" spans="1:255" s="26" customFormat="1" x14ac:dyDescent="0.25">
      <c r="A28" s="13"/>
      <c r="B28" s="63"/>
      <c r="C28" s="22"/>
      <c r="D28" s="60"/>
      <c r="E28" s="1"/>
      <c r="F28" s="1"/>
      <c r="G28" s="1"/>
      <c r="H28" s="1"/>
      <c r="I28" s="1"/>
      <c r="J28" s="23"/>
      <c r="K28" s="23"/>
      <c r="L28" s="23"/>
    </row>
    <row r="29" spans="1:255" s="12" customFormat="1" ht="12.75" customHeight="1" x14ac:dyDescent="0.2">
      <c r="A29" s="10"/>
      <c r="B29" s="58" t="s">
        <v>29</v>
      </c>
      <c r="C29" s="11"/>
      <c r="D29" s="11"/>
      <c r="E29" s="11"/>
      <c r="F29" s="11"/>
      <c r="G29" s="10"/>
      <c r="H29" s="11"/>
      <c r="I29" s="10"/>
      <c r="J29" s="11"/>
      <c r="K29" s="10"/>
      <c r="L29" s="10"/>
    </row>
    <row r="30" spans="1:255" s="26" customFormat="1" ht="12.75" customHeight="1" x14ac:dyDescent="0.25">
      <c r="A30" s="27"/>
      <c r="B30" s="42"/>
      <c r="C30" s="27"/>
      <c r="D30" s="29"/>
      <c r="E30" s="1"/>
      <c r="F30" s="29"/>
      <c r="G30" s="23"/>
      <c r="H30" s="23"/>
      <c r="I30" s="23"/>
      <c r="J30" s="28"/>
      <c r="K30" s="28"/>
      <c r="L30" s="28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</row>
    <row r="31" spans="1:255" s="78" customFormat="1" ht="25.5" x14ac:dyDescent="0.25">
      <c r="A31" s="76">
        <v>10</v>
      </c>
      <c r="B31" s="75" t="s">
        <v>39</v>
      </c>
      <c r="C31" s="72" t="s">
        <v>30</v>
      </c>
      <c r="D31" s="38"/>
      <c r="E31" s="18">
        <f>6*2*0.22*24</f>
        <v>63.36</v>
      </c>
      <c r="F31" s="38"/>
      <c r="G31" s="38"/>
      <c r="H31" s="77"/>
      <c r="I31" s="38"/>
      <c r="J31" s="38"/>
      <c r="K31" s="38"/>
      <c r="L31" s="38"/>
    </row>
    <row r="32" spans="1:255" s="78" customFormat="1" x14ac:dyDescent="0.25">
      <c r="A32" s="76"/>
      <c r="B32" s="69"/>
      <c r="C32" s="72"/>
      <c r="D32" s="38"/>
      <c r="E32" s="18"/>
      <c r="F32" s="38"/>
      <c r="G32" s="38"/>
      <c r="H32" s="77"/>
      <c r="I32" s="38"/>
      <c r="J32" s="38"/>
      <c r="K32" s="38"/>
      <c r="L32" s="38"/>
    </row>
    <row r="33" spans="1:255" s="80" customFormat="1" x14ac:dyDescent="0.25">
      <c r="A33" s="79"/>
      <c r="B33" s="19" t="s">
        <v>31</v>
      </c>
      <c r="C33" s="20" t="s">
        <v>0</v>
      </c>
      <c r="D33" s="38">
        <f>2.75*0.6</f>
        <v>1.65</v>
      </c>
      <c r="E33" s="23">
        <f>D33*E31</f>
        <v>104.544</v>
      </c>
      <c r="F33" s="23"/>
      <c r="G33" s="23"/>
      <c r="H33" s="23"/>
      <c r="I33" s="23">
        <f>E33*H33</f>
        <v>0</v>
      </c>
      <c r="J33" s="23"/>
      <c r="K33" s="23"/>
      <c r="L33" s="23">
        <f>I33</f>
        <v>0</v>
      </c>
    </row>
    <row r="34" spans="1:255" s="80" customFormat="1" x14ac:dyDescent="0.25">
      <c r="A34" s="79"/>
      <c r="B34" s="81" t="s">
        <v>32</v>
      </c>
      <c r="C34" s="38" t="s">
        <v>26</v>
      </c>
      <c r="D34" s="82">
        <v>0.48</v>
      </c>
      <c r="E34" s="83">
        <f>D34*E31</f>
        <v>30.412799999999997</v>
      </c>
      <c r="F34" s="38"/>
      <c r="G34" s="23"/>
      <c r="H34" s="23"/>
      <c r="I34" s="23"/>
      <c r="J34" s="23"/>
      <c r="K34" s="23">
        <f>E34*J34</f>
        <v>0</v>
      </c>
      <c r="L34" s="23">
        <f>K34</f>
        <v>0</v>
      </c>
    </row>
    <row r="35" spans="1:255" s="80" customFormat="1" x14ac:dyDescent="0.25">
      <c r="A35" s="79"/>
      <c r="B35" s="81"/>
      <c r="C35" s="38"/>
      <c r="D35" s="82"/>
      <c r="E35" s="83"/>
      <c r="F35" s="38"/>
      <c r="G35" s="23"/>
      <c r="H35" s="23"/>
      <c r="I35" s="23"/>
      <c r="J35" s="23"/>
      <c r="K35" s="23"/>
      <c r="L35" s="23"/>
    </row>
    <row r="36" spans="1:255" s="24" customFormat="1" x14ac:dyDescent="0.25">
      <c r="A36" s="67">
        <v>13</v>
      </c>
      <c r="B36" s="69" t="s">
        <v>28</v>
      </c>
      <c r="C36" s="71" t="s">
        <v>23</v>
      </c>
      <c r="D36" s="18"/>
      <c r="E36" s="18">
        <v>132.11000000000001</v>
      </c>
      <c r="F36" s="18"/>
      <c r="G36" s="68"/>
      <c r="H36" s="68"/>
      <c r="I36" s="68"/>
      <c r="J36" s="18"/>
      <c r="K36" s="18"/>
      <c r="L36" s="18"/>
      <c r="M36" s="70"/>
    </row>
    <row r="37" spans="1:255" s="24" customFormat="1" x14ac:dyDescent="0.25">
      <c r="A37" s="67"/>
      <c r="B37" s="69"/>
      <c r="C37" s="71"/>
      <c r="D37" s="18"/>
      <c r="E37" s="18"/>
      <c r="F37" s="18"/>
      <c r="G37" s="68"/>
      <c r="H37" s="68"/>
      <c r="I37" s="68"/>
      <c r="J37" s="18"/>
      <c r="K37" s="18"/>
      <c r="L37" s="18"/>
      <c r="M37" s="70"/>
    </row>
    <row r="38" spans="1:255" s="26" customFormat="1" x14ac:dyDescent="0.25">
      <c r="A38" s="20"/>
      <c r="B38" s="19" t="s">
        <v>2</v>
      </c>
      <c r="C38" s="20" t="s">
        <v>0</v>
      </c>
      <c r="D38" s="1">
        <f>6.5*0.6</f>
        <v>3.9</v>
      </c>
      <c r="E38" s="23">
        <f>D38*E36</f>
        <v>515.22900000000004</v>
      </c>
      <c r="F38" s="29"/>
      <c r="G38" s="29"/>
      <c r="H38" s="21"/>
      <c r="I38" s="23">
        <f>E38*H38</f>
        <v>0</v>
      </c>
      <c r="J38" s="23"/>
      <c r="K38" s="23"/>
      <c r="L38" s="23">
        <f t="shared" ref="L38" si="2">G38+I38+K38</f>
        <v>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26" customFormat="1" x14ac:dyDescent="0.25">
      <c r="A39" s="22"/>
      <c r="B39" s="59" t="s">
        <v>20</v>
      </c>
      <c r="C39" s="1" t="s">
        <v>1</v>
      </c>
      <c r="D39" s="23">
        <v>1.8</v>
      </c>
      <c r="E39" s="23">
        <f>D39*E36</f>
        <v>237.79800000000003</v>
      </c>
      <c r="F39" s="23"/>
      <c r="G39" s="23"/>
      <c r="H39" s="23"/>
      <c r="I39" s="23"/>
      <c r="J39" s="45"/>
      <c r="K39" s="45">
        <f>E39*J39</f>
        <v>0</v>
      </c>
      <c r="L39" s="23">
        <f>G39+I39+K39</f>
        <v>0</v>
      </c>
      <c r="M39" s="61"/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</row>
    <row r="40" spans="1:255" s="26" customFormat="1" x14ac:dyDescent="0.25">
      <c r="A40" s="22"/>
      <c r="B40" s="59"/>
      <c r="C40" s="1"/>
      <c r="D40" s="23"/>
      <c r="E40" s="23"/>
      <c r="F40" s="23"/>
      <c r="G40" s="23"/>
      <c r="H40" s="23"/>
      <c r="I40" s="23"/>
      <c r="J40" s="45"/>
      <c r="K40" s="45"/>
      <c r="L40" s="23"/>
      <c r="M40" s="61"/>
      <c r="N40" s="61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</row>
    <row r="41" spans="1:255" s="102" customFormat="1" x14ac:dyDescent="0.25">
      <c r="A41" s="96">
        <v>3</v>
      </c>
      <c r="B41" s="97" t="s">
        <v>34</v>
      </c>
      <c r="C41" s="98" t="s">
        <v>23</v>
      </c>
      <c r="D41" s="99"/>
      <c r="E41" s="99">
        <v>23</v>
      </c>
      <c r="F41" s="99"/>
      <c r="G41" s="100"/>
      <c r="H41" s="100"/>
      <c r="I41" s="100"/>
      <c r="J41" s="99"/>
      <c r="K41" s="99"/>
      <c r="L41" s="99"/>
      <c r="M41" s="101"/>
    </row>
    <row r="42" spans="1:255" s="91" customFormat="1" x14ac:dyDescent="0.25">
      <c r="A42" s="92"/>
      <c r="B42" s="93" t="s">
        <v>2</v>
      </c>
      <c r="C42" s="92" t="s">
        <v>0</v>
      </c>
      <c r="D42" s="90">
        <v>13.2</v>
      </c>
      <c r="E42" s="89">
        <f>D42*E41</f>
        <v>303.59999999999997</v>
      </c>
      <c r="F42" s="94"/>
      <c r="G42" s="94"/>
      <c r="H42" s="94"/>
      <c r="I42" s="89">
        <f>E42*H42</f>
        <v>0</v>
      </c>
      <c r="J42" s="89"/>
      <c r="K42" s="89"/>
      <c r="L42" s="89">
        <f t="shared" ref="L42" si="3">G42+I42+K42</f>
        <v>0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s="26" customFormat="1" x14ac:dyDescent="0.25">
      <c r="A43" s="22"/>
      <c r="B43" s="59" t="s">
        <v>20</v>
      </c>
      <c r="C43" s="1" t="s">
        <v>1</v>
      </c>
      <c r="D43" s="23">
        <v>9.6300000000000008</v>
      </c>
      <c r="E43" s="23">
        <f>D43*E41</f>
        <v>221.49</v>
      </c>
      <c r="F43" s="23"/>
      <c r="G43" s="23"/>
      <c r="H43" s="23"/>
      <c r="I43" s="23"/>
      <c r="J43" s="45"/>
      <c r="K43" s="45">
        <f>E43*J43</f>
        <v>0</v>
      </c>
      <c r="L43" s="23">
        <f>G43+I43+K43</f>
        <v>0</v>
      </c>
      <c r="M43" s="61"/>
      <c r="N43" s="61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</row>
    <row r="44" spans="1:255" s="26" customFormat="1" x14ac:dyDescent="0.25">
      <c r="A44" s="13"/>
      <c r="B44" s="63"/>
      <c r="C44" s="22"/>
      <c r="D44" s="60"/>
      <c r="E44" s="1"/>
      <c r="F44" s="1"/>
      <c r="G44" s="1"/>
      <c r="H44" s="1"/>
      <c r="I44" s="1"/>
      <c r="J44" s="23"/>
      <c r="K44" s="23"/>
      <c r="L44" s="23"/>
    </row>
    <row r="45" spans="1:255" s="102" customFormat="1" x14ac:dyDescent="0.25">
      <c r="A45" s="96">
        <v>3</v>
      </c>
      <c r="B45" s="97" t="s">
        <v>36</v>
      </c>
      <c r="C45" s="98" t="s">
        <v>23</v>
      </c>
      <c r="D45" s="99"/>
      <c r="E45" s="99">
        <v>161</v>
      </c>
      <c r="F45" s="99"/>
      <c r="G45" s="100"/>
      <c r="H45" s="100"/>
      <c r="I45" s="100"/>
      <c r="J45" s="99"/>
      <c r="K45" s="99"/>
      <c r="L45" s="99"/>
      <c r="M45" s="101"/>
    </row>
    <row r="46" spans="1:255" s="91" customFormat="1" x14ac:dyDescent="0.25">
      <c r="A46" s="92"/>
      <c r="B46" s="93" t="s">
        <v>2</v>
      </c>
      <c r="C46" s="92" t="s">
        <v>0</v>
      </c>
      <c r="D46" s="90">
        <f>4.8</f>
        <v>4.8</v>
      </c>
      <c r="E46" s="89">
        <f>D46*E45</f>
        <v>772.8</v>
      </c>
      <c r="F46" s="94"/>
      <c r="G46" s="94"/>
      <c r="H46" s="94"/>
      <c r="I46" s="89">
        <f>E46*H46</f>
        <v>0</v>
      </c>
      <c r="J46" s="89"/>
      <c r="K46" s="89"/>
      <c r="L46" s="89">
        <f t="shared" ref="L46" si="4">G46+I46+K46</f>
        <v>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255" s="26" customFormat="1" x14ac:dyDescent="0.25">
      <c r="A47" s="22"/>
      <c r="B47" s="59" t="s">
        <v>20</v>
      </c>
      <c r="C47" s="1" t="s">
        <v>1</v>
      </c>
      <c r="D47" s="23">
        <v>1.1000000000000001</v>
      </c>
      <c r="E47" s="23">
        <f>D47*E45</f>
        <v>177.10000000000002</v>
      </c>
      <c r="F47" s="23"/>
      <c r="G47" s="23"/>
      <c r="H47" s="23"/>
      <c r="I47" s="23"/>
      <c r="J47" s="45"/>
      <c r="K47" s="45">
        <f>E47*J47</f>
        <v>0</v>
      </c>
      <c r="L47" s="23">
        <f>G47+I47+K47</f>
        <v>0</v>
      </c>
      <c r="M47" s="61"/>
      <c r="N47" s="61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</row>
    <row r="48" spans="1:255" s="26" customFormat="1" x14ac:dyDescent="0.25">
      <c r="A48" s="13"/>
      <c r="B48" s="63"/>
      <c r="C48" s="22"/>
      <c r="D48" s="60"/>
      <c r="E48" s="1"/>
      <c r="F48" s="1"/>
      <c r="G48" s="1"/>
      <c r="H48" s="1"/>
      <c r="I48" s="1"/>
      <c r="J48" s="23"/>
      <c r="K48" s="23"/>
      <c r="L48" s="23"/>
    </row>
    <row r="49" spans="1:255" s="12" customFormat="1" ht="12.75" customHeight="1" x14ac:dyDescent="0.2">
      <c r="A49" s="10"/>
      <c r="B49" s="58" t="s">
        <v>37</v>
      </c>
      <c r="C49" s="11"/>
      <c r="D49" s="11"/>
      <c r="E49" s="11"/>
      <c r="F49" s="11"/>
      <c r="G49" s="10"/>
      <c r="H49" s="11"/>
      <c r="I49" s="10"/>
      <c r="J49" s="11"/>
      <c r="K49" s="10"/>
      <c r="L49" s="10"/>
    </row>
    <row r="50" spans="1:255" s="26" customFormat="1" ht="12.75" customHeight="1" x14ac:dyDescent="0.25">
      <c r="A50" s="27"/>
      <c r="B50" s="42"/>
      <c r="C50" s="27"/>
      <c r="D50" s="29"/>
      <c r="E50" s="1"/>
      <c r="F50" s="29"/>
      <c r="G50" s="23"/>
      <c r="H50" s="23"/>
      <c r="I50" s="23"/>
      <c r="J50" s="28"/>
      <c r="K50" s="28"/>
      <c r="L50" s="28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</row>
    <row r="51" spans="1:255" s="78" customFormat="1" ht="25.5" x14ac:dyDescent="0.25">
      <c r="A51" s="76">
        <v>10</v>
      </c>
      <c r="B51" s="75" t="s">
        <v>40</v>
      </c>
      <c r="C51" s="88" t="s">
        <v>30</v>
      </c>
      <c r="D51" s="38"/>
      <c r="E51" s="18">
        <f>5*2*0.22*24</f>
        <v>52.800000000000004</v>
      </c>
      <c r="F51" s="38"/>
      <c r="G51" s="38"/>
      <c r="H51" s="77"/>
      <c r="I51" s="38"/>
      <c r="J51" s="38"/>
      <c r="K51" s="38"/>
      <c r="L51" s="38"/>
    </row>
    <row r="52" spans="1:255" s="78" customFormat="1" x14ac:dyDescent="0.25">
      <c r="A52" s="76"/>
      <c r="B52" s="69"/>
      <c r="C52" s="88"/>
      <c r="D52" s="38"/>
      <c r="E52" s="18"/>
      <c r="F52" s="38"/>
      <c r="G52" s="38"/>
      <c r="H52" s="77"/>
      <c r="I52" s="38"/>
      <c r="J52" s="38"/>
      <c r="K52" s="38"/>
      <c r="L52" s="38"/>
    </row>
    <row r="53" spans="1:255" s="80" customFormat="1" x14ac:dyDescent="0.25">
      <c r="A53" s="79"/>
      <c r="B53" s="19" t="s">
        <v>31</v>
      </c>
      <c r="C53" s="20" t="s">
        <v>0</v>
      </c>
      <c r="D53" s="38">
        <f>2.75*0.6</f>
        <v>1.65</v>
      </c>
      <c r="E53" s="23">
        <f>D53*E51</f>
        <v>87.12</v>
      </c>
      <c r="F53" s="23"/>
      <c r="G53" s="23"/>
      <c r="H53" s="23"/>
      <c r="I53" s="23">
        <f>E53*H53</f>
        <v>0</v>
      </c>
      <c r="J53" s="23"/>
      <c r="K53" s="23"/>
      <c r="L53" s="23">
        <f>I53</f>
        <v>0</v>
      </c>
    </row>
    <row r="54" spans="1:255" s="80" customFormat="1" x14ac:dyDescent="0.25">
      <c r="A54" s="79"/>
      <c r="B54" s="81" t="s">
        <v>32</v>
      </c>
      <c r="C54" s="38" t="s">
        <v>26</v>
      </c>
      <c r="D54" s="82">
        <v>0.48</v>
      </c>
      <c r="E54" s="83">
        <f>D54*E51</f>
        <v>25.344000000000001</v>
      </c>
      <c r="F54" s="38"/>
      <c r="G54" s="23"/>
      <c r="H54" s="23"/>
      <c r="I54" s="23"/>
      <c r="J54" s="23"/>
      <c r="K54" s="23">
        <f>E54*J54</f>
        <v>0</v>
      </c>
      <c r="L54" s="23">
        <f>K54</f>
        <v>0</v>
      </c>
    </row>
    <row r="55" spans="1:255" s="80" customFormat="1" x14ac:dyDescent="0.25">
      <c r="A55" s="79"/>
      <c r="B55" s="81"/>
      <c r="C55" s="38"/>
      <c r="D55" s="82"/>
      <c r="E55" s="83"/>
      <c r="F55" s="38"/>
      <c r="G55" s="23"/>
      <c r="H55" s="23"/>
      <c r="I55" s="23"/>
      <c r="J55" s="23"/>
      <c r="K55" s="23"/>
      <c r="L55" s="23"/>
    </row>
    <row r="56" spans="1:255" s="24" customFormat="1" x14ac:dyDescent="0.25">
      <c r="A56" s="67">
        <v>13</v>
      </c>
      <c r="B56" s="69" t="s">
        <v>28</v>
      </c>
      <c r="C56" s="87" t="s">
        <v>23</v>
      </c>
      <c r="D56" s="18"/>
      <c r="E56" s="18">
        <v>17</v>
      </c>
      <c r="F56" s="18"/>
      <c r="G56" s="68"/>
      <c r="H56" s="68"/>
      <c r="I56" s="68"/>
      <c r="J56" s="18"/>
      <c r="K56" s="18"/>
      <c r="L56" s="18"/>
      <c r="M56" s="70"/>
    </row>
    <row r="57" spans="1:255" s="24" customFormat="1" x14ac:dyDescent="0.25">
      <c r="A57" s="67"/>
      <c r="B57" s="69"/>
      <c r="C57" s="87"/>
      <c r="D57" s="18"/>
      <c r="E57" s="18"/>
      <c r="F57" s="18"/>
      <c r="G57" s="68"/>
      <c r="H57" s="68"/>
      <c r="I57" s="68"/>
      <c r="J57" s="18"/>
      <c r="K57" s="18"/>
      <c r="L57" s="18"/>
      <c r="M57" s="70"/>
    </row>
    <row r="58" spans="1:255" s="26" customFormat="1" x14ac:dyDescent="0.25">
      <c r="A58" s="20"/>
      <c r="B58" s="19" t="s">
        <v>2</v>
      </c>
      <c r="C58" s="20" t="s">
        <v>0</v>
      </c>
      <c r="D58" s="1">
        <f>6.5*0.6</f>
        <v>3.9</v>
      </c>
      <c r="E58" s="23">
        <f>D58*E56</f>
        <v>66.3</v>
      </c>
      <c r="F58" s="29"/>
      <c r="G58" s="29"/>
      <c r="H58" s="21"/>
      <c r="I58" s="23">
        <f>E58*H58</f>
        <v>0</v>
      </c>
      <c r="J58" s="23"/>
      <c r="K58" s="23"/>
      <c r="L58" s="23">
        <f t="shared" ref="L58" si="5">G58+I58+K58</f>
        <v>0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26" customFormat="1" x14ac:dyDescent="0.25">
      <c r="A59" s="22"/>
      <c r="B59" s="59" t="s">
        <v>20</v>
      </c>
      <c r="C59" s="1" t="s">
        <v>1</v>
      </c>
      <c r="D59" s="23">
        <v>1.8</v>
      </c>
      <c r="E59" s="23">
        <f>D59*E56</f>
        <v>30.6</v>
      </c>
      <c r="F59" s="23"/>
      <c r="G59" s="23"/>
      <c r="H59" s="23"/>
      <c r="I59" s="23"/>
      <c r="J59" s="45"/>
      <c r="K59" s="45">
        <f>E59*J59</f>
        <v>0</v>
      </c>
      <c r="L59" s="23">
        <f>G59+I59+K59</f>
        <v>0</v>
      </c>
      <c r="M59" s="61"/>
      <c r="N59" s="6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</row>
    <row r="60" spans="1:255" s="26" customFormat="1" x14ac:dyDescent="0.25">
      <c r="A60" s="22"/>
      <c r="B60" s="59"/>
      <c r="C60" s="1"/>
      <c r="D60" s="23"/>
      <c r="E60" s="23"/>
      <c r="F60" s="23"/>
      <c r="G60" s="23"/>
      <c r="H60" s="23"/>
      <c r="I60" s="23"/>
      <c r="J60" s="45"/>
      <c r="K60" s="45"/>
      <c r="L60" s="23"/>
      <c r="M60" s="61"/>
      <c r="N60" s="6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</row>
    <row r="61" spans="1:255" s="102" customFormat="1" x14ac:dyDescent="0.25">
      <c r="A61" s="96">
        <v>3</v>
      </c>
      <c r="B61" s="97" t="s">
        <v>34</v>
      </c>
      <c r="C61" s="98" t="s">
        <v>23</v>
      </c>
      <c r="D61" s="99"/>
      <c r="E61" s="99">
        <v>4</v>
      </c>
      <c r="F61" s="99"/>
      <c r="G61" s="100"/>
      <c r="H61" s="100"/>
      <c r="I61" s="100"/>
      <c r="J61" s="99"/>
      <c r="K61" s="99"/>
      <c r="L61" s="99"/>
      <c r="M61" s="101"/>
    </row>
    <row r="62" spans="1:255" s="91" customFormat="1" x14ac:dyDescent="0.25">
      <c r="A62" s="92"/>
      <c r="B62" s="93" t="s">
        <v>2</v>
      </c>
      <c r="C62" s="92" t="s">
        <v>0</v>
      </c>
      <c r="D62" s="90">
        <v>13.2</v>
      </c>
      <c r="E62" s="89">
        <f>D62*E61</f>
        <v>52.8</v>
      </c>
      <c r="F62" s="94"/>
      <c r="G62" s="94"/>
      <c r="H62" s="94"/>
      <c r="I62" s="89">
        <f>E62*H62</f>
        <v>0</v>
      </c>
      <c r="J62" s="89"/>
      <c r="K62" s="89"/>
      <c r="L62" s="89">
        <f t="shared" ref="L62" si="6">G62+I62+K62</f>
        <v>0</v>
      </c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s="26" customFormat="1" x14ac:dyDescent="0.25">
      <c r="A63" s="22"/>
      <c r="B63" s="59" t="s">
        <v>20</v>
      </c>
      <c r="C63" s="1" t="s">
        <v>1</v>
      </c>
      <c r="D63" s="23">
        <v>9.6300000000000008</v>
      </c>
      <c r="E63" s="23">
        <f>D63*E61</f>
        <v>38.520000000000003</v>
      </c>
      <c r="F63" s="23"/>
      <c r="G63" s="23"/>
      <c r="H63" s="23"/>
      <c r="I63" s="23"/>
      <c r="J63" s="45"/>
      <c r="K63" s="45">
        <f>E63*J63</f>
        <v>0</v>
      </c>
      <c r="L63" s="23">
        <f>G63+I63+K63</f>
        <v>0</v>
      </c>
      <c r="M63" s="61"/>
      <c r="N63" s="6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</row>
    <row r="64" spans="1:255" s="26" customFormat="1" x14ac:dyDescent="0.25">
      <c r="A64" s="13"/>
      <c r="B64" s="63"/>
      <c r="C64" s="22"/>
      <c r="D64" s="60"/>
      <c r="E64" s="1"/>
      <c r="F64" s="1"/>
      <c r="G64" s="1"/>
      <c r="H64" s="1"/>
      <c r="I64" s="1"/>
      <c r="J64" s="23"/>
      <c r="K64" s="23"/>
      <c r="L64" s="23"/>
    </row>
    <row r="65" spans="1:239" s="12" customFormat="1" ht="12.75" customHeight="1" x14ac:dyDescent="0.2">
      <c r="A65" s="10"/>
      <c r="B65" s="58" t="s">
        <v>44</v>
      </c>
      <c r="C65" s="11"/>
      <c r="D65" s="11"/>
      <c r="E65" s="11"/>
      <c r="F65" s="11"/>
      <c r="G65" s="10"/>
      <c r="H65" s="11"/>
      <c r="I65" s="10"/>
      <c r="J65" s="11"/>
      <c r="K65" s="10"/>
      <c r="L65" s="10"/>
    </row>
    <row r="66" spans="1:239" s="26" customFormat="1" x14ac:dyDescent="0.25">
      <c r="A66" s="27"/>
      <c r="B66" s="42"/>
      <c r="C66" s="27"/>
      <c r="D66" s="29"/>
      <c r="E66" s="1"/>
      <c r="F66" s="29"/>
      <c r="G66" s="23"/>
      <c r="H66" s="23"/>
      <c r="I66" s="23"/>
      <c r="J66" s="28"/>
      <c r="K66" s="28"/>
      <c r="L66" s="28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</row>
    <row r="67" spans="1:239" s="24" customFormat="1" ht="31.5" customHeight="1" x14ac:dyDescent="0.25">
      <c r="A67" s="103">
        <v>30</v>
      </c>
      <c r="B67" s="85" t="s">
        <v>45</v>
      </c>
      <c r="C67" s="103" t="s">
        <v>23</v>
      </c>
      <c r="D67" s="18"/>
      <c r="E67" s="18">
        <f>E51+E31+E14+E56+E36+E19</f>
        <v>425.45000000000005</v>
      </c>
      <c r="F67" s="18"/>
      <c r="G67" s="18"/>
      <c r="H67" s="18"/>
      <c r="I67" s="18"/>
      <c r="J67" s="18"/>
      <c r="K67" s="18"/>
      <c r="L67" s="18"/>
      <c r="M67" s="86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</row>
    <row r="68" spans="1:239" s="26" customFormat="1" x14ac:dyDescent="0.25">
      <c r="A68" s="22"/>
      <c r="B68" s="64"/>
      <c r="C68" s="22" t="s">
        <v>24</v>
      </c>
      <c r="D68" s="23"/>
      <c r="E68" s="44">
        <f>E67/100</f>
        <v>4.2545000000000002</v>
      </c>
      <c r="F68" s="23"/>
      <c r="G68" s="23"/>
      <c r="H68" s="23"/>
      <c r="I68" s="23"/>
      <c r="J68" s="23"/>
      <c r="K68" s="23"/>
      <c r="L68" s="23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</row>
    <row r="69" spans="1:239" s="26" customFormat="1" x14ac:dyDescent="0.25">
      <c r="A69" s="22"/>
      <c r="B69" s="65" t="s">
        <v>25</v>
      </c>
      <c r="C69" s="22" t="s">
        <v>26</v>
      </c>
      <c r="D69" s="23">
        <v>2.7</v>
      </c>
      <c r="E69" s="23">
        <f>D69*E68</f>
        <v>11.487150000000002</v>
      </c>
      <c r="F69" s="23"/>
      <c r="G69" s="23"/>
      <c r="H69" s="23"/>
      <c r="I69" s="23"/>
      <c r="J69" s="23"/>
      <c r="K69" s="23">
        <f>E69*J69</f>
        <v>0</v>
      </c>
      <c r="L69" s="23">
        <f t="shared" ref="L69" si="7">G69+I69+K69</f>
        <v>0</v>
      </c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</row>
    <row r="70" spans="1:239" s="26" customFormat="1" x14ac:dyDescent="0.25">
      <c r="A70" s="22"/>
      <c r="B70" s="6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</row>
    <row r="71" spans="1:239" s="24" customFormat="1" x14ac:dyDescent="0.25">
      <c r="A71" s="103">
        <v>31</v>
      </c>
      <c r="B71" s="69" t="s">
        <v>46</v>
      </c>
      <c r="C71" s="103" t="s">
        <v>23</v>
      </c>
      <c r="D71" s="18"/>
      <c r="E71" s="18">
        <f>E67</f>
        <v>425.45000000000005</v>
      </c>
      <c r="F71" s="18"/>
      <c r="G71" s="18"/>
      <c r="H71" s="18"/>
      <c r="I71" s="18"/>
      <c r="J71" s="68"/>
      <c r="K71" s="18"/>
      <c r="L71" s="18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</row>
    <row r="72" spans="1:239" s="26" customFormat="1" x14ac:dyDescent="0.25">
      <c r="A72" s="22"/>
      <c r="B72" s="66"/>
      <c r="C72" s="22"/>
      <c r="D72" s="23"/>
      <c r="E72" s="23"/>
      <c r="F72" s="23"/>
      <c r="G72" s="23"/>
      <c r="H72" s="23"/>
      <c r="I72" s="23"/>
      <c r="J72" s="1"/>
      <c r="K72" s="23"/>
      <c r="L72" s="23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</row>
    <row r="73" spans="1:239" s="26" customFormat="1" x14ac:dyDescent="0.25">
      <c r="A73" s="22"/>
      <c r="B73" s="66" t="s">
        <v>43</v>
      </c>
      <c r="C73" s="22" t="s">
        <v>27</v>
      </c>
      <c r="D73" s="23">
        <v>2.4</v>
      </c>
      <c r="E73" s="23">
        <f>D73*E71</f>
        <v>1021.08</v>
      </c>
      <c r="F73" s="23"/>
      <c r="G73" s="23"/>
      <c r="H73" s="23"/>
      <c r="I73" s="23"/>
      <c r="J73" s="1"/>
      <c r="K73" s="23">
        <f>E73*J73</f>
        <v>0</v>
      </c>
      <c r="L73" s="23">
        <f>G73+I73+K73</f>
        <v>0</v>
      </c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</row>
    <row r="74" spans="1:239" s="26" customFormat="1" x14ac:dyDescent="0.25">
      <c r="A74" s="22"/>
      <c r="B74" s="66"/>
      <c r="C74" s="22"/>
      <c r="D74" s="23"/>
      <c r="E74" s="23"/>
      <c r="F74" s="23"/>
      <c r="G74" s="23"/>
      <c r="H74" s="23"/>
      <c r="I74" s="23"/>
      <c r="J74" s="1"/>
      <c r="K74" s="23"/>
      <c r="L74" s="23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</row>
    <row r="75" spans="1:239" s="24" customFormat="1" x14ac:dyDescent="0.25">
      <c r="A75" s="71">
        <v>30</v>
      </c>
      <c r="B75" s="85" t="s">
        <v>33</v>
      </c>
      <c r="C75" s="71" t="s">
        <v>23</v>
      </c>
      <c r="D75" s="18"/>
      <c r="E75" s="18">
        <f>E61+E45+E41+E24</f>
        <v>229.92000000000002</v>
      </c>
      <c r="F75" s="18"/>
      <c r="G75" s="18"/>
      <c r="H75" s="18"/>
      <c r="I75" s="18"/>
      <c r="J75" s="18"/>
      <c r="K75" s="18"/>
      <c r="L75" s="18"/>
      <c r="M75" s="86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</row>
    <row r="76" spans="1:239" s="26" customFormat="1" x14ac:dyDescent="0.25">
      <c r="A76" s="22"/>
      <c r="B76" s="64"/>
      <c r="C76" s="22" t="s">
        <v>24</v>
      </c>
      <c r="D76" s="23"/>
      <c r="E76" s="44">
        <f>E75/100</f>
        <v>2.2992000000000004</v>
      </c>
      <c r="F76" s="23"/>
      <c r="G76" s="23"/>
      <c r="H76" s="23"/>
      <c r="I76" s="23"/>
      <c r="J76" s="23"/>
      <c r="K76" s="23"/>
      <c r="L76" s="23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</row>
    <row r="77" spans="1:239" s="26" customFormat="1" x14ac:dyDescent="0.25">
      <c r="A77" s="22"/>
      <c r="B77" s="65" t="s">
        <v>25</v>
      </c>
      <c r="C77" s="22" t="s">
        <v>26</v>
      </c>
      <c r="D77" s="23">
        <v>2.7</v>
      </c>
      <c r="E77" s="23">
        <f>D77*E76</f>
        <v>6.2078400000000018</v>
      </c>
      <c r="F77" s="23"/>
      <c r="G77" s="23"/>
      <c r="H77" s="23"/>
      <c r="I77" s="23"/>
      <c r="J77" s="23"/>
      <c r="K77" s="23">
        <f>E77*J77</f>
        <v>0</v>
      </c>
      <c r="L77" s="23">
        <f t="shared" ref="L77" si="8">G77+I77+K77</f>
        <v>0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</row>
    <row r="78" spans="1:239" s="26" customFormat="1" x14ac:dyDescent="0.25">
      <c r="A78" s="22"/>
      <c r="B78" s="64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</row>
    <row r="79" spans="1:239" s="24" customFormat="1" x14ac:dyDescent="0.25">
      <c r="A79" s="71">
        <v>31</v>
      </c>
      <c r="B79" s="69" t="s">
        <v>41</v>
      </c>
      <c r="C79" s="71" t="s">
        <v>23</v>
      </c>
      <c r="D79" s="18"/>
      <c r="E79" s="18">
        <f>E75</f>
        <v>229.92000000000002</v>
      </c>
      <c r="F79" s="18"/>
      <c r="G79" s="18"/>
      <c r="H79" s="18"/>
      <c r="I79" s="18"/>
      <c r="J79" s="68"/>
      <c r="K79" s="18"/>
      <c r="L79" s="18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</row>
    <row r="80" spans="1:239" s="26" customFormat="1" x14ac:dyDescent="0.25">
      <c r="A80" s="22"/>
      <c r="B80" s="66"/>
      <c r="C80" s="22"/>
      <c r="D80" s="23"/>
      <c r="E80" s="23"/>
      <c r="F80" s="23"/>
      <c r="G80" s="23"/>
      <c r="H80" s="23"/>
      <c r="I80" s="23"/>
      <c r="J80" s="1"/>
      <c r="K80" s="23"/>
      <c r="L80" s="23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</row>
    <row r="81" spans="1:239" s="26" customFormat="1" x14ac:dyDescent="0.25">
      <c r="A81" s="22"/>
      <c r="B81" s="66" t="s">
        <v>42</v>
      </c>
      <c r="C81" s="22" t="s">
        <v>27</v>
      </c>
      <c r="D81" s="23">
        <v>2.4</v>
      </c>
      <c r="E81" s="23">
        <f>D81*E79</f>
        <v>551.80799999999999</v>
      </c>
      <c r="F81" s="23"/>
      <c r="G81" s="23"/>
      <c r="H81" s="23"/>
      <c r="I81" s="23"/>
      <c r="J81" s="1"/>
      <c r="K81" s="23">
        <f>E81*J81</f>
        <v>0</v>
      </c>
      <c r="L81" s="23">
        <f>G81+I81+K81</f>
        <v>0</v>
      </c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</row>
    <row r="82" spans="1:239" s="26" customFormat="1" x14ac:dyDescent="0.25">
      <c r="A82" s="22"/>
      <c r="B82" s="66"/>
      <c r="C82" s="22"/>
      <c r="D82" s="23"/>
      <c r="E82" s="23"/>
      <c r="F82" s="23"/>
      <c r="G82" s="23"/>
      <c r="H82" s="23"/>
      <c r="I82" s="23"/>
      <c r="J82" s="1"/>
      <c r="K82" s="23"/>
      <c r="L82" s="23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</row>
    <row r="83" spans="1:239" s="24" customFormat="1" ht="12.75" customHeight="1" x14ac:dyDescent="0.25">
      <c r="A83" s="15"/>
      <c r="B83" s="15" t="s">
        <v>11</v>
      </c>
      <c r="C83" s="16"/>
      <c r="D83" s="17"/>
      <c r="E83" s="17"/>
      <c r="F83" s="17"/>
      <c r="G83" s="17"/>
      <c r="H83" s="17"/>
      <c r="I83" s="17">
        <f>SUM(I13:I81)</f>
        <v>0</v>
      </c>
      <c r="J83" s="17"/>
      <c r="K83" s="17">
        <f>SUM(K13:K81)</f>
        <v>0</v>
      </c>
      <c r="L83" s="17">
        <f>SUM(L13:L81)</f>
        <v>0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</row>
    <row r="84" spans="1:239" s="40" customFormat="1" ht="12.75" customHeight="1" x14ac:dyDescent="0.25">
      <c r="A84" s="14"/>
      <c r="B84" s="15"/>
      <c r="C84" s="16"/>
      <c r="D84" s="17"/>
      <c r="E84" s="17"/>
      <c r="F84" s="17"/>
      <c r="G84" s="17"/>
      <c r="H84" s="17"/>
      <c r="I84" s="17"/>
      <c r="J84" s="17"/>
      <c r="K84" s="17"/>
      <c r="L84" s="17"/>
    </row>
    <row r="85" spans="1:239" s="40" customFormat="1" ht="12.75" customHeight="1" x14ac:dyDescent="0.25">
      <c r="A85" s="14"/>
      <c r="B85" s="15" t="s">
        <v>14</v>
      </c>
      <c r="C85" s="16" t="s">
        <v>47</v>
      </c>
      <c r="D85" s="17"/>
      <c r="E85" s="17"/>
      <c r="F85" s="17"/>
      <c r="G85" s="17"/>
      <c r="H85" s="17"/>
      <c r="I85" s="17"/>
      <c r="J85" s="17"/>
      <c r="K85" s="17"/>
      <c r="L85" s="17" t="e">
        <f>L83*C85</f>
        <v>#VALUE!</v>
      </c>
    </row>
    <row r="86" spans="1:239" s="40" customFormat="1" ht="12.75" customHeight="1" x14ac:dyDescent="0.25">
      <c r="A86" s="15"/>
      <c r="B86" s="15" t="s">
        <v>11</v>
      </c>
      <c r="C86" s="16"/>
      <c r="D86" s="17"/>
      <c r="E86" s="17"/>
      <c r="F86" s="17"/>
      <c r="G86" s="17"/>
      <c r="H86" s="17"/>
      <c r="I86" s="17"/>
      <c r="J86" s="17"/>
      <c r="K86" s="17"/>
      <c r="L86" s="17" t="e">
        <f>L85+L83</f>
        <v>#VALUE!</v>
      </c>
    </row>
    <row r="87" spans="1:239" s="40" customFormat="1" ht="12.75" customHeight="1" x14ac:dyDescent="0.25">
      <c r="A87" s="14"/>
      <c r="B87" s="15" t="s">
        <v>15</v>
      </c>
      <c r="C87" s="16" t="s">
        <v>47</v>
      </c>
      <c r="D87" s="17"/>
      <c r="E87" s="17"/>
      <c r="F87" s="17"/>
      <c r="G87" s="17"/>
      <c r="H87" s="17"/>
      <c r="I87" s="17"/>
      <c r="J87" s="17"/>
      <c r="K87" s="17"/>
      <c r="L87" s="17" t="e">
        <f>L86*C87</f>
        <v>#VALUE!</v>
      </c>
    </row>
    <row r="88" spans="1:239" s="40" customFormat="1" ht="12.75" customHeight="1" x14ac:dyDescent="0.25">
      <c r="A88" s="14"/>
      <c r="B88" s="15" t="s">
        <v>11</v>
      </c>
      <c r="C88" s="16"/>
      <c r="D88" s="17"/>
      <c r="E88" s="17"/>
      <c r="F88" s="17"/>
      <c r="G88" s="17"/>
      <c r="H88" s="17"/>
      <c r="I88" s="17"/>
      <c r="J88" s="17"/>
      <c r="K88" s="17"/>
      <c r="L88" s="17" t="e">
        <f>SUM(L86:L87)</f>
        <v>#VALUE!</v>
      </c>
    </row>
    <row r="89" spans="1:239" s="40" customFormat="1" ht="12.75" customHeight="1" x14ac:dyDescent="0.25">
      <c r="A89" s="14"/>
      <c r="B89" s="15" t="s">
        <v>17</v>
      </c>
      <c r="C89" s="16">
        <v>0.05</v>
      </c>
      <c r="D89" s="17"/>
      <c r="E89" s="17"/>
      <c r="F89" s="17"/>
      <c r="G89" s="17"/>
      <c r="H89" s="17"/>
      <c r="I89" s="17"/>
      <c r="J89" s="17"/>
      <c r="K89" s="17"/>
      <c r="L89" s="17" t="e">
        <f>L88*C89</f>
        <v>#VALUE!</v>
      </c>
    </row>
    <row r="90" spans="1:239" s="40" customFormat="1" ht="12.75" customHeight="1" x14ac:dyDescent="0.25">
      <c r="A90" s="14"/>
      <c r="B90" s="15" t="s">
        <v>11</v>
      </c>
      <c r="C90" s="16"/>
      <c r="D90" s="17"/>
      <c r="E90" s="17"/>
      <c r="F90" s="17"/>
      <c r="G90" s="17"/>
      <c r="H90" s="17"/>
      <c r="I90" s="17"/>
      <c r="J90" s="17"/>
      <c r="K90" s="17"/>
      <c r="L90" s="17" t="e">
        <f>SUM(L88:L89)</f>
        <v>#VALUE!</v>
      </c>
    </row>
    <row r="91" spans="1:239" s="41" customFormat="1" ht="12.75" customHeight="1" x14ac:dyDescent="0.25">
      <c r="A91" s="15"/>
      <c r="B91" s="15" t="s">
        <v>18</v>
      </c>
      <c r="C91" s="16">
        <v>0.02</v>
      </c>
      <c r="D91" s="17"/>
      <c r="E91" s="17"/>
      <c r="F91" s="17"/>
      <c r="G91" s="17"/>
      <c r="H91" s="17"/>
      <c r="I91" s="17"/>
      <c r="J91" s="17"/>
      <c r="K91" s="17"/>
      <c r="L91" s="17">
        <f>I83*C91</f>
        <v>0</v>
      </c>
    </row>
    <row r="92" spans="1:239" s="41" customFormat="1" ht="12.75" customHeight="1" x14ac:dyDescent="0.25">
      <c r="A92" s="14"/>
      <c r="B92" s="15" t="s">
        <v>11</v>
      </c>
      <c r="C92" s="16"/>
      <c r="D92" s="17"/>
      <c r="E92" s="17"/>
      <c r="F92" s="17"/>
      <c r="G92" s="17"/>
      <c r="H92" s="17"/>
      <c r="I92" s="17"/>
      <c r="J92" s="17"/>
      <c r="K92" s="17"/>
      <c r="L92" s="17" t="e">
        <f>SUM(L90:L91)</f>
        <v>#VALUE!</v>
      </c>
    </row>
    <row r="93" spans="1:239" s="40" customFormat="1" ht="12.75" customHeight="1" x14ac:dyDescent="0.25">
      <c r="A93" s="14"/>
      <c r="B93" s="15" t="s">
        <v>19</v>
      </c>
      <c r="C93" s="16">
        <v>0.18</v>
      </c>
      <c r="D93" s="17"/>
      <c r="E93" s="17"/>
      <c r="F93" s="17"/>
      <c r="G93" s="17"/>
      <c r="H93" s="17"/>
      <c r="I93" s="17"/>
      <c r="J93" s="17"/>
      <c r="K93" s="17"/>
      <c r="L93" s="17" t="e">
        <f>L92*C93</f>
        <v>#VALUE!</v>
      </c>
    </row>
    <row r="94" spans="1:239" s="40" customFormat="1" ht="12.75" customHeight="1" x14ac:dyDescent="0.25">
      <c r="A94" s="14"/>
      <c r="B94" s="15"/>
      <c r="C94" s="16"/>
      <c r="D94" s="17"/>
      <c r="E94" s="17"/>
      <c r="F94" s="17"/>
      <c r="G94" s="17"/>
      <c r="H94" s="17"/>
      <c r="I94" s="17"/>
      <c r="J94" s="17"/>
      <c r="K94" s="17"/>
      <c r="L94" s="17"/>
    </row>
    <row r="95" spans="1:239" s="40" customFormat="1" ht="12.75" customHeight="1" x14ac:dyDescent="0.25">
      <c r="A95" s="14"/>
      <c r="B95" s="15" t="s">
        <v>11</v>
      </c>
      <c r="C95" s="16"/>
      <c r="D95" s="17"/>
      <c r="E95" s="17"/>
      <c r="F95" s="17"/>
      <c r="G95" s="17"/>
      <c r="H95" s="17"/>
      <c r="I95" s="17"/>
      <c r="J95" s="17"/>
      <c r="K95" s="17"/>
      <c r="L95" s="17" t="e">
        <f>L93+L92</f>
        <v>#VALUE!</v>
      </c>
    </row>
    <row r="96" spans="1:239" s="40" customFormat="1" x14ac:dyDescent="0.25">
      <c r="A96" s="47"/>
      <c r="B96" s="48"/>
      <c r="C96" s="49"/>
      <c r="D96" s="50"/>
      <c r="E96" s="50"/>
      <c r="F96" s="50"/>
      <c r="G96" s="50"/>
      <c r="H96" s="50"/>
      <c r="I96" s="50"/>
      <c r="J96" s="50"/>
      <c r="K96" s="50"/>
      <c r="L96" s="50"/>
      <c r="M96" s="25"/>
    </row>
    <row r="97" spans="1:12" s="46" customFormat="1" x14ac:dyDescent="0.25">
      <c r="A97" s="31"/>
      <c r="B97" s="52"/>
      <c r="C97" s="53"/>
      <c r="D97" s="32"/>
      <c r="E97" s="32"/>
      <c r="F97" s="51"/>
      <c r="G97" s="54"/>
      <c r="H97" s="51"/>
      <c r="I97" s="54"/>
      <c r="J97" s="51"/>
      <c r="K97" s="54"/>
      <c r="L97" s="54"/>
    </row>
    <row r="98" spans="1:12" s="46" customFormat="1" x14ac:dyDescent="0.25">
      <c r="A98" s="31"/>
      <c r="B98" s="52"/>
      <c r="C98" s="53"/>
      <c r="D98" s="32"/>
      <c r="E98" s="32"/>
      <c r="F98" s="51"/>
      <c r="G98" s="54"/>
      <c r="H98" s="51"/>
      <c r="I98" s="54"/>
      <c r="J98" s="51"/>
      <c r="K98" s="54"/>
      <c r="L98" s="54"/>
    </row>
    <row r="99" spans="1:12" s="46" customFormat="1" x14ac:dyDescent="0.25">
      <c r="A99" s="31"/>
      <c r="B99" s="52"/>
      <c r="C99" s="53"/>
      <c r="D99" s="32"/>
      <c r="E99" s="32"/>
      <c r="F99" s="51"/>
      <c r="G99" s="54"/>
      <c r="H99" s="51"/>
      <c r="I99" s="54"/>
      <c r="J99" s="51"/>
      <c r="K99" s="54"/>
      <c r="L99" s="54"/>
    </row>
    <row r="100" spans="1:12" s="46" customFormat="1" x14ac:dyDescent="0.25">
      <c r="A100" s="31"/>
      <c r="B100" s="52"/>
      <c r="C100" s="53"/>
      <c r="D100" s="32"/>
      <c r="E100" s="32"/>
      <c r="F100" s="51"/>
      <c r="G100" s="54"/>
      <c r="H100" s="51"/>
      <c r="I100" s="54"/>
      <c r="J100" s="51"/>
      <c r="K100" s="54"/>
      <c r="L100" s="54"/>
    </row>
    <row r="101" spans="1:12" s="46" customFormat="1" x14ac:dyDescent="0.25">
      <c r="A101" s="31"/>
      <c r="B101" s="52"/>
      <c r="C101" s="53"/>
      <c r="D101" s="32"/>
      <c r="E101" s="32"/>
      <c r="F101" s="51"/>
      <c r="G101" s="54"/>
      <c r="H101" s="51"/>
      <c r="I101" s="54"/>
      <c r="J101" s="51"/>
      <c r="K101" s="54"/>
      <c r="L101" s="54"/>
    </row>
  </sheetData>
  <protectedRanges>
    <protectedRange sqref="D82" name="Range1_1_1_2_1_1_2"/>
    <protectedRange sqref="M22:M23 M39:M40 M59:M60" name="Range1_1_1_2_4_1"/>
    <protectedRange sqref="D22:D23 D39:D40 D59:D60" name="Range1_1_1_2_4_1_1"/>
    <protectedRange sqref="D79 D71" name="Range1_1_1_2_1_1_1_1_1_1"/>
    <protectedRange sqref="D80:D81 D72:D74" name="Range1_1_1_2_1_1_2_2"/>
    <protectedRange sqref="M26 M43 M47 M63" name="Range1_1_1_2_4_1_3"/>
    <protectedRange sqref="D26 D43 D47 D63" name="Range1_1_1_2_4_1_1_2"/>
  </protectedRanges>
  <autoFilter ref="A1:L101"/>
  <mergeCells count="11">
    <mergeCell ref="F6:G6"/>
    <mergeCell ref="H6:I6"/>
    <mergeCell ref="J6:K6"/>
    <mergeCell ref="J4:K4"/>
    <mergeCell ref="A2:L2"/>
    <mergeCell ref="A3:L3"/>
    <mergeCell ref="A6:A7"/>
    <mergeCell ref="B6:B7"/>
    <mergeCell ref="C6:C7"/>
    <mergeCell ref="D6:E6"/>
    <mergeCell ref="L6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დიმი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2020-07-14T10:48:52Z</dcterms:modified>
</cp:coreProperties>
</file>